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<sst xmlns="http://schemas.openxmlformats.org/spreadsheetml/2006/main" count="43" uniqueCount="42">
  <si>
    <t>mayo</t>
  </si>
  <si>
    <t>junio</t>
  </si>
  <si>
    <t>julio</t>
  </si>
  <si>
    <t>agosto</t>
  </si>
  <si>
    <t>sept</t>
  </si>
  <si>
    <t>oct</t>
  </si>
  <si>
    <t>nov</t>
  </si>
  <si>
    <t>dic</t>
  </si>
  <si>
    <t>ene</t>
  </si>
  <si>
    <t>Ventas</t>
  </si>
  <si>
    <t>Saldo inicial de caja</t>
  </si>
  <si>
    <t>Compra de materia prima</t>
  </si>
  <si>
    <t>Efectivo Meta</t>
  </si>
  <si>
    <t>Plazo Prestamo</t>
  </si>
  <si>
    <t>Meses</t>
  </si>
  <si>
    <t>Entradas de efectivo</t>
  </si>
  <si>
    <t>Tasa de Interes</t>
  </si>
  <si>
    <t>%</t>
  </si>
  <si>
    <t>Cobranza presente mes / 5%</t>
  </si>
  <si>
    <t>Cobranza mes anterior</t>
  </si>
  <si>
    <t>Cobranza dos meses previos</t>
  </si>
  <si>
    <t>Total</t>
  </si>
  <si>
    <t>Salidas de efectivo</t>
  </si>
  <si>
    <t>Compras al crédito</t>
  </si>
  <si>
    <t>Salarios</t>
  </si>
  <si>
    <t>Arrendamiento</t>
  </si>
  <si>
    <t>Gastos miescelaneos</t>
  </si>
  <si>
    <t>ISR</t>
  </si>
  <si>
    <t>Inversión de equipo de oficina</t>
  </si>
  <si>
    <t>Interés del préstamo</t>
  </si>
  <si>
    <t>Depreciación PPE</t>
  </si>
  <si>
    <t>Flujo</t>
  </si>
  <si>
    <t>Saldo inicial de efectivo</t>
  </si>
  <si>
    <t>Saldo final de efectivo</t>
  </si>
  <si>
    <t>Saldo de efectivo meta</t>
  </si>
  <si>
    <t>Excedente o faltante de efectivo</t>
  </si>
  <si>
    <t>Préstamo</t>
  </si>
  <si>
    <t xml:space="preserve">Toma el préstamo el primer mes </t>
  </si>
  <si>
    <t>N</t>
  </si>
  <si>
    <t>I/Y</t>
  </si>
  <si>
    <t>PV</t>
  </si>
  <si>
    <t>PMT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</si>
</sst>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2" fontId="2" numFmtId="0" xfId="0" applyAlignment="1" applyFill="1" applyFont="1">
      <alignment horizontal="center"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2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3" numFmtId="164" xfId="0" applyFont="1" applyNumberFormat="1"/>
    <xf borderId="0" fillId="2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5" fontId="2" numFmtId="0" xfId="0" applyAlignment="1" applyFill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6.0"/>
    <col customWidth="1" min="3" max="3" width="19.29"/>
    <col customWidth="1" min="4" max="4" width="10.57"/>
    <col customWidth="1" min="5" max="5" width="6.86"/>
    <col customWidth="1" min="6" max="6" width="11.14"/>
    <col customWidth="1" min="7" max="7" width="12.29"/>
    <col customWidth="1" min="8" max="9" width="12.86"/>
    <col customWidth="1" min="10" max="10" width="13.29"/>
    <col customWidth="1" min="11" max="11" width="12.29"/>
    <col customWidth="1" min="12" max="12" width="12.86"/>
    <col customWidth="1" min="14" max="14" width="18.0"/>
    <col customWidth="1" min="15" max="15" width="4.29"/>
  </cols>
  <sheetData>
    <row r="2">
      <c r="C2" s="1"/>
      <c r="D2" s="2" t="s">
        <v>0</v>
      </c>
      <c r="E2" s="2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</row>
    <row r="3">
      <c r="C3" s="4" t="s">
        <v>9</v>
      </c>
      <c r="D3" s="4">
        <v>216.0</v>
      </c>
      <c r="E3" s="4">
        <v>216.0</v>
      </c>
      <c r="F3" s="4">
        <v>432.0</v>
      </c>
      <c r="G3" s="4">
        <v>648.0</v>
      </c>
      <c r="H3" s="4">
        <v>864.0</v>
      </c>
      <c r="I3" s="4">
        <v>432.0</v>
      </c>
      <c r="J3" s="4">
        <v>432.0</v>
      </c>
      <c r="K3" s="4">
        <v>108.0</v>
      </c>
      <c r="L3" s="4">
        <v>216.0</v>
      </c>
      <c r="N3" s="5" t="s">
        <v>10</v>
      </c>
      <c r="O3" s="6">
        <v>80.0</v>
      </c>
    </row>
    <row r="4">
      <c r="C4" s="4" t="s">
        <v>11</v>
      </c>
      <c r="D4" s="4">
        <v>90.0</v>
      </c>
      <c r="E4" s="4">
        <v>90.0</v>
      </c>
      <c r="F4" s="4">
        <v>126.0</v>
      </c>
      <c r="G4" s="4">
        <v>882.0</v>
      </c>
      <c r="H4" s="4">
        <v>306.0</v>
      </c>
      <c r="I4" s="4">
        <v>234.0</v>
      </c>
      <c r="J4" s="4">
        <v>162.0</v>
      </c>
      <c r="K4" s="4">
        <v>90.0</v>
      </c>
      <c r="L4" s="4">
        <v>90.0</v>
      </c>
      <c r="N4" s="5" t="s">
        <v>12</v>
      </c>
      <c r="O4" s="7">
        <v>100.0</v>
      </c>
    </row>
    <row r="5">
      <c r="N5" s="5" t="s">
        <v>13</v>
      </c>
      <c r="O5" s="5">
        <v>24.0</v>
      </c>
      <c r="P5" s="5" t="s">
        <v>14</v>
      </c>
    </row>
    <row r="6">
      <c r="C6" s="8" t="s">
        <v>15</v>
      </c>
      <c r="N6" s="5" t="s">
        <v>16</v>
      </c>
      <c r="O6" s="5">
        <v>2.0</v>
      </c>
      <c r="P6" s="5" t="s">
        <v>17</v>
      </c>
    </row>
    <row r="7">
      <c r="B7" s="9">
        <f>1-B8-B9</f>
        <v>0.1</v>
      </c>
      <c r="C7" s="5" t="s">
        <v>18</v>
      </c>
      <c r="F7" s="9">
        <f t="shared" ref="F7:L7" si="1">(F3-F3*0.05)*$B$7</f>
        <v>41.04</v>
      </c>
      <c r="G7" s="9">
        <f t="shared" si="1"/>
        <v>61.56</v>
      </c>
      <c r="H7" s="9">
        <f t="shared" si="1"/>
        <v>82.08</v>
      </c>
      <c r="I7" s="9">
        <f t="shared" si="1"/>
        <v>41.04</v>
      </c>
      <c r="J7" s="9">
        <f t="shared" si="1"/>
        <v>41.04</v>
      </c>
      <c r="K7" s="9">
        <f t="shared" si="1"/>
        <v>10.26</v>
      </c>
      <c r="L7" s="9">
        <f t="shared" si="1"/>
        <v>20.52</v>
      </c>
    </row>
    <row r="8">
      <c r="B8" s="5">
        <v>0.8</v>
      </c>
      <c r="C8" s="5" t="s">
        <v>19</v>
      </c>
      <c r="F8" s="9">
        <f t="shared" ref="F8:L8" si="2">E3*$B$8</f>
        <v>172.8</v>
      </c>
      <c r="G8" s="9">
        <f t="shared" si="2"/>
        <v>345.6</v>
      </c>
      <c r="H8" s="9">
        <f t="shared" si="2"/>
        <v>518.4</v>
      </c>
      <c r="I8" s="9">
        <f t="shared" si="2"/>
        <v>691.2</v>
      </c>
      <c r="J8" s="9">
        <f t="shared" si="2"/>
        <v>345.6</v>
      </c>
      <c r="K8" s="9">
        <f t="shared" si="2"/>
        <v>345.6</v>
      </c>
      <c r="L8" s="9">
        <f t="shared" si="2"/>
        <v>86.4</v>
      </c>
    </row>
    <row r="9">
      <c r="B9" s="5">
        <v>0.1</v>
      </c>
      <c r="C9" s="5" t="s">
        <v>20</v>
      </c>
      <c r="F9" s="9">
        <f t="shared" ref="F9:L9" si="3">D3*$B$9</f>
        <v>21.6</v>
      </c>
      <c r="G9" s="9">
        <f t="shared" si="3"/>
        <v>21.6</v>
      </c>
      <c r="H9" s="9">
        <f t="shared" si="3"/>
        <v>43.2</v>
      </c>
      <c r="I9" s="9">
        <f t="shared" si="3"/>
        <v>64.8</v>
      </c>
      <c r="J9" s="9">
        <f t="shared" si="3"/>
        <v>86.4</v>
      </c>
      <c r="K9" s="9">
        <f t="shared" si="3"/>
        <v>43.2</v>
      </c>
      <c r="L9" s="9">
        <f t="shared" si="3"/>
        <v>43.2</v>
      </c>
    </row>
    <row r="10">
      <c r="C10" s="8" t="s">
        <v>21</v>
      </c>
      <c r="D10" s="10"/>
      <c r="E10" s="10"/>
      <c r="F10" s="10">
        <f t="shared" ref="F10:L10" si="4">SUM(F7:F9)</f>
        <v>235.44</v>
      </c>
      <c r="G10" s="10">
        <f t="shared" si="4"/>
        <v>428.76</v>
      </c>
      <c r="H10" s="10">
        <f t="shared" si="4"/>
        <v>643.68</v>
      </c>
      <c r="I10" s="10">
        <f t="shared" si="4"/>
        <v>797.04</v>
      </c>
      <c r="J10" s="10">
        <f t="shared" si="4"/>
        <v>473.04</v>
      </c>
      <c r="K10" s="10">
        <f t="shared" si="4"/>
        <v>399.06</v>
      </c>
      <c r="L10" s="10">
        <f t="shared" si="4"/>
        <v>150.12</v>
      </c>
    </row>
    <row r="12">
      <c r="C12" s="8" t="s">
        <v>22</v>
      </c>
    </row>
    <row r="13">
      <c r="C13" s="5" t="s">
        <v>23</v>
      </c>
      <c r="F13" s="9">
        <f t="shared" ref="F13:L13" si="5">D4</f>
        <v>90</v>
      </c>
      <c r="G13" s="9">
        <f t="shared" si="5"/>
        <v>90</v>
      </c>
      <c r="H13" s="9">
        <f t="shared" si="5"/>
        <v>126</v>
      </c>
      <c r="I13" s="9">
        <f t="shared" si="5"/>
        <v>882</v>
      </c>
      <c r="J13" s="9">
        <f t="shared" si="5"/>
        <v>306</v>
      </c>
      <c r="K13" s="9">
        <f t="shared" si="5"/>
        <v>234</v>
      </c>
      <c r="L13" s="9">
        <f t="shared" si="5"/>
        <v>162</v>
      </c>
    </row>
    <row r="14">
      <c r="C14" s="5" t="s">
        <v>24</v>
      </c>
      <c r="F14" s="5">
        <v>25.0</v>
      </c>
      <c r="G14" s="5">
        <v>25.0</v>
      </c>
      <c r="H14" s="5">
        <v>25.0</v>
      </c>
      <c r="I14" s="5">
        <v>25.0</v>
      </c>
      <c r="J14" s="5">
        <v>25.0</v>
      </c>
      <c r="K14" s="5">
        <v>25.0</v>
      </c>
      <c r="L14" s="5">
        <v>25.0</v>
      </c>
    </row>
    <row r="15">
      <c r="C15" s="5" t="s">
        <v>25</v>
      </c>
      <c r="F15" s="5">
        <v>10.0</v>
      </c>
      <c r="G15" s="5">
        <v>10.0</v>
      </c>
      <c r="H15" s="5">
        <v>10.0</v>
      </c>
      <c r="I15" s="5">
        <v>10.0</v>
      </c>
      <c r="J15" s="5">
        <v>10.0</v>
      </c>
      <c r="K15" s="5">
        <v>10.0</v>
      </c>
      <c r="L15" s="5">
        <v>10.0</v>
      </c>
    </row>
    <row r="16">
      <c r="C16" s="5" t="s">
        <v>26</v>
      </c>
      <c r="E16" s="5">
        <v>10.0</v>
      </c>
      <c r="H16" s="5">
        <v>10.0</v>
      </c>
      <c r="J16" s="5">
        <v>10.0</v>
      </c>
    </row>
    <row r="17">
      <c r="B17" s="5">
        <v>0.35</v>
      </c>
      <c r="C17" s="5" t="s">
        <v>27</v>
      </c>
      <c r="F17" s="9">
        <f t="shared" ref="F17:L17" si="6">$B$17*F3</f>
        <v>151.2</v>
      </c>
      <c r="G17" s="9">
        <f t="shared" si="6"/>
        <v>226.8</v>
      </c>
      <c r="H17" s="9">
        <f t="shared" si="6"/>
        <v>302.4</v>
      </c>
      <c r="I17" s="9">
        <f t="shared" si="6"/>
        <v>151.2</v>
      </c>
      <c r="J17" s="9">
        <f t="shared" si="6"/>
        <v>151.2</v>
      </c>
      <c r="K17" s="9">
        <f t="shared" si="6"/>
        <v>37.8</v>
      </c>
      <c r="L17" s="9">
        <f t="shared" si="6"/>
        <v>75.6</v>
      </c>
    </row>
    <row r="18">
      <c r="C18" s="5" t="s">
        <v>28</v>
      </c>
      <c r="F18" s="5">
        <v>200.0</v>
      </c>
      <c r="H18" s="5">
        <v>200.0</v>
      </c>
    </row>
    <row r="19">
      <c r="C19" s="5" t="s">
        <v>29</v>
      </c>
      <c r="F19" s="5">
        <v>0.0</v>
      </c>
      <c r="G19" s="11">
        <f t="shared" ref="G19:L19" si="7">$E$38</f>
        <v>21.04348977</v>
      </c>
      <c r="H19" s="11">
        <f t="shared" si="7"/>
        <v>21.04348977</v>
      </c>
      <c r="I19" s="11">
        <f t="shared" si="7"/>
        <v>21.04348977</v>
      </c>
      <c r="J19" s="11">
        <f t="shared" si="7"/>
        <v>21.04348977</v>
      </c>
      <c r="K19" s="11">
        <f t="shared" si="7"/>
        <v>21.04348977</v>
      </c>
      <c r="L19" s="11">
        <f t="shared" si="7"/>
        <v>21.04348977</v>
      </c>
    </row>
    <row r="21">
      <c r="C21" s="8" t="s">
        <v>21</v>
      </c>
      <c r="D21" s="10"/>
      <c r="E21" s="10"/>
      <c r="F21" s="10">
        <f t="shared" ref="F21:L21" si="8">SUM(F13:F20)</f>
        <v>476.2</v>
      </c>
      <c r="G21" s="10">
        <f t="shared" si="8"/>
        <v>372.8434898</v>
      </c>
      <c r="H21" s="10">
        <f t="shared" si="8"/>
        <v>694.4434898</v>
      </c>
      <c r="I21" s="10">
        <f t="shared" si="8"/>
        <v>1089.24349</v>
      </c>
      <c r="J21" s="10">
        <f t="shared" si="8"/>
        <v>523.2434898</v>
      </c>
      <c r="K21" s="10">
        <f t="shared" si="8"/>
        <v>327.8434898</v>
      </c>
      <c r="L21" s="10">
        <f t="shared" si="8"/>
        <v>293.6434898</v>
      </c>
    </row>
    <row r="23">
      <c r="C23" s="5" t="s">
        <v>30</v>
      </c>
      <c r="F23" s="5">
        <v>40.0</v>
      </c>
      <c r="G23" s="5">
        <v>40.0</v>
      </c>
      <c r="H23" s="5">
        <v>40.0</v>
      </c>
      <c r="I23" s="5">
        <v>40.0</v>
      </c>
      <c r="J23" s="5">
        <v>40.0</v>
      </c>
      <c r="K23" s="5">
        <v>40.0</v>
      </c>
      <c r="L23" s="5">
        <v>40.0</v>
      </c>
    </row>
    <row r="25">
      <c r="C25" s="8" t="s">
        <v>31</v>
      </c>
      <c r="D25" s="10"/>
      <c r="E25" s="10"/>
      <c r="F25" s="10">
        <f t="shared" ref="F25:L25" si="9">F10-F21+F23</f>
        <v>-200.76</v>
      </c>
      <c r="G25" s="10">
        <f t="shared" si="9"/>
        <v>95.91651023</v>
      </c>
      <c r="H25" s="10">
        <f t="shared" si="9"/>
        <v>-10.76348977</v>
      </c>
      <c r="I25" s="10">
        <f t="shared" si="9"/>
        <v>-252.2034898</v>
      </c>
      <c r="J25" s="10">
        <f t="shared" si="9"/>
        <v>-10.20348977</v>
      </c>
      <c r="K25" s="10">
        <f t="shared" si="9"/>
        <v>111.2165102</v>
      </c>
      <c r="L25" s="10">
        <f t="shared" si="9"/>
        <v>-103.5234898</v>
      </c>
    </row>
    <row r="27">
      <c r="C27" s="5" t="s">
        <v>32</v>
      </c>
      <c r="F27" s="9">
        <f>80+D32</f>
        <v>478.015</v>
      </c>
      <c r="G27" s="9">
        <f t="shared" ref="G27:L27" si="10">F28</f>
        <v>277.255</v>
      </c>
      <c r="H27" s="9">
        <f t="shared" si="10"/>
        <v>373.1715102</v>
      </c>
      <c r="I27" s="9">
        <f t="shared" si="10"/>
        <v>362.4080205</v>
      </c>
      <c r="J27" s="9">
        <f t="shared" si="10"/>
        <v>110.2045307</v>
      </c>
      <c r="K27" s="9">
        <f t="shared" si="10"/>
        <v>100.0010409</v>
      </c>
      <c r="L27" s="9">
        <f t="shared" si="10"/>
        <v>211.2175511</v>
      </c>
    </row>
    <row r="28">
      <c r="C28" s="5" t="s">
        <v>33</v>
      </c>
      <c r="F28" s="9">
        <f t="shared" ref="F28:L28" si="11">F25+F27</f>
        <v>277.255</v>
      </c>
      <c r="G28" s="9">
        <f t="shared" si="11"/>
        <v>373.1715102</v>
      </c>
      <c r="H28" s="9">
        <f t="shared" si="11"/>
        <v>362.4080205</v>
      </c>
      <c r="I28" s="9">
        <f t="shared" si="11"/>
        <v>110.2045307</v>
      </c>
      <c r="J28" s="9">
        <f t="shared" si="11"/>
        <v>100.0010409</v>
      </c>
      <c r="K28" s="9">
        <f t="shared" si="11"/>
        <v>211.2175511</v>
      </c>
      <c r="L28" s="9">
        <f t="shared" si="11"/>
        <v>107.6940614</v>
      </c>
    </row>
    <row r="29">
      <c r="C29" s="5" t="s">
        <v>34</v>
      </c>
      <c r="F29" s="5">
        <v>100.0</v>
      </c>
      <c r="G29" s="5">
        <v>100.0</v>
      </c>
      <c r="H29" s="5">
        <v>100.0</v>
      </c>
      <c r="I29" s="5">
        <v>100.0</v>
      </c>
      <c r="J29" s="5">
        <v>100.0</v>
      </c>
      <c r="K29" s="5">
        <v>100.0</v>
      </c>
      <c r="L29" s="5">
        <v>100.0</v>
      </c>
    </row>
    <row r="30">
      <c r="C30" s="5" t="s">
        <v>35</v>
      </c>
      <c r="F30" s="9">
        <f t="shared" ref="F30:L30" si="12">F28-F29</f>
        <v>177.255</v>
      </c>
      <c r="G30" s="9">
        <f t="shared" si="12"/>
        <v>273.1715102</v>
      </c>
      <c r="H30" s="9">
        <f t="shared" si="12"/>
        <v>262.4080205</v>
      </c>
      <c r="I30" s="9">
        <f t="shared" si="12"/>
        <v>10.20453068</v>
      </c>
      <c r="J30" s="10">
        <f t="shared" si="12"/>
        <v>0.001040906991</v>
      </c>
      <c r="K30" s="9">
        <f t="shared" si="12"/>
        <v>111.2175511</v>
      </c>
      <c r="L30" s="9">
        <f t="shared" si="12"/>
        <v>7.69406136</v>
      </c>
    </row>
    <row r="32">
      <c r="C32" s="12" t="s">
        <v>36</v>
      </c>
      <c r="D32" s="12">
        <v>398.015</v>
      </c>
      <c r="E32" s="13"/>
      <c r="F32" s="13" t="s">
        <v>37</v>
      </c>
    </row>
    <row r="33">
      <c r="F33" s="14"/>
      <c r="G33" s="14"/>
      <c r="H33" s="14"/>
      <c r="I33" s="14"/>
      <c r="J33" s="14"/>
      <c r="K33" s="14"/>
      <c r="L33" s="14"/>
    </row>
    <row r="35">
      <c r="D35" s="5" t="s">
        <v>38</v>
      </c>
      <c r="E35" s="5">
        <v>24.0</v>
      </c>
    </row>
    <row r="36">
      <c r="D36" s="5" t="s">
        <v>39</v>
      </c>
      <c r="E36" s="5">
        <v>0.02</v>
      </c>
    </row>
    <row r="37">
      <c r="D37" s="5" t="s">
        <v>40</v>
      </c>
      <c r="E37" s="9">
        <f>-D32</f>
        <v>-398.015</v>
      </c>
    </row>
    <row r="38">
      <c r="D38" s="5" t="s">
        <v>41</v>
      </c>
      <c r="E38" s="11">
        <f>PMT(E36,E35,E37,0,0)</f>
        <v>21.04348977</v>
      </c>
    </row>
  </sheetData>
  <drawing r:id="rId1"/>
</worksheet>
</file>