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Statistical_Thinking_II_-Notas___\nn\"/>
    </mc:Choice>
  </mc:AlternateContent>
  <xr:revisionPtr revIDLastSave="0" documentId="13_ncr:1_{A456FA0F-665D-4B82-8860-464589639814}" xr6:coauthVersionLast="45" xr6:coauthVersionMax="45" xr10:uidLastSave="{00000000-0000-0000-0000-000000000000}"/>
  <bookViews>
    <workbookView xWindow="2340" yWindow="1560" windowWidth="14100" windowHeight="14640" firstSheet="1" activeTab="3" xr2:uid="{00000000-000D-0000-FFFF-FFFF00000000}"/>
  </bookViews>
  <sheets>
    <sheet name="PH 1 Varianza" sheetId="1" r:id="rId1"/>
    <sheet name="PH 2 Varianzas" sheetId="2" r:id="rId2"/>
    <sheet name="Bondad y Ajuste" sheetId="3" r:id="rId3"/>
    <sheet name="PH Independenci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4" l="1"/>
  <c r="H22" i="4"/>
  <c r="G23" i="4"/>
  <c r="D26" i="4"/>
  <c r="D24" i="4"/>
  <c r="D23" i="4"/>
  <c r="D22" i="4"/>
  <c r="H26" i="4"/>
  <c r="I26" i="4"/>
  <c r="G26" i="4"/>
  <c r="I25" i="4"/>
  <c r="H25" i="4"/>
  <c r="G25" i="4"/>
  <c r="F24" i="3"/>
  <c r="F22" i="3"/>
  <c r="F18" i="3"/>
  <c r="F20" i="3"/>
  <c r="D18" i="3"/>
  <c r="D5" i="3"/>
  <c r="D4" i="3"/>
  <c r="D3" i="3"/>
  <c r="D2" i="3"/>
  <c r="E13" i="2"/>
  <c r="D16" i="1"/>
  <c r="D18" i="1" s="1"/>
  <c r="D27" i="4" l="1"/>
  <c r="I23" i="4"/>
  <c r="H23" i="4"/>
  <c r="I22" i="4"/>
  <c r="D28" i="4"/>
  <c r="C30" i="4" s="1"/>
  <c r="K19" i="4"/>
  <c r="J20" i="4"/>
  <c r="I20" i="4"/>
  <c r="H20" i="4"/>
  <c r="K18" i="4"/>
  <c r="K20" i="4" s="1"/>
  <c r="D20" i="4"/>
  <c r="E20" i="4"/>
  <c r="C20" i="4"/>
  <c r="F19" i="4"/>
  <c r="F18" i="4"/>
  <c r="F20" i="4" s="1"/>
  <c r="D5" i="4"/>
  <c r="C5" i="4"/>
  <c r="B5" i="4"/>
  <c r="E4" i="4"/>
  <c r="E3" i="4"/>
  <c r="E5" i="4" s="1"/>
  <c r="C25" i="3"/>
  <c r="F19" i="3"/>
  <c r="F21" i="3"/>
  <c r="E19" i="3"/>
  <c r="E20" i="3"/>
  <c r="E21" i="3"/>
  <c r="E18" i="3"/>
  <c r="D19" i="3"/>
  <c r="D20" i="3"/>
  <c r="D21" i="3"/>
  <c r="C19" i="3"/>
  <c r="C20" i="3"/>
  <c r="C21" i="3"/>
  <c r="C18" i="3"/>
  <c r="E15" i="2"/>
  <c r="E14" i="2"/>
  <c r="G8" i="2"/>
  <c r="G7" i="2"/>
  <c r="E8" i="2"/>
  <c r="E7" i="2"/>
  <c r="F3" i="2"/>
  <c r="F2" i="2"/>
  <c r="E2" i="2"/>
  <c r="E3" i="2"/>
  <c r="J8" i="2"/>
  <c r="J7" i="2"/>
  <c r="H8" i="2"/>
  <c r="H7" i="2"/>
  <c r="D14" i="1"/>
  <c r="D20" i="1" s="1"/>
  <c r="D12" i="1"/>
  <c r="E16" i="2" l="1"/>
  <c r="E18" i="2" s="1"/>
</calcChain>
</file>

<file path=xl/sharedStrings.xml><?xml version="1.0" encoding="utf-8"?>
<sst xmlns="http://schemas.openxmlformats.org/spreadsheetml/2006/main" count="114" uniqueCount="76">
  <si>
    <t>H0:</t>
  </si>
  <si>
    <t>Ha:</t>
  </si>
  <si>
    <t>&gt;</t>
  </si>
  <si>
    <t>&lt;=</t>
  </si>
  <si>
    <t>Parametro de interés:</t>
  </si>
  <si>
    <t>varianza</t>
  </si>
  <si>
    <t>varianzas</t>
  </si>
  <si>
    <t>1)</t>
  </si>
  <si>
    <t>2)</t>
  </si>
  <si>
    <t>3)</t>
  </si>
  <si>
    <t>4)</t>
  </si>
  <si>
    <t>alfa :</t>
  </si>
  <si>
    <t xml:space="preserve">Estadistico de prueba: </t>
  </si>
  <si>
    <t>n:</t>
  </si>
  <si>
    <t>n de muestra:</t>
  </si>
  <si>
    <t>varianza de muestra:</t>
  </si>
  <si>
    <t>chi-cuadrado</t>
  </si>
  <si>
    <t>chi-cuadrado:</t>
  </si>
  <si>
    <t>varianza hipótesis:</t>
  </si>
  <si>
    <t>valor-p:</t>
  </si>
  <si>
    <t>¿Rechazo?</t>
  </si>
  <si>
    <t>grados de libertad:</t>
  </si>
  <si>
    <t>*Comprobar normalidad</t>
  </si>
  <si>
    <t>varianza_1/varianza_2</t>
  </si>
  <si>
    <t>varianza_1:</t>
  </si>
  <si>
    <t>varianza_2:</t>
  </si>
  <si>
    <t>p1</t>
  </si>
  <si>
    <t>p2</t>
  </si>
  <si>
    <t>F:</t>
  </si>
  <si>
    <t>P(F):</t>
  </si>
  <si>
    <t>gl_1:</t>
  </si>
  <si>
    <t>gl_2:</t>
  </si>
  <si>
    <t>¿Rechazar?</t>
  </si>
  <si>
    <t>Población 1</t>
  </si>
  <si>
    <t>Población 2</t>
  </si>
  <si>
    <t>ABC</t>
  </si>
  <si>
    <t>CBS</t>
  </si>
  <si>
    <t>NBC</t>
  </si>
  <si>
    <t>IND</t>
  </si>
  <si>
    <t>Parámetro de interes:</t>
  </si>
  <si>
    <t>Proporciones.</t>
  </si>
  <si>
    <t>Hipotesis:</t>
  </si>
  <si>
    <t>Los datos siguen una distribución multinomial.</t>
  </si>
  <si>
    <t>Los datos no siguen una distribución multinomial.</t>
  </si>
  <si>
    <t>significancia:</t>
  </si>
  <si>
    <t>Estadistico de prueba:</t>
  </si>
  <si>
    <t>Categorias</t>
  </si>
  <si>
    <t>Frecuencia esperada</t>
  </si>
  <si>
    <t>Frecuencia observada</t>
  </si>
  <si>
    <t>gl:</t>
  </si>
  <si>
    <t>Lijera</t>
  </si>
  <si>
    <t>Clara</t>
  </si>
  <si>
    <t>Oscura</t>
  </si>
  <si>
    <t>Total</t>
  </si>
  <si>
    <t>Hombre</t>
  </si>
  <si>
    <t>Mujeres</t>
  </si>
  <si>
    <t>Parametro de interes:</t>
  </si>
  <si>
    <t>Independencia.</t>
  </si>
  <si>
    <t>La preferencia por un tipo de cerveza es independiente del género</t>
  </si>
  <si>
    <t>La preferencia por un tipo de cerveza depende del género.</t>
  </si>
  <si>
    <t>Frecuencias observadas</t>
  </si>
  <si>
    <t>L</t>
  </si>
  <si>
    <t>C</t>
  </si>
  <si>
    <t>O</t>
  </si>
  <si>
    <t>H</t>
  </si>
  <si>
    <t>M</t>
  </si>
  <si>
    <t>L: Ligera</t>
  </si>
  <si>
    <t>C: claro</t>
  </si>
  <si>
    <t>O: oscura</t>
  </si>
  <si>
    <t>Frecuencias esperadas</t>
  </si>
  <si>
    <t>P(L):</t>
  </si>
  <si>
    <t xml:space="preserve">P(C):   </t>
  </si>
  <si>
    <t>P(O):</t>
  </si>
  <si>
    <t>chi-squared: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</si>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</sst>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22</xdr:row>
      <xdr:rowOff>0</xdr:rowOff>
    </xdr:from>
    <xdr:to>
      <xdr:col>2</xdr:col>
      <xdr:colOff>1381125</xdr:colOff>
      <xdr:row>28</xdr:row>
      <xdr:rowOff>141705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EBFB7-B300-4DEB-9CBD-35E7517F7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4191000"/>
          <a:ext cx="2362200" cy="1284705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28</xdr:row>
      <xdr:rowOff>123826</xdr:rowOff>
    </xdr:from>
    <xdr:to>
      <xdr:col>2</xdr:col>
      <xdr:colOff>1085850</xdr:colOff>
      <xdr:row>30</xdr:row>
      <xdr:rowOff>127474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859B96-3E87-46E0-AD3A-5E92CAFA1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5457826"/>
          <a:ext cx="2085975" cy="384648"/>
        </a:xfrm>
        <a:prstGeom prst="rect">
          <a:avLst/>
        </a:prstGeom>
      </xdr:spPr>
    </xdr:pic>
    <xdr:clientData/>
  </xdr:twoCellAnchor>
  <xdr:twoCellAnchor editAs="oneCell">
    <xdr:from>
      <xdr:col>2</xdr:col>
      <xdr:colOff>1247775</xdr:colOff>
      <xdr:row>21</xdr:row>
      <xdr:rowOff>34259</xdr:rowOff>
    </xdr:from>
    <xdr:to>
      <xdr:col>11</xdr:col>
      <xdr:colOff>343889</xdr:colOff>
      <xdr:row>28</xdr:row>
      <xdr:rowOff>85964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1A47E7-6D9E-4AE3-89AD-A694F39D8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66975" y="4034759"/>
          <a:ext cx="5725514" cy="1385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10</xdr:row>
      <xdr:rowOff>0</xdr:rowOff>
    </xdr:from>
    <xdr:to>
      <xdr:col>8</xdr:col>
      <xdr:colOff>335031</xdr:colOff>
      <xdr:row>13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97747-60BB-46F2-AD91-574A789CA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0" y="1905000"/>
          <a:ext cx="1420881" cy="69532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22</xdr:row>
      <xdr:rowOff>86846</xdr:rowOff>
    </xdr:from>
    <xdr:to>
      <xdr:col>7</xdr:col>
      <xdr:colOff>305816</xdr:colOff>
      <xdr:row>29</xdr:row>
      <xdr:rowOff>67061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AC9FAC-320B-4CA2-9C7C-74221A996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0" y="4277846"/>
          <a:ext cx="3449066" cy="1313715"/>
        </a:xfrm>
        <a:prstGeom prst="rect">
          <a:avLst/>
        </a:prstGeom>
      </xdr:spPr>
    </xdr:pic>
    <xdr:clientData/>
  </xdr:twoCellAnchor>
  <xdr:twoCellAnchor editAs="oneCell">
    <xdr:from>
      <xdr:col>1</xdr:col>
      <xdr:colOff>201386</xdr:colOff>
      <xdr:row>32</xdr:row>
      <xdr:rowOff>133350</xdr:rowOff>
    </xdr:from>
    <xdr:to>
      <xdr:col>6</xdr:col>
      <xdr:colOff>496372</xdr:colOff>
      <xdr:row>45</xdr:row>
      <xdr:rowOff>133927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DA8527-2C3B-45D0-AD07-F9085E5EF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0986" y="6229350"/>
          <a:ext cx="4600286" cy="24770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433499</xdr:colOff>
      <xdr:row>0</xdr:row>
      <xdr:rowOff>161925</xdr:rowOff>
    </xdr:from>
    <xdr:to>
      <xdr:col>14</xdr:col>
      <xdr:colOff>105787</xdr:colOff>
      <xdr:row>11</xdr:row>
      <xdr:rowOff>67188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5C990-46C4-45AB-9A14-DEA27C07C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0699" y="161925"/>
          <a:ext cx="3939488" cy="2000763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25</xdr:row>
      <xdr:rowOff>135706</xdr:rowOff>
    </xdr:from>
    <xdr:to>
      <xdr:col>8</xdr:col>
      <xdr:colOff>277246</xdr:colOff>
      <xdr:row>33</xdr:row>
      <xdr:rowOff>258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712613-5278-4A94-A056-06902B19F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4898206"/>
          <a:ext cx="5496946" cy="13885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0</xdr:row>
      <xdr:rowOff>144861</xdr:rowOff>
    </xdr:from>
    <xdr:to>
      <xdr:col>13</xdr:col>
      <xdr:colOff>514351</xdr:colOff>
      <xdr:row>8</xdr:row>
      <xdr:rowOff>6289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480DDC-53C4-4B45-B5E4-A8FF647C9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0725" y="144861"/>
          <a:ext cx="2638426" cy="1385428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352425</xdr:colOff>
      <xdr:row>10</xdr:row>
      <xdr:rowOff>133284</xdr:rowOff>
    </xdr:from>
    <xdr:to>
      <xdr:col>13</xdr:col>
      <xdr:colOff>495300</xdr:colOff>
      <xdr:row>15</xdr:row>
      <xdr:rowOff>662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9B1624-C814-4FF9-BBD7-D6E2E2DBE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9225" y="2038284"/>
          <a:ext cx="3190875" cy="8198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0"/>
  <sheetViews>
    <sheetView workbookViewId="0">
      <selection activeCell="E16" sqref="E16"/>
    </sheetView>
  </sheetViews>
  <sheetFormatPr defaultRowHeight="15" x14ac:dyDescent="0.25"/>
  <cols>
    <col min="3" max="3" width="21.140625" bestFit="1" customWidth="1"/>
    <col min="4" max="4" width="14.28515625" bestFit="1" customWidth="1"/>
  </cols>
  <sheetData>
    <row r="2" spans="2:6" x14ac:dyDescent="0.25">
      <c r="B2" t="s">
        <v>22</v>
      </c>
    </row>
    <row r="4" spans="2:6" x14ac:dyDescent="0.25">
      <c r="B4" t="s">
        <v>7</v>
      </c>
      <c r="C4" s="1" t="s">
        <v>4</v>
      </c>
      <c r="F4" t="s">
        <v>6</v>
      </c>
    </row>
    <row r="6" spans="2:6" x14ac:dyDescent="0.25">
      <c r="B6" t="s">
        <v>8</v>
      </c>
      <c r="C6" s="1" t="s">
        <v>0</v>
      </c>
      <c r="D6" t="s">
        <v>5</v>
      </c>
      <c r="E6" t="s">
        <v>3</v>
      </c>
      <c r="F6">
        <v>4.0000000000000002E-4</v>
      </c>
    </row>
    <row r="7" spans="2:6" x14ac:dyDescent="0.25">
      <c r="C7" s="1" t="s">
        <v>1</v>
      </c>
      <c r="D7" t="s">
        <v>5</v>
      </c>
      <c r="E7" t="s">
        <v>2</v>
      </c>
      <c r="F7">
        <v>4.0000000000000002E-4</v>
      </c>
    </row>
    <row r="9" spans="2:6" x14ac:dyDescent="0.25">
      <c r="B9" t="s">
        <v>9</v>
      </c>
      <c r="C9" s="1" t="s">
        <v>11</v>
      </c>
      <c r="D9">
        <v>0.05</v>
      </c>
    </row>
    <row r="11" spans="2:6" x14ac:dyDescent="0.25">
      <c r="B11" t="s">
        <v>10</v>
      </c>
      <c r="C11" s="1" t="s">
        <v>12</v>
      </c>
    </row>
    <row r="12" spans="2:6" x14ac:dyDescent="0.25">
      <c r="C12" t="s">
        <v>18</v>
      </c>
      <c r="D12">
        <f>F7</f>
        <v>4.0000000000000002E-4</v>
      </c>
    </row>
    <row r="13" spans="2:6" x14ac:dyDescent="0.25">
      <c r="C13" t="s">
        <v>14</v>
      </c>
      <c r="D13">
        <v>30</v>
      </c>
    </row>
    <row r="14" spans="2:6" x14ac:dyDescent="0.25">
      <c r="C14" t="s">
        <v>21</v>
      </c>
      <c r="D14">
        <f>D13-1</f>
        <v>29</v>
      </c>
    </row>
    <row r="15" spans="2:6" x14ac:dyDescent="0.25">
      <c r="C15" t="s">
        <v>15</v>
      </c>
      <c r="D15">
        <v>5.0000000000000001E-4</v>
      </c>
    </row>
    <row r="16" spans="2:6" x14ac:dyDescent="0.25">
      <c r="C16" t="s">
        <v>17</v>
      </c>
      <c r="D16">
        <f>( (D14)*D15) / (D12)</f>
        <v>36.25</v>
      </c>
    </row>
    <row r="18" spans="3:4" x14ac:dyDescent="0.25">
      <c r="C18" t="s">
        <v>19</v>
      </c>
      <c r="D18">
        <f>IF(E6="=",2*_xlfn.CHISQ.DIST.RT(D16,D13-1),_xlfn.CHISQ.DIST.RT(D16,D13-1))</f>
        <v>0.16639450471649606</v>
      </c>
    </row>
    <row r="20" spans="3:4" x14ac:dyDescent="0.25">
      <c r="C20" t="s">
        <v>20</v>
      </c>
      <c r="D20" t="str">
        <f>IF(D18&lt;=D9,"Rechazar H0","No rechazar H0")</f>
        <v>No rechazar H0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9EB8-BDC1-4734-BB56-7AD8E6DE4D49}">
  <dimension ref="A1:L27"/>
  <sheetViews>
    <sheetView workbookViewId="0">
      <selection activeCell="E14" sqref="E14"/>
    </sheetView>
  </sheetViews>
  <sheetFormatPr defaultRowHeight="15" x14ac:dyDescent="0.25"/>
  <cols>
    <col min="2" max="2" width="11.140625" style="5" bestFit="1" customWidth="1"/>
    <col min="3" max="3" width="11.140625" customWidth="1"/>
    <col min="4" max="4" width="21.140625" bestFit="1" customWidth="1"/>
    <col min="5" max="5" width="12" bestFit="1" customWidth="1"/>
    <col min="9" max="9" width="20.7109375" bestFit="1" customWidth="1"/>
    <col min="12" max="12" width="10.85546875" bestFit="1" customWidth="1"/>
  </cols>
  <sheetData>
    <row r="1" spans="1:12" x14ac:dyDescent="0.25">
      <c r="A1" s="5" t="s">
        <v>33</v>
      </c>
      <c r="B1" s="5" t="s">
        <v>34</v>
      </c>
    </row>
    <row r="2" spans="1:12" x14ac:dyDescent="0.25">
      <c r="A2" s="5">
        <v>2.95</v>
      </c>
      <c r="B2" s="5">
        <v>3.22</v>
      </c>
      <c r="D2" t="s">
        <v>24</v>
      </c>
      <c r="E2" s="1">
        <f>_xlfn.VAR.S(A:A)</f>
        <v>4.8888999999999981E-2</v>
      </c>
      <c r="F2">
        <f>IF(E2&lt;E3,E3,E2)</f>
        <v>4.8888999999999981E-2</v>
      </c>
    </row>
    <row r="3" spans="1:12" x14ac:dyDescent="0.25">
      <c r="A3" s="5">
        <v>3.16</v>
      </c>
      <c r="B3" s="5">
        <v>3.38</v>
      </c>
      <c r="D3" t="s">
        <v>25</v>
      </c>
      <c r="E3" s="1">
        <f>_xlfn.VAR.S(B:B)</f>
        <v>5.9012987012986972E-3</v>
      </c>
      <c r="F3">
        <f>IF(F2=E2,E3,E2)</f>
        <v>5.9012987012986972E-3</v>
      </c>
    </row>
    <row r="4" spans="1:12" x14ac:dyDescent="0.25">
      <c r="A4" s="5">
        <v>3.2</v>
      </c>
      <c r="B4" s="5">
        <v>3.3</v>
      </c>
      <c r="E4" s="5"/>
      <c r="F4" s="5"/>
      <c r="G4" s="5"/>
      <c r="H4" s="5"/>
      <c r="I4" s="5"/>
      <c r="J4" s="5"/>
      <c r="K4" s="5"/>
      <c r="L4" s="5"/>
    </row>
    <row r="5" spans="1:12" x14ac:dyDescent="0.25">
      <c r="A5" s="5">
        <v>3.12</v>
      </c>
      <c r="B5" s="5">
        <v>3.3</v>
      </c>
      <c r="D5" s="1" t="s">
        <v>4</v>
      </c>
      <c r="G5" t="s">
        <v>23</v>
      </c>
      <c r="L5" s="5"/>
    </row>
    <row r="6" spans="1:12" x14ac:dyDescent="0.25">
      <c r="A6" s="5">
        <v>3.45</v>
      </c>
      <c r="B6" s="5">
        <v>3.34</v>
      </c>
      <c r="E6" t="s">
        <v>26</v>
      </c>
      <c r="G6" t="s">
        <v>27</v>
      </c>
      <c r="L6" s="5"/>
    </row>
    <row r="7" spans="1:12" x14ac:dyDescent="0.25">
      <c r="A7" s="5">
        <v>3.2</v>
      </c>
      <c r="B7" s="5">
        <v>3.28</v>
      </c>
      <c r="D7" s="1" t="s">
        <v>0</v>
      </c>
      <c r="E7">
        <f>$F$2</f>
        <v>4.8888999999999981E-2</v>
      </c>
      <c r="F7" t="s">
        <v>3</v>
      </c>
      <c r="G7">
        <f>$F$3</f>
        <v>5.9012987012986972E-3</v>
      </c>
      <c r="H7" s="1" t="str">
        <f>"-&gt;"</f>
        <v>-&gt;</v>
      </c>
      <c r="I7" t="s">
        <v>23</v>
      </c>
      <c r="J7" t="str">
        <f>F7</f>
        <v>&lt;=</v>
      </c>
      <c r="K7">
        <v>1</v>
      </c>
      <c r="L7" s="5"/>
    </row>
    <row r="8" spans="1:12" x14ac:dyDescent="0.25">
      <c r="A8" s="5">
        <v>3.22</v>
      </c>
      <c r="B8" s="5">
        <v>3.34</v>
      </c>
      <c r="D8" s="1" t="s">
        <v>1</v>
      </c>
      <c r="E8">
        <f>$F$2</f>
        <v>4.8888999999999981E-2</v>
      </c>
      <c r="F8" t="s">
        <v>2</v>
      </c>
      <c r="G8">
        <f>$F$3</f>
        <v>5.9012987012986972E-3</v>
      </c>
      <c r="H8" s="1" t="str">
        <f>"-&gt;"</f>
        <v>-&gt;</v>
      </c>
      <c r="I8" t="s">
        <v>23</v>
      </c>
      <c r="J8" t="str">
        <f>F8</f>
        <v>&gt;</v>
      </c>
      <c r="K8">
        <v>1</v>
      </c>
      <c r="L8" s="5"/>
    </row>
    <row r="9" spans="1:12" x14ac:dyDescent="0.25">
      <c r="A9" s="5">
        <v>3.5</v>
      </c>
      <c r="B9" s="5">
        <v>3.35</v>
      </c>
      <c r="L9" s="5"/>
    </row>
    <row r="10" spans="1:12" x14ac:dyDescent="0.25">
      <c r="A10" s="5">
        <v>3.22</v>
      </c>
      <c r="B10" s="5">
        <v>3.3</v>
      </c>
      <c r="D10" s="1" t="s">
        <v>11</v>
      </c>
      <c r="E10">
        <v>0.05</v>
      </c>
    </row>
    <row r="11" spans="1:12" x14ac:dyDescent="0.25">
      <c r="A11" s="5">
        <v>2.98</v>
      </c>
      <c r="B11" s="5">
        <v>3.28</v>
      </c>
    </row>
    <row r="12" spans="1:12" x14ac:dyDescent="0.25">
      <c r="A12" s="5">
        <v>3.75</v>
      </c>
      <c r="B12" s="5">
        <v>3.19</v>
      </c>
      <c r="D12" s="1" t="s">
        <v>12</v>
      </c>
    </row>
    <row r="13" spans="1:12" x14ac:dyDescent="0.25">
      <c r="A13" s="5">
        <v>3.38</v>
      </c>
      <c r="B13" s="5">
        <v>3.2</v>
      </c>
      <c r="D13" t="s">
        <v>28</v>
      </c>
      <c r="E13">
        <f>E7/G7</f>
        <v>8.2844476232394388</v>
      </c>
    </row>
    <row r="14" spans="1:12" x14ac:dyDescent="0.25">
      <c r="A14" s="5">
        <v>3.45</v>
      </c>
      <c r="B14" s="5">
        <v>3.29</v>
      </c>
      <c r="D14" s="6" t="s">
        <v>30</v>
      </c>
      <c r="E14">
        <f>COUNT(A:A)-1</f>
        <v>24</v>
      </c>
    </row>
    <row r="15" spans="1:12" x14ac:dyDescent="0.25">
      <c r="A15" s="5">
        <v>3.48</v>
      </c>
      <c r="B15" s="5">
        <v>3.35</v>
      </c>
      <c r="D15" s="6" t="s">
        <v>31</v>
      </c>
      <c r="E15">
        <f>COUNT(B:B)-1</f>
        <v>21</v>
      </c>
    </row>
    <row r="16" spans="1:12" x14ac:dyDescent="0.25">
      <c r="A16" s="5">
        <v>3.9</v>
      </c>
      <c r="B16" s="5">
        <v>3.16</v>
      </c>
      <c r="D16" s="6" t="s">
        <v>29</v>
      </c>
      <c r="E16">
        <f>1-_xlfn.F.DIST(E13,E14,E15,1)</f>
        <v>3.6107898329085231E-6</v>
      </c>
    </row>
    <row r="17" spans="1:5" x14ac:dyDescent="0.25">
      <c r="A17" s="5">
        <v>3.7</v>
      </c>
      <c r="B17" s="5">
        <v>3.25</v>
      </c>
    </row>
    <row r="18" spans="1:5" x14ac:dyDescent="0.25">
      <c r="A18" s="5">
        <v>3.26</v>
      </c>
      <c r="B18" s="5">
        <v>3.05</v>
      </c>
      <c r="D18" t="s">
        <v>32</v>
      </c>
      <c r="E18" t="str">
        <f>IF(E16&lt;=E10,"Rechazar H0","No rechazar H0")</f>
        <v>Rechazar H0</v>
      </c>
    </row>
    <row r="19" spans="1:5" x14ac:dyDescent="0.25">
      <c r="A19" s="5">
        <v>3.36</v>
      </c>
      <c r="B19" s="5">
        <v>3.33</v>
      </c>
    </row>
    <row r="20" spans="1:5" x14ac:dyDescent="0.25">
      <c r="A20" s="5">
        <v>3.34</v>
      </c>
      <c r="B20" s="5">
        <v>3.3</v>
      </c>
    </row>
    <row r="21" spans="1:5" x14ac:dyDescent="0.25">
      <c r="A21" s="5">
        <v>3.33</v>
      </c>
      <c r="B21" s="5">
        <v>3.36</v>
      </c>
    </row>
    <row r="22" spans="1:5" x14ac:dyDescent="0.25">
      <c r="A22" s="5">
        <v>3.25</v>
      </c>
      <c r="B22" s="5">
        <v>3.27</v>
      </c>
    </row>
    <row r="23" spans="1:5" x14ac:dyDescent="0.25">
      <c r="A23" s="5">
        <v>3.18</v>
      </c>
      <c r="B23" s="5">
        <v>3.28</v>
      </c>
    </row>
    <row r="24" spans="1:5" x14ac:dyDescent="0.25">
      <c r="A24" s="5">
        <v>3.2</v>
      </c>
    </row>
    <row r="25" spans="1:5" x14ac:dyDescent="0.25">
      <c r="A25" s="5">
        <v>3.28</v>
      </c>
    </row>
    <row r="26" spans="1:5" x14ac:dyDescent="0.25">
      <c r="A26" s="5">
        <v>3.35</v>
      </c>
    </row>
    <row r="27" spans="1:5" x14ac:dyDescent="0.25">
      <c r="A27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EBA36-DC1F-42C2-8F4E-0C178640C7BC}">
  <dimension ref="A1:F25"/>
  <sheetViews>
    <sheetView workbookViewId="0">
      <selection activeCell="F23" sqref="F23"/>
    </sheetView>
  </sheetViews>
  <sheetFormatPr defaultRowHeight="15" x14ac:dyDescent="0.25"/>
  <cols>
    <col min="2" max="2" width="20.5703125" bestFit="1" customWidth="1"/>
  </cols>
  <sheetData>
    <row r="1" spans="1:4" x14ac:dyDescent="0.25">
      <c r="C1">
        <v>0</v>
      </c>
      <c r="D1">
        <v>1</v>
      </c>
    </row>
    <row r="2" spans="1:4" x14ac:dyDescent="0.25">
      <c r="B2" t="s">
        <v>35</v>
      </c>
      <c r="C2">
        <v>0.28999999999999998</v>
      </c>
      <c r="D2">
        <f>95/300</f>
        <v>0.31666666666666665</v>
      </c>
    </row>
    <row r="3" spans="1:4" x14ac:dyDescent="0.25">
      <c r="B3" t="s">
        <v>36</v>
      </c>
      <c r="C3">
        <v>0.28000000000000003</v>
      </c>
      <c r="D3">
        <f>70/300</f>
        <v>0.23333333333333334</v>
      </c>
    </row>
    <row r="4" spans="1:4" x14ac:dyDescent="0.25">
      <c r="B4" t="s">
        <v>37</v>
      </c>
      <c r="C4">
        <v>0.25</v>
      </c>
      <c r="D4">
        <f>89/300</f>
        <v>0.29666666666666669</v>
      </c>
    </row>
    <row r="5" spans="1:4" x14ac:dyDescent="0.25">
      <c r="B5" t="s">
        <v>38</v>
      </c>
      <c r="C5">
        <v>0.18</v>
      </c>
      <c r="D5">
        <f>46/300</f>
        <v>0.15333333333333332</v>
      </c>
    </row>
    <row r="8" spans="1:4" x14ac:dyDescent="0.25">
      <c r="A8" t="s">
        <v>7</v>
      </c>
      <c r="B8" t="s">
        <v>39</v>
      </c>
      <c r="C8" t="s">
        <v>40</v>
      </c>
    </row>
    <row r="10" spans="1:4" x14ac:dyDescent="0.25">
      <c r="A10" t="s">
        <v>8</v>
      </c>
      <c r="B10" t="s">
        <v>41</v>
      </c>
      <c r="C10" t="s">
        <v>0</v>
      </c>
      <c r="D10" t="s">
        <v>42</v>
      </c>
    </row>
    <row r="11" spans="1:4" x14ac:dyDescent="0.25">
      <c r="C11" t="s">
        <v>1</v>
      </c>
      <c r="D11" t="s">
        <v>43</v>
      </c>
    </row>
    <row r="13" spans="1:4" x14ac:dyDescent="0.25">
      <c r="A13" t="s">
        <v>9</v>
      </c>
      <c r="B13" t="s">
        <v>44</v>
      </c>
      <c r="C13">
        <v>0.05</v>
      </c>
    </row>
    <row r="15" spans="1:4" x14ac:dyDescent="0.25">
      <c r="A15" t="s">
        <v>10</v>
      </c>
      <c r="B15" t="s">
        <v>45</v>
      </c>
    </row>
    <row r="16" spans="1:4" x14ac:dyDescent="0.25">
      <c r="C16" t="s">
        <v>13</v>
      </c>
      <c r="D16">
        <v>300</v>
      </c>
    </row>
    <row r="17" spans="2:6" x14ac:dyDescent="0.25">
      <c r="C17" t="s">
        <v>46</v>
      </c>
      <c r="D17" t="s">
        <v>47</v>
      </c>
      <c r="E17" t="s">
        <v>48</v>
      </c>
      <c r="F17" t="s">
        <v>16</v>
      </c>
    </row>
    <row r="18" spans="2:6" x14ac:dyDescent="0.25">
      <c r="C18" t="str">
        <f>B2</f>
        <v>ABC</v>
      </c>
      <c r="D18">
        <f>C2*$D$16</f>
        <v>87</v>
      </c>
      <c r="E18">
        <f>D2*300</f>
        <v>95</v>
      </c>
      <c r="F18">
        <f>((E18-D18)^2)/D18</f>
        <v>0.73563218390804597</v>
      </c>
    </row>
    <row r="19" spans="2:6" x14ac:dyDescent="0.25">
      <c r="C19" t="str">
        <f t="shared" ref="C19:C21" si="0">B3</f>
        <v>CBS</v>
      </c>
      <c r="D19">
        <f t="shared" ref="D19:D21" si="1">C3*$D$16</f>
        <v>84.000000000000014</v>
      </c>
      <c r="E19">
        <f t="shared" ref="E19:E21" si="2">D3*300</f>
        <v>70</v>
      </c>
      <c r="F19">
        <f t="shared" ref="F19:F21" si="3">((E19-D19)^2)/D19</f>
        <v>2.3333333333333375</v>
      </c>
    </row>
    <row r="20" spans="2:6" x14ac:dyDescent="0.25">
      <c r="C20" t="str">
        <f t="shared" si="0"/>
        <v>NBC</v>
      </c>
      <c r="D20">
        <f t="shared" si="1"/>
        <v>75</v>
      </c>
      <c r="E20">
        <f t="shared" si="2"/>
        <v>89</v>
      </c>
      <c r="F20">
        <f>((E20-D20)^2)/D20</f>
        <v>2.6133333333333333</v>
      </c>
    </row>
    <row r="21" spans="2:6" x14ac:dyDescent="0.25">
      <c r="C21" t="str">
        <f t="shared" si="0"/>
        <v>IND</v>
      </c>
      <c r="D21">
        <f t="shared" si="1"/>
        <v>54</v>
      </c>
      <c r="E21">
        <f t="shared" si="2"/>
        <v>46</v>
      </c>
      <c r="F21">
        <f t="shared" si="3"/>
        <v>1.1851851851851851</v>
      </c>
    </row>
    <row r="22" spans="2:6" x14ac:dyDescent="0.25">
      <c r="E22" t="s">
        <v>17</v>
      </c>
      <c r="F22">
        <f>SUM(F18:F21)</f>
        <v>6.8674840357599019</v>
      </c>
    </row>
    <row r="23" spans="2:6" x14ac:dyDescent="0.25">
      <c r="E23" t="s">
        <v>49</v>
      </c>
      <c r="F23">
        <v>3</v>
      </c>
    </row>
    <row r="24" spans="2:6" x14ac:dyDescent="0.25">
      <c r="E24" t="s">
        <v>19</v>
      </c>
      <c r="F24">
        <f>_xlfn.CHISQ.DIST.RT(F22,F23)</f>
        <v>7.6243615471086892E-2</v>
      </c>
    </row>
    <row r="25" spans="2:6" x14ac:dyDescent="0.25">
      <c r="B25" t="s">
        <v>32</v>
      </c>
      <c r="C25" t="str">
        <f>IF(F24&lt;=C13,"Rechazar H0","No rechazar H0")</f>
        <v>No rechazar H0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CE9E-662C-4A02-8A53-9F060C627463}">
  <dimension ref="A2:K30"/>
  <sheetViews>
    <sheetView tabSelected="1" topLeftCell="A7" zoomScale="120" workbookViewId="0">
      <selection activeCell="D28" sqref="D28"/>
    </sheetView>
  </sheetViews>
  <sheetFormatPr defaultRowHeight="15" x14ac:dyDescent="0.25"/>
  <cols>
    <col min="2" max="2" width="11.140625" customWidth="1"/>
  </cols>
  <sheetData>
    <row r="2" spans="1:7" x14ac:dyDescent="0.25">
      <c r="B2" t="s">
        <v>50</v>
      </c>
      <c r="C2" t="s">
        <v>51</v>
      </c>
      <c r="D2" t="s">
        <v>52</v>
      </c>
      <c r="E2" t="s">
        <v>53</v>
      </c>
    </row>
    <row r="3" spans="1:7" x14ac:dyDescent="0.25">
      <c r="A3" t="s">
        <v>54</v>
      </c>
      <c r="B3">
        <v>20</v>
      </c>
      <c r="C3">
        <v>40</v>
      </c>
      <c r="D3">
        <v>20</v>
      </c>
      <c r="E3" s="4">
        <f>SUM(B3:D3)</f>
        <v>80</v>
      </c>
    </row>
    <row r="4" spans="1:7" x14ac:dyDescent="0.25">
      <c r="A4" t="s">
        <v>55</v>
      </c>
      <c r="B4">
        <v>30</v>
      </c>
      <c r="C4">
        <v>30</v>
      </c>
      <c r="D4">
        <v>10</v>
      </c>
      <c r="E4" s="4">
        <f>SUM(B4:D4)</f>
        <v>70</v>
      </c>
    </row>
    <row r="5" spans="1:7" x14ac:dyDescent="0.25">
      <c r="B5" s="3">
        <f>SUM(B3:B4)</f>
        <v>50</v>
      </c>
      <c r="C5" s="3">
        <f>SUM(C3:C4)</f>
        <v>70</v>
      </c>
      <c r="D5" s="3">
        <f>SUM(D3:D4)</f>
        <v>30</v>
      </c>
      <c r="E5" s="2">
        <f>SUM(E3:E4)</f>
        <v>150</v>
      </c>
    </row>
    <row r="7" spans="1:7" x14ac:dyDescent="0.25">
      <c r="A7" t="s">
        <v>7</v>
      </c>
      <c r="B7" t="s">
        <v>56</v>
      </c>
      <c r="E7" t="s">
        <v>57</v>
      </c>
    </row>
    <row r="9" spans="1:7" x14ac:dyDescent="0.25">
      <c r="A9" t="s">
        <v>8</v>
      </c>
      <c r="B9" t="s">
        <v>41</v>
      </c>
      <c r="C9" t="s">
        <v>0</v>
      </c>
      <c r="D9" t="s">
        <v>58</v>
      </c>
    </row>
    <row r="10" spans="1:7" x14ac:dyDescent="0.25">
      <c r="C10" t="s">
        <v>1</v>
      </c>
      <c r="D10" t="s">
        <v>59</v>
      </c>
    </row>
    <row r="12" spans="1:7" x14ac:dyDescent="0.25">
      <c r="A12" t="s">
        <v>9</v>
      </c>
      <c r="B12" t="s">
        <v>44</v>
      </c>
      <c r="C12">
        <v>0.05</v>
      </c>
    </row>
    <row r="14" spans="1:7" x14ac:dyDescent="0.25">
      <c r="A14" t="s">
        <v>10</v>
      </c>
      <c r="B14" t="s">
        <v>12</v>
      </c>
    </row>
    <row r="15" spans="1:7" x14ac:dyDescent="0.25">
      <c r="B15" t="s">
        <v>66</v>
      </c>
      <c r="C15" t="s">
        <v>67</v>
      </c>
      <c r="D15" t="s">
        <v>68</v>
      </c>
    </row>
    <row r="16" spans="1:7" x14ac:dyDescent="0.25">
      <c r="B16" t="s">
        <v>60</v>
      </c>
      <c r="G16" t="s">
        <v>69</v>
      </c>
    </row>
    <row r="17" spans="1:11" x14ac:dyDescent="0.25">
      <c r="C17" s="7" t="s">
        <v>61</v>
      </c>
      <c r="D17" s="7" t="s">
        <v>62</v>
      </c>
      <c r="E17" s="7" t="s">
        <v>63</v>
      </c>
      <c r="F17" s="7"/>
      <c r="G17" s="7"/>
      <c r="H17" s="7" t="s">
        <v>61</v>
      </c>
      <c r="I17" s="7" t="s">
        <v>62</v>
      </c>
      <c r="J17" s="7" t="s">
        <v>63</v>
      </c>
    </row>
    <row r="18" spans="1:11" x14ac:dyDescent="0.25">
      <c r="A18" t="s">
        <v>74</v>
      </c>
      <c r="B18" s="7" t="s">
        <v>64</v>
      </c>
      <c r="C18">
        <v>20</v>
      </c>
      <c r="D18">
        <v>40</v>
      </c>
      <c r="E18">
        <v>20</v>
      </c>
      <c r="F18" s="4">
        <f>SUM(C18:E18)</f>
        <v>80</v>
      </c>
      <c r="G18" s="7" t="s">
        <v>64</v>
      </c>
      <c r="H18">
        <v>26.67</v>
      </c>
      <c r="I18">
        <v>37.33</v>
      </c>
      <c r="J18">
        <v>16</v>
      </c>
      <c r="K18" s="4">
        <f>SUM(H18:J18)</f>
        <v>80</v>
      </c>
    </row>
    <row r="19" spans="1:11" x14ac:dyDescent="0.25">
      <c r="A19" t="s">
        <v>75</v>
      </c>
      <c r="B19" s="7" t="s">
        <v>65</v>
      </c>
      <c r="C19">
        <v>30</v>
      </c>
      <c r="D19">
        <v>30</v>
      </c>
      <c r="E19">
        <v>10</v>
      </c>
      <c r="F19" s="4">
        <f>SUM(C19:E19)</f>
        <v>70</v>
      </c>
      <c r="G19" s="7" t="s">
        <v>65</v>
      </c>
      <c r="H19">
        <v>23.33</v>
      </c>
      <c r="I19">
        <v>32.67</v>
      </c>
      <c r="J19">
        <v>14</v>
      </c>
      <c r="K19" s="4">
        <f>SUM(H19:J19)</f>
        <v>70</v>
      </c>
    </row>
    <row r="20" spans="1:11" x14ac:dyDescent="0.25">
      <c r="C20" s="3">
        <f>SUM(C18:C19)</f>
        <v>50</v>
      </c>
      <c r="D20" s="3">
        <f t="shared" ref="D20:E20" si="0">SUM(D18:D19)</f>
        <v>70</v>
      </c>
      <c r="E20" s="3">
        <f t="shared" si="0"/>
        <v>30</v>
      </c>
      <c r="F20" s="2">
        <f>SUM(F18:F19)</f>
        <v>150</v>
      </c>
      <c r="H20" s="3">
        <f>SUM(H18:H19)</f>
        <v>50</v>
      </c>
      <c r="I20" s="3">
        <f t="shared" ref="I20" si="1">SUM(I18:I19)</f>
        <v>70</v>
      </c>
      <c r="J20" s="3">
        <f t="shared" ref="J20" si="2">SUM(J18:J19)</f>
        <v>30</v>
      </c>
      <c r="K20" s="2">
        <f>SUM(K18:K19)</f>
        <v>150</v>
      </c>
    </row>
    <row r="21" spans="1:11" x14ac:dyDescent="0.25">
      <c r="G21" s="7"/>
    </row>
    <row r="22" spans="1:11" x14ac:dyDescent="0.25">
      <c r="C22" t="s">
        <v>70</v>
      </c>
      <c r="D22">
        <f>C20/$F$20</f>
        <v>0.33333333333333331</v>
      </c>
      <c r="F22" t="s">
        <v>74</v>
      </c>
      <c r="G22">
        <f>((C18-H18)^2)/H18</f>
        <v>1.6681252343457076</v>
      </c>
      <c r="H22">
        <f>((D18-I18)^2)/I18</f>
        <v>0.19096972944012883</v>
      </c>
      <c r="I22">
        <f t="shared" ref="G22:I23" si="3">((E18-J18)^2)/J18</f>
        <v>1</v>
      </c>
    </row>
    <row r="23" spans="1:11" x14ac:dyDescent="0.25">
      <c r="C23" t="s">
        <v>71</v>
      </c>
      <c r="D23">
        <f>D20/$F$20</f>
        <v>0.46666666666666667</v>
      </c>
      <c r="F23" t="s">
        <v>75</v>
      </c>
      <c r="G23">
        <f>((C19-H19)^2)/H19</f>
        <v>1.9069395627946861</v>
      </c>
      <c r="H23">
        <f t="shared" si="3"/>
        <v>0.21820936639118482</v>
      </c>
      <c r="I23">
        <f t="shared" si="3"/>
        <v>1.1428571428571428</v>
      </c>
    </row>
    <row r="24" spans="1:11" x14ac:dyDescent="0.25">
      <c r="C24" t="s">
        <v>72</v>
      </c>
      <c r="D24">
        <f>E20/$F$20</f>
        <v>0.2</v>
      </c>
    </row>
    <row r="25" spans="1:11" x14ac:dyDescent="0.25">
      <c r="G25">
        <f>(C20*F18)/F20</f>
        <v>26.666666666666668</v>
      </c>
      <c r="H25">
        <f>(D20*$F$18)/$F$20</f>
        <v>37.333333333333336</v>
      </c>
      <c r="I25">
        <f>(E20*$F$18)/$F$20</f>
        <v>16</v>
      </c>
    </row>
    <row r="26" spans="1:11" x14ac:dyDescent="0.25">
      <c r="C26" t="s">
        <v>73</v>
      </c>
      <c r="D26">
        <f>SUM(G22:I23)</f>
        <v>6.1271010358288507</v>
      </c>
      <c r="G26">
        <f>(C20*$F$19)/$F$20</f>
        <v>23.333333333333332</v>
      </c>
      <c r="H26">
        <f t="shared" ref="H26:I26" si="4">(D20*$F$19)/$F$20</f>
        <v>32.666666666666664</v>
      </c>
      <c r="I26">
        <f t="shared" si="4"/>
        <v>14</v>
      </c>
    </row>
    <row r="27" spans="1:11" x14ac:dyDescent="0.25">
      <c r="C27" t="s">
        <v>49</v>
      </c>
      <c r="D27">
        <f>(COUNT(C18:E18)-1)*(COUNT(C18:C19)-1)</f>
        <v>2</v>
      </c>
    </row>
    <row r="28" spans="1:11" x14ac:dyDescent="0.25">
      <c r="C28" t="s">
        <v>19</v>
      </c>
      <c r="D28">
        <f>_xlfn.CHISQ.DIST.RT(D26,D27)</f>
        <v>4.672151480598722E-2</v>
      </c>
    </row>
    <row r="30" spans="1:11" x14ac:dyDescent="0.25">
      <c r="B30" s="1" t="s">
        <v>32</v>
      </c>
      <c r="C30" s="1" t="str">
        <f>IF(D28&lt;=C12,"Rechazar","No rechazar")</f>
        <v>Rechazar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 1 Varianza</vt:lpstr>
      <vt:lpstr>PH 2 Varianzas</vt:lpstr>
      <vt:lpstr>Bondad y Ajuste</vt:lpstr>
      <vt:lpstr>PH Independencia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2020-11-21T05:05:12Z</dcterms:modified>
</cp:coreProperties>
</file>