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Administracion_Financiera_I_-Notas___\Post parcial\ejercicios\"/>
    </mc:Choice>
  </mc:AlternateContent>
  <xr:revisionPtr revIDLastSave="0" documentId="13_ncr:1_{0D74059F-6FB2-4A01-9B7B-80DD0AD6DB9C}" xr6:coauthVersionLast="45" xr6:coauthVersionMax="45" xr10:uidLastSave="{00000000-0000-0000-0000-000000000000}"/>
  <bookViews>
    <workbookView xWindow="3120" yWindow="960" windowWidth="14130" windowHeight="14640" xr2:uid="{00000000-000D-0000-FFFF-FFFF00000000}"/>
  </bookViews>
  <sheets>
    <sheet name="Conversión efectiv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3" l="1"/>
  <c r="G57" i="3"/>
  <c r="H57" i="3"/>
  <c r="I57" i="3"/>
  <c r="J57" i="3"/>
  <c r="K57" i="3"/>
  <c r="F57" i="3"/>
  <c r="H54" i="3"/>
  <c r="H55" i="3" s="1"/>
  <c r="I54" i="3" s="1"/>
  <c r="I55" i="3" s="1"/>
  <c r="J54" i="3" s="1"/>
  <c r="J55" i="3" s="1"/>
  <c r="K54" i="3" s="1"/>
  <c r="K55" i="3" s="1"/>
  <c r="G54" i="3"/>
  <c r="G55" i="3" s="1"/>
  <c r="F55" i="3"/>
  <c r="G52" i="3"/>
  <c r="H52" i="3"/>
  <c r="I52" i="3"/>
  <c r="J52" i="3"/>
  <c r="K52" i="3"/>
  <c r="F52" i="3"/>
  <c r="G39" i="3"/>
  <c r="H39" i="3"/>
  <c r="I39" i="3"/>
  <c r="J39" i="3"/>
  <c r="K39" i="3"/>
  <c r="F39" i="3"/>
  <c r="G40" i="3"/>
  <c r="H40" i="3"/>
  <c r="H41" i="3" s="1"/>
  <c r="I40" i="3"/>
  <c r="I41" i="3" s="1"/>
  <c r="J40" i="3"/>
  <c r="J41" i="3" s="1"/>
  <c r="K40" i="3"/>
  <c r="F40" i="3"/>
  <c r="F41" i="3"/>
  <c r="G50" i="3"/>
  <c r="H50" i="3"/>
  <c r="I50" i="3"/>
  <c r="J50" i="3"/>
  <c r="K50" i="3"/>
  <c r="F50" i="3"/>
  <c r="G45" i="3"/>
  <c r="H45" i="3"/>
  <c r="I45" i="3"/>
  <c r="J45" i="3"/>
  <c r="K45" i="3"/>
  <c r="F45" i="3"/>
  <c r="G38" i="3"/>
  <c r="H38" i="3"/>
  <c r="I38" i="3"/>
  <c r="J38" i="3"/>
  <c r="K38" i="3"/>
  <c r="F38" i="3"/>
  <c r="G44" i="3"/>
  <c r="H44" i="3"/>
  <c r="I44" i="3"/>
  <c r="J44" i="3"/>
  <c r="K44" i="3"/>
  <c r="F44" i="3"/>
  <c r="G41" i="3" l="1"/>
  <c r="K41" i="3"/>
  <c r="E35" i="3"/>
  <c r="F35" i="3"/>
  <c r="G35" i="3"/>
  <c r="H35" i="3"/>
  <c r="I35" i="3"/>
  <c r="J35" i="3"/>
  <c r="D35" i="3"/>
  <c r="D30" i="3" l="1"/>
  <c r="D29" i="3"/>
  <c r="D31" i="3" s="1"/>
  <c r="D28" i="3"/>
  <c r="D21" i="3" l="1"/>
  <c r="D22" i="3" s="1"/>
  <c r="D17" i="3"/>
  <c r="D19" i="3" s="1"/>
  <c r="D23" i="3" s="1"/>
  <c r="D10" i="3"/>
  <c r="D25" i="3" l="1"/>
  <c r="D12" i="3"/>
  <c r="D26" i="3"/>
</calcChain>
</file>

<file path=xl/sharedStrings.xml><?xml version="1.0" encoding="utf-8"?>
<sst xmlns="http://schemas.openxmlformats.org/spreadsheetml/2006/main" count="60" uniqueCount="59">
  <si>
    <t xml:space="preserve">Efectivo </t>
  </si>
  <si>
    <t>Cuentas por cobrar</t>
  </si>
  <si>
    <t>Inventarios</t>
  </si>
  <si>
    <t>Activo Circulante</t>
  </si>
  <si>
    <t>Propiedad, planta y equipo neto</t>
  </si>
  <si>
    <t>Total Activo</t>
  </si>
  <si>
    <t>Cuentas por pagar</t>
  </si>
  <si>
    <t>Acreedores diversos</t>
  </si>
  <si>
    <t>Documentos por pagar</t>
  </si>
  <si>
    <t>Pasivo corto plazo</t>
  </si>
  <si>
    <t>Bonos a LP</t>
  </si>
  <si>
    <t>Total Pasivo</t>
  </si>
  <si>
    <t>Capital contable común</t>
  </si>
  <si>
    <t>Utilidades retenidas</t>
  </si>
  <si>
    <t>Total Capital contable</t>
  </si>
  <si>
    <t>Pasivo + Capital</t>
  </si>
  <si>
    <t>Capital trabajo neto</t>
  </si>
  <si>
    <t>Razón circulante (solvencia)</t>
  </si>
  <si>
    <t>Textiles Monsy, S.A.</t>
  </si>
  <si>
    <t>Balance General</t>
  </si>
  <si>
    <t>En millones de dólares</t>
  </si>
  <si>
    <t>Al 31 de diciembre 2019</t>
  </si>
  <si>
    <t>Para el 2019, Las ventas de Textiles Monsy fueron de $1500 millones con un costo de ventas de $1230 millones.  Todas sus ventas son al crédito.</t>
  </si>
  <si>
    <t>Periodo de conversión de inventario</t>
  </si>
  <si>
    <t>Ventas:</t>
  </si>
  <si>
    <t xml:space="preserve">Costo de ventas: </t>
  </si>
  <si>
    <t>Periodo de cobranza de las cuentas por cobra</t>
  </si>
  <si>
    <t>Periodo de diferenciamiento de cuentas por pagar</t>
  </si>
  <si>
    <t>Ciclo de conversión de efectivo</t>
  </si>
  <si>
    <t>Ventas al crédito</t>
  </si>
  <si>
    <t>Compras al crédito</t>
  </si>
  <si>
    <t>Mayo</t>
  </si>
  <si>
    <t xml:space="preserve">Junio </t>
  </si>
  <si>
    <t>Julio</t>
  </si>
  <si>
    <t>Agosto</t>
  </si>
  <si>
    <t>Septiembre</t>
  </si>
  <si>
    <t>Octubre</t>
  </si>
  <si>
    <t>Noviembre</t>
  </si>
  <si>
    <t>Diciembre</t>
  </si>
  <si>
    <t>Presupuesto de efectivo</t>
  </si>
  <si>
    <t>Entradas de efectivo</t>
  </si>
  <si>
    <t>Cobranza anterior</t>
  </si>
  <si>
    <t xml:space="preserve">Cobranza dos meses previso </t>
  </si>
  <si>
    <t>Total</t>
  </si>
  <si>
    <t>Salidas de efectivo</t>
  </si>
  <si>
    <t>Compras a crédito</t>
  </si>
  <si>
    <t>Sueldos y salarios</t>
  </si>
  <si>
    <t>Renta</t>
  </si>
  <si>
    <t>Otros gastos</t>
  </si>
  <si>
    <t>Impuestos</t>
  </si>
  <si>
    <t>Pago de construcción planta</t>
  </si>
  <si>
    <t>Flujo</t>
  </si>
  <si>
    <t>Saldo inicial de efectivo</t>
  </si>
  <si>
    <t>Saldo final de efectivo</t>
  </si>
  <si>
    <t>Saldo de efectivo meta</t>
  </si>
  <si>
    <t>Excedente o faltante de efectivo</t>
  </si>
  <si>
    <t>Préstamo</t>
  </si>
  <si>
    <t>Cobranza del presente mes / 2%</t>
  </si>
  <si>
    <t>Se necesitan un préstamo de 70.4.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</si>
</sst>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9" fontId="0" fillId="0" borderId="0" xfId="0" applyNumberFormat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1"/>
  <sheetViews>
    <sheetView tabSelected="1" topLeftCell="A40" zoomScale="91" workbookViewId="0">
      <selection activeCell="G65" sqref="G65"/>
    </sheetView>
  </sheetViews>
  <sheetFormatPr defaultRowHeight="15" x14ac:dyDescent="0.25"/>
  <cols>
    <col min="2" max="2" width="11.28515625" customWidth="1"/>
    <col min="3" max="3" width="21.85546875" customWidth="1"/>
    <col min="5" max="5" width="11.85546875" customWidth="1"/>
    <col min="6" max="6" width="8.42578125" customWidth="1"/>
  </cols>
  <sheetData>
    <row r="2" spans="3:11" x14ac:dyDescent="0.25">
      <c r="C2" t="s">
        <v>18</v>
      </c>
    </row>
    <row r="3" spans="3:11" ht="15" customHeight="1" x14ac:dyDescent="0.25">
      <c r="C3" t="s">
        <v>19</v>
      </c>
      <c r="F3" s="9" t="s">
        <v>22</v>
      </c>
      <c r="G3" s="9"/>
      <c r="H3" s="9"/>
      <c r="I3" s="9"/>
      <c r="J3" s="9"/>
    </row>
    <row r="4" spans="3:11" x14ac:dyDescent="0.25">
      <c r="C4" t="s">
        <v>21</v>
      </c>
      <c r="F4" s="9"/>
      <c r="G4" s="9"/>
      <c r="H4" s="9"/>
      <c r="I4" s="9"/>
      <c r="J4" s="9"/>
    </row>
    <row r="5" spans="3:11" x14ac:dyDescent="0.25">
      <c r="C5" t="s">
        <v>20</v>
      </c>
      <c r="F5" s="9"/>
      <c r="G5" s="9"/>
      <c r="H5" s="9"/>
      <c r="I5" s="9"/>
      <c r="J5" s="9"/>
    </row>
    <row r="6" spans="3:11" x14ac:dyDescent="0.25">
      <c r="F6" s="9"/>
      <c r="G6" s="9"/>
      <c r="H6" s="9"/>
      <c r="I6" s="9"/>
      <c r="J6" s="9"/>
    </row>
    <row r="7" spans="3:11" x14ac:dyDescent="0.25">
      <c r="C7" t="s">
        <v>0</v>
      </c>
      <c r="D7">
        <v>15</v>
      </c>
      <c r="F7" s="9"/>
      <c r="G7" s="9"/>
      <c r="H7" s="9"/>
      <c r="I7" s="9"/>
      <c r="J7" s="9"/>
    </row>
    <row r="8" spans="3:11" x14ac:dyDescent="0.25">
      <c r="C8" t="s">
        <v>1</v>
      </c>
      <c r="D8">
        <v>180</v>
      </c>
      <c r="J8" s="4"/>
      <c r="K8" s="4"/>
    </row>
    <row r="9" spans="3:11" x14ac:dyDescent="0.25">
      <c r="C9" t="s">
        <v>2</v>
      </c>
      <c r="D9">
        <v>270</v>
      </c>
      <c r="F9" t="s">
        <v>24</v>
      </c>
      <c r="G9">
        <v>1500</v>
      </c>
    </row>
    <row r="10" spans="3:11" x14ac:dyDescent="0.25">
      <c r="C10" t="s">
        <v>3</v>
      </c>
      <c r="D10">
        <f>SUM(D7:D9)</f>
        <v>465</v>
      </c>
      <c r="F10" t="s">
        <v>25</v>
      </c>
      <c r="G10">
        <v>1230</v>
      </c>
    </row>
    <row r="11" spans="3:11" x14ac:dyDescent="0.25">
      <c r="C11" t="s">
        <v>4</v>
      </c>
      <c r="D11">
        <v>380</v>
      </c>
    </row>
    <row r="12" spans="3:11" x14ac:dyDescent="0.25">
      <c r="C12" s="1" t="s">
        <v>5</v>
      </c>
      <c r="D12" s="1">
        <f>SUM(D10:D11)</f>
        <v>845</v>
      </c>
      <c r="J12" s="3"/>
    </row>
    <row r="14" spans="3:11" x14ac:dyDescent="0.25">
      <c r="C14" t="s">
        <v>6</v>
      </c>
      <c r="D14">
        <v>30</v>
      </c>
      <c r="J14" s="3"/>
    </row>
    <row r="15" spans="3:11" x14ac:dyDescent="0.25">
      <c r="C15" t="s">
        <v>7</v>
      </c>
      <c r="D15">
        <v>60</v>
      </c>
    </row>
    <row r="16" spans="3:11" x14ac:dyDescent="0.25">
      <c r="C16" t="s">
        <v>8</v>
      </c>
      <c r="D16">
        <v>40</v>
      </c>
    </row>
    <row r="17" spans="3:4" x14ac:dyDescent="0.25">
      <c r="C17" t="s">
        <v>9</v>
      </c>
      <c r="D17">
        <f>SUM(D14:D16)</f>
        <v>130</v>
      </c>
    </row>
    <row r="18" spans="3:4" x14ac:dyDescent="0.25">
      <c r="C18" t="s">
        <v>10</v>
      </c>
      <c r="D18">
        <v>300</v>
      </c>
    </row>
    <row r="19" spans="3:4" x14ac:dyDescent="0.25">
      <c r="C19" t="s">
        <v>11</v>
      </c>
      <c r="D19">
        <f>SUM(D17:D18)</f>
        <v>430</v>
      </c>
    </row>
    <row r="20" spans="3:4" x14ac:dyDescent="0.25">
      <c r="C20" t="s">
        <v>12</v>
      </c>
      <c r="D20">
        <v>130</v>
      </c>
    </row>
    <row r="21" spans="3:4" x14ac:dyDescent="0.25">
      <c r="C21" t="s">
        <v>13</v>
      </c>
      <c r="D21">
        <f>260+25</f>
        <v>285</v>
      </c>
    </row>
    <row r="22" spans="3:4" x14ac:dyDescent="0.25">
      <c r="C22" t="s">
        <v>14</v>
      </c>
      <c r="D22">
        <f>SUM(D20:D21)</f>
        <v>415</v>
      </c>
    </row>
    <row r="23" spans="3:4" x14ac:dyDescent="0.25">
      <c r="C23" s="1" t="s">
        <v>15</v>
      </c>
      <c r="D23" s="1">
        <f>D19+D22</f>
        <v>845</v>
      </c>
    </row>
    <row r="25" spans="3:4" x14ac:dyDescent="0.25">
      <c r="C25" t="s">
        <v>16</v>
      </c>
      <c r="D25">
        <f>D10-D17</f>
        <v>335</v>
      </c>
    </row>
    <row r="26" spans="3:4" x14ac:dyDescent="0.25">
      <c r="C26" t="s">
        <v>17</v>
      </c>
      <c r="D26" s="2">
        <f>D10/D17</f>
        <v>3.5769230769230771</v>
      </c>
    </row>
    <row r="28" spans="3:4" x14ac:dyDescent="0.25">
      <c r="C28" t="s">
        <v>23</v>
      </c>
      <c r="D28">
        <f>(D9)/(G10/360)</f>
        <v>79.024390243902445</v>
      </c>
    </row>
    <row r="29" spans="3:4" x14ac:dyDescent="0.25">
      <c r="C29" t="s">
        <v>26</v>
      </c>
      <c r="D29">
        <f>D8/(G9/360)</f>
        <v>43.199999999999996</v>
      </c>
    </row>
    <row r="30" spans="3:4" x14ac:dyDescent="0.25">
      <c r="C30" t="s">
        <v>27</v>
      </c>
      <c r="D30">
        <f>D14/(G10/360)</f>
        <v>8.7804878048780495</v>
      </c>
    </row>
    <row r="31" spans="3:4" x14ac:dyDescent="0.25">
      <c r="C31" t="s">
        <v>28</v>
      </c>
      <c r="D31">
        <f>D28+D29-D30</f>
        <v>113.44390243902438</v>
      </c>
    </row>
    <row r="33" spans="2:11" x14ac:dyDescent="0.25">
      <c r="C33" t="s">
        <v>39</v>
      </c>
      <c r="D33" t="s">
        <v>31</v>
      </c>
      <c r="E33" t="s">
        <v>32</v>
      </c>
      <c r="F33" t="s">
        <v>33</v>
      </c>
      <c r="G33" t="s">
        <v>34</v>
      </c>
      <c r="H33" t="s">
        <v>35</v>
      </c>
      <c r="I33" t="s">
        <v>36</v>
      </c>
      <c r="J33" t="s">
        <v>37</v>
      </c>
      <c r="K33" t="s">
        <v>38</v>
      </c>
    </row>
    <row r="34" spans="2:11" x14ac:dyDescent="0.25">
      <c r="C34" t="s">
        <v>29</v>
      </c>
      <c r="D34">
        <v>100</v>
      </c>
      <c r="E34">
        <v>125</v>
      </c>
      <c r="F34">
        <v>150</v>
      </c>
      <c r="G34">
        <v>200</v>
      </c>
      <c r="H34">
        <v>250</v>
      </c>
      <c r="I34">
        <v>180</v>
      </c>
      <c r="J34">
        <v>130</v>
      </c>
      <c r="K34">
        <v>100</v>
      </c>
    </row>
    <row r="35" spans="2:11" x14ac:dyDescent="0.25">
      <c r="B35" s="5">
        <v>0.6</v>
      </c>
      <c r="C35" t="s">
        <v>30</v>
      </c>
      <c r="D35">
        <f t="shared" ref="D35:J35" si="0">$B$35*E34</f>
        <v>75</v>
      </c>
      <c r="E35">
        <f t="shared" si="0"/>
        <v>90</v>
      </c>
      <c r="F35">
        <f t="shared" si="0"/>
        <v>120</v>
      </c>
      <c r="G35">
        <f t="shared" si="0"/>
        <v>150</v>
      </c>
      <c r="H35">
        <f t="shared" si="0"/>
        <v>108</v>
      </c>
      <c r="I35">
        <f t="shared" si="0"/>
        <v>78</v>
      </c>
      <c r="J35">
        <f t="shared" si="0"/>
        <v>60</v>
      </c>
    </row>
    <row r="37" spans="2:11" x14ac:dyDescent="0.25">
      <c r="C37" s="6" t="s">
        <v>40</v>
      </c>
    </row>
    <row r="38" spans="2:11" x14ac:dyDescent="0.25">
      <c r="B38" s="5">
        <v>0.2</v>
      </c>
      <c r="C38" t="s">
        <v>57</v>
      </c>
      <c r="F38">
        <f>(0.98)*$B$38*F34</f>
        <v>29.400000000000002</v>
      </c>
      <c r="G38">
        <f t="shared" ref="G38:K38" si="1">(0.98)*$B$38*G34</f>
        <v>39.200000000000003</v>
      </c>
      <c r="H38">
        <f t="shared" si="1"/>
        <v>49</v>
      </c>
      <c r="I38">
        <f t="shared" si="1"/>
        <v>35.28</v>
      </c>
      <c r="J38">
        <f t="shared" si="1"/>
        <v>25.48</v>
      </c>
      <c r="K38">
        <f t="shared" si="1"/>
        <v>19.600000000000001</v>
      </c>
    </row>
    <row r="39" spans="2:11" x14ac:dyDescent="0.25">
      <c r="B39" s="5">
        <v>0.7</v>
      </c>
      <c r="C39" t="s">
        <v>41</v>
      </c>
      <c r="F39">
        <f>$B$39*E34</f>
        <v>87.5</v>
      </c>
      <c r="G39">
        <f t="shared" ref="G39:K39" si="2">$B$39*F34</f>
        <v>105</v>
      </c>
      <c r="H39">
        <f t="shared" si="2"/>
        <v>140</v>
      </c>
      <c r="I39">
        <f t="shared" si="2"/>
        <v>175</v>
      </c>
      <c r="J39">
        <f t="shared" si="2"/>
        <v>125.99999999999999</v>
      </c>
      <c r="K39">
        <f t="shared" si="2"/>
        <v>91</v>
      </c>
    </row>
    <row r="40" spans="2:11" x14ac:dyDescent="0.25">
      <c r="B40" s="5">
        <v>0.1</v>
      </c>
      <c r="C40" t="s">
        <v>42</v>
      </c>
      <c r="F40">
        <f>$B$40*D34</f>
        <v>10</v>
      </c>
      <c r="G40">
        <f t="shared" ref="G40:K40" si="3">$B$40*E34</f>
        <v>12.5</v>
      </c>
      <c r="H40">
        <f t="shared" si="3"/>
        <v>15</v>
      </c>
      <c r="I40">
        <f t="shared" si="3"/>
        <v>20</v>
      </c>
      <c r="J40">
        <f t="shared" si="3"/>
        <v>25</v>
      </c>
      <c r="K40">
        <f t="shared" si="3"/>
        <v>18</v>
      </c>
    </row>
    <row r="41" spans="2:11" x14ac:dyDescent="0.25">
      <c r="C41" s="6" t="s">
        <v>43</v>
      </c>
      <c r="F41">
        <f>SUM(F38:F40)</f>
        <v>126.9</v>
      </c>
      <c r="G41">
        <f t="shared" ref="G41:K41" si="4">SUM(G38:G40)</f>
        <v>156.69999999999999</v>
      </c>
      <c r="H41">
        <f t="shared" si="4"/>
        <v>204</v>
      </c>
      <c r="I41">
        <f t="shared" si="4"/>
        <v>230.28</v>
      </c>
      <c r="J41">
        <f t="shared" si="4"/>
        <v>176.48</v>
      </c>
      <c r="K41">
        <f t="shared" si="4"/>
        <v>128.6</v>
      </c>
    </row>
    <row r="43" spans="2:11" x14ac:dyDescent="0.25">
      <c r="C43" s="6" t="s">
        <v>44</v>
      </c>
    </row>
    <row r="44" spans="2:11" x14ac:dyDescent="0.25">
      <c r="C44" t="s">
        <v>45</v>
      </c>
      <c r="F44">
        <f t="shared" ref="F44:K44" si="5">E35</f>
        <v>90</v>
      </c>
      <c r="G44">
        <f t="shared" si="5"/>
        <v>120</v>
      </c>
      <c r="H44">
        <f t="shared" si="5"/>
        <v>150</v>
      </c>
      <c r="I44">
        <f t="shared" si="5"/>
        <v>108</v>
      </c>
      <c r="J44">
        <f t="shared" si="5"/>
        <v>78</v>
      </c>
      <c r="K44">
        <f t="shared" si="5"/>
        <v>60</v>
      </c>
    </row>
    <row r="45" spans="2:11" x14ac:dyDescent="0.25">
      <c r="B45" s="5">
        <v>0.22</v>
      </c>
      <c r="C45" s="4" t="s">
        <v>46</v>
      </c>
      <c r="F45">
        <f t="shared" ref="F45:K45" si="6">$B$45*F34</f>
        <v>33</v>
      </c>
      <c r="G45">
        <f t="shared" si="6"/>
        <v>44</v>
      </c>
      <c r="H45">
        <f t="shared" si="6"/>
        <v>55</v>
      </c>
      <c r="I45">
        <f t="shared" si="6"/>
        <v>39.6</v>
      </c>
      <c r="J45">
        <f t="shared" si="6"/>
        <v>28.6</v>
      </c>
      <c r="K45">
        <f t="shared" si="6"/>
        <v>22</v>
      </c>
    </row>
    <row r="46" spans="2:11" x14ac:dyDescent="0.25">
      <c r="C46" s="4" t="s">
        <v>47</v>
      </c>
      <c r="F46">
        <v>9</v>
      </c>
      <c r="G46">
        <v>9</v>
      </c>
      <c r="H46">
        <v>9</v>
      </c>
      <c r="I46">
        <v>9</v>
      </c>
      <c r="J46">
        <v>9</v>
      </c>
      <c r="K46">
        <v>9</v>
      </c>
    </row>
    <row r="47" spans="2:11" x14ac:dyDescent="0.25">
      <c r="C47" s="4" t="s">
        <v>48</v>
      </c>
      <c r="F47">
        <v>7</v>
      </c>
      <c r="G47">
        <v>8</v>
      </c>
      <c r="H47">
        <v>11</v>
      </c>
      <c r="I47">
        <v>10</v>
      </c>
      <c r="J47">
        <v>4</v>
      </c>
    </row>
    <row r="48" spans="2:11" x14ac:dyDescent="0.25">
      <c r="C48" s="4" t="s">
        <v>49</v>
      </c>
      <c r="H48">
        <v>16</v>
      </c>
      <c r="K48">
        <v>10</v>
      </c>
    </row>
    <row r="49" spans="3:11" x14ac:dyDescent="0.25">
      <c r="C49" s="4" t="s">
        <v>50</v>
      </c>
      <c r="I49">
        <v>20</v>
      </c>
    </row>
    <row r="50" spans="3:11" x14ac:dyDescent="0.25">
      <c r="C50" s="6" t="s">
        <v>43</v>
      </c>
      <c r="F50">
        <f>SUM(F44:F49)</f>
        <v>139</v>
      </c>
      <c r="G50">
        <f t="shared" ref="G50:K50" si="7">SUM(G44:G49)</f>
        <v>181</v>
      </c>
      <c r="H50">
        <f t="shared" si="7"/>
        <v>241</v>
      </c>
      <c r="I50">
        <f t="shared" si="7"/>
        <v>186.6</v>
      </c>
      <c r="J50">
        <f t="shared" si="7"/>
        <v>119.6</v>
      </c>
      <c r="K50">
        <f t="shared" si="7"/>
        <v>101</v>
      </c>
    </row>
    <row r="52" spans="3:11" x14ac:dyDescent="0.25">
      <c r="C52" t="s">
        <v>51</v>
      </c>
      <c r="F52">
        <f>F41-F50</f>
        <v>-12.099999999999994</v>
      </c>
      <c r="G52">
        <f t="shared" ref="G52:K52" si="8">G41-G50</f>
        <v>-24.300000000000011</v>
      </c>
      <c r="H52">
        <f t="shared" si="8"/>
        <v>-37</v>
      </c>
      <c r="I52">
        <f t="shared" si="8"/>
        <v>43.680000000000007</v>
      </c>
      <c r="J52">
        <f t="shared" si="8"/>
        <v>56.879999999999995</v>
      </c>
      <c r="K52">
        <f t="shared" si="8"/>
        <v>27.599999999999994</v>
      </c>
    </row>
    <row r="54" spans="3:11" x14ac:dyDescent="0.25">
      <c r="C54" t="s">
        <v>52</v>
      </c>
      <c r="F54">
        <v>8</v>
      </c>
      <c r="G54">
        <f>F55</f>
        <v>-4.0999999999999943</v>
      </c>
      <c r="H54">
        <f t="shared" ref="H54:K54" si="9">G55</f>
        <v>-28.400000000000006</v>
      </c>
      <c r="I54">
        <f t="shared" si="9"/>
        <v>-65.400000000000006</v>
      </c>
      <c r="J54">
        <f t="shared" si="9"/>
        <v>-21.72</v>
      </c>
      <c r="K54">
        <f t="shared" si="9"/>
        <v>35.159999999999997</v>
      </c>
    </row>
    <row r="55" spans="3:11" x14ac:dyDescent="0.25">
      <c r="C55" t="s">
        <v>53</v>
      </c>
      <c r="F55">
        <f>F52+F54</f>
        <v>-4.0999999999999943</v>
      </c>
      <c r="G55">
        <f t="shared" ref="G55:K55" si="10">G52+G54</f>
        <v>-28.400000000000006</v>
      </c>
      <c r="H55">
        <f t="shared" si="10"/>
        <v>-65.400000000000006</v>
      </c>
      <c r="I55">
        <f t="shared" si="10"/>
        <v>-21.72</v>
      </c>
      <c r="J55">
        <f t="shared" si="10"/>
        <v>35.159999999999997</v>
      </c>
      <c r="K55">
        <f t="shared" si="10"/>
        <v>62.759999999999991</v>
      </c>
    </row>
    <row r="56" spans="3:11" x14ac:dyDescent="0.25">
      <c r="C56" t="s">
        <v>54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</row>
    <row r="57" spans="3:11" x14ac:dyDescent="0.25">
      <c r="C57" s="6" t="s">
        <v>55</v>
      </c>
      <c r="F57">
        <f>F55-F56</f>
        <v>-9.0999999999999943</v>
      </c>
      <c r="G57">
        <f t="shared" ref="G57:K57" si="11">G55-G56</f>
        <v>-33.400000000000006</v>
      </c>
      <c r="H57">
        <f t="shared" si="11"/>
        <v>-70.400000000000006</v>
      </c>
      <c r="I57">
        <f t="shared" si="11"/>
        <v>-26.72</v>
      </c>
      <c r="J57">
        <f t="shared" si="11"/>
        <v>30.159999999999997</v>
      </c>
      <c r="K57">
        <f t="shared" si="11"/>
        <v>57.759999999999991</v>
      </c>
    </row>
    <row r="59" spans="3:11" x14ac:dyDescent="0.25">
      <c r="C59" s="7" t="s">
        <v>56</v>
      </c>
      <c r="D59" s="8"/>
      <c r="E59" s="8"/>
      <c r="F59" s="8"/>
      <c r="G59" s="8"/>
      <c r="H59" s="7">
        <f>-H57</f>
        <v>70.400000000000006</v>
      </c>
      <c r="I59" s="8"/>
      <c r="J59" s="8"/>
      <c r="K59" s="8"/>
    </row>
    <row r="61" spans="3:11" x14ac:dyDescent="0.25">
      <c r="C61" t="s">
        <v>58</v>
      </c>
    </row>
  </sheetData>
  <mergeCells count="1">
    <mergeCell ref="F3:J7"/>
  </mergeCells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Conversión efectivo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Muñoz</dc:creator>
  <cp:lastModifiedBy>DAVID CORZO</cp:lastModifiedBy>
  <cp:lastPrinted>2017-08-22T17:12:48Z</cp:lastPrinted>
  <dcterms:created xsi:type="dcterms:W3CDTF">2017-08-22T16:13:55Z</dcterms:created>
  <dcterms:modified xsi:type="dcterms:W3CDTF">2020-10-14T05:09:32Z</dcterms:modified>
</cp:coreProperties>
</file>