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Administracion_Financiera_I_-Notas___\Ejercicio\"/>
    </mc:Choice>
  </mc:AlternateContent>
  <xr:revisionPtr revIDLastSave="0" documentId="13_ncr:1_{56FBD5D7-6FD6-4D53-BAE7-1B22698F5D09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info" sheetId="1" r:id="rId1"/>
    <sheet name="balance" sheetId="2" r:id="rId2"/>
    <sheet name="estado r" sheetId="3" r:id="rId3"/>
    <sheet name="estado f e" sheetId="4" r:id="rId4"/>
    <sheet name="estado u 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5" l="1"/>
  <c r="E6" i="5"/>
  <c r="E5" i="5"/>
  <c r="E4" i="5"/>
  <c r="D17" i="2" l="1"/>
  <c r="C17" i="2"/>
  <c r="D15" i="4"/>
  <c r="D21" i="4" s="1"/>
  <c r="D23" i="4" s="1"/>
  <c r="D22" i="4"/>
  <c r="D20" i="4"/>
  <c r="C19" i="4"/>
  <c r="C18" i="4"/>
  <c r="D13" i="4"/>
  <c r="C12" i="4"/>
  <c r="C11" i="4"/>
  <c r="C17" i="4"/>
  <c r="C9" i="4"/>
  <c r="C8" i="4"/>
  <c r="C7" i="4"/>
  <c r="C5" i="4"/>
  <c r="D22" i="3" l="1"/>
  <c r="C22" i="3"/>
  <c r="D21" i="3"/>
  <c r="C21" i="3"/>
  <c r="D20" i="3"/>
  <c r="C20" i="3"/>
  <c r="D19" i="3"/>
  <c r="C19" i="3"/>
  <c r="D18" i="3"/>
  <c r="C18" i="3"/>
  <c r="D17" i="3"/>
  <c r="C17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C5" i="3"/>
  <c r="H15" i="2"/>
  <c r="G15" i="2"/>
  <c r="D15" i="2"/>
  <c r="C15" i="2"/>
  <c r="D6" i="3" l="1"/>
  <c r="C6" i="3"/>
  <c r="C7" i="3" s="1"/>
  <c r="D5" i="3"/>
  <c r="D7" i="3" s="1"/>
</calcChain>
</file>

<file path=xl/sharedStrings.xml><?xml version="1.0" encoding="utf-8"?>
<sst xmlns="http://schemas.openxmlformats.org/spreadsheetml/2006/main" count="88" uniqueCount="73">
  <si>
    <t>Acciones en circulación</t>
  </si>
  <si>
    <t>Bonos a largo plazo</t>
  </si>
  <si>
    <t>Capital común</t>
  </si>
  <si>
    <t>Cto ventas</t>
  </si>
  <si>
    <t>Cuentas por cobrar</t>
  </si>
  <si>
    <t xml:space="preserve">Cuentas por pagar </t>
  </si>
  <si>
    <t>Depreciación acumulada</t>
  </si>
  <si>
    <t>Depreciación anual</t>
  </si>
  <si>
    <t>Dividendos comunes</t>
  </si>
  <si>
    <t>Dividendos por acción</t>
  </si>
  <si>
    <t>Documentos por pagar</t>
  </si>
  <si>
    <t>Efectivo y valores negociables</t>
  </si>
  <si>
    <t>Gastos devengados</t>
  </si>
  <si>
    <t>Gastos fijos operativos</t>
  </si>
  <si>
    <t>Impuestos 40%</t>
  </si>
  <si>
    <t>Intereses</t>
  </si>
  <si>
    <t>Inventarios</t>
  </si>
  <si>
    <t>Planta y equipo</t>
  </si>
  <si>
    <t>Precio por accción común</t>
  </si>
  <si>
    <t>Utilidades por acción</t>
  </si>
  <si>
    <t>Utilidades retenidas</t>
  </si>
  <si>
    <t xml:space="preserve">Ventas </t>
  </si>
  <si>
    <t>Activos  Corriente</t>
  </si>
  <si>
    <t>Pasivo Corriente</t>
  </si>
  <si>
    <t xml:space="preserve">Activo no corriente </t>
  </si>
  <si>
    <t>Pasivo no corriente</t>
  </si>
  <si>
    <t>Capital</t>
  </si>
  <si>
    <t>Total activo</t>
  </si>
  <si>
    <t>Total pasivo + capital</t>
  </si>
  <si>
    <t>ESTADO DE RESULTADOS</t>
  </si>
  <si>
    <t>Ventas</t>
  </si>
  <si>
    <t>Costo de ventas</t>
  </si>
  <si>
    <t>Utilidad Bruta</t>
  </si>
  <si>
    <t>Earnings before interest, taxes, depreciation and amortization</t>
  </si>
  <si>
    <t>Earnings before interest and tax</t>
  </si>
  <si>
    <t>Gastos por intereses</t>
  </si>
  <si>
    <t>Earnings before taxes</t>
  </si>
  <si>
    <t>Impuestos (40%)</t>
  </si>
  <si>
    <t>Utilidad neta</t>
  </si>
  <si>
    <t>Earnings available to common stockholders</t>
  </si>
  <si>
    <t>Dividends</t>
  </si>
  <si>
    <t>Increase utilidades retenidas</t>
  </si>
  <si>
    <t>David Corzo</t>
  </si>
  <si>
    <t>Carne:</t>
  </si>
  <si>
    <t>Nombre:</t>
  </si>
  <si>
    <t>BALANCE GENERAL</t>
  </si>
  <si>
    <t xml:space="preserve">Precio por acción común </t>
  </si>
  <si>
    <t>ESTADO DE FLUJOS DE EFECTIVO</t>
  </si>
  <si>
    <t>Cash flow from operating activities</t>
  </si>
  <si>
    <t>Net income</t>
  </si>
  <si>
    <t xml:space="preserve">Additions to net incom </t>
  </si>
  <si>
    <t>Depreciation (change)</t>
  </si>
  <si>
    <t>Increase in accounts payable</t>
  </si>
  <si>
    <t>Increase in accruals</t>
  </si>
  <si>
    <t>Subtractions from net income</t>
  </si>
  <si>
    <t>Increase in accounts receivable</t>
  </si>
  <si>
    <t xml:space="preserve">Increase in inventory </t>
  </si>
  <si>
    <t xml:space="preserve">Net cash flow from operations </t>
  </si>
  <si>
    <t xml:space="preserve">Cash flows from long term investing activities </t>
  </si>
  <si>
    <t>Acquisition of fixed assets</t>
  </si>
  <si>
    <t xml:space="preserve">Cash flows from financing activities </t>
  </si>
  <si>
    <t>Increase in notes payable</t>
  </si>
  <si>
    <t>Increase in bonds</t>
  </si>
  <si>
    <t>Divident payment</t>
  </si>
  <si>
    <t xml:space="preserve">Net cash flow from financing </t>
  </si>
  <si>
    <t>Net change in cash</t>
  </si>
  <si>
    <t>Cash at the beginning of the year</t>
  </si>
  <si>
    <t>Cash at the end of the year</t>
  </si>
  <si>
    <t>ESTADO DE UTILIDADES RETENIDAS 2019</t>
  </si>
  <si>
    <t>Utilidades retenidas 2018</t>
  </si>
  <si>
    <t>Utilidad neta 2019</t>
  </si>
  <si>
    <t>Dividendos (-)</t>
  </si>
  <si>
    <t>Utilidades retenidas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</si>
</sst>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Q&quot;* #,##0.00_-;\-&quot;Q&quot;* #,##0.00_-;_-&quot;Q&quot;* &quot;-&quot;??_-;_-@_-"/>
    <numFmt numFmtId="43" formatCode="_-* #,##0.00_-;\-* #,##0.00_-;_-* &quot;-&quot;??_-;_-@_-"/>
    <numFmt numFmtId="164" formatCode="_-* #,##0_-;\-* #,##0_-;_-* &quot;-&quot;??_-;_-@_-"/>
    <numFmt numFmtId="165" formatCode="&quot;Q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/>
    <xf numFmtId="0" fontId="0" fillId="0" borderId="5" xfId="0" applyBorder="1"/>
    <xf numFmtId="164" fontId="3" fillId="0" borderId="0" xfId="0" applyNumberFormat="1" applyFont="1"/>
    <xf numFmtId="165" fontId="0" fillId="0" borderId="0" xfId="0" applyNumberFormat="1"/>
    <xf numFmtId="4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6" xfId="0" applyBorder="1"/>
    <xf numFmtId="43" fontId="0" fillId="0" borderId="5" xfId="0" applyNumberFormat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Fill="1" applyBorder="1"/>
    <xf numFmtId="4" fontId="0" fillId="0" borderId="0" xfId="0" applyNumberFormat="1"/>
    <xf numFmtId="4" fontId="3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9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"/>
  <sheetViews>
    <sheetView workbookViewId="0">
      <selection activeCell="E26" sqref="E26"/>
    </sheetView>
  </sheetViews>
  <sheetFormatPr defaultRowHeight="15" x14ac:dyDescent="0.25"/>
  <cols>
    <col min="1" max="1" width="8.85546875" bestFit="1" customWidth="1"/>
    <col min="2" max="2" width="33.85546875" bestFit="1" customWidth="1"/>
    <col min="3" max="3" width="7.5703125" bestFit="1" customWidth="1"/>
    <col min="4" max="5" width="9.85546875" bestFit="1" customWidth="1"/>
  </cols>
  <sheetData>
    <row r="2" spans="1:4" x14ac:dyDescent="0.25">
      <c r="A2" t="s">
        <v>44</v>
      </c>
      <c r="B2" t="s">
        <v>42</v>
      </c>
    </row>
    <row r="3" spans="1:4" x14ac:dyDescent="0.25">
      <c r="A3" t="s">
        <v>43</v>
      </c>
      <c r="B3">
        <v>20190432</v>
      </c>
    </row>
    <row r="4" spans="1:4" ht="15.75" thickBot="1" x14ac:dyDescent="0.3"/>
    <row r="5" spans="1:4" ht="15.75" thickBot="1" x14ac:dyDescent="0.3">
      <c r="B5" s="1"/>
      <c r="C5" s="2">
        <v>2019</v>
      </c>
      <c r="D5" s="2">
        <v>2018</v>
      </c>
    </row>
    <row r="6" spans="1:4" ht="15.75" thickBot="1" x14ac:dyDescent="0.3">
      <c r="B6" s="3" t="s">
        <v>0</v>
      </c>
      <c r="C6" s="4">
        <v>25</v>
      </c>
      <c r="D6" s="4">
        <v>25</v>
      </c>
    </row>
    <row r="7" spans="1:4" ht="15.75" thickBot="1" x14ac:dyDescent="0.3">
      <c r="B7" s="3" t="s">
        <v>1</v>
      </c>
      <c r="C7" s="4">
        <v>300</v>
      </c>
      <c r="D7" s="4">
        <v>255</v>
      </c>
    </row>
    <row r="8" spans="1:4" ht="15.75" thickBot="1" x14ac:dyDescent="0.3">
      <c r="B8" s="14" t="s">
        <v>2</v>
      </c>
      <c r="C8" s="15">
        <v>130</v>
      </c>
      <c r="D8" s="15">
        <v>130</v>
      </c>
    </row>
    <row r="9" spans="1:4" ht="15.75" thickBot="1" x14ac:dyDescent="0.3">
      <c r="B9" s="3" t="s">
        <v>3</v>
      </c>
      <c r="C9" s="4">
        <v>1230</v>
      </c>
      <c r="D9" s="4">
        <v>1176.7</v>
      </c>
    </row>
    <row r="10" spans="1:4" ht="15.75" thickBot="1" x14ac:dyDescent="0.3">
      <c r="B10" s="14" t="s">
        <v>4</v>
      </c>
      <c r="C10" s="15">
        <v>180</v>
      </c>
      <c r="D10" s="15">
        <v>160</v>
      </c>
    </row>
    <row r="11" spans="1:4" ht="15.75" thickBot="1" x14ac:dyDescent="0.3">
      <c r="B11" s="14" t="s">
        <v>5</v>
      </c>
      <c r="C11" s="15">
        <v>30</v>
      </c>
      <c r="D11" s="15">
        <v>15</v>
      </c>
    </row>
    <row r="12" spans="1:4" ht="15.75" thickBot="1" x14ac:dyDescent="0.3">
      <c r="B12" s="14" t="s">
        <v>6</v>
      </c>
      <c r="C12" s="15">
        <v>300</v>
      </c>
      <c r="D12" s="15">
        <v>250</v>
      </c>
    </row>
    <row r="13" spans="1:4" ht="15.75" thickBot="1" x14ac:dyDescent="0.3">
      <c r="B13" s="3" t="s">
        <v>7</v>
      </c>
      <c r="C13" s="4">
        <v>50</v>
      </c>
      <c r="D13" s="4">
        <v>40</v>
      </c>
    </row>
    <row r="14" spans="1:4" ht="15.75" thickBot="1" x14ac:dyDescent="0.3">
      <c r="B14" s="3" t="s">
        <v>8</v>
      </c>
      <c r="C14" s="4">
        <v>29</v>
      </c>
      <c r="D14" s="4">
        <v>27</v>
      </c>
    </row>
    <row r="15" spans="1:4" ht="15.75" thickBot="1" x14ac:dyDescent="0.3">
      <c r="B15" s="3" t="s">
        <v>9</v>
      </c>
      <c r="C15" s="4">
        <v>1.1599999999999999</v>
      </c>
      <c r="D15" s="4">
        <v>1.08</v>
      </c>
    </row>
    <row r="16" spans="1:4" ht="15.75" thickBot="1" x14ac:dyDescent="0.3">
      <c r="B16" s="14" t="s">
        <v>10</v>
      </c>
      <c r="C16" s="15">
        <v>40</v>
      </c>
      <c r="D16" s="15">
        <v>35</v>
      </c>
    </row>
    <row r="17" spans="2:4" ht="15.75" thickBot="1" x14ac:dyDescent="0.3">
      <c r="B17" s="14" t="s">
        <v>11</v>
      </c>
      <c r="C17" s="15">
        <v>15</v>
      </c>
      <c r="D17" s="15">
        <v>40</v>
      </c>
    </row>
    <row r="18" spans="2:4" ht="15.75" thickBot="1" x14ac:dyDescent="0.3">
      <c r="B18" s="3" t="s">
        <v>12</v>
      </c>
      <c r="C18" s="4">
        <v>60</v>
      </c>
      <c r="D18" s="4">
        <v>55</v>
      </c>
    </row>
    <row r="19" spans="2:4" ht="15.75" thickBot="1" x14ac:dyDescent="0.3">
      <c r="B19" s="3" t="s">
        <v>13</v>
      </c>
      <c r="C19" s="4">
        <v>90</v>
      </c>
      <c r="D19" s="4">
        <v>85</v>
      </c>
    </row>
    <row r="20" spans="2:4" ht="15.75" thickBot="1" x14ac:dyDescent="0.3">
      <c r="B20" s="3" t="s">
        <v>14</v>
      </c>
      <c r="C20" s="4">
        <v>36</v>
      </c>
      <c r="D20" s="4">
        <v>39.6</v>
      </c>
    </row>
    <row r="21" spans="2:4" ht="15.75" thickBot="1" x14ac:dyDescent="0.3">
      <c r="B21" s="3" t="s">
        <v>15</v>
      </c>
      <c r="C21" s="4">
        <v>40</v>
      </c>
      <c r="D21" s="4">
        <v>35</v>
      </c>
    </row>
    <row r="22" spans="2:4" ht="15.75" thickBot="1" x14ac:dyDescent="0.3">
      <c r="B22" s="14" t="s">
        <v>16</v>
      </c>
      <c r="C22" s="15">
        <v>270</v>
      </c>
      <c r="D22" s="15">
        <v>200</v>
      </c>
    </row>
    <row r="23" spans="2:4" ht="15.75" thickBot="1" x14ac:dyDescent="0.3">
      <c r="B23" s="14" t="s">
        <v>17</v>
      </c>
      <c r="C23" s="15">
        <v>680</v>
      </c>
      <c r="D23" s="15">
        <v>600</v>
      </c>
    </row>
    <row r="24" spans="2:4" ht="15.75" thickBot="1" x14ac:dyDescent="0.3">
      <c r="B24" s="3" t="s">
        <v>18</v>
      </c>
      <c r="C24" s="4">
        <v>23</v>
      </c>
      <c r="D24" s="4">
        <v>23</v>
      </c>
    </row>
    <row r="25" spans="2:4" ht="15.75" thickBot="1" x14ac:dyDescent="0.3">
      <c r="B25" s="3" t="s">
        <v>19</v>
      </c>
      <c r="C25" s="4">
        <v>2.16</v>
      </c>
      <c r="D25" s="4">
        <v>2.36</v>
      </c>
    </row>
    <row r="26" spans="2:4" ht="15.75" thickBot="1" x14ac:dyDescent="0.3">
      <c r="B26" s="14" t="s">
        <v>20</v>
      </c>
      <c r="C26" s="15">
        <v>285</v>
      </c>
      <c r="D26" s="15">
        <v>260</v>
      </c>
    </row>
    <row r="27" spans="2:4" ht="15.75" thickBot="1" x14ac:dyDescent="0.3">
      <c r="B27" s="3" t="s">
        <v>21</v>
      </c>
      <c r="C27" s="4">
        <v>1500</v>
      </c>
      <c r="D27" s="4">
        <v>1435.8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B6D3-A95E-4678-AD90-B862C3FC71A9}">
  <dimension ref="B2:H17"/>
  <sheetViews>
    <sheetView zoomScale="85" zoomScaleNormal="85" workbookViewId="0">
      <selection activeCell="D18" sqref="D18"/>
    </sheetView>
  </sheetViews>
  <sheetFormatPr defaultRowHeight="15" x14ac:dyDescent="0.25"/>
  <cols>
    <col min="2" max="2" width="26.5703125" customWidth="1"/>
    <col min="3" max="3" width="10.7109375" customWidth="1"/>
    <col min="4" max="4" width="11.28515625" customWidth="1"/>
    <col min="5" max="5" width="2.42578125" customWidth="1"/>
    <col min="6" max="6" width="25.28515625" customWidth="1"/>
    <col min="7" max="7" width="11.42578125" customWidth="1"/>
    <col min="8" max="8" width="12.42578125" customWidth="1"/>
  </cols>
  <sheetData>
    <row r="2" spans="2:8" x14ac:dyDescent="0.25">
      <c r="B2" t="s">
        <v>45</v>
      </c>
    </row>
    <row r="3" spans="2:8" x14ac:dyDescent="0.25">
      <c r="B3" s="5" t="s">
        <v>22</v>
      </c>
      <c r="C3" s="5">
        <v>2019</v>
      </c>
      <c r="D3" s="5">
        <v>2018</v>
      </c>
      <c r="F3" s="5" t="s">
        <v>23</v>
      </c>
      <c r="G3" s="5">
        <v>2019</v>
      </c>
      <c r="H3" s="5">
        <v>2018</v>
      </c>
    </row>
    <row r="4" spans="2:8" x14ac:dyDescent="0.25">
      <c r="B4" s="17" t="s">
        <v>16</v>
      </c>
      <c r="C4" s="18">
        <v>270</v>
      </c>
      <c r="D4" s="18">
        <v>200</v>
      </c>
      <c r="E4" s="16"/>
      <c r="F4" s="17" t="s">
        <v>10</v>
      </c>
      <c r="G4" s="18">
        <v>40</v>
      </c>
      <c r="H4" s="18">
        <v>35</v>
      </c>
    </row>
    <row r="5" spans="2:8" x14ac:dyDescent="0.25">
      <c r="B5" s="17" t="s">
        <v>11</v>
      </c>
      <c r="C5" s="18">
        <v>15</v>
      </c>
      <c r="D5" s="18">
        <v>40</v>
      </c>
      <c r="E5" s="16"/>
      <c r="F5" s="17" t="s">
        <v>5</v>
      </c>
      <c r="G5" s="18">
        <v>30</v>
      </c>
      <c r="H5" s="18">
        <v>15</v>
      </c>
    </row>
    <row r="6" spans="2:8" x14ac:dyDescent="0.25">
      <c r="B6" s="17" t="s">
        <v>4</v>
      </c>
      <c r="C6" s="18">
        <v>180</v>
      </c>
      <c r="D6" s="18">
        <v>160</v>
      </c>
      <c r="E6" s="16"/>
      <c r="F6" s="19" t="s">
        <v>12</v>
      </c>
      <c r="G6" s="20">
        <v>60</v>
      </c>
      <c r="H6" s="20">
        <v>55</v>
      </c>
    </row>
    <row r="7" spans="2:8" x14ac:dyDescent="0.25">
      <c r="E7" s="16"/>
      <c r="F7" s="16"/>
      <c r="G7" s="16"/>
      <c r="H7" s="16"/>
    </row>
    <row r="8" spans="2:8" x14ac:dyDescent="0.25">
      <c r="B8" s="5" t="s">
        <v>24</v>
      </c>
      <c r="C8" s="5">
        <v>2019</v>
      </c>
      <c r="D8" s="7">
        <v>2018</v>
      </c>
      <c r="F8" s="5" t="s">
        <v>25</v>
      </c>
      <c r="G8" s="5">
        <v>2019</v>
      </c>
      <c r="H8" s="5">
        <v>2018</v>
      </c>
    </row>
    <row r="9" spans="2:8" x14ac:dyDescent="0.25">
      <c r="B9" s="17" t="s">
        <v>17</v>
      </c>
      <c r="C9" s="18">
        <v>680</v>
      </c>
      <c r="D9" s="18">
        <v>600</v>
      </c>
      <c r="E9" s="10"/>
      <c r="F9" s="17" t="s">
        <v>1</v>
      </c>
      <c r="G9" s="18">
        <v>300</v>
      </c>
      <c r="H9" s="18">
        <v>255</v>
      </c>
    </row>
    <row r="10" spans="2:8" x14ac:dyDescent="0.25">
      <c r="B10" s="17" t="s">
        <v>6</v>
      </c>
      <c r="C10" s="18">
        <v>-300</v>
      </c>
      <c r="D10" s="18">
        <v>-250</v>
      </c>
      <c r="E10" s="10"/>
      <c r="F10" s="10"/>
      <c r="G10" s="11"/>
      <c r="H10" s="11"/>
    </row>
    <row r="11" spans="2:8" x14ac:dyDescent="0.25">
      <c r="F11" s="5" t="s">
        <v>26</v>
      </c>
      <c r="G11" s="5">
        <v>2019</v>
      </c>
      <c r="H11" s="5">
        <v>2018</v>
      </c>
    </row>
    <row r="12" spans="2:8" x14ac:dyDescent="0.25">
      <c r="E12" s="10"/>
      <c r="F12" s="17" t="s">
        <v>2</v>
      </c>
      <c r="G12" s="18">
        <v>130</v>
      </c>
      <c r="H12" s="18">
        <v>130</v>
      </c>
    </row>
    <row r="13" spans="2:8" x14ac:dyDescent="0.25">
      <c r="E13" s="10"/>
      <c r="F13" s="17" t="s">
        <v>20</v>
      </c>
      <c r="G13" s="18">
        <v>285</v>
      </c>
      <c r="H13" s="18">
        <v>260</v>
      </c>
    </row>
    <row r="14" spans="2:8" x14ac:dyDescent="0.25">
      <c r="F14" s="16"/>
      <c r="G14" s="16"/>
      <c r="H14" s="16"/>
    </row>
    <row r="15" spans="2:8" x14ac:dyDescent="0.25">
      <c r="B15" t="s">
        <v>27</v>
      </c>
      <c r="C15" s="8">
        <f>SUM(C4:C6)+SUM(C9:C10)</f>
        <v>845</v>
      </c>
      <c r="D15" s="8">
        <f>SUM(D4:D6)+SUM(D9:D10)</f>
        <v>750</v>
      </c>
      <c r="F15" t="s">
        <v>28</v>
      </c>
      <c r="G15" s="9">
        <f>SUM(G4:G6)+SUM(G9)+SUM(G12:G13)</f>
        <v>845</v>
      </c>
      <c r="H15" s="9">
        <f>SUM(H4:H6)+SUM(H9)+SUM(H12:H13)</f>
        <v>750</v>
      </c>
    </row>
    <row r="17" spans="3:4" x14ac:dyDescent="0.25">
      <c r="C17" s="8">
        <f>C15-G15</f>
        <v>0</v>
      </c>
      <c r="D17" s="8">
        <f>D15-H15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EACC-022C-48C6-B07D-409B08136E48}">
  <dimension ref="B3:D22"/>
  <sheetViews>
    <sheetView workbookViewId="0">
      <selection activeCell="K18" sqref="K18"/>
    </sheetView>
  </sheetViews>
  <sheetFormatPr defaultRowHeight="15" x14ac:dyDescent="0.25"/>
  <cols>
    <col min="2" max="2" width="26.5703125" customWidth="1"/>
  </cols>
  <sheetData>
    <row r="3" spans="2:4" x14ac:dyDescent="0.25">
      <c r="B3" s="33" t="s">
        <v>29</v>
      </c>
      <c r="C3" s="34"/>
      <c r="D3" s="35"/>
    </row>
    <row r="4" spans="2:4" x14ac:dyDescent="0.25">
      <c r="B4" s="24"/>
      <c r="C4" s="31">
        <v>2019</v>
      </c>
      <c r="D4" s="32">
        <v>2018</v>
      </c>
    </row>
    <row r="5" spans="2:4" x14ac:dyDescent="0.25">
      <c r="B5" s="24" t="s">
        <v>30</v>
      </c>
      <c r="C5" s="10">
        <f>info!C27</f>
        <v>1500</v>
      </c>
      <c r="D5" s="25">
        <f>info!D27</f>
        <v>1435.8</v>
      </c>
    </row>
    <row r="6" spans="2:4" x14ac:dyDescent="0.25">
      <c r="B6" s="26" t="s">
        <v>31</v>
      </c>
      <c r="C6" s="12">
        <f>info!C9</f>
        <v>1230</v>
      </c>
      <c r="D6" s="27">
        <f>info!D9</f>
        <v>1176.7</v>
      </c>
    </row>
    <row r="7" spans="2:4" x14ac:dyDescent="0.25">
      <c r="B7" s="24" t="s">
        <v>32</v>
      </c>
      <c r="C7" s="10">
        <f>C5-C6</f>
        <v>270</v>
      </c>
      <c r="D7" s="25">
        <f>D5-D6</f>
        <v>259.09999999999991</v>
      </c>
    </row>
    <row r="8" spans="2:4" x14ac:dyDescent="0.25">
      <c r="B8" s="26" t="s">
        <v>13</v>
      </c>
      <c r="C8" s="12">
        <f>info!C19</f>
        <v>90</v>
      </c>
      <c r="D8" s="27">
        <f>info!D19</f>
        <v>85</v>
      </c>
    </row>
    <row r="9" spans="2:4" x14ac:dyDescent="0.25">
      <c r="B9" s="24" t="s">
        <v>33</v>
      </c>
      <c r="C9" s="10">
        <f>C7-C8</f>
        <v>180</v>
      </c>
      <c r="D9" s="25">
        <f>D7-D8</f>
        <v>174.09999999999991</v>
      </c>
    </row>
    <row r="10" spans="2:4" x14ac:dyDescent="0.25">
      <c r="B10" s="26" t="s">
        <v>7</v>
      </c>
      <c r="C10" s="12">
        <f>info!C13</f>
        <v>50</v>
      </c>
      <c r="D10" s="27">
        <f>info!D13</f>
        <v>40</v>
      </c>
    </row>
    <row r="11" spans="2:4" x14ac:dyDescent="0.25">
      <c r="B11" s="24" t="s">
        <v>34</v>
      </c>
      <c r="C11" s="10">
        <f>C9-C10</f>
        <v>130</v>
      </c>
      <c r="D11" s="25">
        <f>D9-D10</f>
        <v>134.09999999999991</v>
      </c>
    </row>
    <row r="12" spans="2:4" x14ac:dyDescent="0.25">
      <c r="B12" s="26" t="s">
        <v>35</v>
      </c>
      <c r="C12" s="12">
        <f>info!C21</f>
        <v>40</v>
      </c>
      <c r="D12" s="27">
        <f>info!D21</f>
        <v>35</v>
      </c>
    </row>
    <row r="13" spans="2:4" x14ac:dyDescent="0.25">
      <c r="B13" s="24" t="s">
        <v>36</v>
      </c>
      <c r="C13" s="10">
        <f>C11-C12</f>
        <v>90</v>
      </c>
      <c r="D13" s="25">
        <f>D11-D12</f>
        <v>99.099999999999909</v>
      </c>
    </row>
    <row r="14" spans="2:4" x14ac:dyDescent="0.25">
      <c r="B14" s="26" t="s">
        <v>37</v>
      </c>
      <c r="C14" s="12">
        <f>info!C20</f>
        <v>36</v>
      </c>
      <c r="D14" s="27">
        <f>info!D20</f>
        <v>39.6</v>
      </c>
    </row>
    <row r="15" spans="2:4" x14ac:dyDescent="0.25">
      <c r="B15" s="28" t="s">
        <v>38</v>
      </c>
      <c r="C15" s="29">
        <f>C13-C14</f>
        <v>54</v>
      </c>
      <c r="D15" s="30">
        <f>D13-D14</f>
        <v>59.499999999999908</v>
      </c>
    </row>
    <row r="17" spans="2:4" x14ac:dyDescent="0.25">
      <c r="B17" s="6" t="s">
        <v>39</v>
      </c>
      <c r="C17" s="6">
        <f>C15</f>
        <v>54</v>
      </c>
      <c r="D17" s="6">
        <f>D15</f>
        <v>59.499999999999908</v>
      </c>
    </row>
    <row r="18" spans="2:4" x14ac:dyDescent="0.25">
      <c r="B18" s="6" t="s">
        <v>40</v>
      </c>
      <c r="C18" s="13">
        <f>info!C14</f>
        <v>29</v>
      </c>
      <c r="D18" s="13">
        <f>info!D14</f>
        <v>27</v>
      </c>
    </row>
    <row r="19" spans="2:4" x14ac:dyDescent="0.25">
      <c r="B19" s="6" t="s">
        <v>41</v>
      </c>
      <c r="C19" s="13">
        <f>C17-C18</f>
        <v>25</v>
      </c>
      <c r="D19" s="13">
        <f>D17-D18</f>
        <v>32.499999999999908</v>
      </c>
    </row>
    <row r="20" spans="2:4" x14ac:dyDescent="0.25">
      <c r="B20" s="21" t="s">
        <v>9</v>
      </c>
      <c r="C20" s="6">
        <f>info!C15</f>
        <v>1.1599999999999999</v>
      </c>
      <c r="D20" s="6">
        <f>info!D15</f>
        <v>1.08</v>
      </c>
    </row>
    <row r="21" spans="2:4" x14ac:dyDescent="0.25">
      <c r="B21" s="21" t="s">
        <v>46</v>
      </c>
      <c r="C21" s="6">
        <f>info!C24</f>
        <v>23</v>
      </c>
      <c r="D21" s="6">
        <f>info!D24</f>
        <v>23</v>
      </c>
    </row>
    <row r="22" spans="2:4" x14ac:dyDescent="0.25">
      <c r="B22" s="21" t="s">
        <v>19</v>
      </c>
      <c r="C22" s="6">
        <f>info!C25</f>
        <v>2.16</v>
      </c>
      <c r="D22" s="6">
        <f>info!D25</f>
        <v>2.36</v>
      </c>
    </row>
  </sheetData>
  <mergeCells count="1">
    <mergeCell ref="B3:D3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1A19-388A-4D80-8983-818C03774E77}">
  <dimension ref="B3:D23"/>
  <sheetViews>
    <sheetView workbookViewId="0">
      <selection activeCell="B24" sqref="B24"/>
    </sheetView>
  </sheetViews>
  <sheetFormatPr defaultRowHeight="15" x14ac:dyDescent="0.25"/>
  <cols>
    <col min="2" max="2" width="42.7109375" bestFit="1" customWidth="1"/>
    <col min="4" max="4" width="10.140625" bestFit="1" customWidth="1"/>
  </cols>
  <sheetData>
    <row r="3" spans="2:4" x14ac:dyDescent="0.25">
      <c r="B3" s="5" t="s">
        <v>47</v>
      </c>
      <c r="C3" s="5">
        <v>2019</v>
      </c>
    </row>
    <row r="4" spans="2:4" x14ac:dyDescent="0.25">
      <c r="B4" t="s">
        <v>48</v>
      </c>
    </row>
    <row r="5" spans="2:4" x14ac:dyDescent="0.25">
      <c r="B5" t="s">
        <v>49</v>
      </c>
      <c r="C5">
        <f>'estado r'!C15</f>
        <v>54</v>
      </c>
    </row>
    <row r="6" spans="2:4" x14ac:dyDescent="0.25">
      <c r="B6" t="s">
        <v>50</v>
      </c>
    </row>
    <row r="7" spans="2:4" x14ac:dyDescent="0.25">
      <c r="B7" t="s">
        <v>51</v>
      </c>
      <c r="C7">
        <f>info!C13</f>
        <v>50</v>
      </c>
    </row>
    <row r="8" spans="2:4" x14ac:dyDescent="0.25">
      <c r="B8" t="s">
        <v>52</v>
      </c>
      <c r="C8">
        <f>info!C11-info!D11</f>
        <v>15</v>
      </c>
    </row>
    <row r="9" spans="2:4" x14ac:dyDescent="0.25">
      <c r="B9" t="s">
        <v>53</v>
      </c>
      <c r="C9">
        <f>info!C18-info!D18</f>
        <v>5</v>
      </c>
    </row>
    <row r="10" spans="2:4" x14ac:dyDescent="0.25">
      <c r="B10" t="s">
        <v>54</v>
      </c>
    </row>
    <row r="11" spans="2:4" x14ac:dyDescent="0.25">
      <c r="B11" t="s">
        <v>55</v>
      </c>
      <c r="C11">
        <f>-(info!C10-info!D10)</f>
        <v>-20</v>
      </c>
    </row>
    <row r="12" spans="2:4" x14ac:dyDescent="0.25">
      <c r="B12" t="s">
        <v>56</v>
      </c>
      <c r="C12">
        <f>-(info!C22-info!D22)</f>
        <v>-70</v>
      </c>
    </row>
    <row r="13" spans="2:4" x14ac:dyDescent="0.25">
      <c r="B13" s="5" t="s">
        <v>57</v>
      </c>
      <c r="C13" s="5"/>
      <c r="D13" s="5">
        <f>SUM(C5:C12)</f>
        <v>34</v>
      </c>
    </row>
    <row r="14" spans="2:4" x14ac:dyDescent="0.25">
      <c r="B14" t="s">
        <v>58</v>
      </c>
    </row>
    <row r="15" spans="2:4" x14ac:dyDescent="0.25">
      <c r="B15" t="s">
        <v>59</v>
      </c>
      <c r="D15">
        <f>-(info!C23-info!D23)</f>
        <v>-80</v>
      </c>
    </row>
    <row r="16" spans="2:4" x14ac:dyDescent="0.25">
      <c r="B16" t="s">
        <v>60</v>
      </c>
    </row>
    <row r="17" spans="2:4" x14ac:dyDescent="0.25">
      <c r="B17" t="s">
        <v>61</v>
      </c>
      <c r="C17">
        <f>info!C16-info!D16</f>
        <v>5</v>
      </c>
    </row>
    <row r="18" spans="2:4" x14ac:dyDescent="0.25">
      <c r="B18" t="s">
        <v>62</v>
      </c>
      <c r="C18">
        <f>info!C7-info!D7</f>
        <v>45</v>
      </c>
    </row>
    <row r="19" spans="2:4" x14ac:dyDescent="0.25">
      <c r="B19" t="s">
        <v>63</v>
      </c>
      <c r="C19" s="22">
        <f>-info!C14</f>
        <v>-29</v>
      </c>
    </row>
    <row r="20" spans="2:4" x14ac:dyDescent="0.25">
      <c r="B20" s="5" t="s">
        <v>64</v>
      </c>
      <c r="C20" s="5"/>
      <c r="D20" s="23">
        <f>SUM(C17:C19)</f>
        <v>21</v>
      </c>
    </row>
    <row r="21" spans="2:4" x14ac:dyDescent="0.25">
      <c r="B21" t="s">
        <v>65</v>
      </c>
      <c r="D21" s="22">
        <f>D13+D15+D20</f>
        <v>-25</v>
      </c>
    </row>
    <row r="22" spans="2:4" x14ac:dyDescent="0.25">
      <c r="B22" t="s">
        <v>66</v>
      </c>
      <c r="D22">
        <f>info!D17</f>
        <v>40</v>
      </c>
    </row>
    <row r="23" spans="2:4" x14ac:dyDescent="0.25">
      <c r="B23" s="5" t="s">
        <v>67</v>
      </c>
      <c r="C23" s="5"/>
      <c r="D23" s="23">
        <f>SUM(D21:D22)</f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3DE3-887C-4DF8-B568-B564E6D5F74F}">
  <dimension ref="B3:E8"/>
  <sheetViews>
    <sheetView tabSelected="1" workbookViewId="0">
      <selection activeCell="J17" sqref="J17"/>
    </sheetView>
  </sheetViews>
  <sheetFormatPr defaultRowHeight="15" x14ac:dyDescent="0.25"/>
  <sheetData>
    <row r="3" spans="2:5" x14ac:dyDescent="0.25">
      <c r="B3" s="36" t="s">
        <v>68</v>
      </c>
      <c r="C3" s="37"/>
      <c r="D3" s="37"/>
      <c r="E3" s="38"/>
    </row>
    <row r="4" spans="2:5" x14ac:dyDescent="0.25">
      <c r="B4" s="24" t="s">
        <v>69</v>
      </c>
      <c r="C4" s="10"/>
      <c r="D4" s="10"/>
      <c r="E4" s="25">
        <f>info!D26</f>
        <v>260</v>
      </c>
    </row>
    <row r="5" spans="2:5" x14ac:dyDescent="0.25">
      <c r="B5" s="24" t="s">
        <v>70</v>
      </c>
      <c r="C5" s="10"/>
      <c r="D5" s="10"/>
      <c r="E5" s="25">
        <f>'estado r'!C15</f>
        <v>54</v>
      </c>
    </row>
    <row r="6" spans="2:5" x14ac:dyDescent="0.25">
      <c r="B6" s="24" t="s">
        <v>71</v>
      </c>
      <c r="C6" s="10"/>
      <c r="D6" s="10"/>
      <c r="E6" s="25">
        <f>info!C14</f>
        <v>29</v>
      </c>
    </row>
    <row r="7" spans="2:5" x14ac:dyDescent="0.25">
      <c r="B7" s="24"/>
      <c r="C7" s="10"/>
      <c r="D7" s="10"/>
      <c r="E7" s="25"/>
    </row>
    <row r="8" spans="2:5" x14ac:dyDescent="0.25">
      <c r="B8" s="28" t="s">
        <v>72</v>
      </c>
      <c r="C8" s="29"/>
      <c r="D8" s="29"/>
      <c r="E8" s="30">
        <f>E4+E5-E6</f>
        <v>285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balance</vt:lpstr>
      <vt:lpstr>estado r</vt:lpstr>
      <vt:lpstr>estado f e</vt:lpstr>
      <vt:lpstr>estado u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2020-08-05T03:50:29Z</dcterms:modified>
</cp:coreProperties>
</file>