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___UFM-Cursos___\4_Semestre-[Julio-Noviembre-2020]\____SumaDeCursosUFM2.2____\___Statistical_Thinking_II_-Notas___\notes\"/>
    </mc:Choice>
  </mc:AlternateContent>
  <xr:revisionPtr revIDLastSave="0" documentId="13_ncr:1_{15123427-DB76-49A7-B126-67AF08F96EBB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video 15" sheetId="1" r:id="rId1"/>
    <sheet name="video 16" sheetId="2" r:id="rId2"/>
    <sheet name="video 17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  <c r="G22" i="3"/>
  <c r="G21" i="3"/>
  <c r="F4" i="3"/>
  <c r="F5" i="3"/>
  <c r="F6" i="3"/>
  <c r="F7" i="3"/>
  <c r="F8" i="3"/>
  <c r="F9" i="3"/>
  <c r="F10" i="3"/>
  <c r="F11" i="3"/>
  <c r="F12" i="3"/>
  <c r="F13" i="3"/>
  <c r="F14" i="3"/>
  <c r="E4" i="3"/>
  <c r="I24" i="2"/>
  <c r="H24" i="2"/>
  <c r="H25" i="2"/>
  <c r="F2" i="1" l="1"/>
  <c r="D2" i="1"/>
  <c r="C14" i="1"/>
  <c r="C13" i="1"/>
  <c r="I15" i="3" l="1"/>
  <c r="I5" i="3"/>
  <c r="I6" i="3"/>
  <c r="I7" i="3"/>
  <c r="I8" i="3"/>
  <c r="I9" i="3"/>
  <c r="I10" i="3"/>
  <c r="I11" i="3"/>
  <c r="I12" i="3"/>
  <c r="I13" i="3"/>
  <c r="I14" i="3"/>
  <c r="I4" i="3"/>
  <c r="H6" i="3"/>
  <c r="H7" i="3"/>
  <c r="H8" i="3"/>
  <c r="H9" i="3"/>
  <c r="H10" i="3"/>
  <c r="H11" i="3"/>
  <c r="H12" i="3"/>
  <c r="H13" i="3"/>
  <c r="H14" i="3"/>
  <c r="H4" i="3"/>
  <c r="L9" i="3"/>
  <c r="L8" i="3"/>
  <c r="L7" i="3"/>
  <c r="L6" i="3"/>
  <c r="E5" i="3"/>
  <c r="E6" i="3"/>
  <c r="E7" i="3"/>
  <c r="E8" i="3"/>
  <c r="E9" i="3"/>
  <c r="E10" i="3"/>
  <c r="E11" i="3"/>
  <c r="E12" i="3"/>
  <c r="E13" i="3"/>
  <c r="E14" i="3"/>
  <c r="B6" i="3"/>
  <c r="B7" i="3" s="1"/>
  <c r="B8" i="3" s="1"/>
  <c r="B9" i="3" s="1"/>
  <c r="B10" i="3" s="1"/>
  <c r="B11" i="3" s="1"/>
  <c r="B12" i="3" s="1"/>
  <c r="B13" i="3" s="1"/>
  <c r="B14" i="3" s="1"/>
  <c r="B5" i="3"/>
  <c r="C7" i="2"/>
  <c r="D7" i="2" s="1"/>
  <c r="C10" i="2"/>
  <c r="E10" i="2" s="1"/>
  <c r="C14" i="2"/>
  <c r="E14" i="2" s="1"/>
  <c r="C19" i="2"/>
  <c r="E19" i="2" s="1"/>
  <c r="C22" i="2"/>
  <c r="E22" i="2" s="1"/>
  <c r="C25" i="2"/>
  <c r="E25" i="2" s="1"/>
  <c r="C30" i="2"/>
  <c r="D30" i="2" s="1"/>
  <c r="C33" i="2"/>
  <c r="E33" i="2" s="1"/>
  <c r="C37" i="2"/>
  <c r="E37" i="2" s="1"/>
  <c r="C42" i="2"/>
  <c r="D42" i="2" s="1"/>
  <c r="C45" i="2"/>
  <c r="E45" i="2" s="1"/>
  <c r="C49" i="2"/>
  <c r="E49" i="2" s="1"/>
  <c r="B3" i="2"/>
  <c r="C3" i="2" s="1"/>
  <c r="B4" i="2"/>
  <c r="C4" i="2" s="1"/>
  <c r="B5" i="2"/>
  <c r="C5" i="2" s="1"/>
  <c r="B6" i="2"/>
  <c r="C6" i="2" s="1"/>
  <c r="B7" i="2"/>
  <c r="B8" i="2"/>
  <c r="C8" i="2" s="1"/>
  <c r="B9" i="2"/>
  <c r="C9" i="2" s="1"/>
  <c r="B10" i="2"/>
  <c r="B11" i="2"/>
  <c r="C11" i="2" s="1"/>
  <c r="B12" i="2"/>
  <c r="C12" i="2" s="1"/>
  <c r="B13" i="2"/>
  <c r="C13" i="2" s="1"/>
  <c r="B14" i="2"/>
  <c r="B15" i="2"/>
  <c r="C15" i="2" s="1"/>
  <c r="B16" i="2"/>
  <c r="C16" i="2" s="1"/>
  <c r="B17" i="2"/>
  <c r="C17" i="2" s="1"/>
  <c r="B18" i="2"/>
  <c r="C18" i="2" s="1"/>
  <c r="B19" i="2"/>
  <c r="B20" i="2"/>
  <c r="C20" i="2" s="1"/>
  <c r="B21" i="2"/>
  <c r="C21" i="2" s="1"/>
  <c r="B22" i="2"/>
  <c r="B23" i="2"/>
  <c r="C23" i="2" s="1"/>
  <c r="B24" i="2"/>
  <c r="C24" i="2" s="1"/>
  <c r="B25" i="2"/>
  <c r="B26" i="2"/>
  <c r="C26" i="2" s="1"/>
  <c r="B27" i="2"/>
  <c r="C27" i="2" s="1"/>
  <c r="B28" i="2"/>
  <c r="C28" i="2" s="1"/>
  <c r="B29" i="2"/>
  <c r="C29" i="2" s="1"/>
  <c r="B30" i="2"/>
  <c r="B31" i="2"/>
  <c r="C31" i="2" s="1"/>
  <c r="B32" i="2"/>
  <c r="C32" i="2" s="1"/>
  <c r="B33" i="2"/>
  <c r="B34" i="2"/>
  <c r="C34" i="2" s="1"/>
  <c r="B35" i="2"/>
  <c r="C35" i="2" s="1"/>
  <c r="B36" i="2"/>
  <c r="C36" i="2" s="1"/>
  <c r="B37" i="2"/>
  <c r="B38" i="2"/>
  <c r="C38" i="2" s="1"/>
  <c r="B39" i="2"/>
  <c r="C39" i="2" s="1"/>
  <c r="B40" i="2"/>
  <c r="C40" i="2" s="1"/>
  <c r="B41" i="2"/>
  <c r="C41" i="2" s="1"/>
  <c r="B42" i="2"/>
  <c r="B43" i="2"/>
  <c r="C43" i="2" s="1"/>
  <c r="B44" i="2"/>
  <c r="C44" i="2" s="1"/>
  <c r="B45" i="2"/>
  <c r="B46" i="2"/>
  <c r="C46" i="2" s="1"/>
  <c r="B47" i="2"/>
  <c r="C47" i="2" s="1"/>
  <c r="B48" i="2"/>
  <c r="C48" i="2" s="1"/>
  <c r="B49" i="2"/>
  <c r="B2" i="2"/>
  <c r="C2" i="2" s="1"/>
  <c r="E47" i="2" l="1"/>
  <c r="D47" i="2"/>
  <c r="E12" i="2"/>
  <c r="D12" i="2"/>
  <c r="E46" i="2"/>
  <c r="D46" i="2"/>
  <c r="D44" i="2"/>
  <c r="E44" i="2"/>
  <c r="D9" i="2"/>
  <c r="E9" i="2"/>
  <c r="D43" i="2"/>
  <c r="E43" i="2"/>
  <c r="E20" i="2"/>
  <c r="D20" i="2"/>
  <c r="E8" i="2"/>
  <c r="D8" i="2"/>
  <c r="E35" i="2"/>
  <c r="D35" i="2"/>
  <c r="D34" i="2"/>
  <c r="E34" i="2"/>
  <c r="E23" i="2"/>
  <c r="D23" i="2"/>
  <c r="D32" i="2"/>
  <c r="E32" i="2"/>
  <c r="D31" i="2"/>
  <c r="E31" i="2"/>
  <c r="E24" i="2"/>
  <c r="D24" i="2"/>
  <c r="D11" i="2"/>
  <c r="E11" i="2"/>
  <c r="D21" i="2"/>
  <c r="E21" i="2"/>
  <c r="D41" i="2"/>
  <c r="E41" i="2"/>
  <c r="E29" i="2"/>
  <c r="D29" i="2"/>
  <c r="D18" i="2"/>
  <c r="E18" i="2"/>
  <c r="E6" i="2"/>
  <c r="D6" i="2"/>
  <c r="E40" i="2"/>
  <c r="D40" i="2"/>
  <c r="E17" i="2"/>
  <c r="D17" i="2"/>
  <c r="E5" i="2"/>
  <c r="D5" i="2"/>
  <c r="E39" i="2"/>
  <c r="D39" i="2"/>
  <c r="E16" i="2"/>
  <c r="D16" i="2"/>
  <c r="E4" i="2"/>
  <c r="D4" i="2"/>
  <c r="E38" i="2"/>
  <c r="D38" i="2"/>
  <c r="D15" i="2"/>
  <c r="E15" i="2"/>
  <c r="E28" i="2"/>
  <c r="D28" i="2"/>
  <c r="E27" i="2"/>
  <c r="D27" i="2"/>
  <c r="D2" i="2"/>
  <c r="E2" i="2"/>
  <c r="D26" i="2"/>
  <c r="E26" i="2"/>
  <c r="D3" i="2"/>
  <c r="E3" i="2"/>
  <c r="E48" i="2"/>
  <c r="D48" i="2"/>
  <c r="E36" i="2"/>
  <c r="D36" i="2"/>
  <c r="E13" i="2"/>
  <c r="D13" i="2"/>
  <c r="D19" i="2"/>
  <c r="E30" i="2"/>
  <c r="E7" i="2"/>
  <c r="E42" i="2"/>
  <c r="D49" i="2"/>
  <c r="D37" i="2"/>
  <c r="D25" i="2"/>
  <c r="D14" i="2"/>
  <c r="D45" i="2"/>
  <c r="D33" i="2"/>
  <c r="D22" i="2"/>
  <c r="D10" i="2"/>
  <c r="F3" i="1"/>
  <c r="D3" i="1"/>
  <c r="D4" i="1"/>
  <c r="D5" i="1"/>
  <c r="D6" i="1"/>
  <c r="D7" i="1"/>
  <c r="D8" i="1"/>
  <c r="D9" i="1"/>
  <c r="D10" i="1"/>
  <c r="D11" i="1"/>
  <c r="D12" i="1"/>
</calcChain>
</file>

<file path=xl/sharedStrings.xml><?xml version="1.0" encoding="utf-8"?>
<sst xmlns="http://schemas.openxmlformats.org/spreadsheetml/2006/main" count="48" uniqueCount="44">
  <si>
    <t xml:space="preserve">Tienda </t>
  </si>
  <si>
    <t>Ventas ($)</t>
  </si>
  <si>
    <t>Kurtosis:</t>
  </si>
  <si>
    <t>Skewness (asimetria):</t>
  </si>
  <si>
    <t xml:space="preserve"> </t>
  </si>
  <si>
    <t>"+":</t>
  </si>
  <si>
    <t>"-"</t>
  </si>
  <si>
    <t>Income ($1000)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</si>
  <si>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</si>
  <si>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</si>
  <si>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</si>
  <si>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</si>
  <si>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</si>
  <si>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</si>
  <si>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</si>
  <si>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</si>
  <si>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</si>
  <si>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</si>
  <si>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</si>
  <si>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</si>
  <si>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</si>
  <si>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 xml:space="preserve">  </t>
  </si>
  <si>
    <t xml:space="preserve">Parámetro de interés: </t>
  </si>
  <si>
    <t>mediana</t>
  </si>
  <si>
    <t>Hipótesis:</t>
  </si>
  <si>
    <t>Significancia:</t>
  </si>
  <si>
    <t>Estadístico de prueba:</t>
  </si>
  <si>
    <t>Income</t>
  </si>
  <si>
    <t>"+"</t>
  </si>
  <si>
    <t xml:space="preserve">n: </t>
  </si>
  <si>
    <t>&lt; 56,200</t>
  </si>
  <si>
    <t>&gt; 56,200</t>
  </si>
  <si>
    <t>Nueva n.</t>
  </si>
  <si>
    <t>H0: mediana &lt;= 56200.</t>
  </si>
  <si>
    <t>Ha: 56200 &gt; mediana</t>
  </si>
  <si>
    <t>Por que esto queremos afirmar.</t>
  </si>
  <si>
    <t>Trabajador</t>
  </si>
  <si>
    <t>Método</t>
  </si>
  <si>
    <t>A</t>
  </si>
  <si>
    <t>B</t>
  </si>
  <si>
    <t>Diferencias</t>
  </si>
  <si>
    <t>Diferencias absolutas</t>
  </si>
  <si>
    <t>Rango</t>
  </si>
  <si>
    <t>Rangos con signo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</si>
</sst>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164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2" xfId="0" applyFont="1" applyFill="1" applyBorder="1" applyAlignment="1">
      <alignment horizontal="centerContinuous"/>
    </xf>
    <xf numFmtId="0" fontId="0" fillId="2" borderId="0" xfId="0" applyFill="1" applyBorder="1" applyAlignment="1"/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workbookViewId="0">
      <selection activeCell="F3" sqref="F3"/>
    </sheetView>
  </sheetViews>
  <sheetFormatPr defaultRowHeight="15" x14ac:dyDescent="0.25"/>
  <cols>
    <col min="2" max="2" width="30.28515625" customWidth="1"/>
    <col min="3" max="3" width="19.42578125" customWidth="1"/>
    <col min="4" max="4" width="12.28515625" customWidth="1"/>
  </cols>
  <sheetData>
    <row r="1" spans="1:6" x14ac:dyDescent="0.25">
      <c r="B1" t="s">
        <v>0</v>
      </c>
      <c r="C1" t="s">
        <v>1</v>
      </c>
    </row>
    <row r="2" spans="1:6" x14ac:dyDescent="0.25">
      <c r="A2">
        <v>1</v>
      </c>
      <c r="B2">
        <v>56</v>
      </c>
      <c r="C2">
        <v>485</v>
      </c>
      <c r="D2" t="str">
        <f>IF(C2=450,"Descartar",IF(C2&lt;450,"-","+"))</f>
        <v>+</v>
      </c>
      <c r="E2" t="s">
        <v>5</v>
      </c>
      <c r="F2">
        <f>COUNTIF(D2:D11,"+")</f>
        <v>7</v>
      </c>
    </row>
    <row r="3" spans="1:6" x14ac:dyDescent="0.25">
      <c r="A3">
        <v>2</v>
      </c>
      <c r="B3">
        <v>19</v>
      </c>
      <c r="C3">
        <v>562</v>
      </c>
      <c r="D3" t="str">
        <f t="shared" ref="D3:D12" si="0">IF(C3=450,"Descartar",IF(C3&lt;450,"-","+"))</f>
        <v>+</v>
      </c>
      <c r="E3" t="s">
        <v>6</v>
      </c>
      <c r="F3">
        <f>COUNTIF(D2:D12,"-")</f>
        <v>3</v>
      </c>
    </row>
    <row r="4" spans="1:6" x14ac:dyDescent="0.25">
      <c r="A4">
        <v>3</v>
      </c>
      <c r="B4">
        <v>36</v>
      </c>
      <c r="C4">
        <v>415</v>
      </c>
      <c r="D4" t="str">
        <f t="shared" si="0"/>
        <v>-</v>
      </c>
    </row>
    <row r="5" spans="1:6" x14ac:dyDescent="0.25">
      <c r="A5">
        <v>4</v>
      </c>
      <c r="B5">
        <v>128</v>
      </c>
      <c r="C5">
        <v>860</v>
      </c>
      <c r="D5" t="str">
        <f t="shared" si="0"/>
        <v>+</v>
      </c>
    </row>
    <row r="6" spans="1:6" x14ac:dyDescent="0.25">
      <c r="A6">
        <v>5</v>
      </c>
      <c r="B6">
        <v>12</v>
      </c>
      <c r="C6">
        <v>426</v>
      </c>
      <c r="D6" t="str">
        <f t="shared" si="0"/>
        <v>-</v>
      </c>
    </row>
    <row r="7" spans="1:6" x14ac:dyDescent="0.25">
      <c r="A7">
        <v>6</v>
      </c>
      <c r="B7">
        <v>63</v>
      </c>
      <c r="C7">
        <v>474</v>
      </c>
      <c r="D7" t="str">
        <f t="shared" si="0"/>
        <v>+</v>
      </c>
    </row>
    <row r="8" spans="1:6" x14ac:dyDescent="0.25">
      <c r="A8">
        <v>7</v>
      </c>
      <c r="B8">
        <v>39</v>
      </c>
      <c r="C8">
        <v>662</v>
      </c>
      <c r="D8" t="str">
        <f t="shared" si="0"/>
        <v>+</v>
      </c>
    </row>
    <row r="9" spans="1:6" x14ac:dyDescent="0.25">
      <c r="A9">
        <v>8</v>
      </c>
      <c r="B9">
        <v>84</v>
      </c>
      <c r="C9">
        <v>380</v>
      </c>
      <c r="D9" t="str">
        <f t="shared" si="0"/>
        <v>-</v>
      </c>
    </row>
    <row r="10" spans="1:6" x14ac:dyDescent="0.25">
      <c r="A10">
        <v>9</v>
      </c>
      <c r="B10">
        <v>102</v>
      </c>
      <c r="C10">
        <v>515</v>
      </c>
      <c r="D10" t="str">
        <f t="shared" si="0"/>
        <v>+</v>
      </c>
    </row>
    <row r="11" spans="1:6" x14ac:dyDescent="0.25">
      <c r="A11">
        <v>10</v>
      </c>
      <c r="B11">
        <v>44</v>
      </c>
      <c r="C11">
        <v>721</v>
      </c>
      <c r="D11" t="str">
        <f t="shared" si="0"/>
        <v>+</v>
      </c>
    </row>
    <row r="12" spans="1:6" x14ac:dyDescent="0.25">
      <c r="A12">
        <v>11</v>
      </c>
      <c r="B12">
        <v>45</v>
      </c>
      <c r="C12">
        <v>450</v>
      </c>
      <c r="D12" t="str">
        <f t="shared" si="0"/>
        <v>Descartar</v>
      </c>
    </row>
    <row r="13" spans="1:6" x14ac:dyDescent="0.25">
      <c r="B13" t="s">
        <v>3</v>
      </c>
      <c r="C13">
        <f>SKEW(C2:C12)</f>
        <v>1.16162756095715</v>
      </c>
    </row>
    <row r="14" spans="1:6" x14ac:dyDescent="0.25">
      <c r="B14" t="s">
        <v>2</v>
      </c>
      <c r="C14">
        <f>KURT(C2:C12)</f>
        <v>0.65553270491355953</v>
      </c>
    </row>
    <row r="17" spans="3:3" x14ac:dyDescent="0.25">
      <c r="C17" t="s">
        <v>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3F5D-1BFE-4D2A-827D-691023110E8B}">
  <dimension ref="A1:I50"/>
  <sheetViews>
    <sheetView topLeftCell="B25" workbookViewId="0">
      <selection activeCell="I25" sqref="I25"/>
    </sheetView>
  </sheetViews>
  <sheetFormatPr defaultRowHeight="15" x14ac:dyDescent="0.25"/>
  <cols>
    <col min="7" max="7" width="22" customWidth="1"/>
    <col min="8" max="8" width="23.28515625" customWidth="1"/>
  </cols>
  <sheetData>
    <row r="1" spans="1:9" ht="15.75" x14ac:dyDescent="0.25">
      <c r="A1" s="1" t="s">
        <v>7</v>
      </c>
      <c r="B1" s="7" t="s">
        <v>27</v>
      </c>
      <c r="C1" t="s">
        <v>32</v>
      </c>
      <c r="D1" t="s">
        <v>30</v>
      </c>
      <c r="E1" t="s">
        <v>31</v>
      </c>
      <c r="G1" s="5" t="s">
        <v>7</v>
      </c>
      <c r="H1" s="5"/>
    </row>
    <row r="2" spans="1:9" x14ac:dyDescent="0.25">
      <c r="A2" s="2">
        <v>66.3</v>
      </c>
      <c r="B2">
        <f>A2*1000</f>
        <v>66300</v>
      </c>
      <c r="C2">
        <f>IF(B2=56200,0,1)</f>
        <v>1</v>
      </c>
      <c r="D2">
        <f>IF(AND(C2=1,B2&gt;56200),1,0)</f>
        <v>1</v>
      </c>
      <c r="E2">
        <f>IF(AND(C2=1,B2&lt;56200),1,0)</f>
        <v>0</v>
      </c>
      <c r="G2" s="3"/>
      <c r="H2" s="3"/>
    </row>
    <row r="3" spans="1:9" x14ac:dyDescent="0.25">
      <c r="A3" s="2">
        <v>65.7</v>
      </c>
      <c r="B3">
        <f t="shared" ref="B3:B50" si="0">A3*1000</f>
        <v>65700</v>
      </c>
      <c r="C3">
        <f t="shared" ref="C3:C50" si="1">IF(B3=56200,0,1)</f>
        <v>1</v>
      </c>
      <c r="D3">
        <f t="shared" ref="D3:D50" si="2">IF(AND(C3=1,B3&gt;56200),1,0)</f>
        <v>1</v>
      </c>
      <c r="E3">
        <f t="shared" ref="E3:E50" si="3">IF(AND(C3=1,B3&lt;56200),1,0)</f>
        <v>0</v>
      </c>
      <c r="G3" s="6" t="s">
        <v>8</v>
      </c>
      <c r="H3" s="6">
        <v>65.829999999999984</v>
      </c>
    </row>
    <row r="4" spans="1:9" x14ac:dyDescent="0.25">
      <c r="A4" s="2">
        <v>74</v>
      </c>
      <c r="B4">
        <f t="shared" si="0"/>
        <v>74000</v>
      </c>
      <c r="C4">
        <f t="shared" si="1"/>
        <v>1</v>
      </c>
      <c r="D4">
        <f t="shared" si="2"/>
        <v>1</v>
      </c>
      <c r="E4">
        <f t="shared" si="3"/>
        <v>0</v>
      </c>
      <c r="G4" s="3" t="s">
        <v>9</v>
      </c>
      <c r="H4" s="3">
        <v>3.1392476025640494</v>
      </c>
    </row>
    <row r="5" spans="1:9" x14ac:dyDescent="0.25">
      <c r="A5" s="2">
        <v>59.7</v>
      </c>
      <c r="B5">
        <f t="shared" si="0"/>
        <v>59700</v>
      </c>
      <c r="C5">
        <f t="shared" si="1"/>
        <v>1</v>
      </c>
      <c r="D5">
        <f t="shared" si="2"/>
        <v>1</v>
      </c>
      <c r="E5">
        <f t="shared" si="3"/>
        <v>0</v>
      </c>
      <c r="G5" s="3" t="s">
        <v>10</v>
      </c>
      <c r="H5" s="3">
        <v>60.55</v>
      </c>
    </row>
    <row r="6" spans="1:9" x14ac:dyDescent="0.25">
      <c r="A6" s="2">
        <v>39.799999999999997</v>
      </c>
      <c r="B6">
        <f t="shared" si="0"/>
        <v>39800</v>
      </c>
      <c r="C6">
        <f t="shared" si="1"/>
        <v>1</v>
      </c>
      <c r="D6">
        <f t="shared" si="2"/>
        <v>0</v>
      </c>
      <c r="E6">
        <f t="shared" si="3"/>
        <v>1</v>
      </c>
      <c r="G6" s="3" t="s">
        <v>11</v>
      </c>
      <c r="H6" s="3">
        <v>60.9</v>
      </c>
    </row>
    <row r="7" spans="1:9" x14ac:dyDescent="0.25">
      <c r="A7" s="2">
        <v>60.9</v>
      </c>
      <c r="B7">
        <f t="shared" si="0"/>
        <v>60900</v>
      </c>
      <c r="C7">
        <f t="shared" si="1"/>
        <v>1</v>
      </c>
      <c r="D7">
        <f t="shared" si="2"/>
        <v>1</v>
      </c>
      <c r="E7">
        <f t="shared" si="3"/>
        <v>0</v>
      </c>
      <c r="G7" s="6" t="s">
        <v>12</v>
      </c>
      <c r="H7" s="6">
        <v>22.197832675966513</v>
      </c>
    </row>
    <row r="8" spans="1:9" x14ac:dyDescent="0.25">
      <c r="A8" s="2">
        <v>70.400000000000006</v>
      </c>
      <c r="B8">
        <f t="shared" si="0"/>
        <v>70400</v>
      </c>
      <c r="C8">
        <f t="shared" si="1"/>
        <v>1</v>
      </c>
      <c r="D8">
        <f t="shared" si="2"/>
        <v>1</v>
      </c>
      <c r="E8">
        <f t="shared" si="3"/>
        <v>0</v>
      </c>
      <c r="G8" s="3" t="s">
        <v>13</v>
      </c>
      <c r="H8" s="3">
        <v>492.7437755102066</v>
      </c>
    </row>
    <row r="9" spans="1:9" x14ac:dyDescent="0.25">
      <c r="A9" s="2">
        <v>51.3</v>
      </c>
      <c r="B9">
        <f t="shared" si="0"/>
        <v>51300</v>
      </c>
      <c r="C9">
        <f t="shared" si="1"/>
        <v>1</v>
      </c>
      <c r="D9">
        <f t="shared" si="2"/>
        <v>0</v>
      </c>
      <c r="E9">
        <f t="shared" si="3"/>
        <v>1</v>
      </c>
      <c r="G9" s="6" t="s">
        <v>14</v>
      </c>
      <c r="H9" s="6">
        <v>3.0059370980923754</v>
      </c>
      <c r="I9" t="s">
        <v>21</v>
      </c>
    </row>
    <row r="10" spans="1:9" x14ac:dyDescent="0.25">
      <c r="A10" s="2">
        <v>48.7</v>
      </c>
      <c r="B10">
        <f t="shared" si="0"/>
        <v>48700</v>
      </c>
      <c r="C10">
        <f t="shared" si="1"/>
        <v>1</v>
      </c>
      <c r="D10">
        <f t="shared" si="2"/>
        <v>0</v>
      </c>
      <c r="E10">
        <f t="shared" si="3"/>
        <v>1</v>
      </c>
      <c r="G10" s="6" t="s">
        <v>15</v>
      </c>
      <c r="H10" s="6">
        <v>1.598194773468631</v>
      </c>
    </row>
    <row r="11" spans="1:9" x14ac:dyDescent="0.25">
      <c r="A11" s="2">
        <v>57</v>
      </c>
      <c r="B11">
        <f t="shared" si="0"/>
        <v>57000</v>
      </c>
      <c r="C11">
        <f t="shared" si="1"/>
        <v>1</v>
      </c>
      <c r="D11">
        <f t="shared" si="2"/>
        <v>1</v>
      </c>
      <c r="E11">
        <f t="shared" si="3"/>
        <v>0</v>
      </c>
      <c r="G11" s="3" t="s">
        <v>16</v>
      </c>
      <c r="H11" s="3">
        <v>106.50000000000001</v>
      </c>
    </row>
    <row r="12" spans="1:9" x14ac:dyDescent="0.25">
      <c r="A12" s="2">
        <v>60.2</v>
      </c>
      <c r="B12">
        <f t="shared" si="0"/>
        <v>60200</v>
      </c>
      <c r="C12">
        <f t="shared" si="1"/>
        <v>1</v>
      </c>
      <c r="D12">
        <f t="shared" si="2"/>
        <v>1</v>
      </c>
      <c r="E12">
        <f t="shared" si="3"/>
        <v>0</v>
      </c>
      <c r="G12" s="3" t="s">
        <v>17</v>
      </c>
      <c r="H12" s="3">
        <v>39.799999999999997</v>
      </c>
    </row>
    <row r="13" spans="1:9" x14ac:dyDescent="0.25">
      <c r="A13" s="2">
        <v>61.1</v>
      </c>
      <c r="B13">
        <f t="shared" si="0"/>
        <v>61100</v>
      </c>
      <c r="C13">
        <f t="shared" si="1"/>
        <v>1</v>
      </c>
      <c r="D13">
        <f t="shared" si="2"/>
        <v>1</v>
      </c>
      <c r="E13">
        <f t="shared" si="3"/>
        <v>0</v>
      </c>
      <c r="G13" s="3" t="s">
        <v>18</v>
      </c>
      <c r="H13" s="3">
        <v>146.30000000000001</v>
      </c>
    </row>
    <row r="14" spans="1:9" x14ac:dyDescent="0.25">
      <c r="A14" s="2">
        <v>146.30000000000001</v>
      </c>
      <c r="B14">
        <f t="shared" si="0"/>
        <v>146300</v>
      </c>
      <c r="C14">
        <f t="shared" si="1"/>
        <v>1</v>
      </c>
      <c r="D14">
        <f t="shared" si="2"/>
        <v>1</v>
      </c>
      <c r="E14">
        <f t="shared" si="3"/>
        <v>0</v>
      </c>
      <c r="G14" s="3" t="s">
        <v>19</v>
      </c>
      <c r="H14" s="3">
        <v>3291.4999999999991</v>
      </c>
    </row>
    <row r="15" spans="1:9" ht="15.75" thickBot="1" x14ac:dyDescent="0.3">
      <c r="A15" s="2">
        <v>64.2</v>
      </c>
      <c r="B15">
        <f t="shared" si="0"/>
        <v>64200</v>
      </c>
      <c r="C15">
        <f t="shared" si="1"/>
        <v>1</v>
      </c>
      <c r="D15">
        <f t="shared" si="2"/>
        <v>1</v>
      </c>
      <c r="E15">
        <f t="shared" si="3"/>
        <v>0</v>
      </c>
      <c r="G15" s="4" t="s">
        <v>20</v>
      </c>
      <c r="H15" s="4">
        <v>50</v>
      </c>
    </row>
    <row r="16" spans="1:9" x14ac:dyDescent="0.25">
      <c r="A16" s="2">
        <v>60.9</v>
      </c>
      <c r="B16">
        <f t="shared" si="0"/>
        <v>60900</v>
      </c>
      <c r="C16">
        <f t="shared" si="1"/>
        <v>1</v>
      </c>
      <c r="D16">
        <f t="shared" si="2"/>
        <v>1</v>
      </c>
      <c r="E16">
        <f t="shared" si="3"/>
        <v>0</v>
      </c>
    </row>
    <row r="17" spans="1:9" x14ac:dyDescent="0.25">
      <c r="A17" s="2">
        <v>43.5</v>
      </c>
      <c r="B17">
        <f t="shared" si="0"/>
        <v>43500</v>
      </c>
      <c r="C17">
        <f t="shared" si="1"/>
        <v>1</v>
      </c>
      <c r="D17">
        <f t="shared" si="2"/>
        <v>0</v>
      </c>
      <c r="E17">
        <f t="shared" si="3"/>
        <v>1</v>
      </c>
      <c r="G17" s="7" t="s">
        <v>22</v>
      </c>
      <c r="H17" t="s">
        <v>23</v>
      </c>
    </row>
    <row r="18" spans="1:9" x14ac:dyDescent="0.25">
      <c r="A18" s="2">
        <v>43.8</v>
      </c>
      <c r="B18">
        <f t="shared" si="0"/>
        <v>43800</v>
      </c>
      <c r="C18">
        <f t="shared" si="1"/>
        <v>1</v>
      </c>
      <c r="D18">
        <f t="shared" si="2"/>
        <v>0</v>
      </c>
      <c r="E18">
        <f t="shared" si="3"/>
        <v>1</v>
      </c>
    </row>
    <row r="19" spans="1:9" x14ac:dyDescent="0.25">
      <c r="A19" s="2">
        <v>42.9</v>
      </c>
      <c r="B19">
        <f t="shared" si="0"/>
        <v>42900</v>
      </c>
      <c r="C19">
        <f t="shared" si="1"/>
        <v>1</v>
      </c>
      <c r="D19">
        <f t="shared" si="2"/>
        <v>0</v>
      </c>
      <c r="E19">
        <f t="shared" si="3"/>
        <v>1</v>
      </c>
      <c r="G19" s="7" t="s">
        <v>24</v>
      </c>
    </row>
    <row r="20" spans="1:9" x14ac:dyDescent="0.25">
      <c r="A20" s="2">
        <v>79.099999999999994</v>
      </c>
      <c r="B20">
        <f t="shared" si="0"/>
        <v>79100</v>
      </c>
      <c r="C20">
        <f t="shared" si="1"/>
        <v>1</v>
      </c>
      <c r="D20">
        <f t="shared" si="2"/>
        <v>1</v>
      </c>
      <c r="E20">
        <f t="shared" si="3"/>
        <v>0</v>
      </c>
      <c r="H20" t="s">
        <v>33</v>
      </c>
    </row>
    <row r="21" spans="1:9" x14ac:dyDescent="0.25">
      <c r="A21" s="2">
        <v>49.6</v>
      </c>
      <c r="B21">
        <f t="shared" si="0"/>
        <v>49600</v>
      </c>
      <c r="C21">
        <f t="shared" si="1"/>
        <v>1</v>
      </c>
      <c r="D21">
        <f t="shared" si="2"/>
        <v>0</v>
      </c>
      <c r="E21">
        <f t="shared" si="3"/>
        <v>1</v>
      </c>
      <c r="H21" t="s">
        <v>34</v>
      </c>
      <c r="I21" t="s">
        <v>35</v>
      </c>
    </row>
    <row r="22" spans="1:9" x14ac:dyDescent="0.25">
      <c r="A22" s="2">
        <v>49.9</v>
      </c>
      <c r="B22">
        <f t="shared" si="0"/>
        <v>49900</v>
      </c>
      <c r="C22">
        <f t="shared" si="1"/>
        <v>1</v>
      </c>
      <c r="D22">
        <f t="shared" si="2"/>
        <v>0</v>
      </c>
      <c r="E22">
        <f t="shared" si="3"/>
        <v>1</v>
      </c>
      <c r="G22" s="7" t="s">
        <v>25</v>
      </c>
      <c r="H22">
        <v>0.05</v>
      </c>
    </row>
    <row r="23" spans="1:9" x14ac:dyDescent="0.25">
      <c r="A23" s="2">
        <v>123.8</v>
      </c>
      <c r="B23">
        <f t="shared" si="0"/>
        <v>123800</v>
      </c>
      <c r="C23">
        <f t="shared" si="1"/>
        <v>1</v>
      </c>
      <c r="D23">
        <f t="shared" si="2"/>
        <v>1</v>
      </c>
      <c r="E23">
        <f t="shared" si="3"/>
        <v>0</v>
      </c>
      <c r="G23" s="7" t="s">
        <v>26</v>
      </c>
      <c r="H23" t="s">
        <v>28</v>
      </c>
      <c r="I23" t="s">
        <v>6</v>
      </c>
    </row>
    <row r="24" spans="1:9" x14ac:dyDescent="0.25">
      <c r="A24" s="2">
        <v>92.2</v>
      </c>
      <c r="B24">
        <f t="shared" si="0"/>
        <v>92200</v>
      </c>
      <c r="C24">
        <f t="shared" si="1"/>
        <v>1</v>
      </c>
      <c r="D24">
        <f t="shared" si="2"/>
        <v>1</v>
      </c>
      <c r="E24">
        <f t="shared" si="3"/>
        <v>0</v>
      </c>
      <c r="H24">
        <f>SUM(D2:D49)</f>
        <v>31</v>
      </c>
      <c r="I24">
        <f>SUM(E2:E49)</f>
        <v>17</v>
      </c>
    </row>
    <row r="25" spans="1:9" x14ac:dyDescent="0.25">
      <c r="A25" s="2">
        <v>56.2</v>
      </c>
      <c r="B25">
        <f>A26*1000</f>
        <v>79700</v>
      </c>
      <c r="C25">
        <f>IF(B25=56200,0,1)</f>
        <v>1</v>
      </c>
      <c r="D25">
        <f>IF(AND(C25=1,B25&gt;56200),1,0)</f>
        <v>1</v>
      </c>
      <c r="E25">
        <f>IF(AND(C25=1,B25&lt;56200),1,0)</f>
        <v>0</v>
      </c>
      <c r="G25" s="8" t="s">
        <v>29</v>
      </c>
      <c r="H25">
        <f>COUNTIF(C2:C49,1)</f>
        <v>48</v>
      </c>
    </row>
    <row r="26" spans="1:9" x14ac:dyDescent="0.25">
      <c r="A26" s="2">
        <v>79.7</v>
      </c>
      <c r="B26">
        <f>A27*1000</f>
        <v>61700</v>
      </c>
      <c r="C26">
        <f>IF(B26=56200,0,1)</f>
        <v>1</v>
      </c>
      <c r="D26">
        <f>IF(AND(C26=1,B26&gt;56200),1,0)</f>
        <v>1</v>
      </c>
      <c r="E26">
        <f>IF(AND(C26=1,B26&lt;56200),1,0)</f>
        <v>0</v>
      </c>
    </row>
    <row r="27" spans="1:9" x14ac:dyDescent="0.25">
      <c r="A27" s="2">
        <v>61.7</v>
      </c>
      <c r="B27">
        <f>A28*1000</f>
        <v>57800</v>
      </c>
      <c r="C27">
        <f>IF(B27=56200,0,1)</f>
        <v>1</v>
      </c>
      <c r="D27">
        <f>IF(AND(C27=1,B27&gt;56200),1,0)</f>
        <v>1</v>
      </c>
      <c r="E27">
        <f>IF(AND(C27=1,B27&lt;56200),1,0)</f>
        <v>0</v>
      </c>
    </row>
    <row r="28" spans="1:9" x14ac:dyDescent="0.25">
      <c r="A28" s="2">
        <v>57.8</v>
      </c>
      <c r="B28">
        <f>A29*1000</f>
        <v>87500</v>
      </c>
      <c r="C28">
        <f>IF(B28=56200,0,1)</f>
        <v>1</v>
      </c>
      <c r="D28">
        <f>IF(AND(C28=1,B28&gt;56200),1,0)</f>
        <v>1</v>
      </c>
      <c r="E28">
        <f>IF(AND(C28=1,B28&lt;56200),1,0)</f>
        <v>0</v>
      </c>
    </row>
    <row r="29" spans="1:9" x14ac:dyDescent="0.25">
      <c r="A29" s="2">
        <v>87.5</v>
      </c>
      <c r="B29">
        <f>A30*1000</f>
        <v>61900</v>
      </c>
      <c r="C29">
        <f>IF(B29=56200,0,1)</f>
        <v>1</v>
      </c>
      <c r="D29">
        <f>IF(AND(C29=1,B29&gt;56200),1,0)</f>
        <v>1</v>
      </c>
      <c r="E29">
        <f>IF(AND(C29=1,B29&lt;56200),1,0)</f>
        <v>0</v>
      </c>
    </row>
    <row r="30" spans="1:9" x14ac:dyDescent="0.25">
      <c r="A30" s="2">
        <v>61.9</v>
      </c>
      <c r="B30">
        <f>A31*1000</f>
        <v>109500</v>
      </c>
      <c r="C30">
        <f>IF(B30=56200,0,1)</f>
        <v>1</v>
      </c>
      <c r="D30">
        <f>IF(AND(C30=1,B30&gt;56200),1,0)</f>
        <v>1</v>
      </c>
      <c r="E30">
        <f>IF(AND(C30=1,B30&lt;56200),1,0)</f>
        <v>0</v>
      </c>
    </row>
    <row r="31" spans="1:9" x14ac:dyDescent="0.25">
      <c r="A31" s="2">
        <v>109.5</v>
      </c>
      <c r="B31">
        <f>A32*1000</f>
        <v>75400</v>
      </c>
      <c r="C31">
        <f>IF(B31=56200,0,1)</f>
        <v>1</v>
      </c>
      <c r="D31">
        <f>IF(AND(C31=1,B31&gt;56200),1,0)</f>
        <v>1</v>
      </c>
      <c r="E31">
        <f>IF(AND(C31=1,B31&lt;56200),1,0)</f>
        <v>0</v>
      </c>
    </row>
    <row r="32" spans="1:9" x14ac:dyDescent="0.25">
      <c r="A32" s="2">
        <v>75.400000000000006</v>
      </c>
      <c r="B32">
        <f>A33*1000</f>
        <v>57300</v>
      </c>
      <c r="C32">
        <f>IF(B32=56200,0,1)</f>
        <v>1</v>
      </c>
      <c r="D32">
        <f>IF(AND(C32=1,B32&gt;56200),1,0)</f>
        <v>1</v>
      </c>
      <c r="E32">
        <f>IF(AND(C32=1,B32&lt;56200),1,0)</f>
        <v>0</v>
      </c>
    </row>
    <row r="33" spans="1:5" x14ac:dyDescent="0.25">
      <c r="A33" s="2">
        <v>57.3</v>
      </c>
      <c r="B33">
        <f>A34*1000</f>
        <v>43700</v>
      </c>
      <c r="C33">
        <f>IF(B33=56200,0,1)</f>
        <v>1</v>
      </c>
      <c r="D33">
        <f>IF(AND(C33=1,B33&gt;56200),1,0)</f>
        <v>0</v>
      </c>
      <c r="E33">
        <f>IF(AND(C33=1,B33&lt;56200),1,0)</f>
        <v>1</v>
      </c>
    </row>
    <row r="34" spans="1:5" x14ac:dyDescent="0.25">
      <c r="A34" s="2">
        <v>43.7</v>
      </c>
      <c r="B34">
        <f>A35*1000</f>
        <v>48900</v>
      </c>
      <c r="C34">
        <f>IF(B34=56200,0,1)</f>
        <v>1</v>
      </c>
      <c r="D34">
        <f>IF(AND(C34=1,B34&gt;56200),1,0)</f>
        <v>0</v>
      </c>
      <c r="E34">
        <f>IF(AND(C34=1,B34&lt;56200),1,0)</f>
        <v>1</v>
      </c>
    </row>
    <row r="35" spans="1:5" x14ac:dyDescent="0.25">
      <c r="A35" s="2">
        <v>48.9</v>
      </c>
      <c r="B35">
        <f>A36*1000</f>
        <v>42300</v>
      </c>
      <c r="C35">
        <f>IF(B35=56200,0,1)</f>
        <v>1</v>
      </c>
      <c r="D35">
        <f>IF(AND(C35=1,B35&gt;56200),1,0)</f>
        <v>0</v>
      </c>
      <c r="E35">
        <f>IF(AND(C35=1,B35&lt;56200),1,0)</f>
        <v>1</v>
      </c>
    </row>
    <row r="36" spans="1:5" x14ac:dyDescent="0.25">
      <c r="A36" s="2">
        <v>42.3</v>
      </c>
      <c r="B36">
        <f>A37*1000</f>
        <v>54700</v>
      </c>
      <c r="C36">
        <f>IF(B36=56200,0,1)</f>
        <v>1</v>
      </c>
      <c r="D36">
        <f>IF(AND(C36=1,B36&gt;56200),1,0)</f>
        <v>0</v>
      </c>
      <c r="E36">
        <f>IF(AND(C36=1,B36&lt;56200),1,0)</f>
        <v>1</v>
      </c>
    </row>
    <row r="37" spans="1:5" x14ac:dyDescent="0.25">
      <c r="A37" s="2">
        <v>54.7</v>
      </c>
      <c r="B37">
        <f>A38*1000</f>
        <v>83500</v>
      </c>
      <c r="C37">
        <f>IF(B37=56200,0,1)</f>
        <v>1</v>
      </c>
      <c r="D37">
        <f>IF(AND(C37=1,B37&gt;56200),1,0)</f>
        <v>1</v>
      </c>
      <c r="E37">
        <f>IF(AND(C37=1,B37&lt;56200),1,0)</f>
        <v>0</v>
      </c>
    </row>
    <row r="38" spans="1:5" x14ac:dyDescent="0.25">
      <c r="A38" s="2">
        <v>83.5</v>
      </c>
      <c r="B38">
        <f>A39*1000</f>
        <v>43600</v>
      </c>
      <c r="C38">
        <f>IF(B38=56200,0,1)</f>
        <v>1</v>
      </c>
      <c r="D38">
        <f>IF(AND(C38=1,B38&gt;56200),1,0)</f>
        <v>0</v>
      </c>
      <c r="E38">
        <f>IF(AND(C38=1,B38&lt;56200),1,0)</f>
        <v>1</v>
      </c>
    </row>
    <row r="39" spans="1:5" x14ac:dyDescent="0.25">
      <c r="A39" s="2">
        <v>43.6</v>
      </c>
      <c r="B39">
        <f>A40*1000</f>
        <v>53400</v>
      </c>
      <c r="C39">
        <f>IF(B39=56200,0,1)</f>
        <v>1</v>
      </c>
      <c r="D39">
        <f>IF(AND(C39=1,B39&gt;56200),1,0)</f>
        <v>0</v>
      </c>
      <c r="E39">
        <f>IF(AND(C39=1,B39&lt;56200),1,0)</f>
        <v>1</v>
      </c>
    </row>
    <row r="40" spans="1:5" x14ac:dyDescent="0.25">
      <c r="A40" s="2">
        <v>53.4</v>
      </c>
      <c r="B40">
        <f>A41*1000</f>
        <v>42100</v>
      </c>
      <c r="C40">
        <f>IF(B40=56200,0,1)</f>
        <v>1</v>
      </c>
      <c r="D40">
        <f>IF(AND(C40=1,B40&gt;56200),1,0)</f>
        <v>0</v>
      </c>
      <c r="E40">
        <f>IF(AND(C40=1,B40&lt;56200),1,0)</f>
        <v>1</v>
      </c>
    </row>
    <row r="41" spans="1:5" x14ac:dyDescent="0.25">
      <c r="A41" s="2">
        <v>42.1</v>
      </c>
      <c r="B41">
        <f>A42*1000</f>
        <v>73700</v>
      </c>
      <c r="C41">
        <f>IF(B41=56200,0,1)</f>
        <v>1</v>
      </c>
      <c r="D41">
        <f>IF(AND(C41=1,B41&gt;56200),1,0)</f>
        <v>1</v>
      </c>
      <c r="E41">
        <f>IF(AND(C41=1,B41&lt;56200),1,0)</f>
        <v>0</v>
      </c>
    </row>
    <row r="42" spans="1:5" x14ac:dyDescent="0.25">
      <c r="A42" s="2">
        <v>73.7</v>
      </c>
      <c r="B42">
        <f>A43*1000</f>
        <v>48500</v>
      </c>
      <c r="C42">
        <f>IF(B42=56200,0,1)</f>
        <v>1</v>
      </c>
      <c r="D42">
        <f>IF(AND(C42=1,B42&gt;56200),1,0)</f>
        <v>0</v>
      </c>
      <c r="E42">
        <f>IF(AND(C42=1,B42&lt;56200),1,0)</f>
        <v>1</v>
      </c>
    </row>
    <row r="43" spans="1:5" x14ac:dyDescent="0.25">
      <c r="A43" s="2">
        <v>48.5</v>
      </c>
      <c r="B43">
        <f>A44*1000</f>
        <v>86900</v>
      </c>
      <c r="C43">
        <f>IF(B43=56200,0,1)</f>
        <v>1</v>
      </c>
      <c r="D43">
        <f>IF(AND(C43=1,B43&gt;56200),1,0)</f>
        <v>1</v>
      </c>
      <c r="E43">
        <f>IF(AND(C43=1,B43&lt;56200),1,0)</f>
        <v>0</v>
      </c>
    </row>
    <row r="44" spans="1:5" x14ac:dyDescent="0.25">
      <c r="A44" s="2">
        <v>86.9</v>
      </c>
      <c r="B44">
        <f>A45*1000</f>
        <v>109600</v>
      </c>
      <c r="C44">
        <f>IF(B44=56200,0,1)</f>
        <v>1</v>
      </c>
      <c r="D44">
        <f>IF(AND(C44=1,B44&gt;56200),1,0)</f>
        <v>1</v>
      </c>
      <c r="E44">
        <f>IF(AND(C44=1,B44&lt;56200),1,0)</f>
        <v>0</v>
      </c>
    </row>
    <row r="45" spans="1:5" x14ac:dyDescent="0.25">
      <c r="A45" s="2">
        <v>109.6</v>
      </c>
      <c r="B45">
        <f>A46*1000</f>
        <v>52600</v>
      </c>
      <c r="C45">
        <f>IF(B45=56200,0,1)</f>
        <v>1</v>
      </c>
      <c r="D45">
        <f>IF(AND(C45=1,B45&gt;56200),1,0)</f>
        <v>0</v>
      </c>
      <c r="E45">
        <f>IF(AND(C45=1,B45&lt;56200),1,0)</f>
        <v>1</v>
      </c>
    </row>
    <row r="46" spans="1:5" x14ac:dyDescent="0.25">
      <c r="A46" s="2">
        <v>52.6</v>
      </c>
      <c r="B46">
        <f>A47*1000</f>
        <v>95200</v>
      </c>
      <c r="C46">
        <f>IF(B46=56200,0,1)</f>
        <v>1</v>
      </c>
      <c r="D46">
        <f>IF(AND(C46=1,B46&gt;56200),1,0)</f>
        <v>1</v>
      </c>
      <c r="E46">
        <f>IF(AND(C46=1,B46&lt;56200),1,0)</f>
        <v>0</v>
      </c>
    </row>
    <row r="47" spans="1:5" x14ac:dyDescent="0.25">
      <c r="A47" s="2">
        <v>95.2</v>
      </c>
      <c r="B47">
        <f>A48*1000</f>
        <v>56500</v>
      </c>
      <c r="C47">
        <f>IF(B47=56200,0,1)</f>
        <v>1</v>
      </c>
      <c r="D47">
        <f>IF(AND(C47=1,B47&gt;56200),1,0)</f>
        <v>1</v>
      </c>
      <c r="E47">
        <f>IF(AND(C47=1,B47&lt;56200),1,0)</f>
        <v>0</v>
      </c>
    </row>
    <row r="48" spans="1:5" x14ac:dyDescent="0.25">
      <c r="A48" s="2">
        <v>56.5</v>
      </c>
      <c r="B48">
        <f>A49*1000</f>
        <v>67200</v>
      </c>
      <c r="C48">
        <f>IF(B48=56200,0,1)</f>
        <v>1</v>
      </c>
      <c r="D48">
        <f>IF(AND(C48=1,B48&gt;56200),1,0)</f>
        <v>1</v>
      </c>
      <c r="E48">
        <f>IF(AND(C48=1,B48&lt;56200),1,0)</f>
        <v>0</v>
      </c>
    </row>
    <row r="49" spans="1:5" x14ac:dyDescent="0.25">
      <c r="A49" s="2">
        <v>67.2</v>
      </c>
      <c r="B49">
        <f>A50*1000</f>
        <v>74600</v>
      </c>
      <c r="C49">
        <f>IF(B49=56200,0,1)</f>
        <v>1</v>
      </c>
      <c r="D49">
        <f>IF(AND(C49=1,B49&gt;56200),1,0)</f>
        <v>1</v>
      </c>
      <c r="E49">
        <f>IF(AND(C49=1,B49&lt;56200),1,0)</f>
        <v>0</v>
      </c>
    </row>
    <row r="50" spans="1:5" x14ac:dyDescent="0.25">
      <c r="A50" s="2">
        <v>74.599999999999994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4BC1-30D5-4160-9381-896927399FD4}">
  <dimension ref="B2:L28"/>
  <sheetViews>
    <sheetView tabSelected="1" workbookViewId="0">
      <selection activeCell="I9" sqref="I9"/>
    </sheetView>
  </sheetViews>
  <sheetFormatPr defaultRowHeight="15" x14ac:dyDescent="0.25"/>
  <cols>
    <col min="2" max="2" width="10.42578125" bestFit="1" customWidth="1"/>
    <col min="3" max="4" width="5" bestFit="1" customWidth="1"/>
    <col min="5" max="5" width="11" bestFit="1" customWidth="1"/>
    <col min="6" max="6" width="26.28515625" customWidth="1"/>
  </cols>
  <sheetData>
    <row r="2" spans="2:12" x14ac:dyDescent="0.25">
      <c r="B2" s="12" t="s">
        <v>36</v>
      </c>
      <c r="C2" s="12" t="s">
        <v>37</v>
      </c>
      <c r="D2" s="12"/>
      <c r="H2" s="12" t="s">
        <v>43</v>
      </c>
      <c r="I2" s="12"/>
    </row>
    <row r="3" spans="2:12" x14ac:dyDescent="0.25">
      <c r="B3" s="12"/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6</v>
      </c>
      <c r="I3" t="s">
        <v>28</v>
      </c>
    </row>
    <row r="4" spans="2:12" x14ac:dyDescent="0.25">
      <c r="B4">
        <v>1</v>
      </c>
      <c r="C4">
        <v>10.199999999999999</v>
      </c>
      <c r="D4">
        <v>9.5</v>
      </c>
      <c r="E4">
        <f>C4-D4</f>
        <v>0.69999999999999929</v>
      </c>
      <c r="F4">
        <f>IF(E4&lt;0,-E4,E4)</f>
        <v>0.69999999999999929</v>
      </c>
      <c r="G4">
        <v>8</v>
      </c>
      <c r="H4" t="str">
        <f>IF(E4&lt;0,-G4,"")</f>
        <v/>
      </c>
      <c r="I4">
        <f>IF(E4&gt;0,G4,"")</f>
        <v>8</v>
      </c>
      <c r="K4">
        <v>9.9999999999999603E-2</v>
      </c>
      <c r="L4">
        <v>1</v>
      </c>
    </row>
    <row r="5" spans="2:12" x14ac:dyDescent="0.25">
      <c r="B5">
        <f>B4+1</f>
        <v>2</v>
      </c>
      <c r="C5">
        <v>9.6</v>
      </c>
      <c r="D5">
        <v>9.8000000000000007</v>
      </c>
      <c r="E5">
        <f t="shared" ref="E5:E14" si="0">C5-D5</f>
        <v>-0.20000000000000107</v>
      </c>
      <c r="F5">
        <f t="shared" ref="F5:F14" si="1">IF(E5&lt;0,-E5,E5)</f>
        <v>0.20000000000000107</v>
      </c>
      <c r="G5">
        <v>2</v>
      </c>
      <c r="H5">
        <f>IF(E5&lt;0,-G5)</f>
        <v>-2</v>
      </c>
      <c r="I5" t="str">
        <f t="shared" ref="I5:I14" si="2">IF(E5&gt;0,G5,"")</f>
        <v/>
      </c>
      <c r="K5">
        <v>0.20000000000000107</v>
      </c>
      <c r="L5">
        <v>2</v>
      </c>
    </row>
    <row r="6" spans="2:12" x14ac:dyDescent="0.25">
      <c r="B6">
        <f t="shared" ref="B6:B14" si="3">B5+1</f>
        <v>3</v>
      </c>
      <c r="C6">
        <v>9.1999999999999993</v>
      </c>
      <c r="D6">
        <v>8.8000000000000007</v>
      </c>
      <c r="E6">
        <f t="shared" si="0"/>
        <v>0.39999999999999858</v>
      </c>
      <c r="F6" s="10">
        <f t="shared" si="1"/>
        <v>0.39999999999999858</v>
      </c>
      <c r="G6">
        <v>3.5</v>
      </c>
      <c r="H6" t="str">
        <f t="shared" ref="H5:H14" si="4">IF(E6&lt;0,-G6,"")</f>
        <v/>
      </c>
      <c r="I6">
        <f t="shared" si="2"/>
        <v>3.5</v>
      </c>
      <c r="K6">
        <v>0.39999999999999858</v>
      </c>
      <c r="L6">
        <f>(3+4)/2</f>
        <v>3.5</v>
      </c>
    </row>
    <row r="7" spans="2:12" x14ac:dyDescent="0.25">
      <c r="B7">
        <f t="shared" si="3"/>
        <v>4</v>
      </c>
      <c r="C7">
        <v>10.6</v>
      </c>
      <c r="D7">
        <v>10.1</v>
      </c>
      <c r="E7">
        <f t="shared" si="0"/>
        <v>0.5</v>
      </c>
      <c r="F7" s="11">
        <f t="shared" si="1"/>
        <v>0.5</v>
      </c>
      <c r="G7">
        <v>5.5</v>
      </c>
      <c r="H7" t="str">
        <f t="shared" si="4"/>
        <v/>
      </c>
      <c r="I7">
        <f t="shared" si="2"/>
        <v>5.5</v>
      </c>
      <c r="K7">
        <v>0.40000000000000036</v>
      </c>
      <c r="L7">
        <f>(3+4)/2</f>
        <v>3.5</v>
      </c>
    </row>
    <row r="8" spans="2:12" x14ac:dyDescent="0.25">
      <c r="B8">
        <f t="shared" si="3"/>
        <v>5</v>
      </c>
      <c r="C8">
        <v>9.9</v>
      </c>
      <c r="D8">
        <v>10.3</v>
      </c>
      <c r="E8">
        <f t="shared" si="0"/>
        <v>-0.40000000000000036</v>
      </c>
      <c r="F8" s="10">
        <f t="shared" si="1"/>
        <v>0.40000000000000036</v>
      </c>
      <c r="G8">
        <v>3.5</v>
      </c>
      <c r="H8">
        <f t="shared" si="4"/>
        <v>-3.5</v>
      </c>
      <c r="I8" t="str">
        <f t="shared" si="2"/>
        <v/>
      </c>
      <c r="K8">
        <v>0.5</v>
      </c>
      <c r="L8">
        <f>(5+6)/2</f>
        <v>5.5</v>
      </c>
    </row>
    <row r="9" spans="2:12" x14ac:dyDescent="0.25">
      <c r="B9">
        <f t="shared" si="3"/>
        <v>6</v>
      </c>
      <c r="C9">
        <v>10.199999999999999</v>
      </c>
      <c r="D9">
        <v>9.3000000000000007</v>
      </c>
      <c r="E9">
        <f t="shared" si="0"/>
        <v>0.89999999999999858</v>
      </c>
      <c r="F9">
        <f t="shared" si="1"/>
        <v>0.89999999999999858</v>
      </c>
      <c r="G9">
        <v>10</v>
      </c>
      <c r="H9" t="str">
        <f t="shared" si="4"/>
        <v/>
      </c>
      <c r="I9">
        <f t="shared" si="2"/>
        <v>10</v>
      </c>
      <c r="K9">
        <v>0.5</v>
      </c>
      <c r="L9">
        <f>(5+6)/2</f>
        <v>5.5</v>
      </c>
    </row>
    <row r="10" spans="2:12" x14ac:dyDescent="0.25">
      <c r="B10">
        <f t="shared" si="3"/>
        <v>7</v>
      </c>
      <c r="C10">
        <v>10.6</v>
      </c>
      <c r="D10">
        <v>10.5</v>
      </c>
      <c r="E10">
        <f t="shared" si="0"/>
        <v>9.9999999999999645E-2</v>
      </c>
      <c r="F10">
        <f t="shared" si="1"/>
        <v>9.9999999999999645E-2</v>
      </c>
      <c r="G10">
        <v>1</v>
      </c>
      <c r="H10" t="str">
        <f t="shared" si="4"/>
        <v/>
      </c>
      <c r="I10">
        <f t="shared" si="2"/>
        <v>1</v>
      </c>
      <c r="K10">
        <v>0.59999999999999964</v>
      </c>
      <c r="L10">
        <v>7</v>
      </c>
    </row>
    <row r="11" spans="2:12" x14ac:dyDescent="0.25">
      <c r="B11" s="9">
        <f t="shared" si="3"/>
        <v>8</v>
      </c>
      <c r="C11" s="9">
        <v>10</v>
      </c>
      <c r="D11" s="9">
        <v>10</v>
      </c>
      <c r="E11" s="9">
        <f t="shared" si="0"/>
        <v>0</v>
      </c>
      <c r="F11" s="9">
        <f t="shared" si="1"/>
        <v>0</v>
      </c>
      <c r="G11" s="9"/>
      <c r="H11" s="9" t="str">
        <f t="shared" si="4"/>
        <v/>
      </c>
      <c r="I11" s="9" t="str">
        <f t="shared" si="2"/>
        <v/>
      </c>
      <c r="K11">
        <v>0.69999999999999929</v>
      </c>
      <c r="L11">
        <v>8</v>
      </c>
    </row>
    <row r="12" spans="2:12" x14ac:dyDescent="0.25">
      <c r="B12">
        <f t="shared" si="3"/>
        <v>9</v>
      </c>
      <c r="C12">
        <v>11.2</v>
      </c>
      <c r="D12">
        <v>10.6</v>
      </c>
      <c r="E12">
        <f t="shared" si="0"/>
        <v>0.59999999999999964</v>
      </c>
      <c r="F12">
        <f t="shared" si="1"/>
        <v>0.59999999999999964</v>
      </c>
      <c r="G12">
        <v>7</v>
      </c>
      <c r="H12" t="str">
        <f t="shared" si="4"/>
        <v/>
      </c>
      <c r="I12">
        <f t="shared" si="2"/>
        <v>7</v>
      </c>
      <c r="K12">
        <v>0.79999999999999893</v>
      </c>
      <c r="L12">
        <v>9</v>
      </c>
    </row>
    <row r="13" spans="2:12" x14ac:dyDescent="0.25">
      <c r="B13">
        <f t="shared" si="3"/>
        <v>10</v>
      </c>
      <c r="C13">
        <v>10.7</v>
      </c>
      <c r="D13">
        <v>10.199999999999999</v>
      </c>
      <c r="E13">
        <f t="shared" si="0"/>
        <v>0.5</v>
      </c>
      <c r="F13" s="11">
        <f t="shared" si="1"/>
        <v>0.5</v>
      </c>
      <c r="G13">
        <v>5.5</v>
      </c>
      <c r="H13" t="str">
        <f t="shared" si="4"/>
        <v/>
      </c>
      <c r="I13">
        <f t="shared" si="2"/>
        <v>5.5</v>
      </c>
      <c r="K13">
        <v>0.89999999999999858</v>
      </c>
      <c r="L13">
        <v>10</v>
      </c>
    </row>
    <row r="14" spans="2:12" x14ac:dyDescent="0.25">
      <c r="B14">
        <f t="shared" si="3"/>
        <v>11</v>
      </c>
      <c r="C14">
        <v>10.6</v>
      </c>
      <c r="D14">
        <v>9.8000000000000007</v>
      </c>
      <c r="E14">
        <f t="shared" si="0"/>
        <v>0.79999999999999893</v>
      </c>
      <c r="F14">
        <f t="shared" si="1"/>
        <v>0.79999999999999893</v>
      </c>
      <c r="G14">
        <v>9</v>
      </c>
      <c r="H14" t="str">
        <f t="shared" si="4"/>
        <v/>
      </c>
      <c r="I14">
        <f t="shared" si="2"/>
        <v>9</v>
      </c>
    </row>
    <row r="15" spans="2:12" x14ac:dyDescent="0.25">
      <c r="I15" t="str">
        <f>"T^+: "&amp;SUM(I4:I14)</f>
        <v>T^+: 49.5</v>
      </c>
    </row>
    <row r="19" spans="6:8" x14ac:dyDescent="0.25">
      <c r="F19">
        <v>9.9999999999999645E-2</v>
      </c>
      <c r="G19">
        <v>1</v>
      </c>
    </row>
    <row r="20" spans="6:8" x14ac:dyDescent="0.25">
      <c r="F20">
        <v>0.20000000000000107</v>
      </c>
      <c r="G20">
        <v>2</v>
      </c>
    </row>
    <row r="21" spans="6:8" x14ac:dyDescent="0.25">
      <c r="F21">
        <v>0.39999999999999858</v>
      </c>
      <c r="G21">
        <f>(3+4)/2</f>
        <v>3.5</v>
      </c>
      <c r="H21">
        <v>3</v>
      </c>
    </row>
    <row r="22" spans="6:8" x14ac:dyDescent="0.25">
      <c r="F22">
        <v>0.4</v>
      </c>
      <c r="G22">
        <f>(3+4)/2</f>
        <v>3.5</v>
      </c>
      <c r="H22">
        <v>4</v>
      </c>
    </row>
    <row r="23" spans="6:8" x14ac:dyDescent="0.25">
      <c r="F23">
        <v>0.5</v>
      </c>
      <c r="G23">
        <v>5.5</v>
      </c>
      <c r="H23">
        <v>5</v>
      </c>
    </row>
    <row r="24" spans="6:8" x14ac:dyDescent="0.25">
      <c r="F24">
        <v>0.5</v>
      </c>
      <c r="G24">
        <v>5.5</v>
      </c>
      <c r="H24">
        <v>6</v>
      </c>
    </row>
    <row r="25" spans="6:8" x14ac:dyDescent="0.25">
      <c r="F25">
        <v>0.59999999999999964</v>
      </c>
      <c r="G25">
        <v>7</v>
      </c>
    </row>
    <row r="26" spans="6:8" x14ac:dyDescent="0.25">
      <c r="F26">
        <v>0.69999999999999929</v>
      </c>
      <c r="G26">
        <v>8</v>
      </c>
    </row>
    <row r="27" spans="6:8" x14ac:dyDescent="0.25">
      <c r="F27">
        <v>0.79999999999999893</v>
      </c>
      <c r="G27">
        <v>9</v>
      </c>
    </row>
    <row r="28" spans="6:8" x14ac:dyDescent="0.25">
      <c r="F28">
        <v>0.89999999999999858</v>
      </c>
      <c r="G28">
        <v>10</v>
      </c>
    </row>
  </sheetData>
  <sortState xmlns:xlrd2="http://schemas.microsoft.com/office/spreadsheetml/2017/richdata2" ref="F18:F28">
    <sortCondition ref="F18"/>
  </sortState>
  <mergeCells count="3">
    <mergeCell ref="C2:D2"/>
    <mergeCell ref="B2:B3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video 15</vt:lpstr>
      <vt:lpstr>video 16</vt:lpstr>
      <vt:lpstr>video 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DAVIDCORZO</dc:creator>
  <cp:lastModifiedBy>DAVID CORZO</cp:lastModifiedBy>
  <dcterms:created xsi:type="dcterms:W3CDTF">2015-06-05T18:17:20Z</dcterms:created>
  <dcterms:modified xsi:type="dcterms:W3CDTF">2020-09-30T03:49:51Z</dcterms:modified>
</cp:coreProperties>
</file>