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Administracion_Financiera_I_-Notas___\Ejercicio\"/>
    </mc:Choice>
  </mc:AlternateContent>
  <xr:revisionPtr revIDLastSave="0" documentId="13_ncr:1_{C8A6B12E-8A74-4B68-BDC3-74B95C8F67A7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Estado de resultados" sheetId="4" r:id="rId1"/>
    <sheet name="Estado de flujos de efectivo" sheetId="3" r:id="rId2"/>
    <sheet name="Ejercicio 1" sheetId="1" r:id="rId3"/>
    <sheet name="balance genera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3" l="1"/>
  <c r="D22" i="3"/>
  <c r="D20" i="3"/>
  <c r="D14" i="3"/>
  <c r="D19" i="3"/>
  <c r="C6" i="3"/>
  <c r="D12" i="3" s="1"/>
  <c r="C18" i="3"/>
  <c r="C17" i="3"/>
  <c r="C16" i="3"/>
  <c r="C4" i="3"/>
  <c r="D18" i="4"/>
  <c r="C18" i="4"/>
  <c r="D17" i="4"/>
  <c r="C17" i="4"/>
  <c r="D16" i="4"/>
  <c r="C16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C11" i="3"/>
  <c r="C10" i="3"/>
  <c r="C8" i="3"/>
  <c r="C7" i="3"/>
  <c r="C18" i="2"/>
  <c r="D18" i="2"/>
  <c r="G12" i="2" a="1"/>
  <c r="G12" i="2" s="1"/>
  <c r="G18" i="2" s="1"/>
  <c r="H12" i="2" a="1"/>
  <c r="H12" i="2" s="1"/>
  <c r="H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<sst xmlns="http://schemas.openxmlformats.org/spreadsheetml/2006/main" count="79" uniqueCount="62">
  <si>
    <t>Inventarios</t>
  </si>
  <si>
    <t>Otros Gastos</t>
  </si>
  <si>
    <t>Gastos por intereses</t>
  </si>
  <si>
    <t>Depreciación</t>
  </si>
  <si>
    <t>Deuda a largo plazo</t>
  </si>
  <si>
    <t>Pasivos acumulados</t>
  </si>
  <si>
    <t>Impuestos (40%)</t>
  </si>
  <si>
    <t>Documentos por pagar</t>
  </si>
  <si>
    <t>Ventas</t>
  </si>
  <si>
    <t>Activos fijos netos</t>
  </si>
  <si>
    <t>Capital común</t>
  </si>
  <si>
    <t>Cuentas por pagar</t>
  </si>
  <si>
    <t>Efectivo</t>
  </si>
  <si>
    <t>Cuentas por cobrar</t>
  </si>
  <si>
    <t>Utilidades Retenidas</t>
  </si>
  <si>
    <t>Número de acciones</t>
  </si>
  <si>
    <t>Dividendos por acción</t>
  </si>
  <si>
    <t>ANALISIS DE ESTADOS FINANCIEROS</t>
  </si>
  <si>
    <t>*La empresa siempre paga dividendos</t>
  </si>
  <si>
    <r>
      <t xml:space="preserve">De las cuentas siguientes, prepare:
            Balance General comparativo 2018 - 2019
            Estado de Resultados comparativo 2018 - 2019
           </t>
    </r>
    <r>
      <rPr>
        <b/>
        <sz val="11"/>
        <color rgb="FFFF0000"/>
        <rFont val="Calibri"/>
        <family val="2"/>
        <scheme val="minor"/>
      </rPr>
      <t xml:space="preserve"> Estado de Flujo de Efectivo 2019 (tarea)</t>
    </r>
  </si>
  <si>
    <t>Costos de ventas</t>
  </si>
  <si>
    <t>Capital</t>
  </si>
  <si>
    <t>Activos  Corriente</t>
  </si>
  <si>
    <t xml:space="preserve">Activo no corriente </t>
  </si>
  <si>
    <t>Pasivo Corriente</t>
  </si>
  <si>
    <t>Pasivo no corriente</t>
  </si>
  <si>
    <t>Total pasivo</t>
  </si>
  <si>
    <t>Total pasivo + capital</t>
  </si>
  <si>
    <t>Total activo</t>
  </si>
  <si>
    <t>Cash flow from operating activities</t>
  </si>
  <si>
    <t>Net income</t>
  </si>
  <si>
    <t xml:space="preserve">Additions to net incom </t>
  </si>
  <si>
    <t>Increase in accounts payable</t>
  </si>
  <si>
    <t>Increase in accruals</t>
  </si>
  <si>
    <t>Subtractions from net income</t>
  </si>
  <si>
    <t xml:space="preserve">Increase in inventory </t>
  </si>
  <si>
    <t xml:space="preserve">Net cash flow from operations </t>
  </si>
  <si>
    <t xml:space="preserve">Cash flows from long term investing activities </t>
  </si>
  <si>
    <t>Acquisition of fixed assets</t>
  </si>
  <si>
    <t xml:space="preserve">Cash flows from financing activities </t>
  </si>
  <si>
    <t>Increase in notes payable</t>
  </si>
  <si>
    <t>Increase in bonds</t>
  </si>
  <si>
    <t>Divident payment</t>
  </si>
  <si>
    <t xml:space="preserve">Net cash flow from financing </t>
  </si>
  <si>
    <t>Net change in cash</t>
  </si>
  <si>
    <t>Cash at the beginning of the year</t>
  </si>
  <si>
    <t>Cash at the end of the year</t>
  </si>
  <si>
    <t>-</t>
  </si>
  <si>
    <t>ESTADO DE FLUJOS DE EFECTIVO</t>
  </si>
  <si>
    <t>ESTADO DE RESULTADOS</t>
  </si>
  <si>
    <t>Costo de ventas</t>
  </si>
  <si>
    <t>Utilidad Bruta</t>
  </si>
  <si>
    <t>Otros gastos</t>
  </si>
  <si>
    <t>Earnings before interest, taxes, depreciation and amortization</t>
  </si>
  <si>
    <t>Earnings before interest and tax</t>
  </si>
  <si>
    <t>Earnings before taxes</t>
  </si>
  <si>
    <t>Utilidad neta</t>
  </si>
  <si>
    <t>Increase in accounts receivable</t>
  </si>
  <si>
    <t>Earnings available to common stockholders</t>
  </si>
  <si>
    <t>Dividends</t>
  </si>
  <si>
    <t>Increase utilidades retenidas</t>
  </si>
  <si>
    <t>Depreciation (change)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</si>
</sst>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Q&quot;* #,##0.00_-;\-&quot;Q&quot;* #,##0.00_-;_-&quot;Q&quot;* &quot;-&quot;??_-;_-@_-"/>
    <numFmt numFmtId="43" formatCode="_-* #,##0.00_-;\-* #,##0.00_-;_-* &quot;-&quot;??_-;_-@_-"/>
    <numFmt numFmtId="164" formatCode="_-* #,##0_-;\-* #,##0_-;_-* &quot;-&quot;??_-;_-@_-"/>
    <numFmt numFmtId="165" formatCode="&quot;Q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43" fontId="0" fillId="0" borderId="0" xfId="1" applyFont="1"/>
    <xf numFmtId="0" fontId="0" fillId="0" borderId="1" xfId="0" applyBorder="1"/>
    <xf numFmtId="164" fontId="0" fillId="0" borderId="1" xfId="1" applyNumberFormat="1" applyFont="1" applyBorder="1"/>
    <xf numFmtId="43" fontId="0" fillId="0" borderId="1" xfId="1" applyFont="1" applyBorder="1"/>
    <xf numFmtId="0" fontId="0" fillId="2" borderId="1" xfId="0" applyFill="1" applyBorder="1"/>
    <xf numFmtId="0" fontId="2" fillId="2" borderId="1" xfId="1" applyNumberFormat="1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ill="1" applyBorder="1"/>
    <xf numFmtId="164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0" fontId="6" fillId="0" borderId="0" xfId="0" applyFont="1"/>
    <xf numFmtId="0" fontId="6" fillId="0" borderId="0" xfId="0" applyFont="1" applyAlignment="1"/>
    <xf numFmtId="164" fontId="6" fillId="0" borderId="0" xfId="0" applyNumberFormat="1" applyFont="1"/>
    <xf numFmtId="44" fontId="0" fillId="0" borderId="0" xfId="0" applyNumberFormat="1"/>
    <xf numFmtId="165" fontId="0" fillId="0" borderId="0" xfId="0" applyNumberFormat="1"/>
    <xf numFmtId="0" fontId="0" fillId="0" borderId="3" xfId="0" applyBorder="1"/>
    <xf numFmtId="43" fontId="0" fillId="0" borderId="0" xfId="0" applyNumberFormat="1"/>
    <xf numFmtId="43" fontId="0" fillId="0" borderId="1" xfId="0" applyNumberFormat="1" applyBorder="1"/>
    <xf numFmtId="0" fontId="5" fillId="0" borderId="0" xfId="2"/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0BF8-67ED-4080-AB3E-47EA08CF798E}">
  <dimension ref="B2:D18"/>
  <sheetViews>
    <sheetView workbookViewId="0">
      <selection activeCell="H11" sqref="H11"/>
    </sheetView>
  </sheetViews>
  <sheetFormatPr defaultRowHeight="15" x14ac:dyDescent="0.25"/>
  <cols>
    <col min="2" max="2" width="26.85546875" customWidth="1"/>
    <col min="3" max="4" width="10.5703125" bestFit="1" customWidth="1"/>
  </cols>
  <sheetData>
    <row r="2" spans="2:4" x14ac:dyDescent="0.25">
      <c r="B2" t="s">
        <v>49</v>
      </c>
    </row>
    <row r="3" spans="2:4" x14ac:dyDescent="0.25">
      <c r="C3">
        <v>2019</v>
      </c>
      <c r="D3">
        <v>2018</v>
      </c>
    </row>
    <row r="4" spans="2:4" x14ac:dyDescent="0.25">
      <c r="B4" t="s">
        <v>8</v>
      </c>
      <c r="C4">
        <f>'Ejercicio 1'!E17</f>
        <v>3850000</v>
      </c>
      <c r="D4">
        <f>'Ejercicio 1'!G17</f>
        <v>3432000</v>
      </c>
    </row>
    <row r="5" spans="2:4" x14ac:dyDescent="0.25">
      <c r="B5" s="17" t="s">
        <v>50</v>
      </c>
      <c r="C5" s="17">
        <f>'Ejercicio 1'!E24</f>
        <v>3250000</v>
      </c>
      <c r="D5" s="17">
        <f>'Ejercicio 1'!G24</f>
        <v>2864000</v>
      </c>
    </row>
    <row r="6" spans="2:4" x14ac:dyDescent="0.25">
      <c r="B6" t="s">
        <v>51</v>
      </c>
      <c r="C6">
        <f>C4-C5</f>
        <v>600000</v>
      </c>
      <c r="D6">
        <f>D4-D5</f>
        <v>568000</v>
      </c>
    </row>
    <row r="7" spans="2:4" x14ac:dyDescent="0.25">
      <c r="B7" s="17" t="s">
        <v>52</v>
      </c>
      <c r="C7" s="17">
        <f>'Ejercicio 1'!E10</f>
        <v>430300</v>
      </c>
      <c r="D7" s="17">
        <f>'Ejercicio 1'!G10</f>
        <v>340000</v>
      </c>
    </row>
    <row r="8" spans="2:4" x14ac:dyDescent="0.25">
      <c r="B8" t="s">
        <v>53</v>
      </c>
      <c r="C8">
        <f>C6-C7</f>
        <v>169700</v>
      </c>
      <c r="D8">
        <f>D6-D7</f>
        <v>228000</v>
      </c>
    </row>
    <row r="9" spans="2:4" x14ac:dyDescent="0.25">
      <c r="B9" s="17" t="s">
        <v>3</v>
      </c>
      <c r="C9" s="17">
        <f>'Ejercicio 1'!E12</f>
        <v>20000</v>
      </c>
      <c r="D9" s="17">
        <f>'Ejercicio 1'!G12</f>
        <v>18900</v>
      </c>
    </row>
    <row r="10" spans="2:4" x14ac:dyDescent="0.25">
      <c r="B10" t="s">
        <v>54</v>
      </c>
      <c r="C10">
        <f>C8-C9</f>
        <v>149700</v>
      </c>
      <c r="D10">
        <f>D8-D9</f>
        <v>209100</v>
      </c>
    </row>
    <row r="11" spans="2:4" x14ac:dyDescent="0.25">
      <c r="B11" s="17" t="s">
        <v>2</v>
      </c>
      <c r="C11" s="17">
        <f>'Ejercicio 1'!E11</f>
        <v>76000</v>
      </c>
      <c r="D11" s="17">
        <f>'Ejercicio 1'!G11</f>
        <v>62500</v>
      </c>
    </row>
    <row r="12" spans="2:4" x14ac:dyDescent="0.25">
      <c r="B12" t="s">
        <v>55</v>
      </c>
      <c r="C12">
        <f>C10-C11</f>
        <v>73700</v>
      </c>
      <c r="D12">
        <f>D10-D11</f>
        <v>146600</v>
      </c>
    </row>
    <row r="13" spans="2:4" x14ac:dyDescent="0.25">
      <c r="B13" s="17" t="s">
        <v>6</v>
      </c>
      <c r="C13" s="17">
        <f>'Ejercicio 1'!E15</f>
        <v>29480</v>
      </c>
      <c r="D13" s="17">
        <f>'Ejercicio 1'!G15</f>
        <v>58640</v>
      </c>
    </row>
    <row r="14" spans="2:4" x14ac:dyDescent="0.25">
      <c r="B14" t="s">
        <v>56</v>
      </c>
      <c r="C14">
        <f>C12-C13</f>
        <v>44220</v>
      </c>
      <c r="D14">
        <f>D12-D13</f>
        <v>87960</v>
      </c>
    </row>
    <row r="16" spans="2:4" x14ac:dyDescent="0.25">
      <c r="B16" s="2" t="s">
        <v>58</v>
      </c>
      <c r="C16" s="2">
        <f>C14</f>
        <v>44220</v>
      </c>
      <c r="D16" s="2">
        <f>D14</f>
        <v>87960</v>
      </c>
    </row>
    <row r="17" spans="2:4" x14ac:dyDescent="0.25">
      <c r="B17" s="2" t="s">
        <v>59</v>
      </c>
      <c r="C17" s="19">
        <f>'Ejercicio 1'!E25*'Ejercicio 1'!E26</f>
        <v>22000</v>
      </c>
      <c r="D17" s="19">
        <f>'Ejercicio 1'!G25*'Ejercicio 1'!G26</f>
        <v>22000</v>
      </c>
    </row>
    <row r="18" spans="2:4" x14ac:dyDescent="0.25">
      <c r="B18" s="11" t="s">
        <v>60</v>
      </c>
      <c r="C18" s="18">
        <f>C16-C17</f>
        <v>22220</v>
      </c>
      <c r="D18" s="18">
        <f>D16-D17</f>
        <v>65960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F16B-0687-4C84-B71F-FD57717F61DC}">
  <dimension ref="B2:D26"/>
  <sheetViews>
    <sheetView zoomScale="115" zoomScaleNormal="115" workbookViewId="0">
      <selection activeCell="C2" sqref="C2"/>
    </sheetView>
  </sheetViews>
  <sheetFormatPr defaultRowHeight="15" x14ac:dyDescent="0.25"/>
  <cols>
    <col min="2" max="2" width="41.5703125" customWidth="1"/>
    <col min="3" max="3" width="11.7109375" customWidth="1"/>
    <col min="4" max="4" width="13.42578125" customWidth="1"/>
  </cols>
  <sheetData>
    <row r="2" spans="2:4" x14ac:dyDescent="0.25">
      <c r="B2" t="s">
        <v>48</v>
      </c>
      <c r="C2" s="12">
        <v>2019</v>
      </c>
    </row>
    <row r="3" spans="2:4" x14ac:dyDescent="0.25">
      <c r="B3" t="s">
        <v>29</v>
      </c>
    </row>
    <row r="4" spans="2:4" x14ac:dyDescent="0.25">
      <c r="B4" t="s">
        <v>30</v>
      </c>
      <c r="C4">
        <f>'Estado de resultados'!C16</f>
        <v>44220</v>
      </c>
    </row>
    <row r="5" spans="2:4" x14ac:dyDescent="0.25">
      <c r="B5" t="s">
        <v>31</v>
      </c>
      <c r="C5" t="s">
        <v>47</v>
      </c>
    </row>
    <row r="6" spans="2:4" x14ac:dyDescent="0.25">
      <c r="B6" t="s">
        <v>61</v>
      </c>
      <c r="C6">
        <f>'Ejercicio 1'!E12-'Ejercicio 1'!G12</f>
        <v>1100</v>
      </c>
    </row>
    <row r="7" spans="2:4" x14ac:dyDescent="0.25">
      <c r="B7" t="s">
        <v>32</v>
      </c>
      <c r="C7">
        <f>'balance general'!G6-'balance general'!H6</f>
        <v>29600</v>
      </c>
    </row>
    <row r="8" spans="2:4" x14ac:dyDescent="0.25">
      <c r="B8" t="s">
        <v>33</v>
      </c>
      <c r="C8">
        <f>'balance general'!G11-'balance general'!H11</f>
        <v>4000</v>
      </c>
    </row>
    <row r="9" spans="2:4" x14ac:dyDescent="0.25">
      <c r="B9" t="s">
        <v>34</v>
      </c>
      <c r="C9" t="s">
        <v>47</v>
      </c>
    </row>
    <row r="10" spans="2:4" x14ac:dyDescent="0.25">
      <c r="B10" t="s">
        <v>57</v>
      </c>
      <c r="C10">
        <f>'balance general'!C7-'balance general'!D7</f>
        <v>50800</v>
      </c>
    </row>
    <row r="11" spans="2:4" x14ac:dyDescent="0.25">
      <c r="B11" t="s">
        <v>35</v>
      </c>
      <c r="C11">
        <f>'balance general'!C5-'balance general'!D5</f>
        <v>120800</v>
      </c>
    </row>
    <row r="12" spans="2:4" x14ac:dyDescent="0.25">
      <c r="B12" s="12" t="s">
        <v>36</v>
      </c>
      <c r="C12" t="s">
        <v>47</v>
      </c>
      <c r="D12">
        <f>C4+C6+C7+C8-C10-C11</f>
        <v>-92680</v>
      </c>
    </row>
    <row r="13" spans="2:4" x14ac:dyDescent="0.25">
      <c r="B13" t="s">
        <v>37</v>
      </c>
      <c r="D13" t="s">
        <v>47</v>
      </c>
    </row>
    <row r="14" spans="2:4" x14ac:dyDescent="0.25">
      <c r="B14" t="s">
        <v>38</v>
      </c>
      <c r="D14">
        <f>-('Ejercicio 1'!E18+'Ejercicio 1'!E12)+('Ejercicio 1'!G18+'Ejercicio 1'!G12)</f>
        <v>-17100</v>
      </c>
    </row>
    <row r="15" spans="2:4" x14ac:dyDescent="0.25">
      <c r="B15" t="s">
        <v>39</v>
      </c>
    </row>
    <row r="16" spans="2:4" x14ac:dyDescent="0.25">
      <c r="B16" t="s">
        <v>40</v>
      </c>
      <c r="C16">
        <f>'Ejercicio 1'!E16-'Ejercicio 1'!G16</f>
        <v>25000</v>
      </c>
    </row>
    <row r="17" spans="2:4" x14ac:dyDescent="0.25">
      <c r="B17" t="s">
        <v>41</v>
      </c>
      <c r="C17">
        <f>'Ejercicio 1'!E13-'Ejercicio 1'!G13</f>
        <v>101180</v>
      </c>
    </row>
    <row r="18" spans="2:4" x14ac:dyDescent="0.25">
      <c r="B18" t="s">
        <v>42</v>
      </c>
      <c r="C18" s="18">
        <f>'Ejercicio 1'!E25*'Ejercicio 1'!E26</f>
        <v>22000</v>
      </c>
    </row>
    <row r="19" spans="2:4" x14ac:dyDescent="0.25">
      <c r="B19" t="s">
        <v>43</v>
      </c>
      <c r="D19" s="18">
        <f>C16+C17-C18</f>
        <v>104180</v>
      </c>
    </row>
    <row r="20" spans="2:4" x14ac:dyDescent="0.25">
      <c r="B20" t="s">
        <v>44</v>
      </c>
      <c r="D20" s="18">
        <f>D12+D14+D19</f>
        <v>-5600</v>
      </c>
    </row>
    <row r="21" spans="2:4" x14ac:dyDescent="0.25">
      <c r="B21" t="s">
        <v>45</v>
      </c>
      <c r="D21">
        <f>'Ejercicio 1'!G21</f>
        <v>57600</v>
      </c>
    </row>
    <row r="22" spans="2:4" x14ac:dyDescent="0.25">
      <c r="B22" t="s">
        <v>46</v>
      </c>
      <c r="D22" s="18">
        <f>D21+D20</f>
        <v>52000</v>
      </c>
    </row>
    <row r="25" spans="2:4" x14ac:dyDescent="0.25">
      <c r="B25" s="20"/>
    </row>
    <row r="26" spans="2:4" x14ac:dyDescent="0.25">
      <c r="B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G28"/>
  <sheetViews>
    <sheetView workbookViewId="0">
      <selection activeCell="E9" sqref="E9"/>
    </sheetView>
  </sheetViews>
  <sheetFormatPr defaultRowHeight="15" x14ac:dyDescent="0.25"/>
  <cols>
    <col min="3" max="3" width="35.42578125" customWidth="1"/>
    <col min="4" max="4" width="0.28515625" customWidth="1"/>
    <col min="5" max="5" width="13.28515625" style="1" bestFit="1" customWidth="1"/>
    <col min="6" max="6" width="5.7109375" style="1" customWidth="1"/>
    <col min="7" max="7" width="13.28515625" style="1" bestFit="1" customWidth="1"/>
    <col min="8" max="8" width="18.85546875" customWidth="1"/>
    <col min="9" max="9" width="16.5703125" customWidth="1"/>
    <col min="10" max="11" width="10.5703125" bestFit="1" customWidth="1"/>
    <col min="12" max="12" width="11.7109375" customWidth="1"/>
    <col min="13" max="14" width="10.5703125" bestFit="1" customWidth="1"/>
    <col min="15" max="15" width="12" customWidth="1"/>
  </cols>
  <sheetData>
    <row r="1" spans="3:7" x14ac:dyDescent="0.25">
      <c r="C1" s="7"/>
      <c r="D1" s="7"/>
      <c r="E1" s="7"/>
      <c r="F1" s="7"/>
    </row>
    <row r="2" spans="3:7" x14ac:dyDescent="0.25">
      <c r="C2" s="7"/>
      <c r="D2" s="7"/>
      <c r="E2" s="7"/>
      <c r="F2" s="7"/>
    </row>
    <row r="3" spans="3:7" ht="18.75" x14ac:dyDescent="0.3">
      <c r="C3" s="21" t="s">
        <v>17</v>
      </c>
      <c r="D3" s="21"/>
      <c r="E3" s="21"/>
      <c r="F3" s="21"/>
      <c r="G3" s="21"/>
    </row>
    <row r="6" spans="3:7" ht="59.25" customHeight="1" x14ac:dyDescent="0.25">
      <c r="C6" s="22" t="s">
        <v>19</v>
      </c>
      <c r="D6" s="22"/>
      <c r="E6" s="22"/>
      <c r="F6" s="22"/>
      <c r="G6" s="22"/>
    </row>
    <row r="8" spans="3:7" x14ac:dyDescent="0.25">
      <c r="C8" s="5"/>
      <c r="D8" s="5"/>
      <c r="E8" s="6">
        <v>2019</v>
      </c>
      <c r="F8" s="6"/>
      <c r="G8" s="6">
        <v>2018</v>
      </c>
    </row>
    <row r="9" spans="3:7" x14ac:dyDescent="0.25">
      <c r="C9" s="8" t="s">
        <v>0</v>
      </c>
      <c r="D9" s="2"/>
      <c r="E9" s="3">
        <v>836000</v>
      </c>
      <c r="F9" s="4"/>
      <c r="G9" s="3">
        <v>715200</v>
      </c>
    </row>
    <row r="10" spans="3:7" x14ac:dyDescent="0.25">
      <c r="C10" s="8" t="s">
        <v>1</v>
      </c>
      <c r="D10" s="2"/>
      <c r="E10" s="3">
        <v>430300</v>
      </c>
      <c r="F10" s="4"/>
      <c r="G10" s="3">
        <v>340000</v>
      </c>
    </row>
    <row r="11" spans="3:7" x14ac:dyDescent="0.25">
      <c r="C11" s="8" t="s">
        <v>2</v>
      </c>
      <c r="D11" s="2"/>
      <c r="E11" s="3">
        <v>76000</v>
      </c>
      <c r="F11" s="4"/>
      <c r="G11" s="3">
        <v>62500</v>
      </c>
    </row>
    <row r="12" spans="3:7" x14ac:dyDescent="0.25">
      <c r="C12" s="8" t="s">
        <v>3</v>
      </c>
      <c r="D12" s="2"/>
      <c r="E12" s="3">
        <v>20000</v>
      </c>
      <c r="F12" s="4"/>
      <c r="G12" s="3">
        <v>18900</v>
      </c>
    </row>
    <row r="13" spans="3:7" x14ac:dyDescent="0.25">
      <c r="C13" s="8" t="s">
        <v>4</v>
      </c>
      <c r="D13" s="2"/>
      <c r="E13" s="3">
        <v>424612</v>
      </c>
      <c r="F13" s="4"/>
      <c r="G13" s="3">
        <v>323432</v>
      </c>
    </row>
    <row r="14" spans="3:7" x14ac:dyDescent="0.25">
      <c r="C14" s="8" t="s">
        <v>5</v>
      </c>
      <c r="D14" s="2"/>
      <c r="E14" s="3">
        <v>140000</v>
      </c>
      <c r="F14" s="4"/>
      <c r="G14" s="3">
        <v>136000</v>
      </c>
    </row>
    <row r="15" spans="3:7" x14ac:dyDescent="0.25">
      <c r="C15" s="8" t="s">
        <v>6</v>
      </c>
      <c r="D15" s="2"/>
      <c r="E15" s="3">
        <v>29480</v>
      </c>
      <c r="F15" s="4"/>
      <c r="G15" s="3">
        <v>58640</v>
      </c>
    </row>
    <row r="16" spans="3:7" x14ac:dyDescent="0.25">
      <c r="C16" s="8" t="s">
        <v>7</v>
      </c>
      <c r="D16" s="2"/>
      <c r="E16" s="3">
        <v>225000</v>
      </c>
      <c r="F16" s="4"/>
      <c r="G16" s="3">
        <v>200000</v>
      </c>
    </row>
    <row r="17" spans="3:7" x14ac:dyDescent="0.25">
      <c r="C17" s="8" t="s">
        <v>8</v>
      </c>
      <c r="D17" s="2"/>
      <c r="E17" s="3">
        <v>3850000</v>
      </c>
      <c r="F17" s="4"/>
      <c r="G17" s="3">
        <v>3432000</v>
      </c>
    </row>
    <row r="18" spans="3:7" x14ac:dyDescent="0.25">
      <c r="C18" s="8" t="s">
        <v>9</v>
      </c>
      <c r="D18" s="2"/>
      <c r="E18" s="3">
        <v>360800</v>
      </c>
      <c r="F18" s="4"/>
      <c r="G18" s="3">
        <v>344800</v>
      </c>
    </row>
    <row r="19" spans="3:7" x14ac:dyDescent="0.25">
      <c r="C19" s="8" t="s">
        <v>10</v>
      </c>
      <c r="D19" s="2"/>
      <c r="E19" s="3">
        <v>460000</v>
      </c>
      <c r="F19" s="4"/>
      <c r="G19" s="3">
        <v>460000</v>
      </c>
    </row>
    <row r="20" spans="3:7" x14ac:dyDescent="0.25">
      <c r="C20" s="8" t="s">
        <v>11</v>
      </c>
      <c r="D20" s="2"/>
      <c r="E20" s="3">
        <v>175200</v>
      </c>
      <c r="F20" s="4"/>
      <c r="G20" s="3">
        <v>145600</v>
      </c>
    </row>
    <row r="21" spans="3:7" x14ac:dyDescent="0.25">
      <c r="C21" s="8" t="s">
        <v>12</v>
      </c>
      <c r="D21" s="2"/>
      <c r="E21" s="3">
        <v>52000</v>
      </c>
      <c r="F21" s="4"/>
      <c r="G21" s="3">
        <v>57600</v>
      </c>
    </row>
    <row r="22" spans="3:7" x14ac:dyDescent="0.25">
      <c r="C22" s="8" t="s">
        <v>13</v>
      </c>
      <c r="D22" s="2"/>
      <c r="E22" s="3">
        <v>402000</v>
      </c>
      <c r="F22" s="4"/>
      <c r="G22" s="3">
        <v>351200</v>
      </c>
    </row>
    <row r="23" spans="3:7" x14ac:dyDescent="0.25">
      <c r="C23" s="8" t="s">
        <v>14</v>
      </c>
      <c r="D23" s="2"/>
      <c r="E23" s="3">
        <v>225988</v>
      </c>
      <c r="F23" s="4"/>
      <c r="G23" s="3">
        <v>203768</v>
      </c>
    </row>
    <row r="24" spans="3:7" x14ac:dyDescent="0.25">
      <c r="C24" s="8" t="s">
        <v>20</v>
      </c>
      <c r="D24" s="2"/>
      <c r="E24" s="3">
        <v>3250000</v>
      </c>
      <c r="F24" s="4"/>
      <c r="G24" s="3">
        <v>2864000</v>
      </c>
    </row>
    <row r="25" spans="3:7" x14ac:dyDescent="0.25">
      <c r="C25" s="2" t="s">
        <v>15</v>
      </c>
      <c r="D25" s="2"/>
      <c r="E25" s="3">
        <v>100000</v>
      </c>
      <c r="F25" s="4"/>
      <c r="G25" s="3">
        <v>100000</v>
      </c>
    </row>
    <row r="26" spans="3:7" x14ac:dyDescent="0.25">
      <c r="C26" s="2" t="s">
        <v>16</v>
      </c>
      <c r="D26" s="2"/>
      <c r="E26" s="4">
        <v>0.22</v>
      </c>
      <c r="F26" s="4"/>
      <c r="G26" s="4">
        <v>0.22</v>
      </c>
    </row>
    <row r="27" spans="3:7" ht="13.5" customHeight="1" x14ac:dyDescent="0.25"/>
    <row r="28" spans="3:7" x14ac:dyDescent="0.25">
      <c r="C28" t="s">
        <v>18</v>
      </c>
    </row>
  </sheetData>
  <mergeCells count="2">
    <mergeCell ref="C3:G3"/>
    <mergeCell ref="C6:G6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FC21-F815-4319-8B44-190809F00B10}">
  <dimension ref="B4:H18"/>
  <sheetViews>
    <sheetView tabSelected="1" zoomScale="76" workbookViewId="0">
      <selection activeCell="K30" sqref="K30"/>
    </sheetView>
  </sheetViews>
  <sheetFormatPr defaultRowHeight="15" x14ac:dyDescent="0.25"/>
  <cols>
    <col min="2" max="2" width="21.140625" customWidth="1"/>
    <col min="3" max="4" width="14.42578125" bestFit="1" customWidth="1"/>
    <col min="6" max="6" width="21" customWidth="1"/>
    <col min="7" max="8" width="15.7109375" bestFit="1" customWidth="1"/>
    <col min="10" max="10" width="25" customWidth="1"/>
    <col min="11" max="13" width="11.42578125" bestFit="1" customWidth="1"/>
    <col min="14" max="14" width="9.7109375" bestFit="1" customWidth="1"/>
    <col min="15" max="16" width="11.42578125" bestFit="1" customWidth="1"/>
  </cols>
  <sheetData>
    <row r="4" spans="2:8" x14ac:dyDescent="0.25">
      <c r="B4" s="13" t="s">
        <v>22</v>
      </c>
      <c r="C4" s="13">
        <v>2019</v>
      </c>
      <c r="D4" s="12">
        <v>2018</v>
      </c>
      <c r="F4" s="12" t="s">
        <v>24</v>
      </c>
      <c r="G4" s="12">
        <v>2019</v>
      </c>
      <c r="H4" s="12">
        <v>2018</v>
      </c>
    </row>
    <row r="5" spans="2:8" x14ac:dyDescent="0.25">
      <c r="B5" s="8" t="s">
        <v>0</v>
      </c>
      <c r="C5" s="9">
        <v>836000</v>
      </c>
      <c r="D5" s="9">
        <v>715200</v>
      </c>
      <c r="F5" s="8" t="s">
        <v>7</v>
      </c>
      <c r="G5" s="9">
        <v>225000</v>
      </c>
      <c r="H5" s="9">
        <v>200000</v>
      </c>
    </row>
    <row r="6" spans="2:8" x14ac:dyDescent="0.25">
      <c r="B6" s="8" t="s">
        <v>12</v>
      </c>
      <c r="C6" s="3">
        <v>52000</v>
      </c>
      <c r="D6" s="9">
        <v>57600</v>
      </c>
      <c r="F6" s="8" t="s">
        <v>11</v>
      </c>
      <c r="G6" s="9">
        <v>175200</v>
      </c>
      <c r="H6" s="9">
        <v>145600</v>
      </c>
    </row>
    <row r="7" spans="2:8" x14ac:dyDescent="0.25">
      <c r="B7" s="10" t="s">
        <v>13</v>
      </c>
      <c r="C7" s="3">
        <v>402000</v>
      </c>
      <c r="D7" s="9">
        <v>351200</v>
      </c>
    </row>
    <row r="8" spans="2:8" x14ac:dyDescent="0.25">
      <c r="B8" s="11"/>
      <c r="D8" s="9"/>
    </row>
    <row r="9" spans="2:8" x14ac:dyDescent="0.25">
      <c r="B9" s="12" t="s">
        <v>23</v>
      </c>
      <c r="C9" s="12">
        <v>2019</v>
      </c>
      <c r="D9" s="14">
        <v>2018</v>
      </c>
      <c r="F9" s="12" t="s">
        <v>25</v>
      </c>
      <c r="G9" s="12">
        <v>2019</v>
      </c>
      <c r="H9" s="12">
        <v>2018</v>
      </c>
    </row>
    <row r="10" spans="2:8" x14ac:dyDescent="0.25">
      <c r="B10" s="8" t="s">
        <v>9</v>
      </c>
      <c r="C10" s="3">
        <v>360800</v>
      </c>
      <c r="D10" s="9">
        <v>344800</v>
      </c>
      <c r="F10" s="8" t="s">
        <v>4</v>
      </c>
      <c r="G10" s="9">
        <v>424612</v>
      </c>
      <c r="H10" s="9">
        <v>323432</v>
      </c>
    </row>
    <row r="11" spans="2:8" x14ac:dyDescent="0.25">
      <c r="F11" s="8" t="s">
        <v>5</v>
      </c>
      <c r="G11" s="9">
        <v>140000</v>
      </c>
      <c r="H11" s="9">
        <v>136000</v>
      </c>
    </row>
    <row r="12" spans="2:8" x14ac:dyDescent="0.25">
      <c r="F12" s="11" t="s">
        <v>26</v>
      </c>
      <c r="G12" s="9" cm="1">
        <f t="array" ref="G12">SUM(G5:G6+G10:G11)</f>
        <v>964812</v>
      </c>
      <c r="H12" s="9" cm="1">
        <f t="array" ref="H12">SUM(H5:H6+H10:H11)</f>
        <v>805032</v>
      </c>
    </row>
    <row r="14" spans="2:8" x14ac:dyDescent="0.25">
      <c r="F14" s="12" t="s">
        <v>21</v>
      </c>
      <c r="G14" s="12">
        <v>2019</v>
      </c>
      <c r="H14" s="12">
        <v>2018</v>
      </c>
    </row>
    <row r="15" spans="2:8" x14ac:dyDescent="0.25">
      <c r="F15" s="8" t="s">
        <v>10</v>
      </c>
      <c r="G15" s="9">
        <v>460000</v>
      </c>
      <c r="H15" s="9">
        <v>460000</v>
      </c>
    </row>
    <row r="16" spans="2:8" x14ac:dyDescent="0.25">
      <c r="F16" s="8" t="s">
        <v>14</v>
      </c>
      <c r="G16" s="9">
        <v>225988</v>
      </c>
      <c r="H16" s="9">
        <v>203768</v>
      </c>
    </row>
    <row r="18" spans="2:8" x14ac:dyDescent="0.25">
      <c r="B18" t="s">
        <v>28</v>
      </c>
      <c r="C18" s="16">
        <f>C5+C6+C7+C10</f>
        <v>1650800</v>
      </c>
      <c r="D18" s="16">
        <f>D5+D6+D7+D10</f>
        <v>1468800</v>
      </c>
      <c r="F18" t="s">
        <v>27</v>
      </c>
      <c r="G18" s="15">
        <f>G12+G15+G16</f>
        <v>1650800</v>
      </c>
      <c r="H18" s="15">
        <f>H12+H15+H16</f>
        <v>1468800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resultados</vt:lpstr>
      <vt:lpstr>Estado de flujos de efectivo</vt:lpstr>
      <vt:lpstr>Ejercicio 1</vt:lpstr>
      <vt:lpstr>balance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Muñoz</dc:creator>
  <cp:lastModifiedBy>DAVID CORZO</cp:lastModifiedBy>
  <cp:lastPrinted>2019-07-29T15:32:59Z</cp:lastPrinted>
  <dcterms:created xsi:type="dcterms:W3CDTF">2018-07-24T18:29:14Z</dcterms:created>
  <dcterms:modified xsi:type="dcterms:W3CDTF">2020-08-03T03:59:09Z</dcterms:modified>
</cp:coreProperties>
</file>