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 Muñoz\Documents\1 - ANA\2 - CURSOS\2020 - 1 - FIN 7AM - C\EJERCICIOS\"/>
    </mc:Choice>
  </mc:AlternateContent>
  <bookViews>
    <workbookView xWindow="0" yWindow="0" windowWidth="20490" windowHeight="7155"/>
  </bookViews>
  <sheets>
    <sheet name="FE1" sheetId="9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9" l="1"/>
  <c r="C40" i="9"/>
  <c r="E24" i="9"/>
  <c r="E23" i="9"/>
  <c r="C35" i="9"/>
  <c r="C43" i="9"/>
  <c r="C44" i="9"/>
  <c r="C45" i="9"/>
  <c r="C47" i="9"/>
  <c r="C51" i="9"/>
  <c r="C50" i="9"/>
  <c r="E19" i="9"/>
  <c r="E11" i="9"/>
  <c r="E13" i="9"/>
  <c r="E26" i="9"/>
  <c r="C48" i="9"/>
  <c r="C22" i="9"/>
  <c r="C23" i="9"/>
  <c r="C19" i="9"/>
  <c r="C24" i="9"/>
  <c r="C11" i="9"/>
  <c r="C13" i="9"/>
  <c r="C26" i="9"/>
</calcChain>
</file>

<file path=xl/sharedStrings.xml><?xml version="1.0" encoding="utf-8"?>
<sst xmlns="http://schemas.openxmlformats.org/spreadsheetml/2006/main" count="68" uniqueCount="61">
  <si>
    <t>Inventarios</t>
  </si>
  <si>
    <t>Otros Gastos</t>
  </si>
  <si>
    <t>Gastos por intereses</t>
  </si>
  <si>
    <t>Depreciación</t>
  </si>
  <si>
    <t>Deuda a largo plazo</t>
  </si>
  <si>
    <t>Documentos por pagar</t>
  </si>
  <si>
    <t>Ventas</t>
  </si>
  <si>
    <t>Cuentas por pagar</t>
  </si>
  <si>
    <t>Efectivo</t>
  </si>
  <si>
    <t>Cuentas por cobrar</t>
  </si>
  <si>
    <t>Utilidades retenidas</t>
  </si>
  <si>
    <t>Utilidad antes de impuestos</t>
  </si>
  <si>
    <t>Prueba acida</t>
  </si>
  <si>
    <t>Rotación de activos fijos</t>
  </si>
  <si>
    <t>Impuestos 40%</t>
  </si>
  <si>
    <t>Dividendos comunes</t>
  </si>
  <si>
    <t>Adición a las utilidad retenidas</t>
  </si>
  <si>
    <t>Utilidades por acción comun</t>
  </si>
  <si>
    <t>Número de acciones comunes</t>
  </si>
  <si>
    <t>Gastos de administración</t>
  </si>
  <si>
    <t>Gastos de operación</t>
  </si>
  <si>
    <t>EBIT</t>
  </si>
  <si>
    <t>D´Leon Industries</t>
  </si>
  <si>
    <t>Balance General</t>
  </si>
  <si>
    <t xml:space="preserve">ACTIVO  </t>
  </si>
  <si>
    <t>Total de Activo Circulante</t>
  </si>
  <si>
    <t>Activivo fijo neto</t>
  </si>
  <si>
    <t>TOTAL ACTIVO</t>
  </si>
  <si>
    <t>PASIVO Y CAPITAL CONTABLE</t>
  </si>
  <si>
    <t>Pasivo acumulado</t>
  </si>
  <si>
    <t>Total Pasivo Circulante</t>
  </si>
  <si>
    <t>Total capital contable</t>
  </si>
  <si>
    <t>TOTAL PASIVO Y CAPITAL</t>
  </si>
  <si>
    <t>Costo de ventas</t>
  </si>
  <si>
    <t>Utilidad bruta</t>
  </si>
  <si>
    <t>Total costos operativos</t>
  </si>
  <si>
    <t>Dividendos por acción (40% ut Neta)</t>
  </si>
  <si>
    <t>PROMEDIO DE LA INDUSTRIA</t>
  </si>
  <si>
    <t>razon circulante</t>
  </si>
  <si>
    <t>x</t>
  </si>
  <si>
    <t>rotación activos totales</t>
  </si>
  <si>
    <t>rotación de inventarios</t>
  </si>
  <si>
    <t>Dias pendiente de cobro</t>
  </si>
  <si>
    <t>Rotación de las Cuentas por pagar</t>
  </si>
  <si>
    <t>X</t>
  </si>
  <si>
    <t>Dias rotación cuentas por pagar</t>
  </si>
  <si>
    <t>Razón de deuda</t>
  </si>
  <si>
    <t>Margen de utiliad sobre ventas</t>
  </si>
  <si>
    <t>ROA</t>
  </si>
  <si>
    <t>ROE</t>
  </si>
  <si>
    <t xml:space="preserve">La junta directiva de D´Leon Industries paga a sus accionistas el 40% de su utilidad neta de forma anual.
Para el 2020 D´Leon Industries esta planificando crecer en un 15%
Los gastos administrativos y de operación requerirán un crecimiento en la misma proporción.
La empresa esta produciendo el 50% de capacidad instalada, por lo que aún tiene holgura de producción.
De requerir fondos adicionales los obtendrá de la siguiente forma:
Deuda a corto plazo un 10% con un interes del 3%
Deuda a largo plazo un 50% con un interés del 5%
Capital común 40%, colocando las acciones a $5 cada una
</t>
  </si>
  <si>
    <t>1.       El Estado de Resultados para el 2019</t>
  </si>
  <si>
    <t>2.       El Estado de Flujo de Efectivo para el 2019</t>
  </si>
  <si>
    <t>3.       Análisis vertical del Balance General y Estado de Resultados</t>
  </si>
  <si>
    <t>Al 31 de diciembre 2019</t>
  </si>
  <si>
    <r>
      <t xml:space="preserve">5.       Realice la proyección de estados financieros para el 2020 con el crecimiento esperado, calcule las razones financieras que considere convenientes y </t>
    </r>
    <r>
      <rPr>
        <b/>
        <sz val="10"/>
        <color theme="1"/>
        <rFont val="Arial"/>
        <family val="2"/>
      </rPr>
      <t>determine el FAN requerido y analice si es una forma adecuada de financiamiento.</t>
    </r>
  </si>
  <si>
    <t>Capital común</t>
  </si>
  <si>
    <r>
      <t xml:space="preserve">4.       Calcule las razones financieras que considere convenientes y </t>
    </r>
    <r>
      <rPr>
        <b/>
        <sz val="10"/>
        <color theme="1"/>
        <rFont val="Arial"/>
        <family val="2"/>
      </rPr>
      <t>determine cuál es el principal problema de la empresa.  Qué haría para solucionarlo</t>
    </r>
  </si>
  <si>
    <t>En millones de dólares</t>
  </si>
  <si>
    <t>Estado de Resultados</t>
  </si>
  <si>
    <t>Utilidad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</si>
</sst>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43" fontId="0" fillId="0" borderId="0" xfId="1" applyFont="1"/>
    <xf numFmtId="0" fontId="0" fillId="0" borderId="0" xfId="0" applyBorder="1"/>
    <xf numFmtId="0" fontId="0" fillId="0" borderId="0" xfId="0" applyFont="1" applyBorder="1"/>
    <xf numFmtId="0" fontId="2" fillId="3" borderId="0" xfId="0" applyFont="1" applyFill="1" applyBorder="1"/>
    <xf numFmtId="0" fontId="2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Fill="1"/>
    <xf numFmtId="10" fontId="0" fillId="0" borderId="0" xfId="2" applyNumberFormat="1" applyFont="1" applyFill="1"/>
    <xf numFmtId="43" fontId="0" fillId="0" borderId="0" xfId="0" applyNumberFormat="1"/>
    <xf numFmtId="0" fontId="2" fillId="0" borderId="0" xfId="0" applyFont="1" applyFill="1"/>
    <xf numFmtId="43" fontId="0" fillId="0" borderId="0" xfId="1" applyFont="1" applyFill="1"/>
    <xf numFmtId="43" fontId="0" fillId="0" borderId="0" xfId="0" applyNumberFormat="1" applyFill="1"/>
    <xf numFmtId="43" fontId="2" fillId="0" borderId="0" xfId="1" applyFont="1" applyFill="1"/>
    <xf numFmtId="0" fontId="2" fillId="2" borderId="0" xfId="1" applyNumberFormat="1" applyFont="1" applyFill="1" applyAlignment="1">
      <alignment horizontal="center"/>
    </xf>
    <xf numFmtId="164" fontId="0" fillId="0" borderId="0" xfId="1" applyNumberFormat="1" applyFont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9" fontId="0" fillId="3" borderId="0" xfId="2" applyFont="1" applyFill="1" applyBorder="1"/>
    <xf numFmtId="0" fontId="0" fillId="3" borderId="6" xfId="0" applyFill="1" applyBorder="1"/>
    <xf numFmtId="9" fontId="0" fillId="3" borderId="7" xfId="2" applyFont="1" applyFill="1" applyBorder="1"/>
    <xf numFmtId="0" fontId="0" fillId="3" borderId="8" xfId="0" applyFill="1" applyBorder="1"/>
    <xf numFmtId="0" fontId="3" fillId="4" borderId="9" xfId="0" applyFont="1" applyFill="1" applyBorder="1" applyAlignment="1">
      <alignment horizontal="left" vertical="center" indent="5"/>
    </xf>
    <xf numFmtId="0" fontId="0" fillId="4" borderId="10" xfId="0" applyFill="1" applyBorder="1"/>
    <xf numFmtId="0" fontId="0" fillId="4" borderId="11" xfId="0" applyFill="1" applyBorder="1"/>
    <xf numFmtId="0" fontId="3" fillId="4" borderId="12" xfId="0" applyFont="1" applyFill="1" applyBorder="1" applyAlignment="1">
      <alignment horizontal="left" vertical="center" indent="5"/>
    </xf>
    <xf numFmtId="0" fontId="0" fillId="4" borderId="0" xfId="0" applyFill="1" applyBorder="1"/>
    <xf numFmtId="0" fontId="0" fillId="4" borderId="13" xfId="0" applyFill="1" applyBorder="1"/>
    <xf numFmtId="0" fontId="3" fillId="4" borderId="14" xfId="0" applyFont="1" applyFill="1" applyBorder="1" applyAlignment="1">
      <alignment horizontal="left" vertical="center" indent="5"/>
    </xf>
    <xf numFmtId="0" fontId="0" fillId="4" borderId="15" xfId="0" applyFill="1" applyBorder="1"/>
    <xf numFmtId="0" fontId="0" fillId="4" borderId="16" xfId="0" applyFill="1" applyBorder="1"/>
    <xf numFmtId="43" fontId="2" fillId="3" borderId="0" xfId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5" borderId="9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2"/>
  <sheetViews>
    <sheetView tabSelected="1" workbookViewId="0">
      <selection activeCell="G13" sqref="G13"/>
    </sheetView>
  </sheetViews>
  <sheetFormatPr defaultRowHeight="15" x14ac:dyDescent="0.25"/>
  <cols>
    <col min="2" max="2" width="45.42578125" bestFit="1" customWidth="1"/>
    <col min="3" max="3" width="11.5703125" bestFit="1" customWidth="1"/>
    <col min="5" max="5" width="11.5703125" bestFit="1" customWidth="1"/>
    <col min="6" max="6" width="10.5703125" bestFit="1" customWidth="1"/>
    <col min="7" max="7" width="11.5703125" bestFit="1" customWidth="1"/>
    <col min="8" max="8" width="10.5703125" bestFit="1" customWidth="1"/>
    <col min="9" max="9" width="31.28515625" bestFit="1" customWidth="1"/>
    <col min="11" max="11" width="10.5703125" bestFit="1" customWidth="1"/>
  </cols>
  <sheetData>
    <row r="1" spans="2:26" x14ac:dyDescent="0.25">
      <c r="I1" s="24" t="s">
        <v>51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</row>
    <row r="2" spans="2:26" x14ac:dyDescent="0.25">
      <c r="B2" s="8" t="s">
        <v>22</v>
      </c>
      <c r="C2" s="8"/>
      <c r="D2" s="8"/>
      <c r="E2" s="8"/>
      <c r="F2" s="8"/>
      <c r="I2" s="27" t="s">
        <v>52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9"/>
    </row>
    <row r="3" spans="2:26" x14ac:dyDescent="0.25">
      <c r="B3" s="8" t="s">
        <v>23</v>
      </c>
      <c r="C3" s="8"/>
      <c r="D3" s="8"/>
      <c r="E3" s="8"/>
      <c r="F3" s="8"/>
      <c r="I3" s="27" t="s">
        <v>53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</row>
    <row r="4" spans="2:26" x14ac:dyDescent="0.25">
      <c r="B4" s="8" t="s">
        <v>54</v>
      </c>
      <c r="C4" s="8"/>
      <c r="D4" s="8"/>
      <c r="E4" s="8"/>
      <c r="F4" s="8"/>
      <c r="I4" s="27" t="s">
        <v>57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</row>
    <row r="5" spans="2:26" ht="15.75" thickBot="1" x14ac:dyDescent="0.3">
      <c r="B5" s="8" t="s">
        <v>58</v>
      </c>
      <c r="C5" s="8"/>
      <c r="D5" s="8"/>
      <c r="E5" s="8"/>
      <c r="F5" s="8"/>
      <c r="I5" s="30" t="s">
        <v>55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2"/>
    </row>
    <row r="6" spans="2:26" x14ac:dyDescent="0.25">
      <c r="C6" s="15">
        <v>2019</v>
      </c>
      <c r="D6" s="9"/>
      <c r="E6" s="15">
        <v>2018</v>
      </c>
      <c r="F6" s="1"/>
      <c r="G6" s="1"/>
    </row>
    <row r="7" spans="2:26" ht="15.75" thickBot="1" x14ac:dyDescent="0.3">
      <c r="B7" s="11" t="s">
        <v>24</v>
      </c>
      <c r="C7" s="8"/>
      <c r="D7" s="8"/>
      <c r="E7" s="8"/>
      <c r="F7" s="8"/>
    </row>
    <row r="8" spans="2:26" x14ac:dyDescent="0.25">
      <c r="B8" s="8" t="s">
        <v>8</v>
      </c>
      <c r="C8" s="12">
        <v>102850</v>
      </c>
      <c r="D8" s="12"/>
      <c r="E8" s="12">
        <v>89725</v>
      </c>
      <c r="F8" s="13"/>
      <c r="I8" s="37" t="s">
        <v>50</v>
      </c>
      <c r="J8" s="38"/>
      <c r="K8" s="38"/>
      <c r="L8" s="38"/>
      <c r="M8" s="38"/>
      <c r="N8" s="38"/>
      <c r="O8" s="38"/>
      <c r="P8" s="39"/>
    </row>
    <row r="9" spans="2:26" x14ac:dyDescent="0.25">
      <c r="B9" s="8" t="s">
        <v>9</v>
      </c>
      <c r="C9" s="12">
        <v>103365</v>
      </c>
      <c r="D9" s="12"/>
      <c r="E9" s="12">
        <v>85527</v>
      </c>
      <c r="F9" s="13"/>
      <c r="I9" s="40"/>
      <c r="J9" s="41"/>
      <c r="K9" s="41"/>
      <c r="L9" s="41"/>
      <c r="M9" s="41"/>
      <c r="N9" s="41"/>
      <c r="O9" s="41"/>
      <c r="P9" s="42"/>
    </row>
    <row r="10" spans="2:26" x14ac:dyDescent="0.25">
      <c r="B10" s="8" t="s">
        <v>0</v>
      </c>
      <c r="C10" s="12">
        <v>38444</v>
      </c>
      <c r="D10" s="12"/>
      <c r="E10" s="12">
        <v>34982</v>
      </c>
      <c r="F10" s="13"/>
      <c r="I10" s="40"/>
      <c r="J10" s="41"/>
      <c r="K10" s="41"/>
      <c r="L10" s="41"/>
      <c r="M10" s="41"/>
      <c r="N10" s="41"/>
      <c r="O10" s="41"/>
      <c r="P10" s="42"/>
    </row>
    <row r="11" spans="2:26" x14ac:dyDescent="0.25">
      <c r="B11" s="8" t="s">
        <v>25</v>
      </c>
      <c r="C11" s="12">
        <f>SUM(C8:C10)</f>
        <v>244659</v>
      </c>
      <c r="D11" s="12"/>
      <c r="E11" s="12">
        <f>SUM(E8:E10)</f>
        <v>210234</v>
      </c>
      <c r="F11" s="13"/>
      <c r="I11" s="40"/>
      <c r="J11" s="41"/>
      <c r="K11" s="41"/>
      <c r="L11" s="41"/>
      <c r="M11" s="41"/>
      <c r="N11" s="41"/>
      <c r="O11" s="41"/>
      <c r="P11" s="42"/>
    </row>
    <row r="12" spans="2:26" x14ac:dyDescent="0.25">
      <c r="B12" s="8" t="s">
        <v>26</v>
      </c>
      <c r="C12" s="12">
        <v>67255</v>
      </c>
      <c r="D12" s="12"/>
      <c r="E12" s="12">
        <v>42436</v>
      </c>
      <c r="F12" s="13"/>
      <c r="I12" s="40"/>
      <c r="J12" s="41"/>
      <c r="K12" s="41"/>
      <c r="L12" s="41"/>
      <c r="M12" s="41"/>
      <c r="N12" s="41"/>
      <c r="O12" s="41"/>
      <c r="P12" s="42"/>
    </row>
    <row r="13" spans="2:26" x14ac:dyDescent="0.25">
      <c r="B13" s="11" t="s">
        <v>27</v>
      </c>
      <c r="C13" s="14">
        <f>SUM(C11:C12)</f>
        <v>311914</v>
      </c>
      <c r="D13" s="14"/>
      <c r="E13" s="14">
        <f>SUM(E11:E12)</f>
        <v>252670</v>
      </c>
      <c r="F13" s="13"/>
      <c r="I13" s="40"/>
      <c r="J13" s="41"/>
      <c r="K13" s="41"/>
      <c r="L13" s="41"/>
      <c r="M13" s="41"/>
      <c r="N13" s="41"/>
      <c r="O13" s="41"/>
      <c r="P13" s="42"/>
    </row>
    <row r="14" spans="2:26" x14ac:dyDescent="0.25">
      <c r="B14" s="8"/>
      <c r="C14" s="12"/>
      <c r="D14" s="12"/>
      <c r="E14" s="12"/>
      <c r="F14" s="13"/>
      <c r="I14" s="40"/>
      <c r="J14" s="41"/>
      <c r="K14" s="41"/>
      <c r="L14" s="41"/>
      <c r="M14" s="41"/>
      <c r="N14" s="41"/>
      <c r="O14" s="41"/>
      <c r="P14" s="42"/>
    </row>
    <row r="15" spans="2:26" x14ac:dyDescent="0.25">
      <c r="B15" s="11" t="s">
        <v>28</v>
      </c>
      <c r="C15" s="12"/>
      <c r="D15" s="12"/>
      <c r="E15" s="12"/>
      <c r="F15" s="13"/>
      <c r="I15" s="40"/>
      <c r="J15" s="41"/>
      <c r="K15" s="41"/>
      <c r="L15" s="41"/>
      <c r="M15" s="41"/>
      <c r="N15" s="41"/>
      <c r="O15" s="41"/>
      <c r="P15" s="42"/>
    </row>
    <row r="16" spans="2:26" x14ac:dyDescent="0.25">
      <c r="B16" s="8" t="s">
        <v>7</v>
      </c>
      <c r="C16" s="12">
        <v>30761</v>
      </c>
      <c r="D16" s="12"/>
      <c r="E16" s="12">
        <v>23109</v>
      </c>
      <c r="F16" s="13"/>
      <c r="I16" s="40"/>
      <c r="J16" s="41"/>
      <c r="K16" s="41"/>
      <c r="L16" s="41"/>
      <c r="M16" s="41"/>
      <c r="N16" s="41"/>
      <c r="O16" s="41"/>
      <c r="P16" s="42"/>
    </row>
    <row r="17" spans="2:16" x14ac:dyDescent="0.25">
      <c r="B17" s="8" t="s">
        <v>5</v>
      </c>
      <c r="C17" s="12">
        <v>16717</v>
      </c>
      <c r="D17" s="12"/>
      <c r="E17" s="12">
        <v>14127.37</v>
      </c>
      <c r="F17" s="13"/>
      <c r="I17" s="40"/>
      <c r="J17" s="41"/>
      <c r="K17" s="41"/>
      <c r="L17" s="41"/>
      <c r="M17" s="41"/>
      <c r="N17" s="41"/>
      <c r="O17" s="41"/>
      <c r="P17" s="42"/>
    </row>
    <row r="18" spans="2:16" x14ac:dyDescent="0.25">
      <c r="B18" s="8" t="s">
        <v>29</v>
      </c>
      <c r="C18" s="12">
        <v>30477</v>
      </c>
      <c r="D18" s="12"/>
      <c r="E18" s="12">
        <v>22656</v>
      </c>
      <c r="F18" s="13"/>
      <c r="I18" s="40"/>
      <c r="J18" s="41"/>
      <c r="K18" s="41"/>
      <c r="L18" s="41"/>
      <c r="M18" s="41"/>
      <c r="N18" s="41"/>
      <c r="O18" s="41"/>
      <c r="P18" s="42"/>
    </row>
    <row r="19" spans="2:16" x14ac:dyDescent="0.25">
      <c r="B19" s="8" t="s">
        <v>30</v>
      </c>
      <c r="C19" s="12">
        <f>SUM(C16:C18)</f>
        <v>77955</v>
      </c>
      <c r="D19" s="12"/>
      <c r="E19" s="12">
        <f>SUM(E16:E18)</f>
        <v>59892.37</v>
      </c>
      <c r="F19" s="13"/>
      <c r="I19" s="40"/>
      <c r="J19" s="41"/>
      <c r="K19" s="41"/>
      <c r="L19" s="41"/>
      <c r="M19" s="41"/>
      <c r="N19" s="41"/>
      <c r="O19" s="41"/>
      <c r="P19" s="42"/>
    </row>
    <row r="20" spans="2:16" ht="15.75" thickBot="1" x14ac:dyDescent="0.3">
      <c r="B20" s="8" t="s">
        <v>4</v>
      </c>
      <c r="C20" s="12">
        <v>78614.004000000001</v>
      </c>
      <c r="D20" s="12"/>
      <c r="E20" s="12">
        <v>76264</v>
      </c>
      <c r="F20" s="13"/>
      <c r="I20" s="43"/>
      <c r="J20" s="44"/>
      <c r="K20" s="44"/>
      <c r="L20" s="44"/>
      <c r="M20" s="44"/>
      <c r="N20" s="44"/>
      <c r="O20" s="44"/>
      <c r="P20" s="45"/>
    </row>
    <row r="21" spans="2:16" x14ac:dyDescent="0.25">
      <c r="B21" s="8" t="s">
        <v>56</v>
      </c>
      <c r="C21" s="12">
        <v>102350</v>
      </c>
      <c r="D21" s="12"/>
      <c r="E21" s="12">
        <v>82350</v>
      </c>
      <c r="F21" s="13"/>
    </row>
    <row r="22" spans="2:16" x14ac:dyDescent="0.25">
      <c r="B22" s="8" t="s">
        <v>10</v>
      </c>
      <c r="C22" s="12">
        <f>E22+C48</f>
        <v>52994.991999999984</v>
      </c>
      <c r="D22" s="12"/>
      <c r="E22" s="12">
        <v>34163.625999999982</v>
      </c>
      <c r="F22" s="13"/>
      <c r="G22" s="10"/>
      <c r="H22" s="10"/>
    </row>
    <row r="23" spans="2:16" x14ac:dyDescent="0.25">
      <c r="B23" s="8" t="s">
        <v>31</v>
      </c>
      <c r="C23" s="12">
        <f>SUM(C21:C22)</f>
        <v>155344.99199999997</v>
      </c>
      <c r="D23" s="12"/>
      <c r="E23" s="12">
        <f>SUM(E21:E22)</f>
        <v>116513.62599999999</v>
      </c>
      <c r="F23" s="13"/>
      <c r="I23" s="34" t="s">
        <v>37</v>
      </c>
      <c r="J23" s="35"/>
      <c r="K23" s="36"/>
    </row>
    <row r="24" spans="2:16" x14ac:dyDescent="0.25">
      <c r="B24" s="11" t="s">
        <v>32</v>
      </c>
      <c r="C24" s="14">
        <f>C19+C20+C23</f>
        <v>311913.99599999998</v>
      </c>
      <c r="D24" s="14"/>
      <c r="E24" s="14">
        <f>E19+E20+E23</f>
        <v>252669.99599999998</v>
      </c>
      <c r="F24" s="13"/>
      <c r="G24" s="10"/>
      <c r="I24" s="17" t="s">
        <v>38</v>
      </c>
      <c r="J24" s="18">
        <v>8</v>
      </c>
      <c r="K24" s="19" t="s">
        <v>39</v>
      </c>
    </row>
    <row r="25" spans="2:16" x14ac:dyDescent="0.25">
      <c r="I25" s="17" t="s">
        <v>12</v>
      </c>
      <c r="J25" s="18">
        <v>3.8</v>
      </c>
      <c r="K25" s="19" t="s">
        <v>39</v>
      </c>
    </row>
    <row r="26" spans="2:16" x14ac:dyDescent="0.25">
      <c r="C26" s="10">
        <f>C13-C24</f>
        <v>4.0000000153668225E-3</v>
      </c>
      <c r="E26" s="10">
        <f>E13-E24</f>
        <v>4.0000000153668225E-3</v>
      </c>
      <c r="I26" s="17" t="s">
        <v>13</v>
      </c>
      <c r="J26" s="18">
        <v>8</v>
      </c>
      <c r="K26" s="19" t="s">
        <v>39</v>
      </c>
    </row>
    <row r="27" spans="2:16" x14ac:dyDescent="0.25">
      <c r="I27" s="17" t="s">
        <v>40</v>
      </c>
      <c r="J27" s="18">
        <v>4</v>
      </c>
      <c r="K27" s="19" t="s">
        <v>39</v>
      </c>
    </row>
    <row r="28" spans="2:16" x14ac:dyDescent="0.25">
      <c r="B28" s="8" t="s">
        <v>22</v>
      </c>
      <c r="I28" s="17" t="s">
        <v>41</v>
      </c>
      <c r="J28" s="18">
        <v>6</v>
      </c>
      <c r="K28" s="19" t="s">
        <v>39</v>
      </c>
    </row>
    <row r="29" spans="2:16" x14ac:dyDescent="0.25">
      <c r="B29" s="8" t="s">
        <v>59</v>
      </c>
      <c r="I29" s="17" t="s">
        <v>42</v>
      </c>
      <c r="J29" s="18">
        <v>25</v>
      </c>
      <c r="K29" s="19"/>
    </row>
    <row r="30" spans="2:16" x14ac:dyDescent="0.25">
      <c r="B30" s="8" t="s">
        <v>54</v>
      </c>
      <c r="E30" s="12"/>
      <c r="G30" s="10"/>
      <c r="I30" s="17" t="s">
        <v>43</v>
      </c>
      <c r="J30" s="18">
        <v>22</v>
      </c>
      <c r="K30" s="19" t="s">
        <v>44</v>
      </c>
    </row>
    <row r="31" spans="2:16" x14ac:dyDescent="0.25">
      <c r="B31" s="8" t="s">
        <v>58</v>
      </c>
      <c r="E31" s="13"/>
      <c r="I31" s="17" t="s">
        <v>45</v>
      </c>
      <c r="J31" s="18">
        <v>60</v>
      </c>
      <c r="K31" s="19"/>
    </row>
    <row r="32" spans="2:16" x14ac:dyDescent="0.25">
      <c r="I32" s="17" t="s">
        <v>46</v>
      </c>
      <c r="J32" s="20">
        <v>0.6</v>
      </c>
      <c r="K32" s="19"/>
    </row>
    <row r="33" spans="2:11" x14ac:dyDescent="0.25">
      <c r="B33" s="2" t="s">
        <v>6</v>
      </c>
      <c r="C33" s="12">
        <v>455150</v>
      </c>
      <c r="I33" s="17" t="s">
        <v>47</v>
      </c>
      <c r="J33" s="20">
        <v>7.0000000000000007E-2</v>
      </c>
      <c r="K33" s="19"/>
    </row>
    <row r="34" spans="2:11" x14ac:dyDescent="0.25">
      <c r="B34" s="2" t="s">
        <v>33</v>
      </c>
      <c r="C34" s="10">
        <v>286432</v>
      </c>
      <c r="I34" s="17" t="s">
        <v>48</v>
      </c>
      <c r="J34" s="20">
        <v>0.14000000000000001</v>
      </c>
      <c r="K34" s="19"/>
    </row>
    <row r="35" spans="2:11" x14ac:dyDescent="0.25">
      <c r="B35" s="5" t="s">
        <v>34</v>
      </c>
      <c r="C35" s="10">
        <f>C33-C34</f>
        <v>168718</v>
      </c>
      <c r="I35" s="21" t="s">
        <v>49</v>
      </c>
      <c r="J35" s="22">
        <v>0.25</v>
      </c>
      <c r="K35" s="23"/>
    </row>
    <row r="36" spans="2:11" x14ac:dyDescent="0.25">
      <c r="B36" s="2" t="s">
        <v>19</v>
      </c>
      <c r="C36" s="1">
        <v>45200.474999999999</v>
      </c>
    </row>
    <row r="37" spans="2:11" x14ac:dyDescent="0.25">
      <c r="B37" s="7" t="s">
        <v>20</v>
      </c>
      <c r="C37" s="1">
        <v>35155.924999999996</v>
      </c>
    </row>
    <row r="38" spans="2:11" x14ac:dyDescent="0.25">
      <c r="B38" s="2" t="s">
        <v>1</v>
      </c>
      <c r="C38" s="12">
        <v>20089.100000000002</v>
      </c>
    </row>
    <row r="39" spans="2:11" x14ac:dyDescent="0.25">
      <c r="B39" s="3" t="s">
        <v>3</v>
      </c>
      <c r="C39" s="12">
        <v>7388.15</v>
      </c>
    </row>
    <row r="40" spans="2:11" x14ac:dyDescent="0.25">
      <c r="B40" s="2" t="s">
        <v>35</v>
      </c>
      <c r="C40" s="10">
        <f>SUM(C36:C39)</f>
        <v>107833.65</v>
      </c>
    </row>
    <row r="41" spans="2:11" x14ac:dyDescent="0.25">
      <c r="B41" s="6" t="s">
        <v>21</v>
      </c>
      <c r="C41" s="10">
        <f>C35-C40</f>
        <v>60884.350000000006</v>
      </c>
    </row>
    <row r="42" spans="2:11" x14ac:dyDescent="0.25">
      <c r="B42" s="2" t="s">
        <v>2</v>
      </c>
      <c r="C42" s="12">
        <v>8575</v>
      </c>
    </row>
    <row r="43" spans="2:11" x14ac:dyDescent="0.25">
      <c r="B43" s="2" t="s">
        <v>11</v>
      </c>
      <c r="C43" s="10">
        <f>C41-C42</f>
        <v>52309.350000000006</v>
      </c>
    </row>
    <row r="44" spans="2:11" x14ac:dyDescent="0.25">
      <c r="B44" s="2" t="s">
        <v>14</v>
      </c>
      <c r="C44" s="12">
        <f>C43*0.4</f>
        <v>20923.740000000005</v>
      </c>
    </row>
    <row r="45" spans="2:11" x14ac:dyDescent="0.25">
      <c r="B45" s="4" t="s">
        <v>60</v>
      </c>
      <c r="C45" s="33">
        <f>C43-C44</f>
        <v>31385.61</v>
      </c>
    </row>
    <row r="47" spans="2:11" x14ac:dyDescent="0.25">
      <c r="B47" t="s">
        <v>15</v>
      </c>
      <c r="C47" s="10">
        <f>C45*0.4</f>
        <v>12554.244000000001</v>
      </c>
    </row>
    <row r="48" spans="2:11" x14ac:dyDescent="0.25">
      <c r="B48" t="s">
        <v>16</v>
      </c>
      <c r="C48" s="10">
        <f>C45-C47</f>
        <v>18831.366000000002</v>
      </c>
    </row>
    <row r="49" spans="2:3" x14ac:dyDescent="0.25">
      <c r="C49" s="10"/>
    </row>
    <row r="50" spans="2:3" x14ac:dyDescent="0.25">
      <c r="B50" t="s">
        <v>17</v>
      </c>
      <c r="C50" s="10">
        <f>C45/C52</f>
        <v>0.31385610000000003</v>
      </c>
    </row>
    <row r="51" spans="2:3" x14ac:dyDescent="0.25">
      <c r="B51" t="s">
        <v>36</v>
      </c>
      <c r="C51" s="10">
        <f>C47/C52</f>
        <v>0.12554244000000001</v>
      </c>
    </row>
    <row r="52" spans="2:3" x14ac:dyDescent="0.25">
      <c r="B52" t="s">
        <v>18</v>
      </c>
      <c r="C52" s="16">
        <v>100000</v>
      </c>
    </row>
  </sheetData>
  <mergeCells count="2">
    <mergeCell ref="I23:K23"/>
    <mergeCell ref="I8:P20"/>
  </mergeCells>
  <pageMargins left="0.7" right="0.7" top="0.75" bottom="0.75" header="0.3" footer="0.3"/>
  <pageSetup orientation="portrait" horizontalDpi="4294967294" verticalDpi="0" r:id="rId1"/>
  <ignoredErrors>
    <ignoredError sqref="E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Muñoz</dc:creator>
  <cp:lastModifiedBy>Ana Muñoz</cp:lastModifiedBy>
  <cp:lastPrinted>2020-08-03T15:56:14Z</cp:lastPrinted>
  <dcterms:created xsi:type="dcterms:W3CDTF">2018-07-24T18:29:14Z</dcterms:created>
  <dcterms:modified xsi:type="dcterms:W3CDTF">2020-09-02T05:49:00Z</dcterms:modified>
</cp:coreProperties>
</file>