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Muñoz\Documents\1 - ANA\2 - CURSOS\2020 - 1 - FIN 7AM - C\EJERCICIOS\"/>
    </mc:Choice>
  </mc:AlternateContent>
  <bookViews>
    <workbookView xWindow="0" yWindow="0" windowWidth="20490" windowHeight="6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1" l="1"/>
  <c r="J104" i="1"/>
  <c r="M88" i="1" l="1"/>
  <c r="F116" i="1" l="1"/>
  <c r="F117" i="1"/>
  <c r="E107" i="1"/>
  <c r="H99" i="1"/>
  <c r="H96" i="1"/>
  <c r="E99" i="1"/>
  <c r="E96" i="1"/>
  <c r="K91" i="1" l="1"/>
  <c r="H91" i="1"/>
  <c r="K88" i="1"/>
  <c r="H88" i="1"/>
  <c r="E88" i="1"/>
  <c r="E91" i="1"/>
  <c r="I69" i="1"/>
  <c r="I70" i="1" s="1"/>
  <c r="E70" i="1"/>
  <c r="E69" i="1"/>
  <c r="E58" i="1"/>
  <c r="E57" i="1"/>
  <c r="E50" i="1"/>
  <c r="K48" i="1"/>
  <c r="E46" i="1"/>
  <c r="E36" i="1"/>
  <c r="E23" i="1"/>
  <c r="E24" i="1"/>
  <c r="J12" i="1"/>
  <c r="J16" i="1" s="1"/>
  <c r="G12" i="1"/>
  <c r="G16" i="1" s="1"/>
  <c r="D12" i="1"/>
  <c r="D16" i="1" s="1"/>
</calcChain>
</file>

<file path=xl/sharedStrings.xml><?xml version="1.0" encoding="utf-8"?>
<sst xmlns="http://schemas.openxmlformats.org/spreadsheetml/2006/main" count="107" uniqueCount="17">
  <si>
    <t>N</t>
  </si>
  <si>
    <t>1/Y</t>
  </si>
  <si>
    <t>PV</t>
  </si>
  <si>
    <t>PMT</t>
  </si>
  <si>
    <t>PMT Type</t>
  </si>
  <si>
    <t>FV</t>
  </si>
  <si>
    <t>1) Se obtiene un monto de $15,000 el día de hoy que logra colocar en el banco a una tasa del 12% anual capitalizable trimestralmente.  Determine el valor futuro si deja a plazo fijo por los siguientes tiempos:
a) 1 año
b) 2 años
c) 9 meses</t>
  </si>
  <si>
    <t>2) Determinar el valor del monto al cual equivalen 6 pagos anticipados semestrales de $14500 si el interés es del 19% anual capitalizable semestralmente.</t>
  </si>
  <si>
    <t>3) Un trabajador debe pagar $90,000 dentro de 2 años para lo cual desea hacer 12 depósitos bimestrales en una cuenta que le rinde 4.2% bimestral.  ¿cuál debe ser el valor de los depósitos si hoy realiza el primero?</t>
  </si>
  <si>
    <t>4) Se contrata un préstamo de $150,000 bajo una tasa del 20% anual capitalizable semestralmente.  ¿Cuál es la cantidad que deberá ganarse si se liquida el préstamo 15 meses después de haberlo obtenido?</t>
  </si>
  <si>
    <t>15 MESES = ? SEMESTRES</t>
  </si>
  <si>
    <t>MESES</t>
  </si>
  <si>
    <t>SEMESTRE</t>
  </si>
  <si>
    <t>5) Qué renta semestral anticipada sustituye pagos mensuales anticipados de $500 con intereses del 30% anual capitalizable mensualmente</t>
  </si>
  <si>
    <t xml:space="preserve">6) Para pagos de $2400 mensuales vencidos con intereses del 21.6% anual capitalizable mensualmente, determine:
a) Renta semestral vencida equivalente
b) Renta semestral anticipada equivalente
</t>
  </si>
  <si>
    <t xml:space="preserve">7) Una empresa le ofrece darle los siguientes retornos, en dos años $100,00; en el tercer año $120,00; cuarto año $500,000.  
a) Cuál sería el monto equivalente hoy si su costo de capital es del 12.5% anual.
b) Al final del cuarto año, cuál será el valor generado por el negocio si la tasa es del 12.5% anual.
c) Invertir hoy $500,000 en el banco con una tasa anual del 9.75%.
d) Entre los resultados del inciso b y c.  Cual considera que es mejor y por qué.
</t>
  </si>
  <si>
    <t>8) En un almacén se vende un mueble por $4600 al contado o pagos mensuales anticipados de $511.69 con un interés de 29.4% anual capitalizable mensualmente ¿cuántos pagos se requieren hacer?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</si>
</sst>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Q&quot;#,##0.00;[Red]\-&quot;Q&quot;#,##0.00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43" fontId="0" fillId="0" borderId="0" xfId="1" applyFont="1"/>
    <xf numFmtId="43" fontId="0" fillId="0" borderId="0" xfId="0" applyNumberFormat="1"/>
    <xf numFmtId="43" fontId="0" fillId="2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314665</xdr:colOff>
      <xdr:row>126</xdr:row>
      <xdr:rowOff>59531</xdr:rowOff>
    </xdr:from>
    <xdr:to>
      <xdr:col>6</xdr:col>
      <xdr:colOff>164022</xdr:colOff>
      <xdr:row>130</xdr:row>
      <xdr:rowOff>65201</xdr:rowOff>
    </xdr:to>
    <xdr:pic>
      <xdr:nvPicPr>
        <xdr:cNvPr id="2" name="Picture 1" descr="Weighted Average Cost Of Capital (WACC)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308" y="23633906"/>
          <a:ext cx="2757884" cy="7540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21"/>
  <sheetViews>
    <sheetView tabSelected="1" topLeftCell="B1" zoomScale="112" zoomScaleNormal="112" workbookViewId="0">
      <selection activeCell="D2" sqref="D2"/>
    </sheetView>
  </sheetViews>
  <sheetFormatPr defaultRowHeight="15" x14ac:dyDescent="0.25"/>
  <cols>
    <col min="4" max="4" width="10.5703125" bestFit="1" customWidth="1"/>
    <col min="5" max="5" width="12.28515625" bestFit="1" customWidth="1"/>
    <col min="6" max="7" width="11.5703125" bestFit="1" customWidth="1"/>
    <col min="8" max="8" width="12.28515625" bestFit="1" customWidth="1"/>
    <col min="9" max="9" width="18.28515625" customWidth="1"/>
    <col min="10" max="10" width="11.5703125" bestFit="1" customWidth="1"/>
    <col min="11" max="11" width="12.28515625" bestFit="1" customWidth="1"/>
    <col min="13" max="13" width="12.28515625" bestFit="1" customWidth="1"/>
  </cols>
  <sheetData>
    <row r="3" spans="3:15" x14ac:dyDescent="0.25">
      <c r="C3" s="8" t="s">
        <v>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3:15" x14ac:dyDescent="0.25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3:15" x14ac:dyDescent="0.2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3:15" x14ac:dyDescent="0.2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3:15" x14ac:dyDescent="0.25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3:15" x14ac:dyDescent="0.25"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3:15" x14ac:dyDescent="0.2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1" spans="3:15" x14ac:dyDescent="0.25">
      <c r="C11" s="1" t="s">
        <v>0</v>
      </c>
      <c r="D11">
        <v>4</v>
      </c>
      <c r="F11" s="1" t="s">
        <v>0</v>
      </c>
      <c r="G11">
        <v>8</v>
      </c>
      <c r="I11" s="1" t="s">
        <v>0</v>
      </c>
      <c r="J11">
        <v>3</v>
      </c>
    </row>
    <row r="12" spans="3:15" x14ac:dyDescent="0.25">
      <c r="C12" s="1" t="s">
        <v>1</v>
      </c>
      <c r="D12">
        <f>0.12/4</f>
        <v>0.03</v>
      </c>
      <c r="F12" s="1" t="s">
        <v>1</v>
      </c>
      <c r="G12">
        <f>0.12/4</f>
        <v>0.03</v>
      </c>
      <c r="I12" s="1" t="s">
        <v>1</v>
      </c>
      <c r="J12">
        <f>0.12/4</f>
        <v>0.03</v>
      </c>
    </row>
    <row r="13" spans="3:15" x14ac:dyDescent="0.25">
      <c r="C13" s="1" t="s">
        <v>2</v>
      </c>
      <c r="D13">
        <v>-15000</v>
      </c>
      <c r="F13" s="1" t="s">
        <v>2</v>
      </c>
      <c r="G13">
        <v>-15000</v>
      </c>
      <c r="I13" s="1" t="s">
        <v>2</v>
      </c>
      <c r="J13">
        <v>-15000</v>
      </c>
    </row>
    <row r="14" spans="3:15" x14ac:dyDescent="0.25">
      <c r="C14" s="1" t="s">
        <v>3</v>
      </c>
      <c r="D14" s="2"/>
      <c r="F14" s="1" t="s">
        <v>3</v>
      </c>
      <c r="G14" s="2"/>
      <c r="I14" s="1" t="s">
        <v>3</v>
      </c>
      <c r="J14" s="2"/>
    </row>
    <row r="15" spans="3:15" x14ac:dyDescent="0.25">
      <c r="C15" t="s">
        <v>4</v>
      </c>
      <c r="D15">
        <v>0</v>
      </c>
      <c r="F15" t="s">
        <v>4</v>
      </c>
      <c r="G15">
        <v>0</v>
      </c>
      <c r="I15" t="s">
        <v>4</v>
      </c>
      <c r="J15">
        <v>0</v>
      </c>
    </row>
    <row r="16" spans="3:15" x14ac:dyDescent="0.25">
      <c r="C16" s="3" t="s">
        <v>5</v>
      </c>
      <c r="D16" s="4">
        <f>FV(D12,D11,D14,D13,D15)</f>
        <v>16882.632149999998</v>
      </c>
      <c r="F16" s="3" t="s">
        <v>5</v>
      </c>
      <c r="G16" s="4">
        <f>FV(G12,G11,G14,G13,G15)</f>
        <v>19001.551220814239</v>
      </c>
      <c r="I16" s="3" t="s">
        <v>5</v>
      </c>
      <c r="J16" s="4">
        <f>FV(J12,J11,J14,J13,J15)</f>
        <v>16390.904999999999</v>
      </c>
    </row>
    <row r="19" spans="3:15" x14ac:dyDescent="0.25">
      <c r="C19" s="8" t="s">
        <v>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3:15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2" spans="3:15" x14ac:dyDescent="0.25">
      <c r="D22" s="1" t="s">
        <v>0</v>
      </c>
      <c r="E22">
        <v>6</v>
      </c>
    </row>
    <row r="23" spans="3:15" x14ac:dyDescent="0.25">
      <c r="D23" s="1" t="s">
        <v>1</v>
      </c>
      <c r="E23">
        <f>0.19/2</f>
        <v>9.5000000000000001E-2</v>
      </c>
    </row>
    <row r="24" spans="3:15" x14ac:dyDescent="0.25">
      <c r="D24" s="3" t="s">
        <v>2</v>
      </c>
      <c r="E24" s="4">
        <f>PV(E23,E22,E25,E27,E26)</f>
        <v>70175.777404347478</v>
      </c>
    </row>
    <row r="25" spans="3:15" x14ac:dyDescent="0.25">
      <c r="D25" s="1" t="s">
        <v>3</v>
      </c>
      <c r="E25">
        <v>-14500</v>
      </c>
    </row>
    <row r="26" spans="3:15" x14ac:dyDescent="0.25">
      <c r="D26" t="s">
        <v>4</v>
      </c>
      <c r="E26">
        <v>1</v>
      </c>
    </row>
    <row r="27" spans="3:15" x14ac:dyDescent="0.25">
      <c r="D27" t="s">
        <v>5</v>
      </c>
    </row>
    <row r="29" spans="3:15" x14ac:dyDescent="0.25">
      <c r="C29" s="8" t="s">
        <v>8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3:15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3:15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3" spans="3:14" x14ac:dyDescent="0.25">
      <c r="D33" s="1" t="s">
        <v>0</v>
      </c>
      <c r="E33">
        <v>12</v>
      </c>
    </row>
    <row r="34" spans="3:14" x14ac:dyDescent="0.25">
      <c r="D34" s="1" t="s">
        <v>1</v>
      </c>
      <c r="E34">
        <v>4.2000000000000003E-2</v>
      </c>
    </row>
    <row r="35" spans="3:14" x14ac:dyDescent="0.25">
      <c r="D35" s="1" t="s">
        <v>2</v>
      </c>
    </row>
    <row r="36" spans="3:14" x14ac:dyDescent="0.25">
      <c r="D36" s="1" t="s">
        <v>3</v>
      </c>
      <c r="E36" s="2">
        <f>PMT(E34,E33,E35,E38,E37)</f>
        <v>-5682.6376935727794</v>
      </c>
    </row>
    <row r="37" spans="3:14" x14ac:dyDescent="0.25">
      <c r="D37" t="s">
        <v>4</v>
      </c>
      <c r="E37">
        <v>1</v>
      </c>
    </row>
    <row r="38" spans="3:14" x14ac:dyDescent="0.25">
      <c r="D38" t="s">
        <v>5</v>
      </c>
      <c r="E38" s="5">
        <v>90000</v>
      </c>
    </row>
    <row r="41" spans="3:14" x14ac:dyDescent="0.25">
      <c r="C41" s="8" t="s">
        <v>9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3:14" x14ac:dyDescent="0.2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3:14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5" spans="3:14" x14ac:dyDescent="0.25">
      <c r="D45" s="1" t="s">
        <v>0</v>
      </c>
      <c r="E45">
        <v>2.5</v>
      </c>
      <c r="I45" t="s">
        <v>10</v>
      </c>
    </row>
    <row r="46" spans="3:14" x14ac:dyDescent="0.25">
      <c r="D46" s="1" t="s">
        <v>1</v>
      </c>
      <c r="E46">
        <f>0.2/2</f>
        <v>0.1</v>
      </c>
    </row>
    <row r="47" spans="3:14" x14ac:dyDescent="0.25">
      <c r="D47" s="1" t="s">
        <v>2</v>
      </c>
      <c r="E47">
        <v>150000</v>
      </c>
      <c r="I47">
        <v>6</v>
      </c>
      <c r="J47" t="s">
        <v>11</v>
      </c>
      <c r="K47">
        <v>1</v>
      </c>
      <c r="L47" t="s">
        <v>12</v>
      </c>
    </row>
    <row r="48" spans="3:14" x14ac:dyDescent="0.25">
      <c r="D48" s="1" t="s">
        <v>3</v>
      </c>
      <c r="I48">
        <v>15</v>
      </c>
      <c r="K48">
        <f>I48/I47</f>
        <v>2.5</v>
      </c>
    </row>
    <row r="49" spans="3:13" x14ac:dyDescent="0.25">
      <c r="D49" t="s">
        <v>4</v>
      </c>
    </row>
    <row r="50" spans="3:13" x14ac:dyDescent="0.25">
      <c r="D50" t="s">
        <v>5</v>
      </c>
      <c r="E50" s="2">
        <f>FV(E46,E45,E48,E47,E49)</f>
        <v>-190358.80594288252</v>
      </c>
    </row>
    <row r="53" spans="3:13" x14ac:dyDescent="0.25">
      <c r="C53" s="9" t="s">
        <v>13</v>
      </c>
      <c r="D53" s="9"/>
      <c r="E53" s="9"/>
      <c r="F53" s="9"/>
      <c r="G53" s="9"/>
      <c r="H53" s="9"/>
      <c r="I53" s="9"/>
      <c r="J53" s="9"/>
      <c r="K53" s="9"/>
      <c r="L53" s="9"/>
    </row>
    <row r="54" spans="3:13" x14ac:dyDescent="0.25">
      <c r="C54" s="9"/>
      <c r="D54" s="9"/>
      <c r="E54" s="9"/>
      <c r="F54" s="9"/>
      <c r="G54" s="9"/>
      <c r="H54" s="9"/>
      <c r="I54" s="9"/>
      <c r="J54" s="9"/>
      <c r="K54" s="9"/>
      <c r="L54" s="9"/>
    </row>
    <row r="56" spans="3:13" x14ac:dyDescent="0.25">
      <c r="D56" s="1" t="s">
        <v>0</v>
      </c>
      <c r="E56">
        <v>6</v>
      </c>
    </row>
    <row r="57" spans="3:13" x14ac:dyDescent="0.25">
      <c r="D57" s="1" t="s">
        <v>1</v>
      </c>
      <c r="E57">
        <f>0.3/12</f>
        <v>2.4999999999999998E-2</v>
      </c>
    </row>
    <row r="58" spans="3:13" x14ac:dyDescent="0.25">
      <c r="D58" s="1" t="s">
        <v>2</v>
      </c>
      <c r="E58" s="2">
        <f>PV(E57,E56,E59,E61,E60)</f>
        <v>-2822.9142478096551</v>
      </c>
    </row>
    <row r="59" spans="3:13" x14ac:dyDescent="0.25">
      <c r="D59" s="1" t="s">
        <v>3</v>
      </c>
      <c r="E59">
        <v>500</v>
      </c>
    </row>
    <row r="60" spans="3:13" x14ac:dyDescent="0.25">
      <c r="D60" t="s">
        <v>4</v>
      </c>
      <c r="E60">
        <v>1</v>
      </c>
    </row>
    <row r="61" spans="3:13" x14ac:dyDescent="0.25">
      <c r="D61" t="s">
        <v>5</v>
      </c>
    </row>
    <row r="63" spans="3:13" x14ac:dyDescent="0.25">
      <c r="C63" s="8" t="s">
        <v>14</v>
      </c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3:13" x14ac:dyDescent="0.25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3:13" x14ac:dyDescent="0.25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3:13" x14ac:dyDescent="0.25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8" spans="3:13" x14ac:dyDescent="0.25">
      <c r="D68" s="1" t="s">
        <v>0</v>
      </c>
      <c r="E68">
        <v>6</v>
      </c>
      <c r="H68" s="1" t="s">
        <v>0</v>
      </c>
      <c r="I68">
        <v>6</v>
      </c>
    </row>
    <row r="69" spans="3:13" x14ac:dyDescent="0.25">
      <c r="D69" s="1" t="s">
        <v>1</v>
      </c>
      <c r="E69">
        <f>0.216/12</f>
        <v>1.7999999999999999E-2</v>
      </c>
      <c r="H69" s="1" t="s">
        <v>1</v>
      </c>
      <c r="I69">
        <f>0.216/12</f>
        <v>1.7999999999999999E-2</v>
      </c>
    </row>
    <row r="70" spans="3:13" x14ac:dyDescent="0.25">
      <c r="D70" s="1" t="s">
        <v>2</v>
      </c>
      <c r="E70" s="2">
        <f>PV(E69,E68,E71,E73,E72)</f>
        <v>-13534.643460342773</v>
      </c>
      <c r="H70" s="1" t="s">
        <v>2</v>
      </c>
      <c r="I70" s="2">
        <f>PV(I69,I68,I71,I73,I72)</f>
        <v>-13778.267042628944</v>
      </c>
    </row>
    <row r="71" spans="3:13" x14ac:dyDescent="0.25">
      <c r="D71" s="1" t="s">
        <v>3</v>
      </c>
      <c r="E71">
        <v>2400</v>
      </c>
      <c r="H71" s="1" t="s">
        <v>3</v>
      </c>
      <c r="I71">
        <v>2400</v>
      </c>
    </row>
    <row r="72" spans="3:13" x14ac:dyDescent="0.25">
      <c r="D72" t="s">
        <v>4</v>
      </c>
      <c r="E72">
        <v>0</v>
      </c>
      <c r="H72" t="s">
        <v>4</v>
      </c>
      <c r="I72">
        <v>1</v>
      </c>
    </row>
    <row r="73" spans="3:13" x14ac:dyDescent="0.25">
      <c r="D73" t="s">
        <v>5</v>
      </c>
      <c r="H73" t="s">
        <v>5</v>
      </c>
    </row>
    <row r="76" spans="3:13" x14ac:dyDescent="0.25">
      <c r="C76" s="9" t="s">
        <v>15</v>
      </c>
      <c r="D76" s="9"/>
      <c r="E76" s="9"/>
      <c r="F76" s="9"/>
      <c r="G76" s="9"/>
      <c r="H76" s="9"/>
      <c r="I76" s="9"/>
      <c r="J76" s="9"/>
      <c r="K76" s="9"/>
    </row>
    <row r="77" spans="3:13" x14ac:dyDescent="0.25">
      <c r="C77" s="9"/>
      <c r="D77" s="9"/>
      <c r="E77" s="9"/>
      <c r="F77" s="9"/>
      <c r="G77" s="9"/>
      <c r="H77" s="9"/>
      <c r="I77" s="9"/>
      <c r="J77" s="9"/>
      <c r="K77" s="9"/>
    </row>
    <row r="78" spans="3:13" x14ac:dyDescent="0.25">
      <c r="C78" s="9"/>
      <c r="D78" s="9"/>
      <c r="E78" s="9"/>
      <c r="F78" s="9"/>
      <c r="G78" s="9"/>
      <c r="H78" s="9"/>
      <c r="I78" s="9"/>
      <c r="J78" s="9"/>
      <c r="K78" s="9"/>
    </row>
    <row r="79" spans="3:13" x14ac:dyDescent="0.25">
      <c r="C79" s="9"/>
      <c r="D79" s="9"/>
      <c r="E79" s="9"/>
      <c r="F79" s="9"/>
      <c r="G79" s="9"/>
      <c r="H79" s="9"/>
      <c r="I79" s="9"/>
      <c r="J79" s="9"/>
      <c r="K79" s="9"/>
    </row>
    <row r="80" spans="3:13" x14ac:dyDescent="0.25">
      <c r="C80" s="9"/>
      <c r="D80" s="9"/>
      <c r="E80" s="9"/>
      <c r="F80" s="9"/>
      <c r="G80" s="9"/>
      <c r="H80" s="9"/>
      <c r="I80" s="9"/>
      <c r="J80" s="9"/>
      <c r="K80" s="9"/>
    </row>
    <row r="81" spans="3:13" x14ac:dyDescent="0.25">
      <c r="C81" s="9"/>
      <c r="D81" s="9"/>
      <c r="E81" s="9"/>
      <c r="F81" s="9"/>
      <c r="G81" s="9"/>
      <c r="H81" s="9"/>
      <c r="I81" s="9"/>
      <c r="J81" s="9"/>
      <c r="K81" s="9"/>
    </row>
    <row r="82" spans="3:13" x14ac:dyDescent="0.25">
      <c r="C82" s="9"/>
      <c r="D82" s="9"/>
      <c r="E82" s="9"/>
      <c r="F82" s="9"/>
      <c r="G82" s="9"/>
      <c r="H82" s="9"/>
      <c r="I82" s="9"/>
      <c r="J82" s="9"/>
      <c r="K82" s="9"/>
    </row>
    <row r="83" spans="3:13" x14ac:dyDescent="0.25">
      <c r="D83">
        <v>0</v>
      </c>
      <c r="E83">
        <v>1</v>
      </c>
      <c r="F83">
        <v>2</v>
      </c>
      <c r="G83">
        <v>3</v>
      </c>
      <c r="H83">
        <v>4</v>
      </c>
    </row>
    <row r="84" spans="3:13" x14ac:dyDescent="0.25">
      <c r="F84" s="5">
        <v>100000</v>
      </c>
      <c r="G84" s="5">
        <v>120000</v>
      </c>
      <c r="H84" s="5">
        <v>500000</v>
      </c>
    </row>
    <row r="86" spans="3:13" x14ac:dyDescent="0.25">
      <c r="D86" s="1" t="s">
        <v>0</v>
      </c>
      <c r="E86">
        <v>2</v>
      </c>
      <c r="G86" s="1" t="s">
        <v>0</v>
      </c>
      <c r="H86">
        <v>3</v>
      </c>
      <c r="J86" s="1" t="s">
        <v>0</v>
      </c>
      <c r="K86">
        <v>4</v>
      </c>
    </row>
    <row r="87" spans="3:13" x14ac:dyDescent="0.25">
      <c r="D87" s="1" t="s">
        <v>1</v>
      </c>
      <c r="E87">
        <v>0.125</v>
      </c>
      <c r="G87" s="1" t="s">
        <v>1</v>
      </c>
      <c r="H87">
        <v>0.125</v>
      </c>
      <c r="J87" s="1" t="s">
        <v>1</v>
      </c>
      <c r="K87">
        <v>0.125</v>
      </c>
      <c r="M87" s="3"/>
    </row>
    <row r="88" spans="3:13" x14ac:dyDescent="0.25">
      <c r="D88" s="1" t="s">
        <v>2</v>
      </c>
      <c r="E88" s="2">
        <f>PV(E87,E86,E89,E91,E90)</f>
        <v>-79012.345679012345</v>
      </c>
      <c r="G88" s="1" t="s">
        <v>2</v>
      </c>
      <c r="H88" s="2">
        <f>PV(H87,H86,H89,H91,H90)</f>
        <v>-84279.835390946508</v>
      </c>
      <c r="J88" s="1" t="s">
        <v>2</v>
      </c>
      <c r="K88" s="2">
        <f>PV(K87,K86,K89,K91,K90)</f>
        <v>-312147.53848498705</v>
      </c>
      <c r="M88" s="4">
        <f>E88+H88+K88</f>
        <v>-475439.71955494588</v>
      </c>
    </row>
    <row r="89" spans="3:13" x14ac:dyDescent="0.25">
      <c r="D89" s="1" t="s">
        <v>3</v>
      </c>
      <c r="G89" s="1" t="s">
        <v>3</v>
      </c>
      <c r="J89" s="1" t="s">
        <v>3</v>
      </c>
    </row>
    <row r="90" spans="3:13" x14ac:dyDescent="0.25">
      <c r="D90" t="s">
        <v>4</v>
      </c>
      <c r="G90" t="s">
        <v>4</v>
      </c>
      <c r="J90" t="s">
        <v>4</v>
      </c>
    </row>
    <row r="91" spans="3:13" x14ac:dyDescent="0.25">
      <c r="D91" t="s">
        <v>5</v>
      </c>
      <c r="E91" s="6">
        <f>F84</f>
        <v>100000</v>
      </c>
      <c r="G91" t="s">
        <v>5</v>
      </c>
      <c r="H91" s="6">
        <f>G84</f>
        <v>120000</v>
      </c>
      <c r="J91" t="s">
        <v>5</v>
      </c>
      <c r="K91" s="6">
        <f>H84</f>
        <v>500000</v>
      </c>
    </row>
    <row r="94" spans="3:13" x14ac:dyDescent="0.25">
      <c r="D94" s="1" t="s">
        <v>0</v>
      </c>
      <c r="E94">
        <v>2</v>
      </c>
      <c r="G94" s="1" t="s">
        <v>0</v>
      </c>
      <c r="H94">
        <v>1</v>
      </c>
      <c r="J94" s="1"/>
    </row>
    <row r="95" spans="3:13" x14ac:dyDescent="0.25">
      <c r="D95" s="1" t="s">
        <v>1</v>
      </c>
      <c r="E95">
        <v>0.125</v>
      </c>
      <c r="G95" s="1" t="s">
        <v>1</v>
      </c>
      <c r="H95">
        <v>0.125</v>
      </c>
      <c r="J95" s="3"/>
    </row>
    <row r="96" spans="3:13" x14ac:dyDescent="0.25">
      <c r="D96" s="1" t="s">
        <v>2</v>
      </c>
      <c r="E96" s="6">
        <f>F84</f>
        <v>100000</v>
      </c>
      <c r="G96" s="1" t="s">
        <v>2</v>
      </c>
      <c r="H96" s="6">
        <f>G84</f>
        <v>120000</v>
      </c>
      <c r="J96" s="7">
        <f>((E99+H99)*-1)+H84</f>
        <v>761562.5</v>
      </c>
      <c r="K96" s="2"/>
    </row>
    <row r="97" spans="4:11" x14ac:dyDescent="0.25">
      <c r="D97" s="1" t="s">
        <v>3</v>
      </c>
      <c r="G97" s="1" t="s">
        <v>3</v>
      </c>
      <c r="J97" s="1"/>
    </row>
    <row r="98" spans="4:11" x14ac:dyDescent="0.25">
      <c r="D98" t="s">
        <v>4</v>
      </c>
      <c r="G98" t="s">
        <v>4</v>
      </c>
    </row>
    <row r="99" spans="4:11" x14ac:dyDescent="0.25">
      <c r="D99" t="s">
        <v>5</v>
      </c>
      <c r="E99" s="2">
        <f>FV(E95,E94,E97,E96,E98)</f>
        <v>-126562.5</v>
      </c>
      <c r="G99" t="s">
        <v>5</v>
      </c>
      <c r="H99" s="2">
        <f>FV(H95,H94,H97,H96,H98)</f>
        <v>-135000</v>
      </c>
      <c r="K99" s="6"/>
    </row>
    <row r="102" spans="4:11" x14ac:dyDescent="0.25">
      <c r="D102" s="1" t="s">
        <v>0</v>
      </c>
      <c r="E102">
        <v>4</v>
      </c>
    </row>
    <row r="103" spans="4:11" x14ac:dyDescent="0.25">
      <c r="D103" s="1" t="s">
        <v>1</v>
      </c>
      <c r="E103">
        <v>9.7500000000000003E-2</v>
      </c>
    </row>
    <row r="104" spans="4:11" x14ac:dyDescent="0.25">
      <c r="D104" s="1" t="s">
        <v>2</v>
      </c>
      <c r="E104" s="6">
        <v>500000</v>
      </c>
      <c r="J104" s="2">
        <f>E107+J96</f>
        <v>36144.846855468932</v>
      </c>
    </row>
    <row r="105" spans="4:11" x14ac:dyDescent="0.25">
      <c r="D105" s="1" t="s">
        <v>3</v>
      </c>
    </row>
    <row r="106" spans="4:11" x14ac:dyDescent="0.25">
      <c r="D106" t="s">
        <v>4</v>
      </c>
    </row>
    <row r="107" spans="4:11" x14ac:dyDescent="0.25">
      <c r="D107" t="s">
        <v>5</v>
      </c>
      <c r="E107" s="2">
        <f>FV(E103,E102,E105,E104,E106)</f>
        <v>-725417.65314453107</v>
      </c>
    </row>
    <row r="111" spans="4:11" x14ac:dyDescent="0.25">
      <c r="D111" s="8" t="s">
        <v>16</v>
      </c>
      <c r="E111" s="8"/>
      <c r="F111" s="8"/>
      <c r="G111" s="8"/>
      <c r="H111" s="8"/>
      <c r="I111" s="8"/>
      <c r="J111" s="8"/>
      <c r="K111" s="8"/>
    </row>
    <row r="112" spans="4:11" x14ac:dyDescent="0.25">
      <c r="D112" s="8"/>
      <c r="E112" s="8"/>
      <c r="F112" s="8"/>
      <c r="G112" s="8"/>
      <c r="H112" s="8"/>
      <c r="I112" s="8"/>
      <c r="J112" s="8"/>
      <c r="K112" s="8"/>
    </row>
    <row r="113" spans="4:11" x14ac:dyDescent="0.25">
      <c r="D113" s="8"/>
      <c r="E113" s="8"/>
      <c r="F113" s="8"/>
      <c r="G113" s="8"/>
      <c r="H113" s="8"/>
      <c r="I113" s="8"/>
      <c r="J113" s="8"/>
      <c r="K113" s="8"/>
    </row>
    <row r="114" spans="4:11" x14ac:dyDescent="0.25">
      <c r="D114" s="8"/>
      <c r="E114" s="8"/>
      <c r="F114" s="8"/>
      <c r="G114" s="8"/>
      <c r="H114" s="8"/>
      <c r="I114" s="8"/>
      <c r="J114" s="8"/>
      <c r="K114" s="8"/>
    </row>
    <row r="116" spans="4:11" x14ac:dyDescent="0.25">
      <c r="E116" s="1" t="s">
        <v>0</v>
      </c>
      <c r="F116" s="3">
        <f>NPER(F117,F119,F118,F121,F120)</f>
        <v>10.000148273348321</v>
      </c>
    </row>
    <row r="117" spans="4:11" x14ac:dyDescent="0.25">
      <c r="E117" s="1" t="s">
        <v>1</v>
      </c>
      <c r="F117">
        <f>0.294/12</f>
        <v>2.4499999999999997E-2</v>
      </c>
    </row>
    <row r="118" spans="4:11" x14ac:dyDescent="0.25">
      <c r="E118" s="1" t="s">
        <v>2</v>
      </c>
      <c r="F118">
        <v>-4600</v>
      </c>
    </row>
    <row r="119" spans="4:11" x14ac:dyDescent="0.25">
      <c r="E119" s="1" t="s">
        <v>3</v>
      </c>
      <c r="F119">
        <v>511.69</v>
      </c>
    </row>
    <row r="120" spans="4:11" x14ac:dyDescent="0.25">
      <c r="E120" t="s">
        <v>4</v>
      </c>
      <c r="F120">
        <v>1</v>
      </c>
    </row>
    <row r="121" spans="4:11" x14ac:dyDescent="0.25">
      <c r="E121" t="s">
        <v>5</v>
      </c>
    </row>
  </sheetData>
  <mergeCells count="8">
    <mergeCell ref="C63:M66"/>
    <mergeCell ref="C76:K82"/>
    <mergeCell ref="D111:K114"/>
    <mergeCell ref="C3:O9"/>
    <mergeCell ref="C19:O20"/>
    <mergeCell ref="C29:N31"/>
    <mergeCell ref="C41:N43"/>
    <mergeCell ref="C53:L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Muñoz</dc:creator>
  <cp:lastModifiedBy>Ana Muñoz</cp:lastModifiedBy>
  <dcterms:created xsi:type="dcterms:W3CDTF">2020-10-28T00:51:14Z</dcterms:created>
  <dcterms:modified xsi:type="dcterms:W3CDTF">2020-11-02T16:43:32Z</dcterms:modified>
</cp:coreProperties>
</file>