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uñoz\Documents\1 - ANA\2 - CURSOS\2020 - 1 - FIN 7AM - C\EJERCICIOS\"/>
    </mc:Choice>
  </mc:AlternateContent>
  <bookViews>
    <workbookView xWindow="0" yWindow="0" windowWidth="20490" windowHeight="745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0" i="1" l="1"/>
  <c r="K75" i="1"/>
  <c r="L75" i="1"/>
  <c r="P59" i="1"/>
  <c r="D9" i="1"/>
  <c r="D10" i="1"/>
  <c r="I75" i="1"/>
  <c r="E77" i="1"/>
  <c r="J80" i="1"/>
  <c r="F58" i="1"/>
  <c r="F59" i="1"/>
  <c r="L57" i="1"/>
  <c r="P57" i="1"/>
  <c r="J40" i="1"/>
  <c r="J39" i="1"/>
  <c r="J44" i="1"/>
  <c r="F40" i="1"/>
  <c r="F39" i="1"/>
  <c r="F44" i="1"/>
  <c r="N26" i="1"/>
  <c r="N25" i="1"/>
  <c r="K26" i="1"/>
  <c r="K25" i="1"/>
  <c r="K30" i="1"/>
  <c r="H26" i="1"/>
  <c r="H25" i="1"/>
  <c r="E30" i="1"/>
  <c r="I14" i="1"/>
  <c r="I9" i="1"/>
  <c r="D14" i="1"/>
  <c r="J91" i="1"/>
  <c r="J87" i="1"/>
  <c r="J83" i="1"/>
  <c r="J79" i="1"/>
  <c r="H30" i="1"/>
  <c r="J75" i="1"/>
  <c r="J97" i="1"/>
  <c r="J93" i="1"/>
  <c r="J89" i="1"/>
  <c r="J85" i="1"/>
  <c r="J81" i="1"/>
  <c r="J77" i="1"/>
  <c r="J95" i="1"/>
  <c r="M75" i="1"/>
  <c r="I76" i="1"/>
  <c r="K76" i="1"/>
  <c r="J98" i="1"/>
  <c r="J94" i="1"/>
  <c r="J90" i="1"/>
  <c r="J86" i="1"/>
  <c r="J82" i="1"/>
  <c r="J78" i="1"/>
  <c r="J76" i="1"/>
  <c r="J96" i="1"/>
  <c r="J92" i="1"/>
  <c r="J88" i="1"/>
  <c r="J84" i="1"/>
  <c r="N30" i="1"/>
  <c r="L76" i="1"/>
  <c r="M76" i="1"/>
  <c r="I77" i="1"/>
  <c r="K77" i="1"/>
  <c r="L77" i="1"/>
  <c r="M77" i="1"/>
  <c r="I78" i="1"/>
  <c r="K78" i="1"/>
  <c r="L78" i="1"/>
  <c r="M78" i="1"/>
  <c r="I79" i="1"/>
  <c r="K79" i="1"/>
  <c r="L79" i="1"/>
  <c r="M79" i="1"/>
  <c r="I80" i="1"/>
  <c r="K80" i="1"/>
  <c r="L80" i="1"/>
  <c r="I81" i="1"/>
  <c r="K81" i="1"/>
  <c r="L81" i="1"/>
  <c r="M81" i="1"/>
  <c r="I82" i="1"/>
  <c r="K82" i="1"/>
  <c r="L82" i="1"/>
  <c r="M82" i="1"/>
  <c r="I83" i="1"/>
  <c r="K83" i="1"/>
  <c r="L83" i="1"/>
  <c r="M83" i="1"/>
  <c r="I84" i="1"/>
  <c r="K84" i="1"/>
  <c r="L84" i="1"/>
  <c r="M84" i="1"/>
  <c r="I85" i="1"/>
  <c r="K85" i="1"/>
  <c r="L85" i="1"/>
  <c r="M85" i="1"/>
  <c r="I86" i="1"/>
  <c r="K86" i="1"/>
  <c r="L86" i="1"/>
  <c r="M86" i="1"/>
  <c r="I87" i="1"/>
  <c r="K87" i="1"/>
  <c r="L87" i="1"/>
  <c r="M87" i="1"/>
  <c r="I88" i="1"/>
  <c r="K88" i="1"/>
  <c r="L88" i="1"/>
  <c r="M88" i="1"/>
  <c r="I89" i="1"/>
  <c r="K89" i="1"/>
  <c r="L89" i="1"/>
  <c r="M89" i="1"/>
  <c r="I90" i="1"/>
  <c r="K90" i="1"/>
  <c r="L90" i="1"/>
  <c r="M90" i="1"/>
  <c r="I91" i="1"/>
  <c r="K91" i="1"/>
  <c r="L91" i="1"/>
  <c r="M91" i="1"/>
  <c r="I92" i="1"/>
  <c r="K92" i="1"/>
  <c r="L92" i="1"/>
  <c r="M92" i="1"/>
  <c r="I93" i="1"/>
  <c r="K93" i="1"/>
  <c r="L93" i="1"/>
  <c r="M93" i="1"/>
  <c r="I94" i="1"/>
  <c r="K94" i="1"/>
  <c r="L94" i="1"/>
  <c r="M94" i="1"/>
  <c r="I95" i="1"/>
  <c r="K95" i="1"/>
  <c r="L95" i="1"/>
  <c r="M95" i="1"/>
  <c r="I96" i="1"/>
  <c r="K96" i="1"/>
  <c r="L96" i="1"/>
  <c r="M96" i="1"/>
  <c r="I97" i="1"/>
  <c r="K97" i="1"/>
  <c r="L97" i="1"/>
  <c r="M97" i="1"/>
  <c r="I98" i="1"/>
  <c r="K98" i="1"/>
  <c r="L98" i="1"/>
  <c r="M98" i="1"/>
</calcChain>
</file>

<file path=xl/sharedStrings.xml><?xml version="1.0" encoding="utf-8"?>
<sst xmlns="http://schemas.openxmlformats.org/spreadsheetml/2006/main" count="93" uniqueCount="31">
  <si>
    <t>N</t>
  </si>
  <si>
    <t>1/Y</t>
  </si>
  <si>
    <t>PV</t>
  </si>
  <si>
    <t>PMT</t>
  </si>
  <si>
    <t>PMT Type</t>
  </si>
  <si>
    <t>FV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</si>
  <si>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Usted solicita un préstamo de Q20,000 mediante una tarjeta de crédito que carga el 1% por mes o un préstamo bancario con una tasa de interés simple del 12% que se capitaliza trimestralmente. ¿cuál de ellas debería de elegir?
Cuánto pago al final de 5 años con cada opción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</si>
  <si>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Determine el valor de $500 a pagar dentro de cinco años en cada una de las siguientes condiciones: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</si>
  <si>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Tasa simple del 12%, con capitalización anual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</si>
  <si>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Tasa simple de 12%, con capitalización semestral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</si>
  <si>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Tasa simple del 12%, con capitalización trimestral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</si>
  <si>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Tasa simple del 12%, con capitalización mensual</t>
    </r>
  </si>
  <si>
    <t>a</t>
  </si>
  <si>
    <t>b</t>
  </si>
  <si>
    <t>c</t>
  </si>
  <si>
    <t>d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</si>
  <si>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Determine el valor futuro de las siguientes anualidades ordinarias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</si>
  <si>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VF de $400 cada seis meses durante cinco años con una tasa simple de 12% con capitalización semestral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</si>
  <si>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VF de $200 cada tres meses por cinco años con una tasa simple de 12%, con capitalización trimestral.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</si>
  <si>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Enriqueta esta por completar su último año de escuela de gastronomía y luego desea asistir a la escuela culinaria de París; para esto necesitará $10,000 por año durante cuatro años, empezando el año siguiente (es decir, necesitará retirar los primeros $10,000 dentro de un año).  Su tío rico le ofrece inscribirla en la escuela y le depositará en un banco que paga el 7% anual capitalizable semestral mente, la suma de dinero suficiente para cubrir los costos durante los siguientes cuatro años.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</si>
  <si>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 cuánto debe ser su depósito</t>
    </r>
  </si>
  <si>
    <t>TAE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</si>
  <si>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Sofía quiere comprar un automóvil que cuesta $25,000.  Ha acordado pedir prestado el importe total del precio de compra de vehículo a su papá, ofreciéndole pagar cuotas iguales al final de cada mes.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</si>
  <si>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Calcule de cuánto deberán de ser las cuotas si  Sofía desea cancelarlo en un plazo de 24 meses y le quiere ofrecer a su papá una tasa de interés simple del 8% capitalización mensual.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</si>
  <si>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Calcule el cuadro de pagos de interés y capital de Sofía para el plazo que dure su  crédito.</t>
    </r>
  </si>
  <si>
    <t>Saldo inicial</t>
  </si>
  <si>
    <t>Pagos</t>
  </si>
  <si>
    <t>Intereses</t>
  </si>
  <si>
    <t>Capital</t>
  </si>
  <si>
    <t>Saldo final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</si>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</sst>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Q&quot;#,##0.00;[Red]\-&quot;Q&quot;#,##0.00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Fill="1"/>
    <xf numFmtId="8" fontId="0" fillId="0" borderId="0" xfId="0" applyNumberFormat="1"/>
    <xf numFmtId="43" fontId="0" fillId="0" borderId="0" xfId="1" applyFont="1"/>
    <xf numFmtId="0" fontId="0" fillId="0" borderId="0" xfId="0" applyAlignment="1">
      <alignment horizontal="left" vertical="center" indent="10"/>
    </xf>
    <xf numFmtId="0" fontId="2" fillId="0" borderId="0" xfId="0" applyFont="1"/>
    <xf numFmtId="8" fontId="0" fillId="0" borderId="0" xfId="1" applyNumberFormat="1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98"/>
  <sheetViews>
    <sheetView tabSelected="1" workbookViewId="0">
      <selection activeCell="D95" sqref="D95"/>
    </sheetView>
  </sheetViews>
  <sheetFormatPr defaultRowHeight="15" x14ac:dyDescent="0.25"/>
  <cols>
    <col min="4" max="5" width="11.28515625" bestFit="1" customWidth="1"/>
    <col min="6" max="6" width="10.5703125" bestFit="1" customWidth="1"/>
    <col min="8" max="8" width="9.5703125" bestFit="1" customWidth="1"/>
    <col min="9" max="9" width="11.5703125" bestFit="1" customWidth="1"/>
    <col min="10" max="11" width="9.5703125" bestFit="1" customWidth="1"/>
    <col min="12" max="13" width="10.5703125" bestFit="1" customWidth="1"/>
    <col min="16" max="16" width="11.28515625" bestFit="1" customWidth="1"/>
  </cols>
  <sheetData>
    <row r="3" spans="3:13" x14ac:dyDescent="0.25">
      <c r="C3" s="9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3:13" x14ac:dyDescent="0.25"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3:13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3:13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9" spans="3:13" x14ac:dyDescent="0.25">
      <c r="C9" s="2" t="s">
        <v>0</v>
      </c>
      <c r="D9">
        <f>5*4</f>
        <v>20</v>
      </c>
      <c r="H9" s="2" t="s">
        <v>0</v>
      </c>
      <c r="I9">
        <f>5*12</f>
        <v>60</v>
      </c>
      <c r="K9" s="2"/>
    </row>
    <row r="10" spans="3:13" x14ac:dyDescent="0.25">
      <c r="C10" s="2" t="s">
        <v>1</v>
      </c>
      <c r="D10">
        <f>0.12/4</f>
        <v>0.03</v>
      </c>
      <c r="H10" s="2" t="s">
        <v>1</v>
      </c>
      <c r="I10">
        <v>0.01</v>
      </c>
      <c r="K10" s="2"/>
    </row>
    <row r="11" spans="3:13" x14ac:dyDescent="0.25">
      <c r="C11" s="2" t="s">
        <v>2</v>
      </c>
      <c r="D11" s="4">
        <v>-20000</v>
      </c>
      <c r="H11" s="2" t="s">
        <v>2</v>
      </c>
      <c r="I11" s="4">
        <v>-20000</v>
      </c>
      <c r="K11" s="2"/>
      <c r="L11" s="4"/>
    </row>
    <row r="12" spans="3:13" x14ac:dyDescent="0.25">
      <c r="C12" s="2" t="s">
        <v>3</v>
      </c>
      <c r="H12" s="2" t="s">
        <v>3</v>
      </c>
      <c r="K12" s="2"/>
    </row>
    <row r="13" spans="3:13" x14ac:dyDescent="0.25">
      <c r="C13" t="s">
        <v>4</v>
      </c>
      <c r="H13" t="s">
        <v>4</v>
      </c>
    </row>
    <row r="14" spans="3:13" x14ac:dyDescent="0.25">
      <c r="C14" t="s">
        <v>5</v>
      </c>
      <c r="D14" s="3">
        <f>FV(D10,D9,D12,D11,0)</f>
        <v>36122.224693388263</v>
      </c>
      <c r="H14" t="s">
        <v>5</v>
      </c>
      <c r="I14" s="3">
        <f>FV(I10,I9,I12,I11,0)</f>
        <v>36333.933971281826</v>
      </c>
      <c r="L14" s="3"/>
    </row>
    <row r="18" spans="3:14" x14ac:dyDescent="0.25">
      <c r="C18" s="1" t="s">
        <v>7</v>
      </c>
    </row>
    <row r="19" spans="3:14" x14ac:dyDescent="0.25">
      <c r="C19" s="5" t="s">
        <v>8</v>
      </c>
    </row>
    <row r="20" spans="3:14" x14ac:dyDescent="0.25">
      <c r="C20" s="5" t="s">
        <v>9</v>
      </c>
    </row>
    <row r="21" spans="3:14" x14ac:dyDescent="0.25">
      <c r="C21" s="5" t="s">
        <v>10</v>
      </c>
    </row>
    <row r="22" spans="3:14" x14ac:dyDescent="0.25">
      <c r="C22" s="5" t="s">
        <v>11</v>
      </c>
    </row>
    <row r="24" spans="3:14" x14ac:dyDescent="0.25">
      <c r="D24" s="6" t="s">
        <v>12</v>
      </c>
      <c r="G24" s="6" t="s">
        <v>13</v>
      </c>
      <c r="J24" s="6" t="s">
        <v>14</v>
      </c>
      <c r="M24" s="6" t="s">
        <v>15</v>
      </c>
    </row>
    <row r="25" spans="3:14" x14ac:dyDescent="0.25">
      <c r="D25" s="2" t="s">
        <v>0</v>
      </c>
      <c r="E25">
        <v>5</v>
      </c>
      <c r="G25" s="2" t="s">
        <v>0</v>
      </c>
      <c r="H25">
        <f>5*2</f>
        <v>10</v>
      </c>
      <c r="J25" s="2" t="s">
        <v>0</v>
      </c>
      <c r="K25">
        <f>5*4</f>
        <v>20</v>
      </c>
      <c r="M25" s="2" t="s">
        <v>0</v>
      </c>
      <c r="N25">
        <f>5*12</f>
        <v>60</v>
      </c>
    </row>
    <row r="26" spans="3:14" x14ac:dyDescent="0.25">
      <c r="D26" s="2" t="s">
        <v>1</v>
      </c>
      <c r="E26">
        <v>0.12</v>
      </c>
      <c r="G26" s="2" t="s">
        <v>1</v>
      </c>
      <c r="H26">
        <f>0.12/2</f>
        <v>0.06</v>
      </c>
      <c r="J26" s="2" t="s">
        <v>1</v>
      </c>
      <c r="K26">
        <f>0.12/4</f>
        <v>0.03</v>
      </c>
      <c r="M26" s="2" t="s">
        <v>1</v>
      </c>
      <c r="N26">
        <f>0.12/12</f>
        <v>0.01</v>
      </c>
    </row>
    <row r="27" spans="3:14" x14ac:dyDescent="0.25">
      <c r="D27" s="2" t="s">
        <v>2</v>
      </c>
      <c r="E27" s="4">
        <v>-500</v>
      </c>
      <c r="G27" s="2" t="s">
        <v>2</v>
      </c>
      <c r="H27" s="4">
        <v>-500</v>
      </c>
      <c r="J27" s="2" t="s">
        <v>2</v>
      </c>
      <c r="K27" s="4">
        <v>-500</v>
      </c>
      <c r="M27" s="2" t="s">
        <v>2</v>
      </c>
      <c r="N27" s="4">
        <v>-500</v>
      </c>
    </row>
    <row r="28" spans="3:14" x14ac:dyDescent="0.25">
      <c r="D28" s="2" t="s">
        <v>3</v>
      </c>
      <c r="G28" s="2" t="s">
        <v>3</v>
      </c>
      <c r="J28" s="2" t="s">
        <v>3</v>
      </c>
      <c r="M28" s="2" t="s">
        <v>3</v>
      </c>
    </row>
    <row r="29" spans="3:14" x14ac:dyDescent="0.25">
      <c r="D29" t="s">
        <v>4</v>
      </c>
      <c r="G29" t="s">
        <v>4</v>
      </c>
      <c r="J29" t="s">
        <v>4</v>
      </c>
      <c r="M29" t="s">
        <v>4</v>
      </c>
    </row>
    <row r="30" spans="3:14" x14ac:dyDescent="0.25">
      <c r="D30" t="s">
        <v>5</v>
      </c>
      <c r="E30" s="3">
        <f>FV(E26,E25,E28,E27,0)</f>
        <v>881.17084160000024</v>
      </c>
      <c r="G30" t="s">
        <v>5</v>
      </c>
      <c r="H30" s="3">
        <f>FV(H26,H25,H28,H27,0)</f>
        <v>895.42384827142735</v>
      </c>
      <c r="J30" t="s">
        <v>5</v>
      </c>
      <c r="K30" s="3">
        <f>FV(K26,K25,K28,K27,0)</f>
        <v>903.05561733470665</v>
      </c>
      <c r="M30" t="s">
        <v>5</v>
      </c>
      <c r="N30" s="3">
        <f>FV(N26,N25,N28,N27,0)</f>
        <v>908.34834928204566</v>
      </c>
    </row>
    <row r="34" spans="4:12" x14ac:dyDescent="0.25">
      <c r="D34" s="1" t="s">
        <v>16</v>
      </c>
    </row>
    <row r="35" spans="4:12" x14ac:dyDescent="0.25">
      <c r="D35" s="5" t="s">
        <v>17</v>
      </c>
    </row>
    <row r="36" spans="4:12" x14ac:dyDescent="0.25">
      <c r="D36" s="5" t="s">
        <v>18</v>
      </c>
    </row>
    <row r="38" spans="4:12" x14ac:dyDescent="0.25">
      <c r="E38" t="s">
        <v>12</v>
      </c>
      <c r="I38" t="s">
        <v>12</v>
      </c>
    </row>
    <row r="39" spans="4:12" x14ac:dyDescent="0.25">
      <c r="E39" s="2" t="s">
        <v>0</v>
      </c>
      <c r="F39">
        <f>5*2</f>
        <v>10</v>
      </c>
      <c r="I39" s="2" t="s">
        <v>0</v>
      </c>
      <c r="J39">
        <f>5*4</f>
        <v>20</v>
      </c>
    </row>
    <row r="40" spans="4:12" x14ac:dyDescent="0.25">
      <c r="E40" s="2" t="s">
        <v>1</v>
      </c>
      <c r="F40">
        <f>0.12/2</f>
        <v>0.06</v>
      </c>
      <c r="I40" s="2" t="s">
        <v>1</v>
      </c>
      <c r="J40">
        <f>0.12/4</f>
        <v>0.03</v>
      </c>
    </row>
    <row r="41" spans="4:12" x14ac:dyDescent="0.25">
      <c r="E41" s="2" t="s">
        <v>2</v>
      </c>
      <c r="F41">
        <v>0</v>
      </c>
      <c r="I41" s="2" t="s">
        <v>2</v>
      </c>
      <c r="J41">
        <v>0</v>
      </c>
    </row>
    <row r="42" spans="4:12" x14ac:dyDescent="0.25">
      <c r="E42" s="2" t="s">
        <v>3</v>
      </c>
      <c r="F42">
        <v>-400</v>
      </c>
      <c r="I42" s="2" t="s">
        <v>3</v>
      </c>
      <c r="J42">
        <v>-200</v>
      </c>
    </row>
    <row r="43" spans="4:12" x14ac:dyDescent="0.25">
      <c r="E43" t="s">
        <v>4</v>
      </c>
      <c r="F43">
        <v>0</v>
      </c>
      <c r="I43" t="s">
        <v>4</v>
      </c>
      <c r="J43">
        <v>0</v>
      </c>
    </row>
    <row r="44" spans="4:12" x14ac:dyDescent="0.25">
      <c r="E44" t="s">
        <v>5</v>
      </c>
      <c r="F44" s="3">
        <f>FV(F40,F39,F42,F41,F43)</f>
        <v>5272.317976952364</v>
      </c>
      <c r="I44" t="s">
        <v>5</v>
      </c>
      <c r="J44" s="3">
        <f>FV(J40,J39,J42,J41,J43)</f>
        <v>5374.0748977960884</v>
      </c>
    </row>
    <row r="48" spans="4:12" ht="15" customHeight="1" x14ac:dyDescent="0.25">
      <c r="D48" s="9" t="s">
        <v>19</v>
      </c>
      <c r="E48" s="9"/>
      <c r="F48" s="9"/>
      <c r="G48" s="9"/>
      <c r="H48" s="9"/>
      <c r="I48" s="9"/>
      <c r="J48" s="9"/>
      <c r="K48" s="9"/>
      <c r="L48" s="9"/>
    </row>
    <row r="49" spans="4:16" x14ac:dyDescent="0.25">
      <c r="D49" s="9"/>
      <c r="E49" s="9"/>
      <c r="F49" s="9"/>
      <c r="G49" s="9"/>
      <c r="H49" s="9"/>
      <c r="I49" s="9"/>
      <c r="J49" s="9"/>
      <c r="K49" s="9"/>
      <c r="L49" s="9"/>
    </row>
    <row r="50" spans="4:16" x14ac:dyDescent="0.25">
      <c r="D50" s="9"/>
      <c r="E50" s="9"/>
      <c r="F50" s="9"/>
      <c r="G50" s="9"/>
      <c r="H50" s="9"/>
      <c r="I50" s="9"/>
      <c r="J50" s="9"/>
      <c r="K50" s="9"/>
      <c r="L50" s="9"/>
    </row>
    <row r="51" spans="4:16" x14ac:dyDescent="0.25">
      <c r="D51" s="9"/>
      <c r="E51" s="9"/>
      <c r="F51" s="9"/>
      <c r="G51" s="9"/>
      <c r="H51" s="9"/>
      <c r="I51" s="9"/>
      <c r="J51" s="9"/>
      <c r="K51" s="9"/>
      <c r="L51" s="9"/>
    </row>
    <row r="52" spans="4:16" x14ac:dyDescent="0.25">
      <c r="D52" s="9"/>
      <c r="E52" s="9"/>
      <c r="F52" s="9"/>
      <c r="G52" s="9"/>
      <c r="H52" s="9"/>
      <c r="I52" s="9"/>
      <c r="J52" s="9"/>
      <c r="K52" s="9"/>
      <c r="L52" s="9"/>
    </row>
    <row r="53" spans="4:16" x14ac:dyDescent="0.25">
      <c r="D53" s="9"/>
      <c r="E53" s="9"/>
      <c r="F53" s="9"/>
      <c r="G53" s="9"/>
      <c r="H53" s="9"/>
      <c r="I53" s="9"/>
      <c r="J53" s="9"/>
      <c r="K53" s="9"/>
      <c r="L53" s="9"/>
    </row>
    <row r="54" spans="4:16" x14ac:dyDescent="0.25">
      <c r="D54" s="9"/>
      <c r="E54" s="9"/>
      <c r="F54" s="9"/>
      <c r="G54" s="9"/>
      <c r="H54" s="9"/>
      <c r="I54" s="9"/>
      <c r="J54" s="9"/>
      <c r="K54" s="9"/>
      <c r="L54" s="9"/>
    </row>
    <row r="55" spans="4:16" x14ac:dyDescent="0.25">
      <c r="D55" s="5" t="s">
        <v>20</v>
      </c>
    </row>
    <row r="56" spans="4:16" x14ac:dyDescent="0.25">
      <c r="O56" s="2" t="s">
        <v>0</v>
      </c>
      <c r="P56">
        <v>4</v>
      </c>
    </row>
    <row r="57" spans="4:16" x14ac:dyDescent="0.25">
      <c r="E57" s="2" t="s">
        <v>0</v>
      </c>
      <c r="F57">
        <v>4</v>
      </c>
      <c r="K57" t="s">
        <v>21</v>
      </c>
      <c r="L57">
        <f>(1+(0.07/2))^2-1</f>
        <v>7.1224999999999872E-2</v>
      </c>
      <c r="O57" s="2" t="s">
        <v>1</v>
      </c>
      <c r="P57">
        <f>L57</f>
        <v>7.1224999999999872E-2</v>
      </c>
    </row>
    <row r="58" spans="4:16" x14ac:dyDescent="0.25">
      <c r="E58" s="2" t="s">
        <v>1</v>
      </c>
      <c r="F58">
        <f>L57</f>
        <v>7.1224999999999872E-2</v>
      </c>
      <c r="O58" s="2" t="s">
        <v>2</v>
      </c>
      <c r="P58" s="3">
        <v>33778.65</v>
      </c>
    </row>
    <row r="59" spans="4:16" x14ac:dyDescent="0.25">
      <c r="E59" s="2" t="s">
        <v>2</v>
      </c>
      <c r="F59" s="3">
        <f>PV(F58,F57,F60,F62,F61)</f>
        <v>33778.651285889769</v>
      </c>
      <c r="O59" s="2" t="s">
        <v>3</v>
      </c>
      <c r="P59" s="7">
        <f>PMT(P57,P56,P58,P61,P60)</f>
        <v>-9999.9996193187908</v>
      </c>
    </row>
    <row r="60" spans="4:16" x14ac:dyDescent="0.25">
      <c r="E60" s="2" t="s">
        <v>3</v>
      </c>
      <c r="F60" s="4">
        <v>-10000</v>
      </c>
      <c r="O60" t="s">
        <v>4</v>
      </c>
      <c r="P60">
        <v>0</v>
      </c>
    </row>
    <row r="61" spans="4:16" x14ac:dyDescent="0.25">
      <c r="E61" t="s">
        <v>4</v>
      </c>
      <c r="F61">
        <v>0</v>
      </c>
      <c r="O61" t="s">
        <v>5</v>
      </c>
    </row>
    <row r="62" spans="4:16" x14ac:dyDescent="0.25">
      <c r="E62" t="s">
        <v>5</v>
      </c>
    </row>
    <row r="66" spans="4:13" ht="15" customHeight="1" x14ac:dyDescent="0.25">
      <c r="D66" s="9" t="s">
        <v>22</v>
      </c>
      <c r="E66" s="9"/>
      <c r="F66" s="9"/>
      <c r="G66" s="9"/>
      <c r="H66" s="9"/>
      <c r="I66" s="9"/>
      <c r="J66" s="9"/>
      <c r="K66" s="9"/>
      <c r="L66" s="9"/>
      <c r="M66" s="9"/>
    </row>
    <row r="67" spans="4:13" x14ac:dyDescent="0.25"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4:13" x14ac:dyDescent="0.25"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4:13" x14ac:dyDescent="0.25">
      <c r="D69" s="9" t="s">
        <v>23</v>
      </c>
      <c r="E69" s="9"/>
      <c r="F69" s="9"/>
      <c r="G69" s="9"/>
      <c r="H69" s="9"/>
      <c r="I69" s="9"/>
      <c r="J69" s="9"/>
      <c r="K69" s="9"/>
      <c r="L69" s="9"/>
      <c r="M69" s="9"/>
    </row>
    <row r="70" spans="4:13" x14ac:dyDescent="0.25"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4:13" x14ac:dyDescent="0.25">
      <c r="D71" s="9" t="s">
        <v>24</v>
      </c>
      <c r="E71" s="9"/>
      <c r="F71" s="9"/>
      <c r="G71" s="9"/>
      <c r="H71" s="9"/>
      <c r="I71" s="9"/>
      <c r="J71" s="9"/>
      <c r="K71" s="9"/>
      <c r="L71" s="9"/>
      <c r="M71" s="9"/>
    </row>
    <row r="72" spans="4:13" x14ac:dyDescent="0.25">
      <c r="D72" s="9"/>
      <c r="E72" s="9"/>
      <c r="F72" s="9"/>
      <c r="G72" s="9"/>
      <c r="H72" s="9"/>
      <c r="I72" s="9"/>
      <c r="J72" s="9"/>
      <c r="K72" s="9"/>
      <c r="L72" s="9"/>
      <c r="M72" s="9"/>
    </row>
    <row r="74" spans="4:13" x14ac:dyDescent="0.25">
      <c r="D74" s="2" t="s">
        <v>0</v>
      </c>
      <c r="E74">
        <v>24</v>
      </c>
      <c r="H74" s="8" t="s">
        <v>30</v>
      </c>
      <c r="I74" s="8" t="s">
        <v>25</v>
      </c>
      <c r="J74" s="8" t="s">
        <v>26</v>
      </c>
      <c r="K74" s="8" t="s">
        <v>27</v>
      </c>
      <c r="L74" s="8" t="s">
        <v>28</v>
      </c>
      <c r="M74" s="8" t="s">
        <v>29</v>
      </c>
    </row>
    <row r="75" spans="4:13" x14ac:dyDescent="0.25">
      <c r="D75" s="2" t="s">
        <v>1</v>
      </c>
      <c r="E75">
        <v>0.08</v>
      </c>
      <c r="H75">
        <v>1</v>
      </c>
      <c r="I75" s="3">
        <f>E76*-1</f>
        <v>25000</v>
      </c>
      <c r="J75" s="3">
        <f>$E$77</f>
        <v>2374.4490400887353</v>
      </c>
      <c r="K75" s="3">
        <f>I75*$E$75</f>
        <v>2000</v>
      </c>
      <c r="L75" s="3">
        <f>J75-K75</f>
        <v>374.44904008873527</v>
      </c>
      <c r="M75" s="3">
        <f>I75-L75</f>
        <v>24625.550959911263</v>
      </c>
    </row>
    <row r="76" spans="4:13" x14ac:dyDescent="0.25">
      <c r="D76" s="2" t="s">
        <v>2</v>
      </c>
      <c r="E76" s="3">
        <v>-25000</v>
      </c>
      <c r="H76">
        <v>2</v>
      </c>
      <c r="I76" s="3">
        <f>M75</f>
        <v>24625.550959911263</v>
      </c>
      <c r="J76" s="3">
        <f>$E$77</f>
        <v>2374.4490400887353</v>
      </c>
      <c r="K76" s="3">
        <f>I76*$E$75</f>
        <v>1970.044076792901</v>
      </c>
      <c r="L76" s="3">
        <f>J76-K76</f>
        <v>404.40496329583425</v>
      </c>
      <c r="M76" s="3">
        <f>I76-L76</f>
        <v>24221.145996615429</v>
      </c>
    </row>
    <row r="77" spans="4:13" x14ac:dyDescent="0.25">
      <c r="D77" s="2" t="s">
        <v>3</v>
      </c>
      <c r="E77" s="7">
        <f>PMT(E75,E74,E76,E79,E78)</f>
        <v>2374.4490400887353</v>
      </c>
      <c r="H77">
        <v>3</v>
      </c>
      <c r="I77" s="3">
        <f t="shared" ref="I77:I98" si="0">M76</f>
        <v>24221.145996615429</v>
      </c>
      <c r="J77" s="3">
        <f t="shared" ref="J77:J98" si="1">$E$77</f>
        <v>2374.4490400887353</v>
      </c>
      <c r="K77" s="3">
        <f t="shared" ref="K77:K98" si="2">I77*$E$75</f>
        <v>1937.6916797292342</v>
      </c>
      <c r="L77" s="3">
        <f t="shared" ref="L77:L98" si="3">J77-K77</f>
        <v>436.75736035950104</v>
      </c>
      <c r="M77" s="3">
        <f t="shared" ref="M77:M98" si="4">I77-L77</f>
        <v>23784.388636255928</v>
      </c>
    </row>
    <row r="78" spans="4:13" x14ac:dyDescent="0.25">
      <c r="D78" t="s">
        <v>4</v>
      </c>
      <c r="E78">
        <v>0</v>
      </c>
      <c r="H78">
        <v>4</v>
      </c>
      <c r="I78" s="3">
        <f t="shared" si="0"/>
        <v>23784.388636255928</v>
      </c>
      <c r="J78" s="3">
        <f t="shared" si="1"/>
        <v>2374.4490400887353</v>
      </c>
      <c r="K78" s="3">
        <f t="shared" si="2"/>
        <v>1902.7510909004743</v>
      </c>
      <c r="L78" s="3">
        <f t="shared" si="3"/>
        <v>471.69794918826096</v>
      </c>
      <c r="M78" s="3">
        <f t="shared" si="4"/>
        <v>23312.690687067668</v>
      </c>
    </row>
    <row r="79" spans="4:13" x14ac:dyDescent="0.25">
      <c r="D79" t="s">
        <v>5</v>
      </c>
      <c r="H79">
        <v>5</v>
      </c>
      <c r="I79" s="3">
        <f t="shared" si="0"/>
        <v>23312.690687067668</v>
      </c>
      <c r="J79" s="3">
        <f t="shared" si="1"/>
        <v>2374.4490400887353</v>
      </c>
      <c r="K79" s="3">
        <f t="shared" si="2"/>
        <v>1865.0152549654135</v>
      </c>
      <c r="L79" s="3">
        <f t="shared" si="3"/>
        <v>509.43378512332174</v>
      </c>
      <c r="M79" s="3">
        <f t="shared" si="4"/>
        <v>22803.256901944347</v>
      </c>
    </row>
    <row r="80" spans="4:13" x14ac:dyDescent="0.25">
      <c r="H80">
        <v>6</v>
      </c>
      <c r="I80" s="3">
        <f t="shared" si="0"/>
        <v>22803.256901944347</v>
      </c>
      <c r="J80" s="3">
        <f t="shared" si="1"/>
        <v>2374.4490400887353</v>
      </c>
      <c r="K80" s="3">
        <f t="shared" si="2"/>
        <v>1824.2605521555479</v>
      </c>
      <c r="L80" s="3">
        <f t="shared" si="3"/>
        <v>550.18848793318739</v>
      </c>
      <c r="M80" s="3">
        <f>I80-L80+N80</f>
        <v>22253.068414011159</v>
      </c>
    </row>
    <row r="81" spans="8:13" x14ac:dyDescent="0.25">
      <c r="H81">
        <v>7</v>
      </c>
      <c r="I81" s="3">
        <f t="shared" si="0"/>
        <v>22253.068414011159</v>
      </c>
      <c r="J81" s="3">
        <f t="shared" si="1"/>
        <v>2374.4490400887353</v>
      </c>
      <c r="K81" s="3">
        <f t="shared" si="2"/>
        <v>1780.2454731208927</v>
      </c>
      <c r="L81" s="3">
        <f t="shared" si="3"/>
        <v>594.20356696784256</v>
      </c>
      <c r="M81" s="3">
        <f t="shared" si="4"/>
        <v>21658.864847043318</v>
      </c>
    </row>
    <row r="82" spans="8:13" x14ac:dyDescent="0.25">
      <c r="H82">
        <v>8</v>
      </c>
      <c r="I82" s="3">
        <f t="shared" si="0"/>
        <v>21658.864847043318</v>
      </c>
      <c r="J82" s="3">
        <f t="shared" si="1"/>
        <v>2374.4490400887353</v>
      </c>
      <c r="K82" s="3">
        <f t="shared" si="2"/>
        <v>1732.7091877634655</v>
      </c>
      <c r="L82" s="3">
        <f t="shared" si="3"/>
        <v>641.73985232526979</v>
      </c>
      <c r="M82" s="3">
        <f t="shared" si="4"/>
        <v>21017.124994718048</v>
      </c>
    </row>
    <row r="83" spans="8:13" x14ac:dyDescent="0.25">
      <c r="H83">
        <v>9</v>
      </c>
      <c r="I83" s="3">
        <f t="shared" si="0"/>
        <v>21017.124994718048</v>
      </c>
      <c r="J83" s="3">
        <f t="shared" si="1"/>
        <v>2374.4490400887353</v>
      </c>
      <c r="K83" s="3">
        <f t="shared" si="2"/>
        <v>1681.3699995774439</v>
      </c>
      <c r="L83" s="3">
        <f t="shared" si="3"/>
        <v>693.0790405112914</v>
      </c>
      <c r="M83" s="3">
        <f t="shared" si="4"/>
        <v>20324.045954206755</v>
      </c>
    </row>
    <row r="84" spans="8:13" x14ac:dyDescent="0.25">
      <c r="H84">
        <v>10</v>
      </c>
      <c r="I84" s="3">
        <f t="shared" si="0"/>
        <v>20324.045954206755</v>
      </c>
      <c r="J84" s="3">
        <f t="shared" si="1"/>
        <v>2374.4490400887353</v>
      </c>
      <c r="K84" s="3">
        <f t="shared" si="2"/>
        <v>1625.9236763365404</v>
      </c>
      <c r="L84" s="3">
        <f t="shared" si="3"/>
        <v>748.52536375219483</v>
      </c>
      <c r="M84" s="3">
        <f t="shared" si="4"/>
        <v>19575.520590454558</v>
      </c>
    </row>
    <row r="85" spans="8:13" x14ac:dyDescent="0.25">
      <c r="H85">
        <v>11</v>
      </c>
      <c r="I85" s="3">
        <f t="shared" si="0"/>
        <v>19575.520590454558</v>
      </c>
      <c r="J85" s="3">
        <f t="shared" si="1"/>
        <v>2374.4490400887353</v>
      </c>
      <c r="K85" s="3">
        <f t="shared" si="2"/>
        <v>1566.0416472363647</v>
      </c>
      <c r="L85" s="3">
        <f t="shared" si="3"/>
        <v>808.40739285237055</v>
      </c>
      <c r="M85" s="3">
        <f t="shared" si="4"/>
        <v>18767.113197602186</v>
      </c>
    </row>
    <row r="86" spans="8:13" x14ac:dyDescent="0.25">
      <c r="H86">
        <v>12</v>
      </c>
      <c r="I86" s="3">
        <f t="shared" si="0"/>
        <v>18767.113197602186</v>
      </c>
      <c r="J86" s="3">
        <f t="shared" si="1"/>
        <v>2374.4490400887353</v>
      </c>
      <c r="K86" s="3">
        <f t="shared" si="2"/>
        <v>1501.3690558081748</v>
      </c>
      <c r="L86" s="3">
        <f t="shared" si="3"/>
        <v>873.07998428056044</v>
      </c>
      <c r="M86" s="3">
        <f t="shared" si="4"/>
        <v>17894.033213321625</v>
      </c>
    </row>
    <row r="87" spans="8:13" x14ac:dyDescent="0.25">
      <c r="H87">
        <v>13</v>
      </c>
      <c r="I87" s="3">
        <f t="shared" si="0"/>
        <v>17894.033213321625</v>
      </c>
      <c r="J87" s="3">
        <f t="shared" si="1"/>
        <v>2374.4490400887353</v>
      </c>
      <c r="K87" s="3">
        <f t="shared" si="2"/>
        <v>1431.5226570657301</v>
      </c>
      <c r="L87" s="3">
        <f t="shared" si="3"/>
        <v>942.9263830230052</v>
      </c>
      <c r="M87" s="3">
        <f t="shared" si="4"/>
        <v>16951.10683029862</v>
      </c>
    </row>
    <row r="88" spans="8:13" x14ac:dyDescent="0.25">
      <c r="H88">
        <v>14</v>
      </c>
      <c r="I88" s="3">
        <f t="shared" si="0"/>
        <v>16951.10683029862</v>
      </c>
      <c r="J88" s="3">
        <f t="shared" si="1"/>
        <v>2374.4490400887353</v>
      </c>
      <c r="K88" s="3">
        <f t="shared" si="2"/>
        <v>1356.0885464238897</v>
      </c>
      <c r="L88" s="3">
        <f t="shared" si="3"/>
        <v>1018.3604936648455</v>
      </c>
      <c r="M88" s="3">
        <f t="shared" si="4"/>
        <v>15932.746336633774</v>
      </c>
    </row>
    <row r="89" spans="8:13" x14ac:dyDescent="0.25">
      <c r="H89">
        <v>15</v>
      </c>
      <c r="I89" s="3">
        <f t="shared" si="0"/>
        <v>15932.746336633774</v>
      </c>
      <c r="J89" s="3">
        <f t="shared" si="1"/>
        <v>2374.4490400887353</v>
      </c>
      <c r="K89" s="3">
        <f t="shared" si="2"/>
        <v>1274.619706930702</v>
      </c>
      <c r="L89" s="3">
        <f t="shared" si="3"/>
        <v>1099.8293331580333</v>
      </c>
      <c r="M89" s="3">
        <f t="shared" si="4"/>
        <v>14832.917003475741</v>
      </c>
    </row>
    <row r="90" spans="8:13" x14ac:dyDescent="0.25">
      <c r="H90">
        <v>16</v>
      </c>
      <c r="I90" s="3">
        <f t="shared" si="0"/>
        <v>14832.917003475741</v>
      </c>
      <c r="J90" s="3">
        <f t="shared" si="1"/>
        <v>2374.4490400887353</v>
      </c>
      <c r="K90" s="3">
        <f t="shared" si="2"/>
        <v>1186.6333602780594</v>
      </c>
      <c r="L90" s="3">
        <f t="shared" si="3"/>
        <v>1187.8156798106759</v>
      </c>
      <c r="M90" s="3">
        <f t="shared" si="4"/>
        <v>13645.101323665065</v>
      </c>
    </row>
    <row r="91" spans="8:13" x14ac:dyDescent="0.25">
      <c r="H91">
        <v>17</v>
      </c>
      <c r="I91" s="3">
        <f t="shared" si="0"/>
        <v>13645.101323665065</v>
      </c>
      <c r="J91" s="3">
        <f t="shared" si="1"/>
        <v>2374.4490400887353</v>
      </c>
      <c r="K91" s="3">
        <f t="shared" si="2"/>
        <v>1091.6081058932052</v>
      </c>
      <c r="L91" s="3">
        <f t="shared" si="3"/>
        <v>1282.8409341955301</v>
      </c>
      <c r="M91" s="3">
        <f t="shared" si="4"/>
        <v>12362.260389469535</v>
      </c>
    </row>
    <row r="92" spans="8:13" x14ac:dyDescent="0.25">
      <c r="H92">
        <v>18</v>
      </c>
      <c r="I92" s="3">
        <f t="shared" si="0"/>
        <v>12362.260389469535</v>
      </c>
      <c r="J92" s="3">
        <f t="shared" si="1"/>
        <v>2374.4490400887353</v>
      </c>
      <c r="K92" s="3">
        <f t="shared" si="2"/>
        <v>988.98083115756276</v>
      </c>
      <c r="L92" s="3">
        <f t="shared" si="3"/>
        <v>1385.4682089311725</v>
      </c>
      <c r="M92" s="3">
        <f t="shared" si="4"/>
        <v>10976.792180538363</v>
      </c>
    </row>
    <row r="93" spans="8:13" x14ac:dyDescent="0.25">
      <c r="H93">
        <v>19</v>
      </c>
      <c r="I93" s="3">
        <f t="shared" si="0"/>
        <v>10976.792180538363</v>
      </c>
      <c r="J93" s="3">
        <f t="shared" si="1"/>
        <v>2374.4490400887353</v>
      </c>
      <c r="K93" s="3">
        <f t="shared" si="2"/>
        <v>878.14337444306909</v>
      </c>
      <c r="L93" s="3">
        <f t="shared" si="3"/>
        <v>1496.3056656456661</v>
      </c>
      <c r="M93" s="3">
        <f t="shared" si="4"/>
        <v>9480.4865148926965</v>
      </c>
    </row>
    <row r="94" spans="8:13" x14ac:dyDescent="0.25">
      <c r="H94">
        <v>20</v>
      </c>
      <c r="I94" s="3">
        <f t="shared" si="0"/>
        <v>9480.4865148926965</v>
      </c>
      <c r="J94" s="3">
        <f t="shared" si="1"/>
        <v>2374.4490400887353</v>
      </c>
      <c r="K94" s="3">
        <f t="shared" si="2"/>
        <v>758.43892119141572</v>
      </c>
      <c r="L94" s="3">
        <f t="shared" si="3"/>
        <v>1616.0101188973194</v>
      </c>
      <c r="M94" s="3">
        <f t="shared" si="4"/>
        <v>7864.4763959953771</v>
      </c>
    </row>
    <row r="95" spans="8:13" x14ac:dyDescent="0.25">
      <c r="H95">
        <v>21</v>
      </c>
      <c r="I95" s="3">
        <f t="shared" si="0"/>
        <v>7864.4763959953771</v>
      </c>
      <c r="J95" s="3">
        <f t="shared" si="1"/>
        <v>2374.4490400887353</v>
      </c>
      <c r="K95" s="3">
        <f t="shared" si="2"/>
        <v>629.15811167963022</v>
      </c>
      <c r="L95" s="3">
        <f t="shared" si="3"/>
        <v>1745.2909284091052</v>
      </c>
      <c r="M95" s="3">
        <f t="shared" si="4"/>
        <v>6119.1854675862724</v>
      </c>
    </row>
    <row r="96" spans="8:13" x14ac:dyDescent="0.25">
      <c r="H96">
        <v>22</v>
      </c>
      <c r="I96" s="3">
        <f t="shared" si="0"/>
        <v>6119.1854675862724</v>
      </c>
      <c r="J96" s="3">
        <f t="shared" si="1"/>
        <v>2374.4490400887353</v>
      </c>
      <c r="K96" s="3">
        <f t="shared" si="2"/>
        <v>489.53483740690177</v>
      </c>
      <c r="L96" s="3">
        <f t="shared" si="3"/>
        <v>1884.9142026818336</v>
      </c>
      <c r="M96" s="3">
        <f t="shared" si="4"/>
        <v>4234.2712649044388</v>
      </c>
    </row>
    <row r="97" spans="8:13" x14ac:dyDescent="0.25">
      <c r="H97">
        <v>23</v>
      </c>
      <c r="I97" s="3">
        <f t="shared" si="0"/>
        <v>4234.2712649044388</v>
      </c>
      <c r="J97" s="3">
        <f t="shared" si="1"/>
        <v>2374.4490400887353</v>
      </c>
      <c r="K97" s="3">
        <f t="shared" si="2"/>
        <v>338.74170119235509</v>
      </c>
      <c r="L97" s="3">
        <f t="shared" si="3"/>
        <v>2035.7073388963802</v>
      </c>
      <c r="M97" s="3">
        <f t="shared" si="4"/>
        <v>2198.5639260080588</v>
      </c>
    </row>
    <row r="98" spans="8:13" x14ac:dyDescent="0.25">
      <c r="H98">
        <v>24</v>
      </c>
      <c r="I98" s="3">
        <f t="shared" si="0"/>
        <v>2198.5639260080588</v>
      </c>
      <c r="J98" s="3">
        <f t="shared" si="1"/>
        <v>2374.4490400887353</v>
      </c>
      <c r="K98" s="3">
        <f t="shared" si="2"/>
        <v>175.88511408064471</v>
      </c>
      <c r="L98" s="3">
        <f t="shared" si="3"/>
        <v>2198.5639260080907</v>
      </c>
      <c r="M98" s="3">
        <f t="shared" si="4"/>
        <v>-3.1832314562052488E-11</v>
      </c>
    </row>
  </sheetData>
  <mergeCells count="5">
    <mergeCell ref="C3:M6"/>
    <mergeCell ref="D48:L54"/>
    <mergeCell ref="D69:M70"/>
    <mergeCell ref="D71:M72"/>
    <mergeCell ref="D66:M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7" zoomScaleNormal="77" workbookViewId="0">
      <selection activeCell="F17" sqref="F17"/>
    </sheetView>
  </sheetViews>
  <sheetFormatPr defaultRowHeight="15" x14ac:dyDescent="0.25"/>
  <cols>
    <col min="4" max="4" width="9.85546875" bestFit="1" customWidth="1"/>
    <col min="8" max="8" width="11.140625" bestFit="1" customWidth="1"/>
    <col min="9" max="9" width="10" bestFit="1" customWidth="1"/>
    <col min="10" max="10" width="9.7109375" bestFit="1" customWidth="1"/>
    <col min="11" max="11" width="10" bestFit="1" customWidth="1"/>
    <col min="12" max="12" width="11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Muñoz</dc:creator>
  <cp:lastModifiedBy>Ana Muñoz</cp:lastModifiedBy>
  <dcterms:created xsi:type="dcterms:W3CDTF">2019-10-09T15:11:54Z</dcterms:created>
  <dcterms:modified xsi:type="dcterms:W3CDTF">2020-11-11T21:40:05Z</dcterms:modified>
</cp:coreProperties>
</file>