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DAA34254-EA60-48B1-B1BC-CE845A0661D0}" xr6:coauthVersionLast="46" xr6:coauthVersionMax="46" xr10:uidLastSave="{00000000-0000-0000-0000-000000000000}"/>
  <bookViews>
    <workbookView xWindow="13320" yWindow="960" windowWidth="13755" windowHeight="11355" xr2:uid="{00000000-000D-0000-FFFF-FFFF00000000}"/>
  </bookViews>
  <sheets>
    <sheet name="Dato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7" l="1" a="1"/>
  <c r="K8" i="7" s="1"/>
  <c r="K6" i="7"/>
  <c r="K5" i="7" a="1"/>
  <c r="K5" i="7" s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4" i="7"/>
  <c r="G4" i="7" a="1"/>
  <c r="G4" i="7" s="1"/>
  <c r="E49" i="7" a="1"/>
  <c r="E49" i="7" s="1"/>
  <c r="L45" i="7" a="1"/>
  <c r="L45" i="7" s="1"/>
  <c r="L40" i="7" a="1"/>
  <c r="L4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<sst xmlns="http://schemas.openxmlformats.org/spreadsheetml/2006/main" count="43" uniqueCount="40">
  <si>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 xml:space="preserve">ACTIVOS TOTALES </t>
  </si>
  <si>
    <t>GASTOS</t>
  </si>
  <si>
    <t>ACTIVOS</t>
  </si>
  <si>
    <t>AGENCIAS</t>
  </si>
  <si>
    <t>Y estimado</t>
  </si>
  <si>
    <t>Error</t>
  </si>
  <si>
    <t>Utilizar la siguiente fórmula, realizando las operaciones matriciales indicadas para estimar B</t>
  </si>
  <si>
    <t>Constante</t>
  </si>
  <si>
    <t>EL CRÉDITO HIPOTECARIO NACIONAL DE GUATEMALA</t>
  </si>
  <si>
    <t>BANCO DE LOS TRABAJADORES</t>
  </si>
  <si>
    <t>BANCO INMOBILIARIO, S. A.</t>
  </si>
  <si>
    <t>BANCO INDUSTRIAL, S. A.</t>
  </si>
  <si>
    <t>BANCO DE DESARROLLO RURAL, S. A.</t>
  </si>
  <si>
    <t>BANCO INTERNACIONAL, S. A.</t>
  </si>
  <si>
    <t>BANCO REFORMADOR, S. A.</t>
  </si>
  <si>
    <t>VIVIBANCO, S. A.</t>
  </si>
  <si>
    <t>BANCO PROMERICA, S. A.</t>
  </si>
  <si>
    <t>BANCO FICOHSA GUATEMALA, S. A.</t>
  </si>
  <si>
    <t>BANCO DE ANTIGUA, S. A.</t>
  </si>
  <si>
    <t>BANCO DE AMÉRICA CENTRAL, S. A.</t>
  </si>
  <si>
    <t>BANCO CITIBANK DE GUATEMALA, S. A.</t>
  </si>
  <si>
    <t>BANCO AGROMERCANTIL DE GUATEMALA, S. A.</t>
  </si>
  <si>
    <t>BANCO G&amp;T CONTINENTAL, S. A.</t>
  </si>
  <si>
    <t>BANCO DE CRÉDITO, S. A.</t>
  </si>
  <si>
    <t>BANCO AZTECA DE GUATEMALA, S. A.</t>
  </si>
  <si>
    <t>Gastos Op. Y Admon</t>
  </si>
  <si>
    <t>CIFRAS MILES  DE Q.</t>
  </si>
  <si>
    <t>Fuente: Superintendencia de Bancos (Diciembre, 2013)</t>
  </si>
  <si>
    <t>Bactivos</t>
  </si>
  <si>
    <t>Bagencias</t>
  </si>
  <si>
    <t>Bo</t>
  </si>
  <si>
    <t>Coeficientes</t>
  </si>
  <si>
    <t>X^T</t>
  </si>
  <si>
    <t>X</t>
  </si>
  <si>
    <t>X'Y</t>
  </si>
  <si>
    <t>(X'X)^-1</t>
  </si>
  <si>
    <t>e'e</t>
  </si>
  <si>
    <t>ee'</t>
  </si>
  <si>
    <t>forma alterna</t>
  </si>
  <si>
    <t>matriz varianza convarianza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</si>
</sst>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000_);_(* \(#,##0.00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165" fontId="2" fillId="3" borderId="1" xfId="1" applyNumberFormat="1" applyFont="1" applyFill="1" applyBorder="1"/>
    <xf numFmtId="165" fontId="2" fillId="2" borderId="1" xfId="1" applyNumberFormat="1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43" fontId="2" fillId="4" borderId="1" xfId="0" applyNumberFormat="1" applyFont="1" applyFill="1" applyBorder="1"/>
    <xf numFmtId="43" fontId="0" fillId="4" borderId="1" xfId="0" applyNumberFormat="1" applyFill="1" applyBorder="1"/>
    <xf numFmtId="166" fontId="9" fillId="0" borderId="0" xfId="1" applyNumberFormat="1" applyFont="1"/>
    <xf numFmtId="0" fontId="5" fillId="0" borderId="0" xfId="0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24</xdr:row>
          <xdr:rowOff>142875</xdr:rowOff>
        </xdr:from>
        <xdr:to>
          <xdr:col>5</xdr:col>
          <xdr:colOff>695325</xdr:colOff>
          <xdr:row>32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476250</xdr:colOff>
          <xdr:row>34</xdr:row>
          <xdr:rowOff>0</xdr:rowOff>
        </xdr:from>
        <xdr:to>
          <xdr:col>1</xdr:col>
          <xdr:colOff>2038350</xdr:colOff>
          <xdr:row>36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666750</xdr:colOff>
          <xdr:row>38</xdr:row>
          <xdr:rowOff>47625</xdr:rowOff>
        </xdr:from>
        <xdr:to>
          <xdr:col>1</xdr:col>
          <xdr:colOff>2466975</xdr:colOff>
          <xdr:row>40</xdr:row>
          <xdr:rowOff>219075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43</xdr:row>
          <xdr:rowOff>104775</xdr:rowOff>
        </xdr:from>
        <xdr:to>
          <xdr:col>1</xdr:col>
          <xdr:colOff>1685925</xdr:colOff>
          <xdr:row>45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48</xdr:row>
          <xdr:rowOff>114300</xdr:rowOff>
        </xdr:from>
        <xdr:to>
          <xdr:col>1</xdr:col>
          <xdr:colOff>3409950</xdr:colOff>
          <xdr:row>50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6"/>
  <sheetViews>
    <sheetView tabSelected="1" topLeftCell="I1" zoomScale="56" zoomScaleNormal="85" workbookViewId="0">
      <selection activeCell="U5" sqref="U5"/>
    </sheetView>
  </sheetViews>
  <sheetFormatPr defaultColWidth="9.140625" defaultRowHeight="15" x14ac:dyDescent="0.25"/>
  <cols>
    <col min="2" max="2" width="58.7109375" customWidth="1"/>
    <col min="3" max="3" width="26.5703125" customWidth="1"/>
    <col min="4" max="4" width="16.140625" customWidth="1"/>
    <col min="5" max="5" width="19.28515625" customWidth="1"/>
    <col min="6" max="6" width="14.5703125" customWidth="1"/>
    <col min="7" max="7" width="20" customWidth="1"/>
    <col min="8" max="8" width="19.5703125" customWidth="1"/>
    <col min="10" max="10" width="10.42578125" bestFit="1" customWidth="1"/>
    <col min="11" max="11" width="17.7109375" bestFit="1" customWidth="1"/>
    <col min="12" max="12" width="16.7109375" bestFit="1" customWidth="1"/>
    <col min="13" max="13" width="17.7109375" bestFit="1" customWidth="1"/>
    <col min="14" max="19" width="16.7109375" bestFit="1" customWidth="1"/>
    <col min="20" max="21" width="17.7109375" bestFit="1" customWidth="1"/>
    <col min="22" max="22" width="16.7109375" bestFit="1" customWidth="1"/>
    <col min="23" max="25" width="16.5703125" bestFit="1" customWidth="1"/>
  </cols>
  <sheetData>
    <row r="1" spans="1:27" ht="19.5" thickBot="1" x14ac:dyDescent="0.35">
      <c r="C1" s="21" t="s">
        <v>26</v>
      </c>
      <c r="D1" s="22"/>
      <c r="E1" s="23"/>
    </row>
    <row r="2" spans="1:27" ht="51" customHeight="1" x14ac:dyDescent="0.25">
      <c r="C2" s="4" t="s">
        <v>25</v>
      </c>
      <c r="D2" s="4" t="s">
        <v>7</v>
      </c>
      <c r="E2" s="4" t="s">
        <v>0</v>
      </c>
      <c r="F2" s="5" t="s">
        <v>3</v>
      </c>
      <c r="G2" s="3"/>
    </row>
    <row r="3" spans="1:27" ht="18.75" x14ac:dyDescent="0.3">
      <c r="C3" s="11" t="s">
        <v>1</v>
      </c>
      <c r="D3" s="12" t="s">
        <v>7</v>
      </c>
      <c r="E3" s="12" t="s">
        <v>2</v>
      </c>
      <c r="F3" s="12" t="s">
        <v>3</v>
      </c>
      <c r="G3" s="13" t="s">
        <v>4</v>
      </c>
      <c r="H3" s="13" t="s">
        <v>5</v>
      </c>
      <c r="I3" t="s">
        <v>5</v>
      </c>
      <c r="J3">
        <v>11012.229564665329</v>
      </c>
      <c r="K3">
        <v>-7285.4393630770646</v>
      </c>
      <c r="L3">
        <v>20116.521581106506</v>
      </c>
      <c r="M3">
        <v>-14179.061212369663</v>
      </c>
      <c r="N3">
        <v>-6246.3944839128526</v>
      </c>
      <c r="O3">
        <v>6423.1800705957212</v>
      </c>
      <c r="P3">
        <v>17702.710340788646</v>
      </c>
      <c r="Q3">
        <v>15874.887236342685</v>
      </c>
      <c r="R3">
        <v>-8801.2834175433309</v>
      </c>
      <c r="S3">
        <v>3429.7609534752992</v>
      </c>
      <c r="T3">
        <v>-4671.6630770696647</v>
      </c>
      <c r="U3">
        <v>9078.3339782215771</v>
      </c>
      <c r="V3">
        <v>-62168.045951464213</v>
      </c>
      <c r="W3">
        <v>-12977.42948325364</v>
      </c>
      <c r="X3">
        <v>35823.386431484832</v>
      </c>
      <c r="Y3">
        <v>16095.826072394466</v>
      </c>
      <c r="Z3">
        <v>-19227.519240386624</v>
      </c>
    </row>
    <row r="4" spans="1:27" ht="21" x14ac:dyDescent="0.35">
      <c r="A4" s="7">
        <v>1</v>
      </c>
      <c r="B4" s="8" t="s">
        <v>8</v>
      </c>
      <c r="C4" s="10">
        <v>20151</v>
      </c>
      <c r="D4" s="2">
        <v>1</v>
      </c>
      <c r="E4" s="9">
        <v>3005003</v>
      </c>
      <c r="F4" s="2">
        <v>84</v>
      </c>
      <c r="G4" s="14" cm="1">
        <f t="array" ref="G4:G20">MMULT(D4:F20,_xlfn.ANCHORARRAY(E49))</f>
        <v>31163.229564665329</v>
      </c>
      <c r="H4" s="15">
        <f>G4-C4</f>
        <v>11012.229564665329</v>
      </c>
    </row>
    <row r="5" spans="1:27" ht="21" x14ac:dyDescent="0.35">
      <c r="A5" s="7">
        <v>2</v>
      </c>
      <c r="B5" s="8" t="s">
        <v>9</v>
      </c>
      <c r="C5" s="10">
        <v>50904</v>
      </c>
      <c r="D5" s="2">
        <v>1</v>
      </c>
      <c r="E5" s="9">
        <v>12792720</v>
      </c>
      <c r="F5" s="2">
        <v>139</v>
      </c>
      <c r="G5" s="14">
        <v>43618.560636922935</v>
      </c>
      <c r="H5" s="15">
        <f t="shared" ref="H5:H20" si="0">G5-C5</f>
        <v>-7285.4393630770646</v>
      </c>
      <c r="J5" t="s">
        <v>36</v>
      </c>
      <c r="K5" cm="1">
        <f t="array" ref="K5">MMULT(J3:Z3,H4:H20)</f>
        <v>7564573904.1772127</v>
      </c>
    </row>
    <row r="6" spans="1:27" ht="21" x14ac:dyDescent="0.35">
      <c r="A6" s="7">
        <v>3</v>
      </c>
      <c r="B6" s="8" t="s">
        <v>10</v>
      </c>
      <c r="C6" s="10">
        <v>4652</v>
      </c>
      <c r="D6" s="2">
        <v>1</v>
      </c>
      <c r="E6" s="9">
        <v>1038127</v>
      </c>
      <c r="F6" s="2">
        <v>48</v>
      </c>
      <c r="G6" s="14">
        <v>24768.521581106506</v>
      </c>
      <c r="H6" s="15">
        <f t="shared" si="0"/>
        <v>20116.521581106506</v>
      </c>
      <c r="K6">
        <f>SUMSQ(H4:H20)</f>
        <v>7564573904.1772127</v>
      </c>
      <c r="L6" t="s">
        <v>38</v>
      </c>
    </row>
    <row r="7" spans="1:27" ht="21" x14ac:dyDescent="0.35">
      <c r="A7" s="7">
        <v>4</v>
      </c>
      <c r="B7" s="8" t="s">
        <v>11</v>
      </c>
      <c r="C7" s="10">
        <v>126872</v>
      </c>
      <c r="D7" s="2">
        <v>1</v>
      </c>
      <c r="E7" s="9">
        <v>62352122</v>
      </c>
      <c r="F7" s="2">
        <v>456</v>
      </c>
      <c r="G7" s="14">
        <v>112692.93878763034</v>
      </c>
      <c r="H7" s="15">
        <f t="shared" si="0"/>
        <v>-14179.061212369663</v>
      </c>
    </row>
    <row r="8" spans="1:27" ht="21" x14ac:dyDescent="0.35">
      <c r="A8" s="7">
        <v>5</v>
      </c>
      <c r="B8" s="8" t="s">
        <v>12</v>
      </c>
      <c r="C8" s="10">
        <v>217700</v>
      </c>
      <c r="D8" s="2">
        <v>1</v>
      </c>
      <c r="E8" s="9">
        <v>42294373</v>
      </c>
      <c r="F8" s="2">
        <v>1140</v>
      </c>
      <c r="G8" s="14">
        <v>211453.60551608715</v>
      </c>
      <c r="H8" s="15">
        <f t="shared" si="0"/>
        <v>-6246.3944839128526</v>
      </c>
      <c r="J8" t="s">
        <v>37</v>
      </c>
      <c r="K8" cm="1">
        <f t="array" ref="K8:AA24">MMULT(H4:H20,J3:Z3)</f>
        <v>121269199.98488915</v>
      </c>
      <c r="L8">
        <v>-80228930.745653793</v>
      </c>
      <c r="M8">
        <v>221527753.6936892</v>
      </c>
      <c r="N8">
        <v>-156143077.08205664</v>
      </c>
      <c r="O8">
        <v>-68786730.008307546</v>
      </c>
      <c r="P8">
        <v>70733533.472583339</v>
      </c>
      <c r="Q8">
        <v>194946310.18953937</v>
      </c>
      <c r="R8">
        <v>174817902.55978119</v>
      </c>
      <c r="S8">
        <v>-96921753.457669377</v>
      </c>
      <c r="T8">
        <v>37769314.971595436</v>
      </c>
      <c r="U8">
        <v>-51445426.253461964</v>
      </c>
      <c r="V8">
        <v>99972697.832877472</v>
      </c>
      <c r="W8">
        <v>-684608793.60418689</v>
      </c>
      <c r="X8">
        <v>-142910432.62884524</v>
      </c>
      <c r="Y8">
        <v>394495355.1672281</v>
      </c>
      <c r="Z8">
        <v>177250931.74213338</v>
      </c>
      <c r="AA8">
        <v>-211737855.83415702</v>
      </c>
    </row>
    <row r="9" spans="1:27" ht="21" x14ac:dyDescent="0.35">
      <c r="A9" s="7">
        <v>6</v>
      </c>
      <c r="B9" s="8" t="s">
        <v>13</v>
      </c>
      <c r="C9" s="10">
        <v>21283</v>
      </c>
      <c r="D9" s="2">
        <v>1</v>
      </c>
      <c r="E9" s="9">
        <v>5305521</v>
      </c>
      <c r="F9" s="2">
        <v>56</v>
      </c>
      <c r="G9" s="14">
        <v>27706.180070595721</v>
      </c>
      <c r="H9" s="15">
        <f t="shared" si="0"/>
        <v>6423.1800705957212</v>
      </c>
      <c r="J9" t="s">
        <v>39</v>
      </c>
      <c r="K9">
        <v>-80228930.745653793</v>
      </c>
      <c r="L9">
        <v>53077626.713072747</v>
      </c>
      <c r="M9">
        <v>-146557698.17518261</v>
      </c>
      <c r="N9">
        <v>103300690.68807715</v>
      </c>
      <c r="O9">
        <v>45507728.250406146</v>
      </c>
      <c r="P9">
        <v>-46795688.922450185</v>
      </c>
      <c r="Q9">
        <v>-128972022.749933</v>
      </c>
      <c r="R9">
        <v>-115655528.35606068</v>
      </c>
      <c r="S9">
        <v>64121216.655767612</v>
      </c>
      <c r="T9">
        <v>-24987315.45639367</v>
      </c>
      <c r="U9">
        <v>34035118.072717056</v>
      </c>
      <c r="V9">
        <v>-66139651.716095485</v>
      </c>
      <c r="W9">
        <v>452921529.10038114</v>
      </c>
      <c r="X9">
        <v>94546275.588852912</v>
      </c>
      <c r="Y9">
        <v>-260989109.62666041</v>
      </c>
      <c r="Z9">
        <v>-117265164.84906475</v>
      </c>
      <c r="AA9">
        <v>140080925.52823433</v>
      </c>
    </row>
    <row r="10" spans="1:27" ht="21" x14ac:dyDescent="0.35">
      <c r="A10" s="7">
        <v>7</v>
      </c>
      <c r="B10" s="8" t="s">
        <v>14</v>
      </c>
      <c r="C10" s="10">
        <v>20965</v>
      </c>
      <c r="D10" s="2">
        <v>1</v>
      </c>
      <c r="E10" s="9">
        <v>10926556</v>
      </c>
      <c r="F10" s="2">
        <v>112</v>
      </c>
      <c r="G10" s="14">
        <v>38667.710340788646</v>
      </c>
      <c r="H10" s="15">
        <f t="shared" si="0"/>
        <v>17702.710340788646</v>
      </c>
      <c r="K10">
        <v>221527753.6936892</v>
      </c>
      <c r="L10">
        <v>-146557698.17518261</v>
      </c>
      <c r="M10">
        <v>404674440.5231238</v>
      </c>
      <c r="N10">
        <v>-285233390.87846452</v>
      </c>
      <c r="O10">
        <v>-125655729.43973754</v>
      </c>
      <c r="P10">
        <v>129212040.50947204</v>
      </c>
      <c r="Q10">
        <v>356116954.61455214</v>
      </c>
      <c r="R10">
        <v>319347511.68751985</v>
      </c>
      <c r="S10">
        <v>-177051207.81044525</v>
      </c>
      <c r="T10">
        <v>68994860.238622278</v>
      </c>
      <c r="U10">
        <v>-93977611.109530345</v>
      </c>
      <c r="V10">
        <v>182624501.39338684</v>
      </c>
      <c r="W10">
        <v>-1250604838.0378509</v>
      </c>
      <c r="X10">
        <v>-261060740.2671597</v>
      </c>
      <c r="Y10">
        <v>720641926.25728261</v>
      </c>
      <c r="Z10">
        <v>323792032.55106002</v>
      </c>
      <c r="AA10">
        <v>-386790805.75037807</v>
      </c>
    </row>
    <row r="11" spans="1:27" ht="21" x14ac:dyDescent="0.35">
      <c r="A11" s="7">
        <v>8</v>
      </c>
      <c r="B11" s="8" t="s">
        <v>15</v>
      </c>
      <c r="C11" s="10">
        <v>2570</v>
      </c>
      <c r="D11" s="2">
        <v>1</v>
      </c>
      <c r="E11" s="9">
        <v>432703</v>
      </c>
      <c r="F11" s="2">
        <v>9</v>
      </c>
      <c r="G11" s="14">
        <v>18444.887236342685</v>
      </c>
      <c r="H11" s="15">
        <f t="shared" si="0"/>
        <v>15874.887236342685</v>
      </c>
      <c r="K11">
        <v>-156143077.08205664</v>
      </c>
      <c r="L11">
        <v>103300690.68807715</v>
      </c>
      <c r="M11">
        <v>-285233390.87846452</v>
      </c>
      <c r="N11">
        <v>201045776.86412585</v>
      </c>
      <c r="O11">
        <v>88568009.744008541</v>
      </c>
      <c r="P11">
        <v>-91074663.399049625</v>
      </c>
      <c r="Q11">
        <v>-251007813.54689163</v>
      </c>
      <c r="R11">
        <v>-225090997.86356881</v>
      </c>
      <c r="S11">
        <v>124793936.32476094</v>
      </c>
      <c r="T11">
        <v>-48630790.503121607</v>
      </c>
      <c r="U11">
        <v>66239796.733337991</v>
      </c>
      <c r="V11">
        <v>-128722253.18353914</v>
      </c>
      <c r="W11">
        <v>881484528.99922109</v>
      </c>
      <c r="X11">
        <v>184007767.02226415</v>
      </c>
      <c r="Y11">
        <v>-507941989.04639626</v>
      </c>
      <c r="Z11">
        <v>-228223703.1441367</v>
      </c>
      <c r="AA11">
        <v>272628172.27145737</v>
      </c>
    </row>
    <row r="12" spans="1:27" ht="21" x14ac:dyDescent="0.35">
      <c r="A12" s="7">
        <v>9</v>
      </c>
      <c r="B12" s="8" t="s">
        <v>16</v>
      </c>
      <c r="C12" s="10">
        <v>34134</v>
      </c>
      <c r="D12" s="2">
        <v>1</v>
      </c>
      <c r="E12" s="9">
        <v>3251008</v>
      </c>
      <c r="F12" s="2">
        <v>46</v>
      </c>
      <c r="G12" s="14">
        <v>25332.716582456669</v>
      </c>
      <c r="H12" s="15">
        <f t="shared" si="0"/>
        <v>-8801.2834175433309</v>
      </c>
      <c r="K12">
        <v>-68786730.008307546</v>
      </c>
      <c r="L12">
        <v>45507728.250406146</v>
      </c>
      <c r="M12">
        <v>-125655729.43973754</v>
      </c>
      <c r="N12">
        <v>88568009.744008541</v>
      </c>
      <c r="O12">
        <v>39017444.048656911</v>
      </c>
      <c r="P12">
        <v>-40121716.562148079</v>
      </c>
      <c r="Q12">
        <v>-110578112.22300921</v>
      </c>
      <c r="R12">
        <v>-99160808.065829501</v>
      </c>
      <c r="S12">
        <v>54976288.190696321</v>
      </c>
      <c r="T12">
        <v>-21423639.900927793</v>
      </c>
      <c r="U12">
        <v>29181050.475307297</v>
      </c>
      <c r="V12">
        <v>-56706855.284681879</v>
      </c>
      <c r="W12">
        <v>388326139.30686682</v>
      </c>
      <c r="X12">
        <v>81062143.939563558</v>
      </c>
      <c r="Y12">
        <v>-223767003.4007054</v>
      </c>
      <c r="Z12">
        <v>-100540879.19262546</v>
      </c>
      <c r="AA12">
        <v>120102670.12247925</v>
      </c>
    </row>
    <row r="13" spans="1:27" ht="21" x14ac:dyDescent="0.35">
      <c r="A13" s="7">
        <v>10</v>
      </c>
      <c r="B13" s="8" t="s">
        <v>17</v>
      </c>
      <c r="C13" s="10">
        <v>25602</v>
      </c>
      <c r="D13" s="2">
        <v>1</v>
      </c>
      <c r="E13" s="9">
        <v>1561665</v>
      </c>
      <c r="F13" s="2">
        <v>74</v>
      </c>
      <c r="G13" s="14">
        <v>29031.760953475299</v>
      </c>
      <c r="H13" s="15">
        <f t="shared" si="0"/>
        <v>3429.7609534752992</v>
      </c>
      <c r="K13">
        <v>70733533.472583339</v>
      </c>
      <c r="L13">
        <v>-46795688.922450185</v>
      </c>
      <c r="M13">
        <v>129212040.50947204</v>
      </c>
      <c r="N13">
        <v>-91074663.399049625</v>
      </c>
      <c r="O13">
        <v>-40121716.562148079</v>
      </c>
      <c r="P13">
        <v>41257242.219298057</v>
      </c>
      <c r="Q13">
        <v>113707696.25648242</v>
      </c>
      <c r="R13">
        <v>101967259.31943072</v>
      </c>
      <c r="S13">
        <v>-56532228.24322892</v>
      </c>
      <c r="T13">
        <v>22029972.203269921</v>
      </c>
      <c r="U13">
        <v>-30006933.173171755</v>
      </c>
      <c r="V13">
        <v>58311773.883124806</v>
      </c>
      <c r="W13">
        <v>-399316553.78332394</v>
      </c>
      <c r="X13">
        <v>-83356366.424396113</v>
      </c>
      <c r="Y13">
        <v>230100061.78796256</v>
      </c>
      <c r="Z13">
        <v>103386389.24797913</v>
      </c>
      <c r="AA13">
        <v>-123501818.39184715</v>
      </c>
    </row>
    <row r="14" spans="1:27" ht="21" x14ac:dyDescent="0.35">
      <c r="A14" s="7">
        <v>11</v>
      </c>
      <c r="B14" s="8" t="s">
        <v>18</v>
      </c>
      <c r="C14" s="10">
        <v>34861</v>
      </c>
      <c r="D14" s="2">
        <v>1</v>
      </c>
      <c r="E14" s="9">
        <v>1333336</v>
      </c>
      <c r="F14" s="2">
        <v>82</v>
      </c>
      <c r="G14" s="14">
        <v>30189.336922930335</v>
      </c>
      <c r="H14" s="15">
        <f t="shared" si="0"/>
        <v>-4671.6630770696647</v>
      </c>
      <c r="K14">
        <v>194946310.18953937</v>
      </c>
      <c r="L14">
        <v>-128972022.749933</v>
      </c>
      <c r="M14">
        <v>356116954.61455214</v>
      </c>
      <c r="N14">
        <v>-251007813.54689163</v>
      </c>
      <c r="O14">
        <v>-110578112.22300921</v>
      </c>
      <c r="P14">
        <v>113707696.25648242</v>
      </c>
      <c r="Q14">
        <v>313385953.40986526</v>
      </c>
      <c r="R14">
        <v>281028530.43765736</v>
      </c>
      <c r="S14">
        <v>-155806570.96795595</v>
      </c>
      <c r="T14">
        <v>60716064.697520308</v>
      </c>
      <c r="U14">
        <v>-82701098.263121665</v>
      </c>
      <c r="V14">
        <v>160711116.79339606</v>
      </c>
      <c r="W14">
        <v>-1100542909.9316092</v>
      </c>
      <c r="X14">
        <v>-229735675.11004966</v>
      </c>
      <c r="Y14">
        <v>634171033.42271423</v>
      </c>
      <c r="Z14">
        <v>284939746.65531301</v>
      </c>
      <c r="AA14">
        <v>-340379203.68450493</v>
      </c>
    </row>
    <row r="15" spans="1:27" ht="21" x14ac:dyDescent="0.35">
      <c r="A15" s="7">
        <v>12</v>
      </c>
      <c r="B15" s="8" t="s">
        <v>19</v>
      </c>
      <c r="C15" s="10">
        <v>19333</v>
      </c>
      <c r="D15" s="2">
        <v>1</v>
      </c>
      <c r="E15" s="9">
        <v>5904486</v>
      </c>
      <c r="F15" s="2">
        <v>59</v>
      </c>
      <c r="G15" s="14">
        <v>28411.333978221577</v>
      </c>
      <c r="H15" s="15">
        <f t="shared" si="0"/>
        <v>9078.3339782215771</v>
      </c>
      <c r="K15">
        <v>174817902.55978119</v>
      </c>
      <c r="L15">
        <v>-115655528.35606068</v>
      </c>
      <c r="M15">
        <v>319347511.68751985</v>
      </c>
      <c r="N15">
        <v>-225090997.86356881</v>
      </c>
      <c r="O15">
        <v>-99160808.065829501</v>
      </c>
      <c r="P15">
        <v>101967259.31943072</v>
      </c>
      <c r="Q15">
        <v>281028530.43765736</v>
      </c>
      <c r="R15">
        <v>252012044.7665959</v>
      </c>
      <c r="S15">
        <v>-139719381.78859314</v>
      </c>
      <c r="T15">
        <v>54447068.384031549</v>
      </c>
      <c r="U15">
        <v>-74162124.554666609</v>
      </c>
      <c r="V15">
        <v>144117528.19812584</v>
      </c>
      <c r="W15">
        <v>-986910719.18326485</v>
      </c>
      <c r="X15">
        <v>-206015229.66424045</v>
      </c>
      <c r="Y15">
        <v>568692220.02375031</v>
      </c>
      <c r="Z15">
        <v>255519423.87504673</v>
      </c>
      <c r="AA15">
        <v>-305234699.775747</v>
      </c>
    </row>
    <row r="16" spans="1:27" ht="21" x14ac:dyDescent="0.35">
      <c r="A16" s="7">
        <v>13</v>
      </c>
      <c r="B16" s="8" t="s">
        <v>20</v>
      </c>
      <c r="C16" s="10">
        <v>91703</v>
      </c>
      <c r="D16" s="2">
        <v>1</v>
      </c>
      <c r="E16" s="9">
        <v>5590399</v>
      </c>
      <c r="F16" s="2">
        <v>67</v>
      </c>
      <c r="G16" s="14">
        <v>29534.954048535787</v>
      </c>
      <c r="H16" s="15">
        <f t="shared" si="0"/>
        <v>-62168.045951464213</v>
      </c>
      <c r="K16">
        <v>-96921753.457669377</v>
      </c>
      <c r="L16">
        <v>64121216.655767612</v>
      </c>
      <c r="M16">
        <v>-177051207.81044525</v>
      </c>
      <c r="N16">
        <v>124793936.32476094</v>
      </c>
      <c r="O16">
        <v>54976288.190696321</v>
      </c>
      <c r="P16">
        <v>-56532228.24322892</v>
      </c>
      <c r="Q16">
        <v>-155806570.96795595</v>
      </c>
      <c r="R16">
        <v>-139719381.78859314</v>
      </c>
      <c r="S16">
        <v>77462589.795923218</v>
      </c>
      <c r="T16">
        <v>-30186298.205959756</v>
      </c>
      <c r="U16">
        <v>41116630.77256269</v>
      </c>
      <c r="V16">
        <v>-79900990.301441744</v>
      </c>
      <c r="W16">
        <v>547158591.93369377</v>
      </c>
      <c r="X16">
        <v>114218034.91329817</v>
      </c>
      <c r="Y16">
        <v>-315291776.95967424</v>
      </c>
      <c r="Z16">
        <v>-141663927.10262701</v>
      </c>
      <c r="AA16">
        <v>169226846.25091013</v>
      </c>
    </row>
    <row r="17" spans="1:27" ht="21" x14ac:dyDescent="0.35">
      <c r="A17" s="7">
        <v>14</v>
      </c>
      <c r="B17" s="8" t="s">
        <v>21</v>
      </c>
      <c r="C17" s="10">
        <v>73664</v>
      </c>
      <c r="D17" s="2">
        <v>1</v>
      </c>
      <c r="E17" s="9">
        <v>18076756</v>
      </c>
      <c r="F17" s="2">
        <v>235</v>
      </c>
      <c r="G17" s="14">
        <v>60686.57051674636</v>
      </c>
      <c r="H17" s="15">
        <f t="shared" si="0"/>
        <v>-12977.42948325364</v>
      </c>
      <c r="K17">
        <v>37769314.971595436</v>
      </c>
      <c r="L17">
        <v>-24987315.45639367</v>
      </c>
      <c r="M17">
        <v>68994860.238622278</v>
      </c>
      <c r="N17">
        <v>-48630790.503121607</v>
      </c>
      <c r="O17">
        <v>-21423639.900927793</v>
      </c>
      <c r="P17">
        <v>22029972.203269921</v>
      </c>
      <c r="Q17">
        <v>60716064.697520308</v>
      </c>
      <c r="R17">
        <v>54447068.384031549</v>
      </c>
      <c r="S17">
        <v>-30186298.205959756</v>
      </c>
      <c r="T17">
        <v>11763260.197983794</v>
      </c>
      <c r="U17">
        <v>-16022687.609525803</v>
      </c>
      <c r="V17">
        <v>31136515.401112441</v>
      </c>
      <c r="W17">
        <v>-213221536.55819011</v>
      </c>
      <c r="X17">
        <v>-44509480.91814246</v>
      </c>
      <c r="Y17">
        <v>122865652.00396352</v>
      </c>
      <c r="Z17">
        <v>55204835.777028225</v>
      </c>
      <c r="AA17">
        <v>-65945794.722873084</v>
      </c>
    </row>
    <row r="18" spans="1:27" ht="21" x14ac:dyDescent="0.35">
      <c r="A18" s="7">
        <v>15</v>
      </c>
      <c r="B18" s="8" t="s">
        <v>22</v>
      </c>
      <c r="C18" s="10">
        <v>89516</v>
      </c>
      <c r="D18" s="2">
        <v>1</v>
      </c>
      <c r="E18" s="9">
        <v>42679770</v>
      </c>
      <c r="F18" s="2">
        <v>587</v>
      </c>
      <c r="G18" s="14">
        <v>125339.38643148483</v>
      </c>
      <c r="H18" s="15">
        <f t="shared" si="0"/>
        <v>35823.386431484832</v>
      </c>
      <c r="K18">
        <v>-51445426.253461964</v>
      </c>
      <c r="L18">
        <v>34035118.072717056</v>
      </c>
      <c r="M18">
        <v>-93977611.109530345</v>
      </c>
      <c r="N18">
        <v>66239796.733337991</v>
      </c>
      <c r="O18">
        <v>29181050.475307297</v>
      </c>
      <c r="P18">
        <v>-30006933.173171755</v>
      </c>
      <c r="Q18">
        <v>-82701098.263121665</v>
      </c>
      <c r="R18">
        <v>-74162124.554666609</v>
      </c>
      <c r="S18">
        <v>41116630.77256269</v>
      </c>
      <c r="T18">
        <v>-16022687.609525803</v>
      </c>
      <c r="U18">
        <v>21824435.90565601</v>
      </c>
      <c r="V18">
        <v>-42410917.647364706</v>
      </c>
      <c r="W18">
        <v>290428164.8450256</v>
      </c>
      <c r="X18">
        <v>60626178.152191289</v>
      </c>
      <c r="Y18">
        <v>-167354791.6875661</v>
      </c>
      <c r="Z18">
        <v>-75194276.35734047</v>
      </c>
      <c r="AA18">
        <v>89824491.698960751</v>
      </c>
    </row>
    <row r="19" spans="1:27" ht="21" x14ac:dyDescent="0.35">
      <c r="A19" s="7">
        <v>16</v>
      </c>
      <c r="B19" s="8" t="s">
        <v>23</v>
      </c>
      <c r="C19" s="10">
        <v>2792</v>
      </c>
      <c r="D19" s="2">
        <v>1</v>
      </c>
      <c r="E19" s="9">
        <v>763409</v>
      </c>
      <c r="F19" s="2">
        <v>11</v>
      </c>
      <c r="G19" s="14">
        <v>18887.826072394466</v>
      </c>
      <c r="H19" s="15">
        <f t="shared" si="0"/>
        <v>16095.826072394466</v>
      </c>
      <c r="K19">
        <v>99972697.832877472</v>
      </c>
      <c r="L19">
        <v>-66139651.716095485</v>
      </c>
      <c r="M19">
        <v>182624501.39338684</v>
      </c>
      <c r="N19">
        <v>-128722253.18353914</v>
      </c>
      <c r="O19">
        <v>-56706855.284681879</v>
      </c>
      <c r="P19">
        <v>58311773.883124806</v>
      </c>
      <c r="Q19">
        <v>160711116.79339606</v>
      </c>
      <c r="R19">
        <v>144117528.19812584</v>
      </c>
      <c r="S19">
        <v>-79900990.301441744</v>
      </c>
      <c r="T19">
        <v>31136515.401112441</v>
      </c>
      <c r="U19">
        <v>-42410917.647364706</v>
      </c>
      <c r="V19">
        <v>82416147.820132405</v>
      </c>
      <c r="W19">
        <v>-564382283.92081797</v>
      </c>
      <c r="X19">
        <v>-117813439.027796</v>
      </c>
      <c r="Y19">
        <v>325216666.25591058</v>
      </c>
      <c r="Z19">
        <v>146123284.74056342</v>
      </c>
      <c r="AA19">
        <v>-174553841.23691103</v>
      </c>
    </row>
    <row r="20" spans="1:27" ht="21" x14ac:dyDescent="0.35">
      <c r="A20" s="7">
        <v>17</v>
      </c>
      <c r="B20" s="8" t="s">
        <v>24</v>
      </c>
      <c r="C20" s="10">
        <v>67292</v>
      </c>
      <c r="D20" s="2">
        <v>1</v>
      </c>
      <c r="E20" s="9">
        <v>1564142</v>
      </c>
      <c r="F20" s="2">
        <v>196</v>
      </c>
      <c r="G20" s="14">
        <v>48064.480759613376</v>
      </c>
      <c r="H20" s="15">
        <f t="shared" si="0"/>
        <v>-19227.519240386624</v>
      </c>
      <c r="K20">
        <v>-684608793.60418689</v>
      </c>
      <c r="L20">
        <v>452921529.10038114</v>
      </c>
      <c r="M20">
        <v>-1250604838.0378509</v>
      </c>
      <c r="N20">
        <v>881484528.99922109</v>
      </c>
      <c r="O20">
        <v>388326139.30686682</v>
      </c>
      <c r="P20">
        <v>-399316553.78332394</v>
      </c>
      <c r="Q20">
        <v>-1100542909.9316092</v>
      </c>
      <c r="R20">
        <v>-986910719.18326485</v>
      </c>
      <c r="S20">
        <v>547158591.93369377</v>
      </c>
      <c r="T20">
        <v>-213221536.55819011</v>
      </c>
      <c r="U20">
        <v>290428164.8450256</v>
      </c>
      <c r="V20">
        <v>-564382283.92081797</v>
      </c>
      <c r="W20">
        <v>3864865937.4233661</v>
      </c>
      <c r="X20">
        <v>806781432.4467988</v>
      </c>
      <c r="Y20">
        <v>-2227069933.8096085</v>
      </c>
      <c r="Z20">
        <v>-1000646054.8953949</v>
      </c>
      <c r="AA20">
        <v>1195337299.669018</v>
      </c>
    </row>
    <row r="21" spans="1:27" x14ac:dyDescent="0.25">
      <c r="K21">
        <v>-142910432.62884524</v>
      </c>
      <c r="L21">
        <v>94546275.588852912</v>
      </c>
      <c r="M21">
        <v>-261060740.2671597</v>
      </c>
      <c r="N21">
        <v>184007767.02226415</v>
      </c>
      <c r="O21">
        <v>81062143.939563558</v>
      </c>
      <c r="P21">
        <v>-83356366.424396113</v>
      </c>
      <c r="Q21">
        <v>-229735675.11004966</v>
      </c>
      <c r="R21">
        <v>-206015229.66424045</v>
      </c>
      <c r="S21">
        <v>114218034.91329817</v>
      </c>
      <c r="T21">
        <v>-44509480.91814246</v>
      </c>
      <c r="U21">
        <v>60626178.152191289</v>
      </c>
      <c r="V21">
        <v>-117813439.027796</v>
      </c>
      <c r="W21">
        <v>806781432.4467988</v>
      </c>
      <c r="X21">
        <v>168413675.99282083</v>
      </c>
      <c r="Y21">
        <v>-464895471.26593965</v>
      </c>
      <c r="Z21">
        <v>-208882447.82921457</v>
      </c>
      <c r="AA21">
        <v>249523775.08002001</v>
      </c>
    </row>
    <row r="22" spans="1:27" x14ac:dyDescent="0.25">
      <c r="A22" s="1" t="s">
        <v>27</v>
      </c>
      <c r="K22">
        <v>394495355.1672281</v>
      </c>
      <c r="L22">
        <v>-260989109.62666041</v>
      </c>
      <c r="M22">
        <v>720641926.25728261</v>
      </c>
      <c r="N22">
        <v>-507941989.04639626</v>
      </c>
      <c r="O22">
        <v>-223767003.4007054</v>
      </c>
      <c r="P22">
        <v>230100061.78796256</v>
      </c>
      <c r="Q22">
        <v>634171033.42271423</v>
      </c>
      <c r="R22">
        <v>568692220.02375031</v>
      </c>
      <c r="S22">
        <v>-315291776.95967424</v>
      </c>
      <c r="T22">
        <v>122865652.00396352</v>
      </c>
      <c r="U22">
        <v>-167354791.6875661</v>
      </c>
      <c r="V22">
        <v>325216666.25591058</v>
      </c>
      <c r="W22">
        <v>-2227069933.8096085</v>
      </c>
      <c r="X22">
        <v>-464895471.26593965</v>
      </c>
      <c r="Y22">
        <v>1283315015.4194915</v>
      </c>
      <c r="Z22">
        <v>576606997.32535577</v>
      </c>
      <c r="AA22">
        <v>-688794851.86717975</v>
      </c>
    </row>
    <row r="23" spans="1:27" x14ac:dyDescent="0.25">
      <c r="K23">
        <v>177250931.74213338</v>
      </c>
      <c r="L23">
        <v>-117265164.84906475</v>
      </c>
      <c r="M23">
        <v>323792032.55106002</v>
      </c>
      <c r="N23">
        <v>-228223703.1441367</v>
      </c>
      <c r="O23">
        <v>-100540879.19262546</v>
      </c>
      <c r="P23">
        <v>103386389.24797913</v>
      </c>
      <c r="Q23">
        <v>284939746.65531301</v>
      </c>
      <c r="R23">
        <v>255519423.87504673</v>
      </c>
      <c r="S23">
        <v>-141663927.10262701</v>
      </c>
      <c r="T23">
        <v>55204835.777028225</v>
      </c>
      <c r="U23">
        <v>-75194276.35734047</v>
      </c>
      <c r="V23">
        <v>146123284.74056342</v>
      </c>
      <c r="W23">
        <v>-1000646054.8953949</v>
      </c>
      <c r="X23">
        <v>-208882447.82921457</v>
      </c>
      <c r="Y23">
        <v>576606997.32535577</v>
      </c>
      <c r="Z23">
        <v>259075616.95277345</v>
      </c>
      <c r="AA23">
        <v>-309482805.49688125</v>
      </c>
    </row>
    <row r="24" spans="1:27" ht="31.5" x14ac:dyDescent="0.5">
      <c r="B24" s="6" t="s">
        <v>6</v>
      </c>
      <c r="K24">
        <v>-211737855.83415702</v>
      </c>
      <c r="L24">
        <v>140080925.52823433</v>
      </c>
      <c r="M24">
        <v>-386790805.75037807</v>
      </c>
      <c r="N24">
        <v>272628172.27145737</v>
      </c>
      <c r="O24">
        <v>120102670.12247925</v>
      </c>
      <c r="P24">
        <v>-123501818.39184715</v>
      </c>
      <c r="Q24">
        <v>-340379203.68450493</v>
      </c>
      <c r="R24">
        <v>-305234699.775747</v>
      </c>
      <c r="S24">
        <v>169226846.25091013</v>
      </c>
      <c r="T24">
        <v>-65945794.722873084</v>
      </c>
      <c r="U24">
        <v>89824491.698960751</v>
      </c>
      <c r="V24">
        <v>-174553841.23691103</v>
      </c>
      <c r="W24">
        <v>1195337299.669018</v>
      </c>
      <c r="X24">
        <v>249523775.08002001</v>
      </c>
      <c r="Y24">
        <v>-688794851.86717975</v>
      </c>
      <c r="Z24">
        <v>-309482805.49688125</v>
      </c>
      <c r="AA24">
        <v>369697496.13943779</v>
      </c>
    </row>
    <row r="35" spans="3:23" ht="21" x14ac:dyDescent="0.35">
      <c r="F35" t="s">
        <v>32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</row>
    <row r="36" spans="3:23" ht="21" x14ac:dyDescent="0.35">
      <c r="G36" s="9">
        <v>3005003</v>
      </c>
      <c r="H36" s="9">
        <v>12792720</v>
      </c>
      <c r="I36" s="9">
        <v>1038127</v>
      </c>
      <c r="J36" s="9">
        <v>62352122</v>
      </c>
      <c r="K36" s="9">
        <v>42294373</v>
      </c>
      <c r="L36" s="9">
        <v>5305521</v>
      </c>
      <c r="M36" s="9">
        <v>10926556</v>
      </c>
      <c r="N36" s="9">
        <v>432703</v>
      </c>
      <c r="O36" s="9">
        <v>3251008</v>
      </c>
      <c r="P36" s="9">
        <v>1561665</v>
      </c>
      <c r="Q36" s="9">
        <v>1333336</v>
      </c>
      <c r="R36" s="9">
        <v>5904486</v>
      </c>
      <c r="S36" s="9">
        <v>5590399</v>
      </c>
      <c r="T36" s="9">
        <v>18076756</v>
      </c>
      <c r="U36" s="9">
        <v>42679770</v>
      </c>
      <c r="V36" s="9">
        <v>763409</v>
      </c>
      <c r="W36" s="9">
        <v>1564142</v>
      </c>
    </row>
    <row r="37" spans="3:23" ht="21" x14ac:dyDescent="0.35">
      <c r="G37" s="2">
        <v>84</v>
      </c>
      <c r="H37" s="2">
        <v>139</v>
      </c>
      <c r="I37" s="2">
        <v>48</v>
      </c>
      <c r="J37" s="2">
        <v>456</v>
      </c>
      <c r="K37" s="2">
        <v>1140</v>
      </c>
      <c r="L37" s="2">
        <v>56</v>
      </c>
      <c r="M37" s="2">
        <v>112</v>
      </c>
      <c r="N37" s="2">
        <v>9</v>
      </c>
      <c r="O37" s="2">
        <v>46</v>
      </c>
      <c r="P37" s="2">
        <v>74</v>
      </c>
      <c r="Q37" s="2">
        <v>82</v>
      </c>
      <c r="R37" s="2">
        <v>59</v>
      </c>
      <c r="S37" s="2">
        <v>67</v>
      </c>
      <c r="T37" s="2">
        <v>235</v>
      </c>
      <c r="U37" s="2">
        <v>587</v>
      </c>
      <c r="V37" s="2">
        <v>11</v>
      </c>
      <c r="W37" s="2">
        <v>196</v>
      </c>
    </row>
    <row r="38" spans="3:23" x14ac:dyDescent="0.25">
      <c r="G38" s="18"/>
      <c r="H38" s="18"/>
    </row>
    <row r="39" spans="3:23" x14ac:dyDescent="0.25">
      <c r="G39" s="19"/>
      <c r="H39" s="20"/>
    </row>
    <row r="40" spans="3:23" ht="21" x14ac:dyDescent="0.35">
      <c r="F40" t="s">
        <v>33</v>
      </c>
      <c r="G40" s="2">
        <v>1</v>
      </c>
      <c r="H40" s="9">
        <v>3005003</v>
      </c>
      <c r="I40" s="2">
        <v>84</v>
      </c>
      <c r="K40" t="s">
        <v>34</v>
      </c>
      <c r="L40" cm="1">
        <f t="array" ref="L40:L42">MMULT(G35:W37,C4:C20)</f>
        <v>903994</v>
      </c>
    </row>
    <row r="41" spans="3:23" ht="21" x14ac:dyDescent="0.35">
      <c r="G41" s="2">
        <v>1</v>
      </c>
      <c r="H41" s="9">
        <v>12792720</v>
      </c>
      <c r="I41" s="2">
        <v>139</v>
      </c>
      <c r="L41">
        <v>24261666917043</v>
      </c>
    </row>
    <row r="42" spans="3:23" ht="21" x14ac:dyDescent="0.35">
      <c r="G42" s="2">
        <v>1</v>
      </c>
      <c r="H42" s="9">
        <v>1038127</v>
      </c>
      <c r="I42" s="2">
        <v>48</v>
      </c>
      <c r="L42">
        <v>415271264</v>
      </c>
    </row>
    <row r="43" spans="3:23" ht="21" x14ac:dyDescent="0.35">
      <c r="G43" s="2">
        <v>1</v>
      </c>
      <c r="H43" s="9">
        <v>62352122</v>
      </c>
      <c r="I43" s="2">
        <v>456</v>
      </c>
    </row>
    <row r="44" spans="3:23" ht="21" x14ac:dyDescent="0.35">
      <c r="G44" s="2">
        <v>1</v>
      </c>
      <c r="H44" s="9">
        <v>42294373</v>
      </c>
      <c r="I44" s="2">
        <v>1140</v>
      </c>
    </row>
    <row r="45" spans="3:23" ht="21" x14ac:dyDescent="0.35">
      <c r="G45" s="2">
        <v>1</v>
      </c>
      <c r="H45" s="9">
        <v>5305521</v>
      </c>
      <c r="I45" s="2">
        <v>56</v>
      </c>
      <c r="K45" t="s">
        <v>35</v>
      </c>
      <c r="L45" cm="1">
        <f t="array" ref="L45:N47">MINVERSE(MMULT(G35:W37,D4:F20))</f>
        <v>9.2701283447736982E-2</v>
      </c>
      <c r="M45">
        <v>-1.376165785784114E-9</v>
      </c>
      <c r="N45">
        <v>-8.0775515622897364E-5</v>
      </c>
    </row>
    <row r="46" spans="3:23" ht="21" x14ac:dyDescent="0.35">
      <c r="G46" s="2">
        <v>1</v>
      </c>
      <c r="H46" s="9">
        <v>10926556</v>
      </c>
      <c r="I46" s="2">
        <v>112</v>
      </c>
      <c r="L46">
        <v>-1.3761657857841134E-9</v>
      </c>
      <c r="M46">
        <v>4.9389886358155059E-16</v>
      </c>
      <c r="N46">
        <v>-2.4906163224281712E-11</v>
      </c>
    </row>
    <row r="47" spans="3:23" ht="21" x14ac:dyDescent="0.35">
      <c r="G47" s="2">
        <v>1</v>
      </c>
      <c r="H47" s="9">
        <v>432703</v>
      </c>
      <c r="I47" s="2">
        <v>9</v>
      </c>
      <c r="L47">
        <v>-8.0775515622896998E-5</v>
      </c>
      <c r="M47">
        <v>-2.4906163224281718E-11</v>
      </c>
      <c r="N47">
        <v>2.0066003862998847E-6</v>
      </c>
    </row>
    <row r="48" spans="3:23" ht="21" x14ac:dyDescent="0.35">
      <c r="C48" s="1" t="s">
        <v>31</v>
      </c>
      <c r="E48" s="1"/>
      <c r="G48" s="2">
        <v>1</v>
      </c>
      <c r="H48" s="9">
        <v>3251008</v>
      </c>
      <c r="I48" s="2">
        <v>46</v>
      </c>
    </row>
    <row r="49" spans="3:9" ht="23.25" x14ac:dyDescent="0.35">
      <c r="C49" s="16"/>
      <c r="D49" s="17" t="s">
        <v>30</v>
      </c>
      <c r="E49" cm="1">
        <f t="array" ref="E49:E51">MMULT(_xlfn.ANCHORARRAY(L45),_xlfn.ANCHORARRAY(L40))</f>
        <v>16869.577638756287</v>
      </c>
      <c r="G49" s="2">
        <v>1</v>
      </c>
      <c r="H49" s="9">
        <v>1561665</v>
      </c>
      <c r="I49" s="2">
        <v>74</v>
      </c>
    </row>
    <row r="50" spans="3:9" ht="23.25" x14ac:dyDescent="0.35">
      <c r="C50" s="16"/>
      <c r="D50" s="17" t="s">
        <v>28</v>
      </c>
      <c r="E50">
        <v>3.9595022202973396E-4</v>
      </c>
      <c r="G50" s="2">
        <v>1</v>
      </c>
      <c r="H50" s="9">
        <v>1333336</v>
      </c>
      <c r="I50" s="2">
        <v>82</v>
      </c>
    </row>
    <row r="51" spans="3:9" ht="23.25" x14ac:dyDescent="0.35">
      <c r="C51" s="16"/>
      <c r="D51" s="17" t="s">
        <v>29</v>
      </c>
      <c r="E51">
        <v>155.99786096260743</v>
      </c>
      <c r="G51" s="2">
        <v>1</v>
      </c>
      <c r="H51" s="9">
        <v>5904486</v>
      </c>
      <c r="I51" s="2">
        <v>59</v>
      </c>
    </row>
    <row r="52" spans="3:9" ht="21" x14ac:dyDescent="0.35">
      <c r="G52" s="2">
        <v>1</v>
      </c>
      <c r="H52" s="9">
        <v>5590399</v>
      </c>
      <c r="I52" s="2">
        <v>67</v>
      </c>
    </row>
    <row r="53" spans="3:9" ht="21" x14ac:dyDescent="0.35">
      <c r="G53" s="2">
        <v>1</v>
      </c>
      <c r="H53" s="9">
        <v>18076756</v>
      </c>
      <c r="I53" s="2">
        <v>235</v>
      </c>
    </row>
    <row r="54" spans="3:9" ht="21" x14ac:dyDescent="0.35">
      <c r="G54" s="2">
        <v>1</v>
      </c>
      <c r="H54" s="9">
        <v>42679770</v>
      </c>
      <c r="I54" s="2">
        <v>587</v>
      </c>
    </row>
    <row r="55" spans="3:9" ht="21" x14ac:dyDescent="0.35">
      <c r="G55" s="2">
        <v>1</v>
      </c>
      <c r="H55" s="9">
        <v>763409</v>
      </c>
      <c r="I55" s="2">
        <v>11</v>
      </c>
    </row>
    <row r="56" spans="3:9" ht="21" x14ac:dyDescent="0.35">
      <c r="G56" s="2">
        <v>1</v>
      </c>
      <c r="H56" s="9">
        <v>1564142</v>
      </c>
      <c r="I56" s="2">
        <v>196</v>
      </c>
    </row>
  </sheetData>
  <mergeCells count="1">
    <mergeCell ref="C1:E1"/>
  </mergeCells>
  <pageMargins left="0.7" right="0.7" top="0.75" bottom="0.75" header="0.3" footer="0.3"/>
  <pageSetup orientation="portrait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2</xdr:col>
                <xdr:colOff>581025</xdr:colOff>
                <xdr:row>24</xdr:row>
                <xdr:rowOff>142875</xdr:rowOff>
              </from>
              <to>
                <xdr:col>5</xdr:col>
                <xdr:colOff>695325</xdr:colOff>
                <xdr:row>32</xdr:row>
                <xdr:rowOff>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</xdr:col>
                <xdr:colOff>476250</xdr:colOff>
                <xdr:row>34</xdr:row>
                <xdr:rowOff>0</xdr:rowOff>
              </from>
              <to>
                <xdr:col>1</xdr:col>
                <xdr:colOff>2038350</xdr:colOff>
                <xdr:row>36</xdr:row>
                <xdr:rowOff>95250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>
              <from>
                <xdr:col>1</xdr:col>
                <xdr:colOff>666750</xdr:colOff>
                <xdr:row>38</xdr:row>
                <xdr:rowOff>47625</xdr:rowOff>
              </from>
              <to>
                <xdr:col>1</xdr:col>
                <xdr:colOff>2466975</xdr:colOff>
                <xdr:row>40</xdr:row>
                <xdr:rowOff>219075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autoPict="0" r:id="rId11">
            <anchor moveWithCells="1">
              <from>
                <xdr:col>1</xdr:col>
                <xdr:colOff>438150</xdr:colOff>
                <xdr:row>43</xdr:row>
                <xdr:rowOff>104775</xdr:rowOff>
              </from>
              <to>
                <xdr:col>1</xdr:col>
                <xdr:colOff>1685925</xdr:colOff>
                <xdr:row>45</xdr:row>
                <xdr:rowOff>152400</xdr:rowOff>
              </to>
            </anchor>
          </objectPr>
        </oleObject>
      </mc:Choice>
      <mc:Fallback>
        <oleObject progId="Equation.3" shapeId="1028" r:id="rId10"/>
      </mc:Fallback>
    </mc:AlternateContent>
    <mc:AlternateContent xmlns:mc="http://schemas.openxmlformats.org/markup-compatibility/2006">
      <mc:Choice Requires="x14">
        <oleObject progId="Equation.3" shapeId="1029" r:id="rId12">
          <objectPr defaultSize="0" autoPict="0" r:id="rId13">
            <anchor moveWithCells="1">
              <from>
                <xdr:col>1</xdr:col>
                <xdr:colOff>752475</xdr:colOff>
                <xdr:row>48</xdr:row>
                <xdr:rowOff>114300</xdr:rowOff>
              </from>
              <to>
                <xdr:col>1</xdr:col>
                <xdr:colOff>3409950</xdr:colOff>
                <xdr:row>50</xdr:row>
                <xdr:rowOff>76200</xdr:rowOff>
              </to>
            </anchor>
          </objectPr>
        </oleObject>
      </mc:Choice>
      <mc:Fallback>
        <oleObject progId="Equation.3" shapeId="1029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2021-03-08T15:44:53Z</dcterms:modified>
</cp:coreProperties>
</file>