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B81ED32-B27C-4D2F-A551-4DD5FC423B03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Dato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9" i="7" l="1"/>
  <c r="M4" i="7"/>
  <c r="H4" i="7"/>
  <c r="M3" i="7" a="1"/>
  <c r="M3" i="7" s="1"/>
  <c r="G4" i="7" a="1"/>
  <c r="G4" i="7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E49" i="7" a="1"/>
  <c r="E49" i="7" s="1"/>
  <c r="C44" i="7" a="1"/>
  <c r="C44" i="7" s="1"/>
  <c r="C39" i="7" a="1"/>
  <c r="C39" i="7" s="1"/>
  <c r="C35" i="7" a="1"/>
  <c r="C35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<sst xmlns="http://schemas.openxmlformats.org/spreadsheetml/2006/main" count="37" uniqueCount="34">
  <si>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 xml:space="preserve">ACTIVOS TOTALES </t>
  </si>
  <si>
    <t>GASTOS</t>
  </si>
  <si>
    <t>ACTIVOS</t>
  </si>
  <si>
    <t>AGENCIAS</t>
  </si>
  <si>
    <t>Y estimado</t>
  </si>
  <si>
    <t>Utilizar la siguiente fórmula, realizando las operaciones matriciales indicadas para estimar B</t>
  </si>
  <si>
    <t>Constante</t>
  </si>
  <si>
    <t>EL CRÉDITO HIPOTECARIO NACIONAL DE GUATEMALA</t>
  </si>
  <si>
    <t>BANCO DE LOS TRABAJADORES</t>
  </si>
  <si>
    <t>BANCO INMOBILIARIO, S. A.</t>
  </si>
  <si>
    <t>BANCO INDUSTRIAL, S. A.</t>
  </si>
  <si>
    <t>BANCO DE DESARROLLO RURAL, S. A.</t>
  </si>
  <si>
    <t>BANCO INTERNACIONAL, S. A.</t>
  </si>
  <si>
    <t>BANCO REFORMADOR, S. A.</t>
  </si>
  <si>
    <t>VIVIBANCO, S. A.</t>
  </si>
  <si>
    <t>BANCO PROMERICA, S. A.</t>
  </si>
  <si>
    <t>BANCO FICOHSA GUATEMALA, S. A.</t>
  </si>
  <si>
    <t>BANCO DE ANTIGUA, S. A.</t>
  </si>
  <si>
    <t>BANCO DE AMÉRICA CENTRAL, S. A.</t>
  </si>
  <si>
    <t>BANCO CITIBANK DE GUATEMALA, S. A.</t>
  </si>
  <si>
    <t>BANCO AGROMERCANTIL DE GUATEMALA, S. A.</t>
  </si>
  <si>
    <t>BANCO G&amp;T CONTINENTAL, S. A.</t>
  </si>
  <si>
    <t>BANCO DE CRÉDITO, S. A.</t>
  </si>
  <si>
    <t>BANCO AZTECA DE GUATEMALA, S. A.</t>
  </si>
  <si>
    <t>Gastos Op. Y Admon</t>
  </si>
  <si>
    <t>CIFRAS MILES  DE Q.</t>
  </si>
  <si>
    <t>Fuente: Superintendencia de Bancos (Diciembre, 2013)</t>
  </si>
  <si>
    <t>Bactivos</t>
  </si>
  <si>
    <t>Bagencias</t>
  </si>
  <si>
    <t>Bo</t>
  </si>
  <si>
    <t>Coeficientes</t>
  </si>
  <si>
    <t>e´e</t>
  </si>
  <si>
    <t>ee´</t>
  </si>
  <si>
    <t>Residuo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</si>
</sst>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_(* #,##0.00000_);_(* \(#,##0.0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165" fontId="2" fillId="3" borderId="1" xfId="1" applyNumberFormat="1" applyFont="1" applyFill="1" applyBorder="1"/>
    <xf numFmtId="165" fontId="2" fillId="2" borderId="1" xfId="1" applyNumberFormat="1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164" fontId="2" fillId="4" borderId="1" xfId="0" applyNumberFormat="1" applyFont="1" applyFill="1" applyBorder="1"/>
    <xf numFmtId="166" fontId="9" fillId="0" borderId="0" xfId="1" applyNumberFormat="1" applyFont="1"/>
    <xf numFmtId="0" fontId="5" fillId="0" borderId="0" xfId="0" applyFont="1"/>
    <xf numFmtId="43" fontId="0" fillId="0" borderId="0" xfId="0" applyNumberFormat="1"/>
    <xf numFmtId="164" fontId="0" fillId="0" borderId="0" xfId="1" applyFont="1" applyFill="1"/>
    <xf numFmtId="0" fontId="0" fillId="0" borderId="0" xfId="0" applyFill="1"/>
    <xf numFmtId="0" fontId="1" fillId="0" borderId="0" xfId="0" applyFont="1" applyFill="1"/>
    <xf numFmtId="43" fontId="0" fillId="0" borderId="0" xfId="0" applyNumberFormat="1" applyFill="1"/>
    <xf numFmtId="167" fontId="0" fillId="0" borderId="0" xfId="1" applyNumberFormat="1" applyFont="1"/>
    <xf numFmtId="0" fontId="0" fillId="5" borderId="0" xfId="0" applyFill="1"/>
    <xf numFmtId="0" fontId="5" fillId="4" borderId="0" xfId="0" applyFont="1" applyFill="1" applyBorder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24</xdr:row>
          <xdr:rowOff>142875</xdr:rowOff>
        </xdr:from>
        <xdr:to>
          <xdr:col>5</xdr:col>
          <xdr:colOff>695325</xdr:colOff>
          <xdr:row>31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476250</xdr:colOff>
          <xdr:row>34</xdr:row>
          <xdr:rowOff>0</xdr:rowOff>
        </xdr:from>
        <xdr:to>
          <xdr:col>1</xdr:col>
          <xdr:colOff>2038350</xdr:colOff>
          <xdr:row>37</xdr:row>
          <xdr:rowOff>57150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666750</xdr:colOff>
          <xdr:row>38</xdr:row>
          <xdr:rowOff>47625</xdr:rowOff>
        </xdr:from>
        <xdr:to>
          <xdr:col>1</xdr:col>
          <xdr:colOff>2466975</xdr:colOff>
          <xdr:row>41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43</xdr:row>
          <xdr:rowOff>104775</xdr:rowOff>
        </xdr:from>
        <xdr:to>
          <xdr:col>1</xdr:col>
          <xdr:colOff>1685925</xdr:colOff>
          <xdr:row>46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48</xdr:row>
          <xdr:rowOff>114300</xdr:rowOff>
        </xdr:from>
        <xdr:to>
          <xdr:col>1</xdr:col>
          <xdr:colOff>3409950</xdr:colOff>
          <xdr:row>50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1"/>
  <sheetViews>
    <sheetView tabSelected="1" topLeftCell="B1" zoomScale="71" zoomScaleNormal="85" workbookViewId="0">
      <selection activeCell="M10" sqref="M10"/>
    </sheetView>
  </sheetViews>
  <sheetFormatPr baseColWidth="10" defaultColWidth="9.140625" defaultRowHeight="15" x14ac:dyDescent="0.25"/>
  <cols>
    <col min="2" max="2" width="58.7109375" customWidth="1"/>
    <col min="3" max="3" width="26.5703125" customWidth="1"/>
    <col min="4" max="4" width="16.140625" customWidth="1"/>
    <col min="5" max="5" width="19.28515625" customWidth="1"/>
    <col min="6" max="6" width="14.5703125" customWidth="1"/>
    <col min="7" max="7" width="20" customWidth="1"/>
    <col min="8" max="8" width="17.42578125" bestFit="1" customWidth="1"/>
    <col min="9" max="9" width="16.85546875" bestFit="1" customWidth="1"/>
    <col min="10" max="11" width="17.140625" bestFit="1" customWidth="1"/>
    <col min="13" max="13" width="25.28515625" bestFit="1" customWidth="1"/>
  </cols>
  <sheetData>
    <row r="1" spans="1:25" ht="21.75" thickBot="1" x14ac:dyDescent="0.4">
      <c r="C1" s="25" t="s">
        <v>25</v>
      </c>
      <c r="D1" s="26"/>
      <c r="E1" s="27"/>
      <c r="I1" s="14">
        <v>-11012.229564665329</v>
      </c>
      <c r="J1" s="14">
        <v>7285.4393630770646</v>
      </c>
      <c r="K1" s="14">
        <v>-20116.521581106506</v>
      </c>
      <c r="L1" s="14">
        <v>14179.061212369663</v>
      </c>
      <c r="M1" s="14">
        <v>6246.3944839128526</v>
      </c>
      <c r="N1" s="14">
        <v>-6423.1800705957212</v>
      </c>
      <c r="O1" s="14">
        <v>-17702.710340788646</v>
      </c>
      <c r="P1" s="14">
        <v>-15874.887236342685</v>
      </c>
      <c r="Q1" s="14">
        <v>8801.2834175433309</v>
      </c>
      <c r="R1" s="14">
        <v>-3429.7609534752992</v>
      </c>
      <c r="S1" s="14">
        <v>4671.6630770696647</v>
      </c>
      <c r="T1" s="14">
        <v>-9078.3339782215771</v>
      </c>
      <c r="U1" s="14">
        <v>62168.045951464213</v>
      </c>
      <c r="V1" s="14">
        <v>12977.42948325364</v>
      </c>
      <c r="W1" s="14">
        <v>-35823.386431484832</v>
      </c>
      <c r="X1" s="14">
        <v>-16095.826072394466</v>
      </c>
      <c r="Y1" s="14">
        <v>19227.519240386624</v>
      </c>
    </row>
    <row r="2" spans="1:25" ht="51" customHeight="1" x14ac:dyDescent="0.25">
      <c r="C2" s="4" t="s">
        <v>24</v>
      </c>
      <c r="D2" s="4" t="s">
        <v>6</v>
      </c>
      <c r="E2" s="4" t="s">
        <v>0</v>
      </c>
      <c r="F2" s="5" t="s">
        <v>3</v>
      </c>
      <c r="G2" s="3"/>
    </row>
    <row r="3" spans="1:25" ht="21" x14ac:dyDescent="0.35">
      <c r="C3" s="11" t="s">
        <v>1</v>
      </c>
      <c r="D3" s="12" t="s">
        <v>6</v>
      </c>
      <c r="E3" s="12" t="s">
        <v>2</v>
      </c>
      <c r="F3" s="12" t="s">
        <v>3</v>
      </c>
      <c r="G3" s="13" t="s">
        <v>4</v>
      </c>
      <c r="H3" s="13" t="s">
        <v>33</v>
      </c>
      <c r="I3" s="13" t="s">
        <v>33</v>
      </c>
      <c r="L3" s="24" t="s">
        <v>31</v>
      </c>
      <c r="M3" s="14" cm="1">
        <f t="array" ref="M3">MMULT(I1:Y1,I4:I20)</f>
        <v>7564573904.1772127</v>
      </c>
    </row>
    <row r="4" spans="1:25" ht="21" x14ac:dyDescent="0.35">
      <c r="A4" s="7">
        <v>1</v>
      </c>
      <c r="B4" s="8" t="s">
        <v>7</v>
      </c>
      <c r="C4" s="10">
        <v>20151</v>
      </c>
      <c r="D4" s="2">
        <v>1</v>
      </c>
      <c r="E4" s="9">
        <v>3005003</v>
      </c>
      <c r="F4" s="2">
        <v>84</v>
      </c>
      <c r="G4" s="14" cm="1">
        <f t="array" ref="G4:G20">MMULT(D4:F20,_xlfn.ANCHORARRAY(E49))</f>
        <v>31163.229564665329</v>
      </c>
      <c r="H4" s="14">
        <f>C4-G4</f>
        <v>-11012.229564665329</v>
      </c>
      <c r="I4" s="14">
        <v>-11012.229564665329</v>
      </c>
      <c r="M4" s="14">
        <f>SUMSQ(I4:I20)</f>
        <v>7564573904.1772127</v>
      </c>
    </row>
    <row r="5" spans="1:25" ht="21" x14ac:dyDescent="0.35">
      <c r="A5" s="7">
        <v>2</v>
      </c>
      <c r="B5" s="8" t="s">
        <v>8</v>
      </c>
      <c r="C5" s="10">
        <v>50904</v>
      </c>
      <c r="D5" s="2">
        <v>1</v>
      </c>
      <c r="E5" s="9">
        <v>12792720</v>
      </c>
      <c r="F5" s="2">
        <v>139</v>
      </c>
      <c r="G5" s="14">
        <v>43618.560636922935</v>
      </c>
      <c r="H5" s="14">
        <f t="shared" ref="H5:H20" si="0">C5-G5</f>
        <v>7285.4393630770646</v>
      </c>
      <c r="I5" s="14">
        <v>7285.4393630770646</v>
      </c>
    </row>
    <row r="6" spans="1:25" ht="21" x14ac:dyDescent="0.35">
      <c r="A6" s="7">
        <v>3</v>
      </c>
      <c r="B6" s="8" t="s">
        <v>9</v>
      </c>
      <c r="C6" s="10">
        <v>4652</v>
      </c>
      <c r="D6" s="2">
        <v>1</v>
      </c>
      <c r="E6" s="9">
        <v>1038127</v>
      </c>
      <c r="F6" s="2">
        <v>48</v>
      </c>
      <c r="G6" s="14">
        <v>24768.521581106506</v>
      </c>
      <c r="H6" s="14">
        <f t="shared" si="0"/>
        <v>-20116.521581106506</v>
      </c>
      <c r="I6" s="14">
        <v>-20116.521581106506</v>
      </c>
    </row>
    <row r="7" spans="1:25" ht="21" x14ac:dyDescent="0.35">
      <c r="A7" s="7">
        <v>4</v>
      </c>
      <c r="B7" s="8" t="s">
        <v>10</v>
      </c>
      <c r="C7" s="10">
        <v>126872</v>
      </c>
      <c r="D7" s="2">
        <v>1</v>
      </c>
      <c r="E7" s="9">
        <v>62352122</v>
      </c>
      <c r="F7" s="2">
        <v>456</v>
      </c>
      <c r="G7" s="14">
        <v>112692.93878763034</v>
      </c>
      <c r="H7" s="14">
        <f t="shared" si="0"/>
        <v>14179.061212369663</v>
      </c>
      <c r="I7" s="14">
        <v>14179.061212369663</v>
      </c>
    </row>
    <row r="8" spans="1:25" ht="21" x14ac:dyDescent="0.35">
      <c r="A8" s="7">
        <v>5</v>
      </c>
      <c r="B8" s="8" t="s">
        <v>11</v>
      </c>
      <c r="C8" s="10">
        <v>217700</v>
      </c>
      <c r="D8" s="2">
        <v>1</v>
      </c>
      <c r="E8" s="9">
        <v>42294373</v>
      </c>
      <c r="F8" s="2">
        <v>1140</v>
      </c>
      <c r="G8" s="14">
        <v>211453.60551608715</v>
      </c>
      <c r="H8" s="14">
        <f t="shared" si="0"/>
        <v>6246.3944839128526</v>
      </c>
      <c r="I8" s="14">
        <v>6246.3944839128526</v>
      </c>
      <c r="L8" s="24" t="s">
        <v>32</v>
      </c>
    </row>
    <row r="9" spans="1:25" ht="21" x14ac:dyDescent="0.35">
      <c r="A9" s="7">
        <v>6</v>
      </c>
      <c r="B9" s="8" t="s">
        <v>12</v>
      </c>
      <c r="C9" s="10">
        <v>21283</v>
      </c>
      <c r="D9" s="2">
        <v>1</v>
      </c>
      <c r="E9" s="9">
        <v>5305521</v>
      </c>
      <c r="F9" s="2">
        <v>56</v>
      </c>
      <c r="G9" s="14">
        <v>27706.180070595721</v>
      </c>
      <c r="H9" s="14">
        <f t="shared" si="0"/>
        <v>-6423.1800705957212</v>
      </c>
      <c r="I9" s="14">
        <v>-6423.1800705957212</v>
      </c>
    </row>
    <row r="10" spans="1:25" ht="21" x14ac:dyDescent="0.35">
      <c r="A10" s="7">
        <v>7</v>
      </c>
      <c r="B10" s="8" t="s">
        <v>13</v>
      </c>
      <c r="C10" s="10">
        <v>20965</v>
      </c>
      <c r="D10" s="2">
        <v>1</v>
      </c>
      <c r="E10" s="9">
        <v>10926556</v>
      </c>
      <c r="F10" s="2">
        <v>112</v>
      </c>
      <c r="G10" s="14">
        <v>38667.710340788646</v>
      </c>
      <c r="H10" s="14">
        <f t="shared" si="0"/>
        <v>-17702.710340788646</v>
      </c>
      <c r="I10" s="14">
        <v>-17702.710340788646</v>
      </c>
    </row>
    <row r="11" spans="1:25" ht="21" x14ac:dyDescent="0.35">
      <c r="A11" s="7">
        <v>8</v>
      </c>
      <c r="B11" s="8" t="s">
        <v>14</v>
      </c>
      <c r="C11" s="10">
        <v>2570</v>
      </c>
      <c r="D11" s="2">
        <v>1</v>
      </c>
      <c r="E11" s="9">
        <v>432703</v>
      </c>
      <c r="F11" s="2">
        <v>9</v>
      </c>
      <c r="G11" s="14">
        <v>18444.887236342685</v>
      </c>
      <c r="H11" s="14">
        <f t="shared" si="0"/>
        <v>-15874.887236342685</v>
      </c>
      <c r="I11" s="14">
        <v>-15874.887236342685</v>
      </c>
    </row>
    <row r="12" spans="1:25" ht="21" x14ac:dyDescent="0.35">
      <c r="A12" s="7">
        <v>9</v>
      </c>
      <c r="B12" s="8" t="s">
        <v>15</v>
      </c>
      <c r="C12" s="10">
        <v>34134</v>
      </c>
      <c r="D12" s="2">
        <v>1</v>
      </c>
      <c r="E12" s="9">
        <v>3251008</v>
      </c>
      <c r="F12" s="2">
        <v>46</v>
      </c>
      <c r="G12" s="14">
        <v>25332.716582456669</v>
      </c>
      <c r="H12" s="14">
        <f t="shared" si="0"/>
        <v>8801.2834175433309</v>
      </c>
      <c r="I12" s="14">
        <v>8801.2834175433309</v>
      </c>
    </row>
    <row r="13" spans="1:25" ht="21" x14ac:dyDescent="0.35">
      <c r="A13" s="7">
        <v>10</v>
      </c>
      <c r="B13" s="8" t="s">
        <v>16</v>
      </c>
      <c r="C13" s="10">
        <v>25602</v>
      </c>
      <c r="D13" s="2">
        <v>1</v>
      </c>
      <c r="E13" s="9">
        <v>1561665</v>
      </c>
      <c r="F13" s="2">
        <v>74</v>
      </c>
      <c r="G13" s="14">
        <v>29031.760953475299</v>
      </c>
      <c r="H13" s="14">
        <f t="shared" si="0"/>
        <v>-3429.7609534752992</v>
      </c>
      <c r="I13" s="14">
        <v>-3429.7609534752992</v>
      </c>
    </row>
    <row r="14" spans="1:25" ht="21" x14ac:dyDescent="0.35">
      <c r="A14" s="7">
        <v>11</v>
      </c>
      <c r="B14" s="8" t="s">
        <v>17</v>
      </c>
      <c r="C14" s="10">
        <v>34861</v>
      </c>
      <c r="D14" s="2">
        <v>1</v>
      </c>
      <c r="E14" s="9">
        <v>1333336</v>
      </c>
      <c r="F14" s="2">
        <v>82</v>
      </c>
      <c r="G14" s="14">
        <v>30189.336922930335</v>
      </c>
      <c r="H14" s="14">
        <f t="shared" si="0"/>
        <v>4671.6630770696647</v>
      </c>
      <c r="I14" s="14">
        <v>4671.6630770696647</v>
      </c>
    </row>
    <row r="15" spans="1:25" ht="21" x14ac:dyDescent="0.35">
      <c r="A15" s="7">
        <v>12</v>
      </c>
      <c r="B15" s="8" t="s">
        <v>18</v>
      </c>
      <c r="C15" s="10">
        <v>19333</v>
      </c>
      <c r="D15" s="2">
        <v>1</v>
      </c>
      <c r="E15" s="9">
        <v>5904486</v>
      </c>
      <c r="F15" s="2">
        <v>59</v>
      </c>
      <c r="G15" s="14">
        <v>28411.333978221577</v>
      </c>
      <c r="H15" s="14">
        <f t="shared" si="0"/>
        <v>-9078.3339782215771</v>
      </c>
      <c r="I15" s="14">
        <v>-9078.3339782215771</v>
      </c>
    </row>
    <row r="16" spans="1:25" ht="21" x14ac:dyDescent="0.35">
      <c r="A16" s="7">
        <v>13</v>
      </c>
      <c r="B16" s="8" t="s">
        <v>19</v>
      </c>
      <c r="C16" s="10">
        <v>91703</v>
      </c>
      <c r="D16" s="2">
        <v>1</v>
      </c>
      <c r="E16" s="9">
        <v>5590399</v>
      </c>
      <c r="F16" s="2">
        <v>67</v>
      </c>
      <c r="G16" s="14">
        <v>29534.954048535787</v>
      </c>
      <c r="H16" s="14">
        <f t="shared" si="0"/>
        <v>62168.045951464213</v>
      </c>
      <c r="I16" s="14">
        <v>62168.045951464213</v>
      </c>
    </row>
    <row r="17" spans="1:23" ht="21" x14ac:dyDescent="0.35">
      <c r="A17" s="7">
        <v>14</v>
      </c>
      <c r="B17" s="8" t="s">
        <v>20</v>
      </c>
      <c r="C17" s="10">
        <v>73664</v>
      </c>
      <c r="D17" s="2">
        <v>1</v>
      </c>
      <c r="E17" s="9">
        <v>18076756</v>
      </c>
      <c r="F17" s="2">
        <v>235</v>
      </c>
      <c r="G17" s="14">
        <v>60686.57051674636</v>
      </c>
      <c r="H17" s="14">
        <f t="shared" si="0"/>
        <v>12977.42948325364</v>
      </c>
      <c r="I17" s="14">
        <v>12977.42948325364</v>
      </c>
    </row>
    <row r="18" spans="1:23" ht="21" x14ac:dyDescent="0.35">
      <c r="A18" s="7">
        <v>15</v>
      </c>
      <c r="B18" s="8" t="s">
        <v>21</v>
      </c>
      <c r="C18" s="10">
        <v>89516</v>
      </c>
      <c r="D18" s="2">
        <v>1</v>
      </c>
      <c r="E18" s="9">
        <v>42679770</v>
      </c>
      <c r="F18" s="2">
        <v>587</v>
      </c>
      <c r="G18" s="14">
        <v>125339.38643148483</v>
      </c>
      <c r="H18" s="14">
        <f t="shared" si="0"/>
        <v>-35823.386431484832</v>
      </c>
      <c r="I18" s="14">
        <v>-35823.386431484832</v>
      </c>
    </row>
    <row r="19" spans="1:23" ht="21" x14ac:dyDescent="0.35">
      <c r="A19" s="7">
        <v>16</v>
      </c>
      <c r="B19" s="8" t="s">
        <v>22</v>
      </c>
      <c r="C19" s="10">
        <v>2792</v>
      </c>
      <c r="D19" s="2">
        <v>1</v>
      </c>
      <c r="E19" s="9">
        <v>763409</v>
      </c>
      <c r="F19" s="2">
        <v>11</v>
      </c>
      <c r="G19" s="14">
        <v>18887.826072394466</v>
      </c>
      <c r="H19" s="14">
        <f t="shared" si="0"/>
        <v>-16095.826072394466</v>
      </c>
      <c r="I19" s="14">
        <v>-16095.826072394466</v>
      </c>
    </row>
    <row r="20" spans="1:23" ht="21" x14ac:dyDescent="0.35">
      <c r="A20" s="7">
        <v>17</v>
      </c>
      <c r="B20" s="8" t="s">
        <v>23</v>
      </c>
      <c r="C20" s="10">
        <v>67292</v>
      </c>
      <c r="D20" s="2">
        <v>1</v>
      </c>
      <c r="E20" s="9">
        <v>1564142</v>
      </c>
      <c r="F20" s="2">
        <v>196</v>
      </c>
      <c r="G20" s="14">
        <v>48064.480759613376</v>
      </c>
      <c r="H20" s="14">
        <f t="shared" si="0"/>
        <v>19227.519240386624</v>
      </c>
      <c r="I20" s="14">
        <v>19227.519240386624</v>
      </c>
    </row>
    <row r="22" spans="1:23" x14ac:dyDescent="0.25">
      <c r="A22" s="1" t="s">
        <v>26</v>
      </c>
    </row>
    <row r="24" spans="1:23" ht="31.5" x14ac:dyDescent="0.5">
      <c r="B24" s="6" t="s">
        <v>5</v>
      </c>
    </row>
    <row r="30" spans="1:23" ht="21" x14ac:dyDescent="0.35"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 ht="21" x14ac:dyDescent="0.35">
      <c r="G31" s="9">
        <v>3005003</v>
      </c>
      <c r="H31" s="9">
        <v>12792720</v>
      </c>
      <c r="I31" s="9">
        <v>1038127</v>
      </c>
      <c r="J31" s="9">
        <v>62352122</v>
      </c>
      <c r="K31" s="9">
        <v>42294373</v>
      </c>
      <c r="L31" s="9">
        <v>5305521</v>
      </c>
      <c r="M31" s="9">
        <v>10926556</v>
      </c>
      <c r="N31" s="9">
        <v>432703</v>
      </c>
      <c r="O31" s="9">
        <v>3251008</v>
      </c>
      <c r="P31" s="9">
        <v>1561665</v>
      </c>
      <c r="Q31" s="9">
        <v>1333336</v>
      </c>
      <c r="R31" s="9">
        <v>5904486</v>
      </c>
      <c r="S31" s="9">
        <v>5590399</v>
      </c>
      <c r="T31" s="9">
        <v>18076756</v>
      </c>
      <c r="U31" s="9">
        <v>42679770</v>
      </c>
      <c r="V31" s="9">
        <v>763409</v>
      </c>
      <c r="W31" s="9">
        <v>1564142</v>
      </c>
    </row>
    <row r="32" spans="1:23" ht="21" x14ac:dyDescent="0.35">
      <c r="G32" s="2">
        <v>84</v>
      </c>
      <c r="H32" s="2">
        <v>139</v>
      </c>
      <c r="I32" s="2">
        <v>48</v>
      </c>
      <c r="J32" s="2">
        <v>456</v>
      </c>
      <c r="K32" s="2">
        <v>1140</v>
      </c>
      <c r="L32" s="2">
        <v>56</v>
      </c>
      <c r="M32" s="2">
        <v>112</v>
      </c>
      <c r="N32" s="2">
        <v>9</v>
      </c>
      <c r="O32" s="2">
        <v>46</v>
      </c>
      <c r="P32" s="2">
        <v>74</v>
      </c>
      <c r="Q32" s="2">
        <v>82</v>
      </c>
      <c r="R32" s="2">
        <v>59</v>
      </c>
      <c r="S32" s="2">
        <v>67</v>
      </c>
      <c r="T32" s="2">
        <v>235</v>
      </c>
      <c r="U32" s="2">
        <v>587</v>
      </c>
      <c r="V32" s="2">
        <v>11</v>
      </c>
      <c r="W32" s="2">
        <v>196</v>
      </c>
    </row>
    <row r="35" spans="3:8" x14ac:dyDescent="0.25">
      <c r="C35" cm="1">
        <f t="array" ref="C35:E37">MMULT(G30:W32,D4:F20)</f>
        <v>17</v>
      </c>
      <c r="D35">
        <v>218872096</v>
      </c>
      <c r="E35">
        <v>3401</v>
      </c>
      <c r="G35" s="18"/>
      <c r="H35" s="18"/>
    </row>
    <row r="36" spans="3:8" x14ac:dyDescent="0.25">
      <c r="C36">
        <v>218872096</v>
      </c>
      <c r="D36">
        <v>8230350311665800</v>
      </c>
      <c r="E36">
        <v>110966765573</v>
      </c>
      <c r="G36" s="18"/>
      <c r="H36" s="18"/>
    </row>
    <row r="37" spans="3:8" x14ac:dyDescent="0.25">
      <c r="C37">
        <v>3401</v>
      </c>
      <c r="D37">
        <v>110966765573</v>
      </c>
      <c r="E37">
        <v>2012595</v>
      </c>
      <c r="G37" s="18"/>
      <c r="H37" s="18"/>
    </row>
    <row r="38" spans="3:8" x14ac:dyDescent="0.25">
      <c r="G38" s="19"/>
      <c r="H38" s="19"/>
    </row>
    <row r="39" spans="3:8" x14ac:dyDescent="0.25">
      <c r="C39" s="23" cm="1">
        <f t="array" ref="C39:E41">MINVERSE(_xlfn.ANCHORARRAY(C35))</f>
        <v>9.2701283447736982E-2</v>
      </c>
      <c r="D39" s="23">
        <v>-1.376165785784114E-9</v>
      </c>
      <c r="E39" s="23">
        <v>-8.0775515622897364E-5</v>
      </c>
      <c r="G39" s="20"/>
      <c r="H39" s="21"/>
    </row>
    <row r="40" spans="3:8" x14ac:dyDescent="0.25">
      <c r="C40" s="23">
        <v>-1.3761657857841134E-9</v>
      </c>
      <c r="D40" s="23">
        <v>4.9389886358155059E-16</v>
      </c>
      <c r="E40" s="23">
        <v>-2.4906163224281712E-11</v>
      </c>
      <c r="G40" s="19"/>
      <c r="H40" s="21"/>
    </row>
    <row r="41" spans="3:8" x14ac:dyDescent="0.25">
      <c r="C41" s="23">
        <v>-8.0775515622896998E-5</v>
      </c>
      <c r="D41" s="23">
        <v>-2.4906163224281718E-11</v>
      </c>
      <c r="E41" s="23">
        <v>2.0066003862998847E-6</v>
      </c>
      <c r="G41" s="19"/>
      <c r="H41" s="21"/>
    </row>
    <row r="44" spans="3:8" x14ac:dyDescent="0.25">
      <c r="C44" cm="1">
        <f t="array" ref="C44:C46">MMULT(G30:W32,C4:C20)</f>
        <v>903994</v>
      </c>
    </row>
    <row r="45" spans="3:8" x14ac:dyDescent="0.25">
      <c r="C45">
        <v>24261666917043</v>
      </c>
    </row>
    <row r="46" spans="3:8" x14ac:dyDescent="0.25">
      <c r="C46">
        <v>415271264</v>
      </c>
    </row>
    <row r="48" spans="3:8" x14ac:dyDescent="0.25">
      <c r="C48" s="1" t="s">
        <v>30</v>
      </c>
      <c r="E48" s="1"/>
      <c r="G48" s="1"/>
      <c r="H48" s="1"/>
    </row>
    <row r="49" spans="3:7" ht="23.25" x14ac:dyDescent="0.35">
      <c r="C49" s="15"/>
      <c r="D49" s="16" t="s">
        <v>29</v>
      </c>
      <c r="E49" s="22" cm="1">
        <f t="array" ref="E49:E51">MMULT(_xlfn.ANCHORARRAY(C39),_xlfn.ANCHORARRAY(C44))</f>
        <v>16869.577638756287</v>
      </c>
      <c r="F49" s="17">
        <f>E49*1000</f>
        <v>16869577.638756286</v>
      </c>
      <c r="G49" s="17"/>
    </row>
    <row r="50" spans="3:7" ht="23.25" x14ac:dyDescent="0.35">
      <c r="C50" s="15"/>
      <c r="D50" s="16" t="s">
        <v>27</v>
      </c>
      <c r="E50" s="22">
        <v>3.9595022202973396E-4</v>
      </c>
      <c r="F50" s="17"/>
      <c r="G50" s="17"/>
    </row>
    <row r="51" spans="3:7" ht="23.25" x14ac:dyDescent="0.35">
      <c r="C51" s="15"/>
      <c r="D51" s="16" t="s">
        <v>28</v>
      </c>
      <c r="E51" s="22">
        <v>155.99786096260743</v>
      </c>
      <c r="G51" s="17"/>
    </row>
  </sheetData>
  <mergeCells count="1">
    <mergeCell ref="C1:E1"/>
  </mergeCells>
  <pageMargins left="0.7" right="0.7" top="0.75" bottom="0.75" header="0.3" footer="0.3"/>
  <pageSetup orientation="portrait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2</xdr:col>
                <xdr:colOff>581025</xdr:colOff>
                <xdr:row>24</xdr:row>
                <xdr:rowOff>142875</xdr:rowOff>
              </from>
              <to>
                <xdr:col>5</xdr:col>
                <xdr:colOff>695325</xdr:colOff>
                <xdr:row>31</xdr:row>
                <xdr:rowOff>38100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</xdr:col>
                <xdr:colOff>476250</xdr:colOff>
                <xdr:row>34</xdr:row>
                <xdr:rowOff>0</xdr:rowOff>
              </from>
              <to>
                <xdr:col>1</xdr:col>
                <xdr:colOff>2038350</xdr:colOff>
                <xdr:row>37</xdr:row>
                <xdr:rowOff>57150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>
              <from>
                <xdr:col>1</xdr:col>
                <xdr:colOff>666750</xdr:colOff>
                <xdr:row>38</xdr:row>
                <xdr:rowOff>47625</xdr:rowOff>
              </from>
              <to>
                <xdr:col>1</xdr:col>
                <xdr:colOff>2466975</xdr:colOff>
                <xdr:row>41</xdr:row>
                <xdr:rowOff>104775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>
              <from>
                <xdr:col>1</xdr:col>
                <xdr:colOff>438150</xdr:colOff>
                <xdr:row>43</xdr:row>
                <xdr:rowOff>104775</xdr:rowOff>
              </from>
              <to>
                <xdr:col>1</xdr:col>
                <xdr:colOff>1685925</xdr:colOff>
                <xdr:row>46</xdr:row>
                <xdr:rowOff>114300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>
              <from>
                <xdr:col>1</xdr:col>
                <xdr:colOff>752475</xdr:colOff>
                <xdr:row>48</xdr:row>
                <xdr:rowOff>114300</xdr:rowOff>
              </from>
              <to>
                <xdr:col>1</xdr:col>
                <xdr:colOff>3409950</xdr:colOff>
                <xdr:row>50</xdr:row>
                <xdr:rowOff>76200</xdr:rowOff>
              </to>
            </anchor>
          </objectPr>
        </oleObject>
      </mc:Choice>
      <mc:Fallback>
        <oleObject progId="Equation.3" shapeId="1029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2021-03-17T12:51:45Z</dcterms:modified>
</cp:coreProperties>
</file>