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0" documentId="8_{18A033EF-9E03-6D4F-BF8E-1FF0ACDA7667}" xr6:coauthVersionLast="46" xr6:coauthVersionMax="46" xr10:uidLastSave="{00000000-0000-0000-0000-000000000000}"/>
  <bookViews>
    <workbookView xWindow="0" yWindow="0" windowWidth="28800" windowHeight="18000" xr2:uid="{03BA5EBF-A0A3-574A-B1F1-54A1B76730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G19" i="1"/>
  <c r="F19" i="1"/>
  <c r="E19" i="1"/>
  <c r="D19" i="1"/>
  <c r="C19" i="1"/>
  <c r="B19" i="1"/>
  <c r="F4" i="1"/>
  <c r="B18" i="1"/>
  <c r="G17" i="1"/>
  <c r="F17" i="1"/>
  <c r="J11" i="1"/>
  <c r="J14" i="1" s="1"/>
  <c r="L10" i="1"/>
  <c r="N10" i="1" s="1"/>
  <c r="C13" i="1"/>
  <c r="D13" i="1" s="1"/>
  <c r="E13" i="1" s="1"/>
  <c r="E17" i="1" s="1"/>
  <c r="C12" i="1"/>
  <c r="G11" i="1"/>
  <c r="F11" i="1"/>
  <c r="E11" i="1"/>
  <c r="D11" i="1"/>
  <c r="C11" i="1"/>
  <c r="L11" i="1" s="1"/>
  <c r="N11" i="1" s="1"/>
  <c r="G18" i="1" l="1"/>
  <c r="F6" i="1"/>
  <c r="F7" i="1" s="1"/>
  <c r="C14" i="1"/>
  <c r="C17" i="1"/>
  <c r="D17" i="1"/>
  <c r="C15" i="1"/>
  <c r="C16" i="1" s="1"/>
  <c r="J15" i="1"/>
  <c r="J16" i="1" s="1"/>
  <c r="D12" i="1"/>
  <c r="E12" i="1" s="1"/>
  <c r="L13" i="1"/>
  <c r="N13" i="1" s="1"/>
  <c r="L12" i="1"/>
  <c r="L14" i="1" s="1"/>
  <c r="F12" i="1" l="1"/>
  <c r="E14" i="1"/>
  <c r="N12" i="1"/>
  <c r="N14" i="1" s="1"/>
  <c r="D14" i="1"/>
  <c r="N15" i="1" l="1"/>
  <c r="L15" i="1" s="1"/>
  <c r="L16" i="1" s="1"/>
  <c r="E15" i="1"/>
  <c r="E16" i="1" s="1"/>
  <c r="G12" i="1"/>
  <c r="G14" i="1" s="1"/>
  <c r="F14" i="1"/>
  <c r="D15" i="1"/>
  <c r="D16" i="1" s="1"/>
  <c r="N16" i="1" l="1"/>
  <c r="G15" i="1"/>
  <c r="G16" i="1" s="1"/>
  <c r="F15" i="1"/>
  <c r="F16" i="1" s="1"/>
</calcChain>
</file>

<file path=xl/sharedStrings.xml><?xml version="1.0" encoding="utf-8"?>
<sst xmlns="http://schemas.openxmlformats.org/spreadsheetml/2006/main" count="30" uniqueCount="28">
  <si>
    <t>INDUSTRIA FUTURA</t>
  </si>
  <si>
    <t>Inversión</t>
  </si>
  <si>
    <t>Eq. Nuevo</t>
  </si>
  <si>
    <t>Deprec.</t>
  </si>
  <si>
    <t>años</t>
  </si>
  <si>
    <t>VM año 5</t>
  </si>
  <si>
    <t>INVERSION INICIAL</t>
  </si>
  <si>
    <t>Ventas</t>
  </si>
  <si>
    <t>Ut. Bruta</t>
  </si>
  <si>
    <t>FCN</t>
  </si>
  <si>
    <t>Costos Fijos</t>
  </si>
  <si>
    <t>Gto. Deprec.</t>
  </si>
  <si>
    <t>UAISR</t>
  </si>
  <si>
    <t>ANALISIS MARGINAL / INCREMENTAL</t>
  </si>
  <si>
    <t>ISR</t>
  </si>
  <si>
    <t>Total (Actual + Nuevo)</t>
  </si>
  <si>
    <t>(actual) MgBruto 50%</t>
  </si>
  <si>
    <t>Proyecto (nuevo) MgBruto 60%</t>
  </si>
  <si>
    <t>UN</t>
  </si>
  <si>
    <t>año 5</t>
  </si>
  <si>
    <t>VM</t>
  </si>
  <si>
    <t>VL</t>
  </si>
  <si>
    <t>Gan. Capital</t>
  </si>
  <si>
    <t>Imp.</t>
  </si>
  <si>
    <t>Td</t>
  </si>
  <si>
    <t>VPN</t>
  </si>
  <si>
    <t>TIR</t>
  </si>
  <si>
    <t>No es rentable porque tiene VPN negativo.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</si>
</sst>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2" fillId="0" borderId="0" xfId="1" applyFont="1"/>
    <xf numFmtId="43" fontId="0" fillId="0" borderId="0" xfId="1" applyFont="1"/>
    <xf numFmtId="0" fontId="2" fillId="0" borderId="0" xfId="1" applyNumberFormat="1" applyFont="1" applyAlignment="1">
      <alignment horizontal="center"/>
    </xf>
    <xf numFmtId="43" fontId="0" fillId="2" borderId="0" xfId="1" applyFont="1" applyFill="1" applyAlignment="1">
      <alignment horizontal="center" vertical="center" wrapText="1"/>
    </xf>
    <xf numFmtId="43" fontId="0" fillId="3" borderId="0" xfId="1" applyFont="1" applyFill="1"/>
    <xf numFmtId="9" fontId="0" fillId="0" borderId="0" xfId="1" applyNumberFormat="1" applyFont="1"/>
    <xf numFmtId="9" fontId="0" fillId="0" borderId="0" xfId="1" applyNumberFormat="1" applyFont="1" applyAlignment="1">
      <alignment horizontal="center"/>
    </xf>
    <xf numFmtId="43" fontId="0" fillId="0" borderId="1" xfId="1" applyFont="1" applyBorder="1"/>
    <xf numFmtId="43" fontId="0" fillId="4" borderId="0" xfId="1" applyFont="1" applyFill="1"/>
    <xf numFmtId="43" fontId="0" fillId="5" borderId="0" xfId="1" applyFont="1" applyFill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0" fillId="6" borderId="0" xfId="1" applyFont="1" applyFill="1" applyAlignment="1">
      <alignment horizontal="center" vertical="center" wrapText="1"/>
    </xf>
    <xf numFmtId="43" fontId="0" fillId="5" borderId="0" xfId="1" applyFont="1" applyFill="1"/>
    <xf numFmtId="43" fontId="0" fillId="0" borderId="0" xfId="1" applyFont="1" applyBorder="1"/>
    <xf numFmtId="43" fontId="0" fillId="3" borderId="0" xfId="1" applyFont="1" applyFill="1" applyBorder="1"/>
    <xf numFmtId="43" fontId="0" fillId="6" borderId="0" xfId="1" applyFont="1" applyFill="1"/>
    <xf numFmtId="43" fontId="0" fillId="6" borderId="0" xfId="1" applyFont="1" applyFill="1" applyBorder="1"/>
    <xf numFmtId="43" fontId="0" fillId="0" borderId="0" xfId="1" applyFont="1" applyFill="1"/>
    <xf numFmtId="43" fontId="0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984D-59AE-2141-9B7E-6A0FA79FB2F2}">
  <dimension ref="A1:N23"/>
  <sheetViews>
    <sheetView tabSelected="1" topLeftCell="A2" zoomScale="150" zoomScaleNormal="150" workbookViewId="0">
      <selection activeCell="B22" sqref="B22:B23"/>
    </sheetView>
  </sheetViews>
  <sheetFormatPr baseColWidth="10" defaultRowHeight="16" x14ac:dyDescent="0.2"/>
  <cols>
    <col min="1" max="1" width="12.33203125" style="2" customWidth="1"/>
    <col min="2" max="7" width="11.5" style="2" bestFit="1" customWidth="1"/>
    <col min="8" max="9" width="10.83203125" style="2"/>
    <col min="10" max="10" width="11.5" style="2" bestFit="1" customWidth="1"/>
    <col min="11" max="11" width="2" style="2" customWidth="1"/>
    <col min="12" max="12" width="11.5" style="2" bestFit="1" customWidth="1"/>
    <col min="13" max="13" width="2.33203125" style="2" customWidth="1"/>
    <col min="14" max="14" width="13" style="2" bestFit="1" customWidth="1"/>
    <col min="15" max="16384" width="10.83203125" style="2"/>
  </cols>
  <sheetData>
    <row r="1" spans="1:14" x14ac:dyDescent="0.2">
      <c r="A1" s="1" t="s">
        <v>0</v>
      </c>
    </row>
    <row r="2" spans="1:14" ht="34" customHeight="1" x14ac:dyDescent="0.2">
      <c r="J2" s="4" t="s">
        <v>16</v>
      </c>
      <c r="L2" s="10" t="s">
        <v>17</v>
      </c>
      <c r="N2" s="12" t="s">
        <v>15</v>
      </c>
    </row>
    <row r="3" spans="1:14" x14ac:dyDescent="0.2">
      <c r="A3" s="1" t="s">
        <v>6</v>
      </c>
      <c r="F3" s="11" t="s">
        <v>19</v>
      </c>
      <c r="J3" s="4"/>
      <c r="L3" s="10"/>
      <c r="N3" s="12"/>
    </row>
    <row r="4" spans="1:14" x14ac:dyDescent="0.2">
      <c r="A4" s="2" t="s">
        <v>2</v>
      </c>
      <c r="B4" s="9" t="s">
        <v>1</v>
      </c>
      <c r="C4" s="9">
        <v>250000</v>
      </c>
      <c r="E4" s="2" t="s">
        <v>20</v>
      </c>
      <c r="F4" s="16">
        <f>+C6</f>
        <v>120000</v>
      </c>
      <c r="J4" s="4"/>
      <c r="L4" s="10"/>
      <c r="N4" s="12"/>
    </row>
    <row r="5" spans="1:14" x14ac:dyDescent="0.2">
      <c r="B5" s="5" t="s">
        <v>3</v>
      </c>
      <c r="C5" s="5">
        <v>3</v>
      </c>
      <c r="D5" s="2" t="s">
        <v>4</v>
      </c>
      <c r="E5" s="2" t="s">
        <v>21</v>
      </c>
      <c r="F5" s="2">
        <v>0</v>
      </c>
      <c r="J5" s="4"/>
      <c r="L5" s="10"/>
      <c r="N5" s="12"/>
    </row>
    <row r="6" spans="1:14" x14ac:dyDescent="0.2">
      <c r="B6" s="16" t="s">
        <v>5</v>
      </c>
      <c r="C6" s="16">
        <v>120000</v>
      </c>
      <c r="E6" s="2" t="s">
        <v>22</v>
      </c>
      <c r="F6" s="8">
        <f>+SUM(F4:F5)</f>
        <v>120000</v>
      </c>
      <c r="J6" s="4"/>
      <c r="L6" s="10"/>
      <c r="N6" s="12"/>
    </row>
    <row r="7" spans="1:14" x14ac:dyDescent="0.2">
      <c r="E7" s="2" t="s">
        <v>23</v>
      </c>
      <c r="F7" s="16">
        <f>-F6*G7</f>
        <v>-12000</v>
      </c>
      <c r="G7" s="6">
        <v>0.1</v>
      </c>
    </row>
    <row r="8" spans="1:14" x14ac:dyDescent="0.2">
      <c r="A8" s="1" t="s">
        <v>13</v>
      </c>
    </row>
    <row r="9" spans="1:14" s="3" customFormat="1" x14ac:dyDescent="0.2">
      <c r="B9" s="3">
        <v>0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J9" s="3">
        <v>1</v>
      </c>
      <c r="L9" s="3">
        <v>1</v>
      </c>
      <c r="N9" s="3">
        <v>1</v>
      </c>
    </row>
    <row r="10" spans="1:14" x14ac:dyDescent="0.2">
      <c r="A10" s="2" t="s">
        <v>7</v>
      </c>
      <c r="C10" s="2">
        <v>250000</v>
      </c>
      <c r="D10" s="2">
        <v>272500</v>
      </c>
      <c r="E10" s="2">
        <v>297025</v>
      </c>
      <c r="F10" s="2">
        <v>323757</v>
      </c>
      <c r="G10" s="2">
        <v>352895</v>
      </c>
      <c r="J10" s="2">
        <v>780000</v>
      </c>
      <c r="L10" s="2">
        <f>+C10</f>
        <v>250000</v>
      </c>
      <c r="N10" s="2">
        <f>+J10+L10</f>
        <v>1030000</v>
      </c>
    </row>
    <row r="11" spans="1:14" x14ac:dyDescent="0.2">
      <c r="A11" s="2" t="s">
        <v>8</v>
      </c>
      <c r="C11" s="8">
        <f>+C10*$H$11</f>
        <v>150000</v>
      </c>
      <c r="D11" s="8">
        <f t="shared" ref="D11:F11" si="0">+D10*$H$11</f>
        <v>163500</v>
      </c>
      <c r="E11" s="8">
        <f t="shared" si="0"/>
        <v>178215</v>
      </c>
      <c r="F11" s="8">
        <f t="shared" si="0"/>
        <v>194254.19999999998</v>
      </c>
      <c r="G11" s="8">
        <f>+G10*$H$11</f>
        <v>211737</v>
      </c>
      <c r="H11" s="7">
        <v>0.6</v>
      </c>
      <c r="I11" s="6">
        <v>0.5</v>
      </c>
      <c r="J11" s="8">
        <f>+J10*I11</f>
        <v>390000</v>
      </c>
      <c r="L11" s="8">
        <f>+C11</f>
        <v>150000</v>
      </c>
      <c r="N11" s="8">
        <f>+J11+L11</f>
        <v>540000</v>
      </c>
    </row>
    <row r="12" spans="1:14" x14ac:dyDescent="0.2">
      <c r="A12" s="2" t="s">
        <v>10</v>
      </c>
      <c r="C12" s="2">
        <f>-H12</f>
        <v>-90000</v>
      </c>
      <c r="D12" s="2">
        <f>+C12</f>
        <v>-90000</v>
      </c>
      <c r="E12" s="2">
        <f t="shared" ref="E12:G12" si="1">+D12</f>
        <v>-90000</v>
      </c>
      <c r="F12" s="2">
        <f t="shared" si="1"/>
        <v>-90000</v>
      </c>
      <c r="G12" s="2">
        <f t="shared" si="1"/>
        <v>-90000</v>
      </c>
      <c r="H12" s="2">
        <v>90000</v>
      </c>
      <c r="J12" s="2">
        <v>-180000</v>
      </c>
      <c r="L12" s="2">
        <f>+C12</f>
        <v>-90000</v>
      </c>
      <c r="N12" s="2">
        <f>+J12+L12</f>
        <v>-270000</v>
      </c>
    </row>
    <row r="13" spans="1:14" x14ac:dyDescent="0.2">
      <c r="A13" s="2" t="s">
        <v>11</v>
      </c>
      <c r="C13" s="5">
        <f>-C4/C5</f>
        <v>-83333.333333333328</v>
      </c>
      <c r="D13" s="5">
        <f>+C13</f>
        <v>-83333.333333333328</v>
      </c>
      <c r="E13" s="5">
        <f>+D13</f>
        <v>-83333.333333333328</v>
      </c>
      <c r="J13" s="2">
        <v>-100000</v>
      </c>
      <c r="L13" s="2">
        <f>+C13</f>
        <v>-83333.333333333328</v>
      </c>
      <c r="N13" s="2">
        <f>+J13+L13</f>
        <v>-183333.33333333331</v>
      </c>
    </row>
    <row r="14" spans="1:14" x14ac:dyDescent="0.2">
      <c r="A14" s="2" t="s">
        <v>12</v>
      </c>
      <c r="C14" s="8">
        <f>+SUM(C11:C13)</f>
        <v>-23333.333333333328</v>
      </c>
      <c r="D14" s="8">
        <f t="shared" ref="D14:G14" si="2">+SUM(D11:D13)</f>
        <v>-9833.3333333333285</v>
      </c>
      <c r="E14" s="8">
        <f t="shared" si="2"/>
        <v>4881.6666666666715</v>
      </c>
      <c r="F14" s="8">
        <f t="shared" si="2"/>
        <v>104254.19999999998</v>
      </c>
      <c r="G14" s="8">
        <f t="shared" si="2"/>
        <v>121737</v>
      </c>
      <c r="J14" s="8">
        <f>+SUM(J11:J13)</f>
        <v>110000</v>
      </c>
      <c r="L14" s="8">
        <f>+SUM(L11:L13)</f>
        <v>-23333.333333333328</v>
      </c>
      <c r="N14" s="8">
        <f>+SUM(N11:N13)</f>
        <v>86666.666666666686</v>
      </c>
    </row>
    <row r="15" spans="1:14" x14ac:dyDescent="0.2">
      <c r="A15" s="2" t="s">
        <v>14</v>
      </c>
      <c r="C15" s="13">
        <f>-C14*$H$15</f>
        <v>5833.3333333333321</v>
      </c>
      <c r="D15" s="2">
        <f>-D14*$H$15</f>
        <v>2458.3333333333321</v>
      </c>
      <c r="E15" s="2">
        <f t="shared" ref="E15:G15" si="3">-E14*$H$15</f>
        <v>-1220.4166666666679</v>
      </c>
      <c r="F15" s="2">
        <f t="shared" si="3"/>
        <v>-26063.549999999996</v>
      </c>
      <c r="G15" s="2">
        <f t="shared" si="3"/>
        <v>-30434.25</v>
      </c>
      <c r="H15" s="7">
        <v>0.25</v>
      </c>
      <c r="J15" s="2">
        <f>-J14*H15</f>
        <v>-27500</v>
      </c>
      <c r="L15" s="13">
        <f>+N15-J15</f>
        <v>5833.3333333333285</v>
      </c>
      <c r="N15" s="2">
        <f>-N14*H15</f>
        <v>-21666.666666666672</v>
      </c>
    </row>
    <row r="16" spans="1:14" x14ac:dyDescent="0.2">
      <c r="A16" s="2" t="s">
        <v>18</v>
      </c>
      <c r="C16" s="8">
        <f>+SUM(C14:C15)</f>
        <v>-17499.999999999996</v>
      </c>
      <c r="D16" s="8">
        <f t="shared" ref="D16:G16" si="4">+SUM(D14:D15)</f>
        <v>-7374.9999999999964</v>
      </c>
      <c r="E16" s="8">
        <f t="shared" si="4"/>
        <v>3661.2500000000036</v>
      </c>
      <c r="F16" s="8">
        <f t="shared" si="4"/>
        <v>78190.649999999994</v>
      </c>
      <c r="G16" s="8">
        <f t="shared" si="4"/>
        <v>91302.75</v>
      </c>
      <c r="J16" s="8">
        <f>+SUM(J14:J15)</f>
        <v>82500</v>
      </c>
      <c r="L16" s="8">
        <f>+SUM(L14:L15)</f>
        <v>-17500</v>
      </c>
      <c r="N16" s="8">
        <f>+SUM(N14:N15)</f>
        <v>65000.000000000015</v>
      </c>
    </row>
    <row r="17" spans="1:14" x14ac:dyDescent="0.2">
      <c r="A17" s="2" t="s">
        <v>11</v>
      </c>
      <c r="C17" s="15">
        <f>-C13</f>
        <v>83333.333333333328</v>
      </c>
      <c r="D17" s="15">
        <f t="shared" ref="D17:G17" si="5">-D13</f>
        <v>83333.333333333328</v>
      </c>
      <c r="E17" s="15">
        <f t="shared" si="5"/>
        <v>83333.333333333328</v>
      </c>
      <c r="F17" s="14">
        <f t="shared" si="5"/>
        <v>0</v>
      </c>
      <c r="G17" s="14">
        <f t="shared" si="5"/>
        <v>0</v>
      </c>
      <c r="J17" s="14"/>
      <c r="L17" s="14"/>
      <c r="N17" s="14"/>
    </row>
    <row r="18" spans="1:14" x14ac:dyDescent="0.2">
      <c r="A18" s="2" t="s">
        <v>2</v>
      </c>
      <c r="B18" s="9">
        <f>-C4</f>
        <v>-250000</v>
      </c>
      <c r="C18" s="14"/>
      <c r="D18" s="14"/>
      <c r="E18" s="14"/>
      <c r="F18" s="14"/>
      <c r="G18" s="17">
        <f>+F4+F7</f>
        <v>108000</v>
      </c>
      <c r="J18" s="14"/>
      <c r="L18" s="14"/>
      <c r="N18" s="14"/>
    </row>
    <row r="19" spans="1:14" s="18" customFormat="1" x14ac:dyDescent="0.2">
      <c r="A19" s="18" t="s">
        <v>9</v>
      </c>
      <c r="B19" s="19">
        <f>+SUM(B16:B18)</f>
        <v>-250000</v>
      </c>
      <c r="C19" s="19">
        <f t="shared" ref="C19:G19" si="6">+SUM(C16:C18)</f>
        <v>65833.333333333328</v>
      </c>
      <c r="D19" s="19">
        <f t="shared" si="6"/>
        <v>75958.333333333328</v>
      </c>
      <c r="E19" s="19">
        <f t="shared" si="6"/>
        <v>86994.583333333328</v>
      </c>
      <c r="F19" s="19">
        <f t="shared" si="6"/>
        <v>78190.649999999994</v>
      </c>
      <c r="G19" s="19">
        <f t="shared" si="6"/>
        <v>199302.75</v>
      </c>
    </row>
    <row r="21" spans="1:14" x14ac:dyDescent="0.2">
      <c r="A21" s="2" t="s">
        <v>24</v>
      </c>
      <c r="B21" s="6">
        <v>0.25</v>
      </c>
    </row>
    <row r="22" spans="1:14" x14ac:dyDescent="0.2">
      <c r="A22" s="2" t="s">
        <v>25</v>
      </c>
      <c r="B22" s="2">
        <f>+NPV(B21,C19:G19)+B19</f>
        <v>-6844.3579733333609</v>
      </c>
      <c r="D22" s="2" t="s">
        <v>27</v>
      </c>
    </row>
    <row r="23" spans="1:14" x14ac:dyDescent="0.2">
      <c r="A23" s="2" t="s">
        <v>26</v>
      </c>
      <c r="B23" s="6">
        <f>+IRR(B19:G19)</f>
        <v>0.23866050441053899</v>
      </c>
    </row>
  </sheetData>
  <mergeCells count="3">
    <mergeCell ref="J2:J6"/>
    <mergeCell ref="L2:L6"/>
    <mergeCell ref="N2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2021-02-18T16:24:45Z</dcterms:created>
  <dcterms:modified xsi:type="dcterms:W3CDTF">2021-02-18T17:25:48Z</dcterms:modified>
</cp:coreProperties>
</file>