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___UFM-Cursos___\3_1\adminfin2\"/>
    </mc:Choice>
  </mc:AlternateContent>
  <xr:revisionPtr revIDLastSave="0" documentId="13_ncr:1_{2BB292C4-D195-4B98-B194-8075FC5A0E59}" xr6:coauthVersionLast="46" xr6:coauthVersionMax="46" xr10:uidLastSave="{00000000-0000-0000-0000-000000000000}"/>
  <bookViews>
    <workbookView xWindow="-1305" yWindow="390" windowWidth="21600" windowHeight="11385" xr2:uid="{00000000-000D-0000-FFFF-FFFF00000000}"/>
  </bookViews>
  <sheets>
    <sheet name="Inversiones diversas" sheetId="4" r:id="rId1"/>
    <sheet name="Pagare aereo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5" l="1"/>
  <c r="B39" i="5"/>
  <c r="B37" i="5"/>
  <c r="E36" i="5"/>
  <c r="C37" i="5" s="1"/>
  <c r="D37" i="5" s="1"/>
  <c r="C36" i="5"/>
  <c r="D36" i="5" s="1"/>
  <c r="E35" i="5"/>
  <c r="C32" i="5"/>
  <c r="G17" i="5"/>
  <c r="D35" i="5" s="1"/>
  <c r="B30" i="5"/>
  <c r="B28" i="5"/>
  <c r="B26" i="5"/>
  <c r="B24" i="5"/>
  <c r="E23" i="5"/>
  <c r="C24" i="5" s="1"/>
  <c r="D24" i="5" s="1"/>
  <c r="C23" i="5"/>
  <c r="D23" i="5" s="1"/>
  <c r="E22" i="5"/>
  <c r="D22" i="5"/>
  <c r="A75" i="4"/>
  <c r="B74" i="4"/>
  <c r="A74" i="4"/>
  <c r="A73" i="4"/>
  <c r="B72" i="4"/>
  <c r="A72" i="4"/>
  <c r="B71" i="4"/>
  <c r="A71" i="4"/>
  <c r="B61" i="4"/>
  <c r="B60" i="4"/>
  <c r="B75" i="4" s="1"/>
  <c r="B59" i="4"/>
  <c r="B57" i="4"/>
  <c r="D56" i="4"/>
  <c r="B56" i="4"/>
  <c r="C53" i="4"/>
  <c r="D71" i="4" s="1"/>
  <c r="C52" i="4"/>
  <c r="H49" i="4"/>
  <c r="B46" i="4"/>
  <c r="D31" i="4" s="1"/>
  <c r="B41" i="4"/>
  <c r="G72" i="4"/>
  <c r="B39" i="4"/>
  <c r="B37" i="4"/>
  <c r="B62" i="4" s="1"/>
  <c r="B35" i="4"/>
  <c r="H51" i="4" a="1"/>
  <c r="H51" i="4" s="1"/>
  <c r="H52" i="4" s="1"/>
  <c r="B33" i="4"/>
  <c r="E31" i="4"/>
  <c r="E32" i="4" s="1"/>
  <c r="G60" i="4"/>
  <c r="G74" i="4" l="1"/>
  <c r="E37" i="5"/>
  <c r="E38" i="5" s="1"/>
  <c r="E33" i="4"/>
  <c r="C33" i="4"/>
  <c r="C58" i="4" s="1"/>
  <c r="E39" i="5"/>
  <c r="C39" i="5"/>
  <c r="D39" i="5" s="1"/>
  <c r="E24" i="5"/>
  <c r="C38" i="5"/>
  <c r="D38" i="5" s="1"/>
  <c r="C32" i="4"/>
  <c r="B58" i="4"/>
  <c r="D33" i="4" l="1"/>
  <c r="C34" i="4"/>
  <c r="E34" i="4"/>
  <c r="E40" i="5"/>
  <c r="C40" i="5"/>
  <c r="D40" i="5" s="1"/>
  <c r="B42" i="5" s="1"/>
  <c r="D58" i="4"/>
  <c r="B73" i="4"/>
  <c r="D32" i="4"/>
  <c r="C57" i="4"/>
  <c r="D57" i="4" s="1"/>
  <c r="E25" i="5"/>
  <c r="C25" i="5"/>
  <c r="D25" i="5" s="1"/>
  <c r="C59" i="4" l="1"/>
  <c r="D59" i="4" s="1"/>
  <c r="D34" i="4"/>
  <c r="E26" i="5"/>
  <c r="C26" i="5"/>
  <c r="D26" i="5" s="1"/>
  <c r="E35" i="4"/>
  <c r="C35" i="4"/>
  <c r="E27" i="5" l="1"/>
  <c r="C27" i="5"/>
  <c r="D27" i="5" s="1"/>
  <c r="C36" i="4"/>
  <c r="E36" i="4"/>
  <c r="C60" i="4"/>
  <c r="D60" i="4" s="1"/>
  <c r="D35" i="4"/>
  <c r="D36" i="4" l="1"/>
  <c r="C61" i="4"/>
  <c r="D61" i="4" s="1"/>
  <c r="E28" i="5"/>
  <c r="C28" i="5"/>
  <c r="D28" i="5" s="1"/>
  <c r="C37" i="4"/>
  <c r="E37" i="4"/>
  <c r="E29" i="5" l="1"/>
  <c r="C29" i="5"/>
  <c r="D29" i="5" s="1"/>
  <c r="E38" i="4"/>
  <c r="C38" i="4"/>
  <c r="C62" i="4"/>
  <c r="D62" i="4" s="1"/>
  <c r="B64" i="4" s="1"/>
  <c r="D37" i="4"/>
  <c r="C72" i="4" l="1"/>
  <c r="D72" i="4" s="1"/>
  <c r="D38" i="4"/>
  <c r="E39" i="4"/>
  <c r="C39" i="4"/>
  <c r="E30" i="5"/>
  <c r="C30" i="5"/>
  <c r="D30" i="5" s="1"/>
  <c r="G22" i="5" l="1" a="1"/>
  <c r="G22" i="5" s="1"/>
  <c r="G23" i="5" s="1"/>
  <c r="G18" i="5"/>
  <c r="C40" i="4"/>
  <c r="E40" i="4"/>
  <c r="C73" i="4"/>
  <c r="D73" i="4" s="1"/>
  <c r="D39" i="4"/>
  <c r="E41" i="4" l="1"/>
  <c r="C41" i="4"/>
  <c r="D40" i="4"/>
  <c r="C74" i="4"/>
  <c r="D74" i="4" s="1"/>
  <c r="C75" i="4" l="1"/>
  <c r="D75" i="4" s="1"/>
  <c r="B77" i="4" s="1"/>
  <c r="D41" i="4"/>
  <c r="B4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7" authorId="0" shapeId="0" xr:uid="{00000000-0006-0000-0300-000001000000}">
      <text>
        <r>
          <rPr>
            <sz val="10"/>
            <color rgb="FF000000"/>
            <rFont val="Arial"/>
          </rPr>
          <t>El rendimiento se saca con TIR.</t>
        </r>
      </text>
    </comment>
  </commentList>
</comments>
</file>

<file path=xl/sharedStrings.xml><?xml version="1.0" encoding="utf-8"?>
<sst xmlns="http://schemas.openxmlformats.org/spreadsheetml/2006/main" count="86" uniqueCount="42">
  <si>
    <t>Plazo</t>
  </si>
  <si>
    <t>Meses</t>
  </si>
  <si>
    <t>Precio</t>
  </si>
  <si>
    <t>Rendimiento</t>
  </si>
  <si>
    <t>VP</t>
  </si>
  <si>
    <t>Acciones</t>
  </si>
  <si>
    <t>VN</t>
  </si>
  <si>
    <t>Int</t>
  </si>
  <si>
    <t>año</t>
  </si>
  <si>
    <t>P_0</t>
  </si>
  <si>
    <t>Cap</t>
  </si>
  <si>
    <t>semestral</t>
  </si>
  <si>
    <t>P_1</t>
  </si>
  <si>
    <t>FC</t>
  </si>
  <si>
    <t>Saldo</t>
  </si>
  <si>
    <t>VF</t>
  </si>
  <si>
    <t>P_0:</t>
  </si>
  <si>
    <t>P_6:</t>
  </si>
  <si>
    <t>Rendimiento:</t>
  </si>
  <si>
    <t>años</t>
  </si>
  <si>
    <t>Semestres</t>
  </si>
  <si>
    <t>Inversiones Diversas</t>
  </si>
  <si>
    <t>Compañía Industria</t>
  </si>
  <si>
    <t>Bono cupon 0:</t>
  </si>
  <si>
    <t>Acciones Walmart</t>
  </si>
  <si>
    <t>anos</t>
  </si>
  <si>
    <t>A)</t>
  </si>
  <si>
    <t>B)</t>
  </si>
  <si>
    <t>Tas</t>
  </si>
  <si>
    <t>C)</t>
  </si>
  <si>
    <t>P_1:</t>
  </si>
  <si>
    <t>R:</t>
  </si>
  <si>
    <t>Le combiene quedarselo hasta el final por que rinde 8.</t>
  </si>
  <si>
    <t>debe comprar a un precio de 93.93</t>
  </si>
  <si>
    <t>tim</t>
  </si>
  <si>
    <t>por accion</t>
  </si>
  <si>
    <t>num acciones</t>
  </si>
  <si>
    <t>b)</t>
  </si>
  <si>
    <t>Plazo (meses)</t>
  </si>
  <si>
    <t>tasa</t>
  </si>
  <si>
    <t>div</t>
  </si>
  <si>
    <t>rinde mejor si se lo 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</si>
</sst>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0;\(#,##0.00\)"/>
    <numFmt numFmtId="166" formatCode="#,##0;\(#,##0\)"/>
  </numFmts>
  <fonts count="15" x14ac:knownFonts="1">
    <font>
      <sz val="10"/>
      <color rgb="FF000000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666666"/>
      <name val="Calibri"/>
      <family val="2"/>
    </font>
    <font>
      <sz val="11"/>
      <color rgb="FF666666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165" fontId="3" fillId="0" borderId="0" xfId="0" applyNumberFormat="1" applyFont="1"/>
    <xf numFmtId="165" fontId="4" fillId="0" borderId="0" xfId="0" applyNumberFormat="1" applyFont="1" applyAlignment="1"/>
    <xf numFmtId="165" fontId="3" fillId="0" borderId="0" xfId="0" applyNumberFormat="1" applyFont="1" applyAlignment="1"/>
    <xf numFmtId="165" fontId="5" fillId="0" borderId="0" xfId="0" applyNumberFormat="1" applyFont="1"/>
    <xf numFmtId="165" fontId="7" fillId="0" borderId="0" xfId="0" applyNumberFormat="1" applyFont="1" applyAlignment="1"/>
    <xf numFmtId="165" fontId="7" fillId="0" borderId="0" xfId="0" applyNumberFormat="1" applyFont="1" applyAlignment="1"/>
    <xf numFmtId="165" fontId="6" fillId="0" borderId="1" xfId="0" applyNumberFormat="1" applyFont="1" applyBorder="1" applyAlignment="1"/>
    <xf numFmtId="9" fontId="7" fillId="0" borderId="0" xfId="0" applyNumberFormat="1" applyFont="1" applyAlignment="1">
      <alignment horizontal="right"/>
    </xf>
    <xf numFmtId="165" fontId="8" fillId="0" borderId="1" xfId="0" applyNumberFormat="1" applyFont="1" applyBorder="1" applyAlignment="1"/>
    <xf numFmtId="165" fontId="9" fillId="0" borderId="0" xfId="0" applyNumberFormat="1" applyFont="1"/>
    <xf numFmtId="0" fontId="3" fillId="0" borderId="0" xfId="0" applyFont="1" applyAlignment="1"/>
    <xf numFmtId="165" fontId="11" fillId="0" borderId="0" xfId="0" applyNumberFormat="1" applyFont="1" applyAlignment="1"/>
    <xf numFmtId="165" fontId="5" fillId="0" borderId="0" xfId="0" applyNumberFormat="1" applyFont="1" applyAlignment="1"/>
    <xf numFmtId="165" fontId="9" fillId="0" borderId="0" xfId="0" applyNumberFormat="1" applyFont="1" applyAlignment="1"/>
    <xf numFmtId="0" fontId="11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11" fillId="0" borderId="2" xfId="0" applyFont="1" applyBorder="1" applyAlignment="1"/>
    <xf numFmtId="0" fontId="0" fillId="0" borderId="3" xfId="0" applyFont="1" applyBorder="1" applyAlignment="1"/>
    <xf numFmtId="0" fontId="3" fillId="0" borderId="4" xfId="0" applyFont="1" applyBorder="1" applyAlignment="1"/>
    <xf numFmtId="9" fontId="3" fillId="0" borderId="5" xfId="0" applyNumberFormat="1" applyFont="1" applyBorder="1" applyAlignment="1"/>
    <xf numFmtId="0" fontId="0" fillId="0" borderId="4" xfId="0" applyFont="1" applyBorder="1" applyAlignment="1"/>
    <xf numFmtId="0" fontId="3" fillId="0" borderId="5" xfId="0" applyFont="1" applyBorder="1"/>
    <xf numFmtId="0" fontId="11" fillId="2" borderId="6" xfId="0" applyFont="1" applyFill="1" applyBorder="1" applyAlignment="1"/>
    <xf numFmtId="10" fontId="4" fillId="2" borderId="7" xfId="0" applyNumberFormat="1" applyFont="1" applyFill="1" applyBorder="1"/>
    <xf numFmtId="0" fontId="10" fillId="0" borderId="4" xfId="0" applyFont="1" applyBorder="1" applyAlignment="1"/>
    <xf numFmtId="164" fontId="1" fillId="0" borderId="5" xfId="0" applyNumberFormat="1" applyFont="1" applyBorder="1" applyAlignment="1">
      <alignment horizontal="right"/>
    </xf>
    <xf numFmtId="0" fontId="12" fillId="2" borderId="6" xfId="0" applyFont="1" applyFill="1" applyBorder="1" applyAlignment="1"/>
    <xf numFmtId="10" fontId="2" fillId="2" borderId="7" xfId="0" applyNumberFormat="1" applyFont="1" applyFill="1" applyBorder="1" applyAlignment="1">
      <alignment horizontal="right"/>
    </xf>
    <xf numFmtId="0" fontId="0" fillId="0" borderId="8" xfId="0" applyFont="1" applyBorder="1" applyAlignment="1"/>
    <xf numFmtId="0" fontId="3" fillId="0" borderId="8" xfId="0" applyFont="1" applyBorder="1"/>
    <xf numFmtId="0" fontId="0" fillId="0" borderId="0" xfId="0" applyFont="1" applyBorder="1" applyAlignment="1"/>
    <xf numFmtId="0" fontId="0" fillId="0" borderId="5" xfId="0" applyFont="1" applyBorder="1" applyAlignment="1"/>
    <xf numFmtId="165" fontId="6" fillId="0" borderId="9" xfId="0" applyNumberFormat="1" applyFont="1" applyBorder="1" applyAlignment="1"/>
    <xf numFmtId="165" fontId="8" fillId="0" borderId="10" xfId="0" applyNumberFormat="1" applyFont="1" applyBorder="1" applyAlignment="1"/>
    <xf numFmtId="0" fontId="3" fillId="0" borderId="0" xfId="0" applyFont="1" applyBorder="1"/>
    <xf numFmtId="165" fontId="9" fillId="0" borderId="5" xfId="0" applyNumberFormat="1" applyFont="1" applyBorder="1"/>
    <xf numFmtId="165" fontId="7" fillId="0" borderId="0" xfId="0" applyNumberFormat="1" applyFont="1" applyBorder="1" applyAlignment="1"/>
    <xf numFmtId="165" fontId="3" fillId="0" borderId="5" xfId="0" applyNumberFormat="1" applyFont="1" applyBorder="1"/>
    <xf numFmtId="0" fontId="4" fillId="2" borderId="6" xfId="0" applyFont="1" applyFill="1" applyBorder="1" applyAlignment="1"/>
    <xf numFmtId="10" fontId="4" fillId="2" borderId="11" xfId="0" applyNumberFormat="1" applyFont="1" applyFill="1" applyBorder="1"/>
    <xf numFmtId="0" fontId="0" fillId="0" borderId="11" xfId="0" applyFont="1" applyBorder="1" applyAlignment="1"/>
    <xf numFmtId="0" fontId="0" fillId="0" borderId="7" xfId="0" applyFont="1" applyBorder="1" applyAlignment="1"/>
    <xf numFmtId="0" fontId="14" fillId="0" borderId="8" xfId="0" applyFont="1" applyBorder="1" applyAlignment="1"/>
    <xf numFmtId="0" fontId="13" fillId="0" borderId="0" xfId="0" applyFont="1" applyAlignment="1"/>
    <xf numFmtId="165" fontId="12" fillId="0" borderId="2" xfId="0" applyNumberFormat="1" applyFont="1" applyBorder="1" applyAlignment="1"/>
    <xf numFmtId="165" fontId="10" fillId="0" borderId="8" xfId="0" applyNumberFormat="1" applyFont="1" applyBorder="1"/>
    <xf numFmtId="165" fontId="10" fillId="0" borderId="3" xfId="0" applyNumberFormat="1" applyFont="1" applyBorder="1"/>
    <xf numFmtId="165" fontId="10" fillId="0" borderId="4" xfId="0" applyNumberFormat="1" applyFont="1" applyBorder="1" applyAlignment="1"/>
    <xf numFmtId="9" fontId="10" fillId="0" borderId="0" xfId="0" applyNumberFormat="1" applyFont="1" applyBorder="1" applyAlignment="1"/>
    <xf numFmtId="165" fontId="1" fillId="0" borderId="0" xfId="0" applyNumberFormat="1" applyFont="1" applyBorder="1" applyAlignment="1"/>
    <xf numFmtId="165" fontId="10" fillId="0" borderId="5" xfId="0" applyNumberFormat="1" applyFont="1" applyBorder="1"/>
    <xf numFmtId="165" fontId="10" fillId="0" borderId="4" xfId="0" applyNumberFormat="1" applyFont="1" applyBorder="1"/>
    <xf numFmtId="165" fontId="10" fillId="0" borderId="0" xfId="0" applyNumberFormat="1" applyFont="1" applyBorder="1"/>
    <xf numFmtId="165" fontId="6" fillId="0" borderId="10" xfId="0" applyNumberFormat="1" applyFont="1" applyBorder="1" applyAlignment="1"/>
    <xf numFmtId="166" fontId="7" fillId="0" borderId="4" xfId="0" applyNumberFormat="1" applyFont="1" applyBorder="1" applyAlignment="1">
      <alignment horizontal="center"/>
    </xf>
    <xf numFmtId="165" fontId="7" fillId="0" borderId="5" xfId="0" applyNumberFormat="1" applyFont="1" applyBorder="1" applyAlignment="1"/>
    <xf numFmtId="165" fontId="12" fillId="2" borderId="4" xfId="0" applyNumberFormat="1" applyFont="1" applyFill="1" applyBorder="1" applyAlignment="1"/>
    <xf numFmtId="10" fontId="2" fillId="2" borderId="0" xfId="0" applyNumberFormat="1" applyFont="1" applyFill="1" applyBorder="1"/>
    <xf numFmtId="165" fontId="3" fillId="0" borderId="6" xfId="0" applyNumberFormat="1" applyFont="1" applyBorder="1"/>
    <xf numFmtId="165" fontId="3" fillId="0" borderId="11" xfId="0" applyNumberFormat="1" applyFont="1" applyBorder="1"/>
    <xf numFmtId="165" fontId="3" fillId="0" borderId="7" xfId="0" applyNumberFormat="1" applyFont="1" applyBorder="1"/>
    <xf numFmtId="165" fontId="11" fillId="0" borderId="2" xfId="0" applyNumberFormat="1" applyFont="1" applyBorder="1" applyAlignment="1"/>
    <xf numFmtId="165" fontId="3" fillId="0" borderId="8" xfId="0" applyNumberFormat="1" applyFont="1" applyBorder="1"/>
    <xf numFmtId="165" fontId="3" fillId="0" borderId="3" xfId="0" applyNumberFormat="1" applyFont="1" applyBorder="1"/>
    <xf numFmtId="165" fontId="11" fillId="0" borderId="4" xfId="0" applyNumberFormat="1" applyFont="1" applyBorder="1" applyAlignment="1"/>
    <xf numFmtId="165" fontId="3" fillId="0" borderId="0" xfId="0" applyNumberFormat="1" applyFont="1" applyBorder="1"/>
    <xf numFmtId="165" fontId="7" fillId="0" borderId="4" xfId="0" applyNumberFormat="1" applyFont="1" applyBorder="1" applyAlignment="1"/>
    <xf numFmtId="9" fontId="7" fillId="0" borderId="0" xfId="0" applyNumberFormat="1" applyFont="1" applyBorder="1" applyAlignment="1">
      <alignment horizontal="right"/>
    </xf>
    <xf numFmtId="165" fontId="5" fillId="0" borderId="4" xfId="0" applyNumberFormat="1" applyFont="1" applyBorder="1" applyAlignment="1"/>
    <xf numFmtId="165" fontId="5" fillId="0" borderId="0" xfId="0" applyNumberFormat="1" applyFont="1" applyBorder="1" applyAlignment="1"/>
    <xf numFmtId="165" fontId="3" fillId="0" borderId="4" xfId="0" applyNumberFormat="1" applyFont="1" applyBorder="1"/>
    <xf numFmtId="165" fontId="2" fillId="2" borderId="6" xfId="0" applyNumberFormat="1" applyFont="1" applyFill="1" applyBorder="1" applyAlignment="1"/>
    <xf numFmtId="10" fontId="2" fillId="2" borderId="11" xfId="0" applyNumberFormat="1" applyFont="1" applyFill="1" applyBorder="1"/>
    <xf numFmtId="165" fontId="5" fillId="0" borderId="5" xfId="0" applyNumberFormat="1" applyFont="1" applyBorder="1" applyAlignment="1"/>
    <xf numFmtId="9" fontId="5" fillId="0" borderId="5" xfId="0" applyNumberFormat="1" applyFont="1" applyBorder="1" applyAlignment="1"/>
    <xf numFmtId="165" fontId="5" fillId="0" borderId="4" xfId="0" applyNumberFormat="1" applyFont="1" applyBorder="1"/>
    <xf numFmtId="165" fontId="5" fillId="0" borderId="5" xfId="0" applyNumberFormat="1" applyFont="1" applyBorder="1"/>
    <xf numFmtId="165" fontId="11" fillId="0" borderId="9" xfId="0" applyNumberFormat="1" applyFont="1" applyBorder="1" applyAlignment="1"/>
    <xf numFmtId="165" fontId="11" fillId="0" borderId="10" xfId="0" applyNumberFormat="1" applyFont="1" applyBorder="1" applyAlignment="1"/>
    <xf numFmtId="166" fontId="5" fillId="0" borderId="4" xfId="0" applyNumberFormat="1" applyFont="1" applyBorder="1" applyAlignment="1">
      <alignment horizontal="center"/>
    </xf>
    <xf numFmtId="166" fontId="5" fillId="0" borderId="5" xfId="0" applyNumberFormat="1" applyFont="1" applyBorder="1" applyAlignment="1"/>
    <xf numFmtId="166" fontId="3" fillId="0" borderId="4" xfId="0" applyNumberFormat="1" applyFont="1" applyBorder="1" applyAlignment="1">
      <alignment horizontal="center"/>
    </xf>
    <xf numFmtId="0" fontId="12" fillId="0" borderId="6" xfId="0" applyFont="1" applyBorder="1" applyAlignment="1"/>
    <xf numFmtId="10" fontId="2" fillId="0" borderId="7" xfId="0" applyNumberFormat="1" applyFont="1" applyBorder="1" applyAlignment="1">
      <alignment horizontal="right"/>
    </xf>
    <xf numFmtId="165" fontId="5" fillId="0" borderId="3" xfId="0" applyNumberFormat="1" applyFont="1" applyBorder="1"/>
    <xf numFmtId="165" fontId="3" fillId="0" borderId="5" xfId="0" applyNumberFormat="1" applyFont="1" applyBorder="1" applyAlignment="1"/>
    <xf numFmtId="165" fontId="11" fillId="2" borderId="6" xfId="0" applyNumberFormat="1" applyFont="1" applyFill="1" applyBorder="1" applyAlignment="1"/>
    <xf numFmtId="10" fontId="2" fillId="2" borderId="7" xfId="0" applyNumberFormat="1" applyFont="1" applyFill="1" applyBorder="1"/>
    <xf numFmtId="165" fontId="11" fillId="0" borderId="12" xfId="0" applyNumberFormat="1" applyFont="1" applyBorder="1" applyAlignment="1"/>
    <xf numFmtId="165" fontId="5" fillId="0" borderId="8" xfId="0" applyNumberFormat="1" applyFont="1" applyBorder="1"/>
    <xf numFmtId="165" fontId="5" fillId="0" borderId="6" xfId="0" applyNumberFormat="1" applyFont="1" applyBorder="1" applyAlignment="1"/>
    <xf numFmtId="165" fontId="5" fillId="0" borderId="11" xfId="0" applyNumberFormat="1" applyFont="1" applyBorder="1" applyAlignment="1"/>
    <xf numFmtId="165" fontId="5" fillId="0" borderId="7" xfId="0" applyNumberFormat="1" applyFont="1" applyBorder="1"/>
    <xf numFmtId="165" fontId="12" fillId="2" borderId="6" xfId="0" applyNumberFormat="1" applyFont="1" applyFill="1" applyBorder="1" applyAlignment="1"/>
    <xf numFmtId="165" fontId="10" fillId="0" borderId="11" xfId="0" applyNumberFormat="1" applyFont="1" applyBorder="1"/>
    <xf numFmtId="165" fontId="10" fillId="0" borderId="7" xfId="0" applyNumberFormat="1" applyFont="1" applyBorder="1" applyAlignment="1"/>
    <xf numFmtId="9" fontId="10" fillId="0" borderId="5" xfId="0" applyNumberFormat="1" applyFont="1" applyBorder="1" applyAlignment="1"/>
    <xf numFmtId="165" fontId="1" fillId="0" borderId="5" xfId="0" applyNumberFormat="1" applyFont="1" applyBorder="1"/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34075" cy="4114800"/>
    <xdr:pic>
      <xdr:nvPicPr>
        <xdr:cNvPr id="2" name="image5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895975" cy="222885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6"/>
  <sheetViews>
    <sheetView tabSelected="1" workbookViewId="0">
      <selection activeCell="H5" sqref="H5"/>
    </sheetView>
  </sheetViews>
  <sheetFormatPr defaultColWidth="14.42578125" defaultRowHeight="15.75" customHeight="1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 t="s">
        <v>41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25">
      <c r="A23" s="63" t="s">
        <v>21</v>
      </c>
      <c r="B23" s="64"/>
      <c r="C23" s="64"/>
      <c r="D23" s="64"/>
      <c r="E23" s="6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66" t="s">
        <v>22</v>
      </c>
      <c r="B24" s="67"/>
      <c r="C24" s="67"/>
      <c r="D24" s="67"/>
      <c r="E24" s="39"/>
      <c r="F24" s="1"/>
      <c r="G24" s="63" t="s">
        <v>23</v>
      </c>
      <c r="H24" s="65"/>
      <c r="I24" s="1"/>
      <c r="S24" s="4"/>
      <c r="T24" s="4"/>
      <c r="U24" s="4"/>
    </row>
    <row r="25" spans="1:26" ht="15.75" customHeight="1" x14ac:dyDescent="0.25">
      <c r="A25" s="68" t="s">
        <v>15</v>
      </c>
      <c r="B25" s="38">
        <v>3500000</v>
      </c>
      <c r="C25" s="67"/>
      <c r="D25" s="67"/>
      <c r="E25" s="39"/>
      <c r="F25" s="1"/>
      <c r="G25" s="70" t="s">
        <v>6</v>
      </c>
      <c r="H25" s="75">
        <v>5000000</v>
      </c>
      <c r="I25" s="4"/>
      <c r="S25" s="4"/>
      <c r="T25" s="4"/>
      <c r="U25" s="4"/>
    </row>
    <row r="26" spans="1:26" ht="15.75" customHeight="1" x14ac:dyDescent="0.25">
      <c r="A26" s="68" t="s">
        <v>7</v>
      </c>
      <c r="B26" s="69">
        <v>0.09</v>
      </c>
      <c r="C26" s="67"/>
      <c r="D26" s="67"/>
      <c r="E26" s="39"/>
      <c r="F26" s="1"/>
      <c r="G26" s="70" t="s">
        <v>38</v>
      </c>
      <c r="H26" s="75">
        <v>16</v>
      </c>
      <c r="I26" s="13"/>
      <c r="S26" s="4"/>
      <c r="T26" s="4"/>
      <c r="U26" s="4"/>
    </row>
    <row r="27" spans="1:26" ht="15.75" customHeight="1" x14ac:dyDescent="0.25">
      <c r="A27" s="68" t="s">
        <v>10</v>
      </c>
      <c r="B27" s="38" t="s">
        <v>11</v>
      </c>
      <c r="C27" s="67"/>
      <c r="D27" s="67"/>
      <c r="E27" s="39"/>
      <c r="F27" s="1"/>
      <c r="G27" s="70" t="s">
        <v>39</v>
      </c>
      <c r="H27" s="76">
        <v>0.14000000000000001</v>
      </c>
      <c r="I27" s="4"/>
      <c r="S27" s="4"/>
      <c r="T27" s="4"/>
      <c r="U27" s="4"/>
    </row>
    <row r="28" spans="1:26" ht="12.75" x14ac:dyDescent="0.2">
      <c r="A28" s="70" t="s">
        <v>0</v>
      </c>
      <c r="B28" s="71">
        <v>5</v>
      </c>
      <c r="C28" s="71" t="s">
        <v>25</v>
      </c>
      <c r="D28" s="67"/>
      <c r="E28" s="39"/>
      <c r="F28" s="1"/>
      <c r="G28" s="70" t="s">
        <v>10</v>
      </c>
      <c r="H28" s="75" t="s">
        <v>11</v>
      </c>
      <c r="I28" s="4"/>
      <c r="S28" s="4"/>
      <c r="T28" s="4"/>
      <c r="U28" s="4"/>
    </row>
    <row r="29" spans="1:26" ht="12.75" x14ac:dyDescent="0.2">
      <c r="A29" s="72"/>
      <c r="B29" s="67"/>
      <c r="C29" s="67"/>
      <c r="D29" s="67"/>
      <c r="E29" s="39"/>
      <c r="F29" s="1"/>
      <c r="G29" s="77"/>
      <c r="H29" s="78"/>
      <c r="I29" s="4"/>
      <c r="S29" s="4"/>
      <c r="T29" s="4"/>
      <c r="U29" s="4"/>
    </row>
    <row r="30" spans="1:26" ht="15.75" customHeight="1" x14ac:dyDescent="0.25">
      <c r="A30" s="34" t="s">
        <v>20</v>
      </c>
      <c r="B30" s="7" t="s">
        <v>10</v>
      </c>
      <c r="C30" s="7" t="s">
        <v>7</v>
      </c>
      <c r="D30" s="7" t="s">
        <v>13</v>
      </c>
      <c r="E30" s="35" t="s">
        <v>14</v>
      </c>
      <c r="F30" s="1"/>
      <c r="G30" s="77"/>
      <c r="H30" s="78"/>
      <c r="I30" s="4"/>
      <c r="R30" s="4"/>
      <c r="S30" s="4"/>
      <c r="T30" s="4"/>
      <c r="U30" s="4"/>
    </row>
    <row r="31" spans="1:26" ht="15.75" customHeight="1" x14ac:dyDescent="0.25">
      <c r="A31" s="56">
        <v>0</v>
      </c>
      <c r="B31" s="38"/>
      <c r="C31" s="38"/>
      <c r="D31" s="38">
        <f>-B46</f>
        <v>-3535000</v>
      </c>
      <c r="E31" s="37">
        <f>B25</f>
        <v>3500000</v>
      </c>
      <c r="F31" s="1"/>
      <c r="G31" s="77"/>
      <c r="H31" s="78"/>
      <c r="I31" s="4"/>
      <c r="R31" s="4"/>
      <c r="S31" s="4"/>
      <c r="T31" s="4"/>
      <c r="U31" s="4"/>
    </row>
    <row r="32" spans="1:26" ht="15.75" customHeight="1" x14ac:dyDescent="0.25">
      <c r="A32" s="56">
        <v>1</v>
      </c>
      <c r="B32" s="38"/>
      <c r="C32" s="38">
        <f t="shared" ref="C32:C41" si="0">(E31*$B$26)/2</f>
        <v>157500</v>
      </c>
      <c r="D32" s="38">
        <f t="shared" ref="D32:D41" si="1">SUM(B32:C32)</f>
        <v>157500</v>
      </c>
      <c r="E32" s="37">
        <f t="shared" ref="E32:E41" si="2">E31-B32</f>
        <v>3500000</v>
      </c>
      <c r="F32" s="1"/>
      <c r="G32" s="79" t="s">
        <v>1</v>
      </c>
      <c r="H32" s="80" t="s">
        <v>13</v>
      </c>
      <c r="I32" s="4"/>
      <c r="R32" s="4"/>
      <c r="S32" s="4"/>
    </row>
    <row r="33" spans="1:26" ht="15.75" customHeight="1" x14ac:dyDescent="0.25">
      <c r="A33" s="56">
        <v>2</v>
      </c>
      <c r="B33" s="38">
        <f>$B$25/5</f>
        <v>700000</v>
      </c>
      <c r="C33" s="38">
        <f t="shared" si="0"/>
        <v>157500</v>
      </c>
      <c r="D33" s="38">
        <f t="shared" si="1"/>
        <v>857500</v>
      </c>
      <c r="E33" s="37">
        <f t="shared" si="2"/>
        <v>2800000</v>
      </c>
      <c r="F33" s="1"/>
      <c r="G33" s="81">
        <v>0</v>
      </c>
      <c r="H33" s="78"/>
      <c r="I33" s="4"/>
      <c r="R33" s="4"/>
      <c r="S33" s="4"/>
    </row>
    <row r="34" spans="1:26" ht="15.75" customHeight="1" x14ac:dyDescent="0.25">
      <c r="A34" s="56">
        <v>3</v>
      </c>
      <c r="B34" s="38"/>
      <c r="C34" s="38">
        <f t="shared" si="0"/>
        <v>126000</v>
      </c>
      <c r="D34" s="38">
        <f t="shared" si="1"/>
        <v>126000</v>
      </c>
      <c r="E34" s="37">
        <f t="shared" si="2"/>
        <v>2800000</v>
      </c>
      <c r="F34" s="1"/>
      <c r="G34" s="81">
        <v>1</v>
      </c>
      <c r="H34" s="82">
        <v>0</v>
      </c>
      <c r="I34" s="4"/>
      <c r="R34" s="4"/>
      <c r="S34" s="4"/>
    </row>
    <row r="35" spans="1:26" ht="15.75" customHeight="1" x14ac:dyDescent="0.25">
      <c r="A35" s="56">
        <v>4</v>
      </c>
      <c r="B35" s="38">
        <f>$B$25/5</f>
        <v>700000</v>
      </c>
      <c r="C35" s="38">
        <f t="shared" si="0"/>
        <v>126000</v>
      </c>
      <c r="D35" s="38">
        <f t="shared" si="1"/>
        <v>826000</v>
      </c>
      <c r="E35" s="37">
        <f t="shared" si="2"/>
        <v>2100000</v>
      </c>
      <c r="F35" s="1"/>
      <c r="G35" s="81">
        <v>2</v>
      </c>
      <c r="H35" s="82">
        <v>0</v>
      </c>
      <c r="I35" s="4"/>
      <c r="R35" s="4"/>
      <c r="S35" s="4"/>
      <c r="T35" s="4"/>
      <c r="U35" s="4"/>
    </row>
    <row r="36" spans="1:26" ht="15.75" customHeight="1" x14ac:dyDescent="0.25">
      <c r="A36" s="56">
        <v>5</v>
      </c>
      <c r="B36" s="38"/>
      <c r="C36" s="38">
        <f t="shared" si="0"/>
        <v>94500</v>
      </c>
      <c r="D36" s="38">
        <f t="shared" si="1"/>
        <v>94500</v>
      </c>
      <c r="E36" s="37">
        <f t="shared" si="2"/>
        <v>2100000</v>
      </c>
      <c r="F36" s="1"/>
      <c r="G36" s="81">
        <v>3</v>
      </c>
      <c r="H36" s="82">
        <v>0</v>
      </c>
      <c r="I36" s="4"/>
      <c r="R36" s="4"/>
      <c r="S36" s="4"/>
      <c r="T36" s="4"/>
      <c r="U36" s="4"/>
    </row>
    <row r="37" spans="1:26" ht="15.75" customHeight="1" x14ac:dyDescent="0.25">
      <c r="A37" s="56">
        <v>6</v>
      </c>
      <c r="B37" s="38">
        <f>$B$25/5</f>
        <v>700000</v>
      </c>
      <c r="C37" s="38">
        <f t="shared" si="0"/>
        <v>94500</v>
      </c>
      <c r="D37" s="38">
        <f t="shared" si="1"/>
        <v>794500</v>
      </c>
      <c r="E37" s="37">
        <f t="shared" si="2"/>
        <v>1400000</v>
      </c>
      <c r="F37" s="1"/>
      <c r="G37" s="81">
        <v>4</v>
      </c>
      <c r="H37" s="82">
        <v>0</v>
      </c>
      <c r="I37" s="4"/>
      <c r="R37" s="4"/>
      <c r="S37" s="4"/>
      <c r="T37" s="4"/>
      <c r="U37" s="4"/>
    </row>
    <row r="38" spans="1:26" ht="15.75" customHeight="1" x14ac:dyDescent="0.25">
      <c r="A38" s="56">
        <v>7</v>
      </c>
      <c r="B38" s="38"/>
      <c r="C38" s="38">
        <f t="shared" si="0"/>
        <v>63000</v>
      </c>
      <c r="D38" s="38">
        <f t="shared" si="1"/>
        <v>63000</v>
      </c>
      <c r="E38" s="37">
        <f t="shared" si="2"/>
        <v>1400000</v>
      </c>
      <c r="F38" s="1"/>
      <c r="G38" s="81">
        <v>5</v>
      </c>
      <c r="H38" s="82">
        <v>0</v>
      </c>
      <c r="I38" s="4"/>
      <c r="R38" s="4"/>
      <c r="S38" s="4"/>
      <c r="T38" s="4"/>
      <c r="U38" s="4"/>
    </row>
    <row r="39" spans="1:26" ht="15.75" customHeight="1" x14ac:dyDescent="0.25">
      <c r="A39" s="56">
        <v>8</v>
      </c>
      <c r="B39" s="38">
        <f>$B$25/5</f>
        <v>700000</v>
      </c>
      <c r="C39" s="38">
        <f t="shared" si="0"/>
        <v>63000</v>
      </c>
      <c r="D39" s="38">
        <f t="shared" si="1"/>
        <v>763000</v>
      </c>
      <c r="E39" s="37">
        <f t="shared" si="2"/>
        <v>700000</v>
      </c>
      <c r="F39" s="1"/>
      <c r="G39" s="83">
        <v>6</v>
      </c>
      <c r="H39" s="82">
        <v>0</v>
      </c>
      <c r="I39" s="4"/>
      <c r="R39" s="4"/>
      <c r="S39" s="4"/>
    </row>
    <row r="40" spans="1:26" ht="15.75" customHeight="1" x14ac:dyDescent="0.25">
      <c r="A40" s="56">
        <v>9</v>
      </c>
      <c r="B40" s="38"/>
      <c r="C40" s="38">
        <f t="shared" si="0"/>
        <v>31500</v>
      </c>
      <c r="D40" s="38">
        <f t="shared" si="1"/>
        <v>31500</v>
      </c>
      <c r="E40" s="37">
        <f t="shared" si="2"/>
        <v>700000</v>
      </c>
      <c r="F40" s="1"/>
      <c r="G40" s="81">
        <v>7</v>
      </c>
      <c r="H40" s="82">
        <v>0</v>
      </c>
      <c r="I40" s="1"/>
      <c r="R40" s="4"/>
      <c r="S40" s="4"/>
      <c r="T40" s="4"/>
      <c r="U40" s="4"/>
    </row>
    <row r="41" spans="1:26" ht="15.75" customHeight="1" x14ac:dyDescent="0.25">
      <c r="A41" s="56">
        <v>10</v>
      </c>
      <c r="B41" s="38">
        <f>$B$25/5</f>
        <v>700000</v>
      </c>
      <c r="C41" s="38">
        <f t="shared" si="0"/>
        <v>31500</v>
      </c>
      <c r="D41" s="38">
        <f t="shared" si="1"/>
        <v>731500</v>
      </c>
      <c r="E41" s="37">
        <f t="shared" si="2"/>
        <v>0</v>
      </c>
      <c r="F41" s="1"/>
      <c r="G41" s="81">
        <v>8</v>
      </c>
      <c r="H41" s="82">
        <v>0</v>
      </c>
      <c r="I41" s="1"/>
      <c r="R41" s="4"/>
      <c r="S41" s="4"/>
      <c r="T41" s="4"/>
      <c r="U41" s="4"/>
    </row>
    <row r="42" spans="1:26" ht="15.75" customHeight="1" x14ac:dyDescent="0.25">
      <c r="A42" s="56"/>
      <c r="B42" s="67"/>
      <c r="C42" s="67"/>
      <c r="D42" s="67"/>
      <c r="E42" s="39"/>
      <c r="F42" s="1"/>
      <c r="G42" s="81">
        <v>9</v>
      </c>
      <c r="H42" s="82">
        <v>0</v>
      </c>
      <c r="I42" s="1"/>
      <c r="J42" s="1"/>
      <c r="K42" s="1"/>
      <c r="L42" s="1"/>
      <c r="M42" s="1"/>
      <c r="N42" s="4"/>
      <c r="O42" s="4"/>
      <c r="P42" s="4"/>
      <c r="Q42" s="4"/>
      <c r="R42" s="4"/>
      <c r="S42" s="4"/>
      <c r="T42" s="4"/>
      <c r="U42" s="4"/>
    </row>
    <row r="43" spans="1:26" ht="15.75" customHeight="1" thickBot="1" x14ac:dyDescent="0.3">
      <c r="A43" s="56"/>
      <c r="B43" s="71"/>
      <c r="C43" s="67"/>
      <c r="D43" s="67"/>
      <c r="E43" s="39"/>
      <c r="F43" s="1"/>
      <c r="G43" s="81">
        <v>10</v>
      </c>
      <c r="H43" s="82">
        <v>0</v>
      </c>
      <c r="I43" s="1"/>
      <c r="J43" s="1"/>
      <c r="K43" s="1"/>
      <c r="L43" s="1"/>
      <c r="M43" s="1"/>
      <c r="N43" s="4"/>
      <c r="O43" s="1"/>
      <c r="P43" s="4"/>
      <c r="Q43" s="4"/>
      <c r="R43" s="4"/>
      <c r="S43" s="4"/>
      <c r="T43" s="4"/>
      <c r="U43" s="4"/>
    </row>
    <row r="44" spans="1:26" ht="15.75" customHeight="1" x14ac:dyDescent="0.25">
      <c r="A44" s="46" t="s">
        <v>26</v>
      </c>
      <c r="B44" s="48"/>
      <c r="C44" s="67"/>
      <c r="D44" s="67"/>
      <c r="E44" s="39"/>
      <c r="F44" s="1"/>
      <c r="G44" s="81">
        <v>11</v>
      </c>
      <c r="H44" s="82">
        <v>0</v>
      </c>
      <c r="I44" s="1"/>
      <c r="J44" s="1"/>
      <c r="K44" s="1"/>
      <c r="L44" s="1"/>
      <c r="M44" s="1"/>
      <c r="N44" s="4"/>
      <c r="O44" s="4"/>
      <c r="P44" s="4"/>
      <c r="Q44" s="4"/>
      <c r="R44" s="4"/>
      <c r="S44" s="4"/>
      <c r="T44" s="4"/>
      <c r="U44" s="4"/>
    </row>
    <row r="45" spans="1:26" ht="15.75" customHeight="1" x14ac:dyDescent="0.25">
      <c r="A45" s="49" t="s">
        <v>16</v>
      </c>
      <c r="B45" s="98">
        <v>1.01</v>
      </c>
      <c r="C45" s="67"/>
      <c r="D45" s="67"/>
      <c r="E45" s="39"/>
      <c r="F45" s="1"/>
      <c r="G45" s="81">
        <v>12</v>
      </c>
      <c r="H45" s="82">
        <v>0</v>
      </c>
      <c r="I45" s="1"/>
      <c r="J45" s="1"/>
      <c r="K45" s="1"/>
      <c r="L45" s="1"/>
      <c r="M45" s="1"/>
      <c r="N45" s="4"/>
      <c r="O45" s="4"/>
      <c r="P45" s="4"/>
      <c r="Q45" s="4"/>
      <c r="R45" s="4"/>
      <c r="S45" s="4"/>
      <c r="T45" s="4"/>
      <c r="U45" s="4"/>
    </row>
    <row r="46" spans="1:26" ht="15.75" customHeight="1" x14ac:dyDescent="0.25">
      <c r="A46" s="53"/>
      <c r="B46" s="99">
        <f>B45*B25</f>
        <v>3535000</v>
      </c>
      <c r="C46" s="67"/>
      <c r="D46" s="67"/>
      <c r="E46" s="39"/>
      <c r="F46" s="1"/>
      <c r="G46" s="81">
        <v>13</v>
      </c>
      <c r="H46" s="82">
        <v>0</v>
      </c>
      <c r="I46" s="1"/>
      <c r="J46" s="1"/>
      <c r="K46" s="1"/>
      <c r="L46" s="1"/>
      <c r="M46" s="1"/>
      <c r="N46" s="4"/>
      <c r="O46" s="4"/>
      <c r="P46" s="4"/>
      <c r="Q46" s="4"/>
      <c r="R46" s="4"/>
      <c r="S46" s="4"/>
      <c r="T46" s="4"/>
      <c r="U46" s="4"/>
    </row>
    <row r="47" spans="1:26" ht="15.75" customHeight="1" thickBot="1" x14ac:dyDescent="0.3">
      <c r="A47" s="73" t="s">
        <v>3</v>
      </c>
      <c r="B47" s="89">
        <f>IRR(D31:D41)*2</f>
        <v>8.6049399209734645E-2</v>
      </c>
      <c r="C47" s="61"/>
      <c r="D47" s="61"/>
      <c r="E47" s="62"/>
      <c r="F47" s="1"/>
      <c r="G47" s="81">
        <v>14</v>
      </c>
      <c r="H47" s="82">
        <v>0</v>
      </c>
      <c r="I47" s="1"/>
      <c r="J47" s="1"/>
      <c r="K47" s="1"/>
      <c r="L47" s="1"/>
      <c r="M47" s="1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81">
        <v>15</v>
      </c>
      <c r="H48" s="82">
        <v>0</v>
      </c>
      <c r="I48" s="1"/>
      <c r="J48" s="1"/>
      <c r="K48" s="1"/>
      <c r="L48" s="1"/>
      <c r="M48" s="1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81">
        <v>16</v>
      </c>
      <c r="H49" s="39">
        <f>H25</f>
        <v>5000000</v>
      </c>
      <c r="I49" s="1"/>
      <c r="J49" s="1"/>
      <c r="K49" s="1"/>
      <c r="L49" s="1"/>
      <c r="M49" s="1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25">
      <c r="A50" s="1"/>
      <c r="B50" s="1"/>
      <c r="C50" s="1"/>
      <c r="D50" s="1"/>
      <c r="E50" s="1"/>
      <c r="F50" s="1"/>
      <c r="G50" s="72"/>
      <c r="H50" s="39"/>
      <c r="I50" s="1"/>
      <c r="J50" s="1"/>
      <c r="K50" s="1"/>
      <c r="L50" s="1"/>
      <c r="M50" s="1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46" t="s">
        <v>37</v>
      </c>
      <c r="B51" s="47"/>
      <c r="C51" s="47"/>
      <c r="D51" s="48"/>
      <c r="E51" s="1"/>
      <c r="F51" s="1"/>
      <c r="G51" s="26" t="s">
        <v>4</v>
      </c>
      <c r="H51" s="27">
        <f t="array" ref="H51">NPV(H27/12,H34:H49)</f>
        <v>4153086.2765302286</v>
      </c>
      <c r="I51" s="1"/>
      <c r="J51" s="1"/>
      <c r="K51" s="1"/>
      <c r="L51" s="1"/>
      <c r="M51" s="1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thickBot="1" x14ac:dyDescent="0.3">
      <c r="A52" s="49" t="s">
        <v>16</v>
      </c>
      <c r="B52" s="50">
        <v>1.01</v>
      </c>
      <c r="C52" s="51">
        <f t="shared" ref="C52:C53" si="3">$B$25*B52</f>
        <v>3535000</v>
      </c>
      <c r="D52" s="52"/>
      <c r="E52" s="1"/>
      <c r="F52" s="1"/>
      <c r="G52" s="84" t="s">
        <v>2</v>
      </c>
      <c r="H52" s="85">
        <f>H51/H25</f>
        <v>0.83061725530604569</v>
      </c>
      <c r="M52" s="1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49" t="s">
        <v>17</v>
      </c>
      <c r="B53" s="50">
        <v>0.41</v>
      </c>
      <c r="C53" s="51">
        <f t="shared" si="3"/>
        <v>1435000</v>
      </c>
      <c r="D53" s="52"/>
      <c r="E53" s="1"/>
      <c r="F53" s="1"/>
      <c r="M53" s="1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53"/>
      <c r="B54" s="54"/>
      <c r="C54" s="54"/>
      <c r="D54" s="52"/>
      <c r="E54" s="1"/>
      <c r="F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34" t="s">
        <v>1</v>
      </c>
      <c r="B55" s="7" t="s">
        <v>10</v>
      </c>
      <c r="C55" s="7" t="s">
        <v>7</v>
      </c>
      <c r="D55" s="55" t="s">
        <v>13</v>
      </c>
      <c r="E55" s="1"/>
      <c r="F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thickBot="1" x14ac:dyDescent="0.3">
      <c r="A56" s="56">
        <v>0</v>
      </c>
      <c r="B56" s="38">
        <f t="shared" ref="B56:B62" si="4">B31</f>
        <v>0</v>
      </c>
      <c r="C56" s="38"/>
      <c r="D56" s="57">
        <f>-C52</f>
        <v>-3535000</v>
      </c>
      <c r="E56" s="1"/>
      <c r="F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56">
        <v>1</v>
      </c>
      <c r="B57" s="38">
        <f t="shared" si="4"/>
        <v>0</v>
      </c>
      <c r="C57" s="38">
        <f t="shared" ref="C57:C62" si="5">C32</f>
        <v>157500</v>
      </c>
      <c r="D57" s="57">
        <f t="shared" ref="D57:D61" si="6">SUM(B57:C57)</f>
        <v>157500</v>
      </c>
      <c r="E57" s="1"/>
      <c r="F57" s="63" t="s">
        <v>24</v>
      </c>
      <c r="G57" s="86"/>
      <c r="H57" s="90" t="s">
        <v>5</v>
      </c>
      <c r="I57" s="91"/>
      <c r="J57" s="8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56">
        <v>2</v>
      </c>
      <c r="B58" s="38">
        <f t="shared" si="4"/>
        <v>700000</v>
      </c>
      <c r="C58" s="38">
        <f t="shared" si="5"/>
        <v>157500</v>
      </c>
      <c r="D58" s="57">
        <f t="shared" si="6"/>
        <v>857500</v>
      </c>
      <c r="E58" s="1"/>
      <c r="F58" s="70"/>
      <c r="G58" s="75"/>
      <c r="H58" s="70" t="s">
        <v>40</v>
      </c>
      <c r="I58" s="71">
        <v>4</v>
      </c>
      <c r="J58" s="75" t="s">
        <v>34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56">
        <v>3</v>
      </c>
      <c r="B59" s="38">
        <f t="shared" si="4"/>
        <v>0</v>
      </c>
      <c r="C59" s="38">
        <f t="shared" si="5"/>
        <v>126000</v>
      </c>
      <c r="D59" s="57">
        <f t="shared" si="6"/>
        <v>126000</v>
      </c>
      <c r="E59" s="1"/>
      <c r="F59" s="79" t="s">
        <v>1</v>
      </c>
      <c r="G59" s="80" t="s">
        <v>13</v>
      </c>
      <c r="H59" s="70" t="s">
        <v>9</v>
      </c>
      <c r="I59" s="71">
        <v>75</v>
      </c>
      <c r="J59" s="75" t="s">
        <v>35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56">
        <v>4</v>
      </c>
      <c r="B60" s="38">
        <f t="shared" si="4"/>
        <v>700000</v>
      </c>
      <c r="C60" s="38">
        <f t="shared" si="5"/>
        <v>126000</v>
      </c>
      <c r="D60" s="57">
        <f t="shared" si="6"/>
        <v>826000</v>
      </c>
      <c r="E60" s="1"/>
      <c r="F60" s="81">
        <v>0</v>
      </c>
      <c r="G60" s="39">
        <f>-I59*I62</f>
        <v>-3750000</v>
      </c>
      <c r="H60" s="70" t="s">
        <v>0</v>
      </c>
      <c r="I60" s="71">
        <v>3</v>
      </c>
      <c r="J60" s="75" t="s">
        <v>8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56">
        <v>5</v>
      </c>
      <c r="B61" s="38">
        <f t="shared" si="4"/>
        <v>0</v>
      </c>
      <c r="C61" s="38">
        <f t="shared" si="5"/>
        <v>94500</v>
      </c>
      <c r="D61" s="57">
        <f t="shared" si="6"/>
        <v>94500</v>
      </c>
      <c r="E61" s="1"/>
      <c r="F61" s="81">
        <v>1</v>
      </c>
      <c r="G61" s="75">
        <v>200000</v>
      </c>
      <c r="H61" s="70" t="s">
        <v>12</v>
      </c>
      <c r="I61" s="71">
        <v>80</v>
      </c>
      <c r="J61" s="75" t="s">
        <v>35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thickBot="1" x14ac:dyDescent="0.3">
      <c r="A62" s="56">
        <v>6</v>
      </c>
      <c r="B62" s="38">
        <f t="shared" si="4"/>
        <v>700000</v>
      </c>
      <c r="C62" s="38">
        <f t="shared" si="5"/>
        <v>94500</v>
      </c>
      <c r="D62" s="57">
        <f>SUM(B62:C62)+C53</f>
        <v>2229500</v>
      </c>
      <c r="E62" s="1"/>
      <c r="F62" s="81">
        <v>2</v>
      </c>
      <c r="G62" s="75">
        <v>200000</v>
      </c>
      <c r="H62" s="92" t="s">
        <v>36</v>
      </c>
      <c r="I62" s="93">
        <v>50000</v>
      </c>
      <c r="J62" s="9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53"/>
      <c r="B63" s="54"/>
      <c r="C63" s="54"/>
      <c r="D63" s="52"/>
      <c r="E63" s="1"/>
      <c r="F63" s="81">
        <v>3</v>
      </c>
      <c r="G63" s="75">
        <v>200000</v>
      </c>
      <c r="H63" s="4"/>
      <c r="I63" s="4"/>
      <c r="J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58" t="s">
        <v>18</v>
      </c>
      <c r="B64" s="59">
        <f>IRR(D56:D62)*2</f>
        <v>8.8904554340219377E-2</v>
      </c>
      <c r="C64" s="54"/>
      <c r="D64" s="52"/>
      <c r="E64" s="1"/>
      <c r="F64" s="81">
        <v>4</v>
      </c>
      <c r="G64" s="75">
        <v>200000</v>
      </c>
      <c r="H64" s="4"/>
      <c r="I64" s="4"/>
      <c r="J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25">
      <c r="A65" s="60"/>
      <c r="B65" s="61"/>
      <c r="C65" s="61"/>
      <c r="D65" s="62"/>
      <c r="E65" s="1"/>
      <c r="F65" s="81">
        <v>5</v>
      </c>
      <c r="G65" s="75">
        <v>200000</v>
      </c>
      <c r="H65" s="4"/>
      <c r="I65" s="4"/>
      <c r="J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3"/>
      <c r="C66" s="13"/>
      <c r="D66" s="1"/>
      <c r="E66" s="1"/>
      <c r="F66" s="81">
        <v>6</v>
      </c>
      <c r="G66" s="75">
        <v>200000</v>
      </c>
      <c r="H66" s="4"/>
      <c r="I66" s="4"/>
      <c r="J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25">
      <c r="A67" s="1"/>
      <c r="B67" s="13"/>
      <c r="C67" s="4"/>
      <c r="D67" s="1"/>
      <c r="E67" s="1"/>
      <c r="F67" s="81">
        <v>7</v>
      </c>
      <c r="G67" s="75">
        <v>200000</v>
      </c>
      <c r="H67" s="4"/>
      <c r="I67" s="4"/>
      <c r="J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46" t="s">
        <v>29</v>
      </c>
      <c r="B68" s="47"/>
      <c r="C68" s="47"/>
      <c r="D68" s="48"/>
      <c r="E68" s="1"/>
      <c r="F68" s="81">
        <v>8</v>
      </c>
      <c r="G68" s="75">
        <v>200000</v>
      </c>
      <c r="H68" s="4"/>
      <c r="I68" s="4"/>
      <c r="J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53"/>
      <c r="B69" s="54"/>
      <c r="C69" s="54"/>
      <c r="D69" s="52"/>
      <c r="E69" s="4"/>
      <c r="F69" s="81">
        <v>9</v>
      </c>
      <c r="G69" s="75">
        <v>200000</v>
      </c>
      <c r="H69" s="4"/>
      <c r="I69" s="4"/>
      <c r="J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34" t="s">
        <v>1</v>
      </c>
      <c r="B70" s="7" t="s">
        <v>10</v>
      </c>
      <c r="C70" s="7" t="s">
        <v>7</v>
      </c>
      <c r="D70" s="55" t="s">
        <v>13</v>
      </c>
      <c r="E70" s="4"/>
      <c r="F70" s="81">
        <v>10</v>
      </c>
      <c r="G70" s="75">
        <v>200000</v>
      </c>
      <c r="H70" s="4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56">
        <f t="shared" ref="A71:A75" si="7">A37</f>
        <v>6</v>
      </c>
      <c r="B71" s="38">
        <f t="shared" ref="B71:B72" si="8">B48</f>
        <v>0</v>
      </c>
      <c r="C71" s="38"/>
      <c r="D71" s="57">
        <f>-C53</f>
        <v>-1435000</v>
      </c>
      <c r="E71" s="13"/>
      <c r="F71" s="81">
        <v>11</v>
      </c>
      <c r="G71" s="75">
        <v>200000</v>
      </c>
      <c r="H71" s="4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56">
        <f t="shared" si="7"/>
        <v>7</v>
      </c>
      <c r="B72" s="38">
        <f t="shared" si="8"/>
        <v>0</v>
      </c>
      <c r="C72" s="38">
        <f t="shared" ref="C72:C75" si="9">C38</f>
        <v>63000</v>
      </c>
      <c r="D72" s="57">
        <f t="shared" ref="D72:D75" si="10">SUM(B72:C72)</f>
        <v>63000</v>
      </c>
      <c r="E72" s="14"/>
      <c r="F72" s="81">
        <v>12</v>
      </c>
      <c r="G72" s="87">
        <f>I61*I62+G71</f>
        <v>4200000</v>
      </c>
      <c r="H72" s="4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56">
        <f t="shared" si="7"/>
        <v>8</v>
      </c>
      <c r="B73" s="38">
        <f>B58</f>
        <v>700000</v>
      </c>
      <c r="C73" s="38">
        <f t="shared" si="9"/>
        <v>63000</v>
      </c>
      <c r="D73" s="57">
        <f t="shared" si="10"/>
        <v>763000</v>
      </c>
      <c r="E73" s="14"/>
      <c r="F73" s="77"/>
      <c r="G73" s="78"/>
      <c r="H73" s="4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thickBot="1" x14ac:dyDescent="0.3">
      <c r="A74" s="56">
        <f t="shared" si="7"/>
        <v>9</v>
      </c>
      <c r="B74" s="38">
        <f>B51</f>
        <v>0</v>
      </c>
      <c r="C74" s="38">
        <f t="shared" si="9"/>
        <v>31500</v>
      </c>
      <c r="D74" s="57">
        <f t="shared" si="10"/>
        <v>31500</v>
      </c>
      <c r="E74" s="10"/>
      <c r="F74" s="88" t="s">
        <v>3</v>
      </c>
      <c r="G74" s="89">
        <f>IRR(G60:G72)*4</f>
        <v>0.22938703840676222</v>
      </c>
      <c r="H74" s="4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56">
        <f t="shared" si="7"/>
        <v>10</v>
      </c>
      <c r="B75" s="38">
        <f>B60</f>
        <v>700000</v>
      </c>
      <c r="C75" s="38">
        <f t="shared" si="9"/>
        <v>31500</v>
      </c>
      <c r="D75" s="57">
        <f t="shared" si="10"/>
        <v>731500</v>
      </c>
      <c r="E75" s="10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53"/>
      <c r="B76" s="54"/>
      <c r="C76" s="54"/>
      <c r="D76" s="52"/>
      <c r="E76" s="1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6" ht="15.75" customHeight="1" thickBot="1" x14ac:dyDescent="0.3">
      <c r="A77" s="95" t="s">
        <v>18</v>
      </c>
      <c r="B77" s="74">
        <f>IRR(D71:D75)*2</f>
        <v>7.2018372216384297E-2</v>
      </c>
      <c r="C77" s="96"/>
      <c r="D77" s="97"/>
      <c r="E77" s="1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6" ht="12.75" x14ac:dyDescent="0.2">
      <c r="A78" s="4"/>
      <c r="B78" s="4"/>
      <c r="C78" s="4"/>
      <c r="D78" s="1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2"/>
      <c r="B79" s="4"/>
      <c r="C79" s="4"/>
      <c r="D79" s="1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4"/>
      <c r="C80" s="4"/>
      <c r="D80" s="1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4"/>
      <c r="C81" s="4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4"/>
      <c r="B82" s="4"/>
      <c r="C82" s="4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4"/>
      <c r="B83" s="4"/>
      <c r="C83" s="4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4"/>
      <c r="B84" s="4"/>
      <c r="C84" s="4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4"/>
      <c r="B85" s="4"/>
      <c r="C85" s="4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4"/>
      <c r="B86" s="13"/>
      <c r="C86" s="4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4"/>
      <c r="B87" s="4"/>
      <c r="C87" s="4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4"/>
      <c r="B88" s="4"/>
      <c r="C88" s="4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4"/>
      <c r="B89" s="4"/>
      <c r="C89" s="4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4"/>
      <c r="B90" s="4"/>
      <c r="C90" s="4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4"/>
      <c r="B91" s="4"/>
      <c r="C91" s="4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4"/>
      <c r="B92" s="4"/>
      <c r="C92" s="4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4"/>
      <c r="B93" s="4"/>
      <c r="C93" s="4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4"/>
      <c r="B94" s="4"/>
      <c r="C94" s="4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4"/>
      <c r="B95" s="4"/>
      <c r="C95" s="4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4"/>
      <c r="B96" s="4"/>
      <c r="C96" s="4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4"/>
      <c r="B97" s="4"/>
      <c r="C97" s="4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4"/>
      <c r="B98" s="4"/>
      <c r="C98" s="4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4"/>
      <c r="B99" s="4"/>
      <c r="C99" s="4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4"/>
      <c r="B100" s="4"/>
      <c r="C100" s="4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4"/>
      <c r="B101" s="4"/>
      <c r="C101" s="4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4"/>
      <c r="B102" s="4"/>
      <c r="C102" s="4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4"/>
      <c r="B103" s="4"/>
      <c r="C103" s="4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4"/>
      <c r="B104" s="4"/>
      <c r="C104" s="4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4"/>
      <c r="B105" s="4"/>
      <c r="C105" s="4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4"/>
      <c r="B106" s="4"/>
      <c r="C106" s="4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4"/>
      <c r="B107" s="4"/>
      <c r="C107" s="4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4"/>
      <c r="B108" s="4"/>
      <c r="C108" s="4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4"/>
      <c r="B109" s="4"/>
      <c r="C109" s="4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4"/>
      <c r="B110" s="4"/>
      <c r="C110" s="4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4"/>
      <c r="B111" s="4"/>
      <c r="C111" s="4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4"/>
      <c r="B112" s="4"/>
      <c r="C112" s="4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4"/>
      <c r="B113" s="4"/>
      <c r="C113" s="4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4"/>
      <c r="B114" s="4"/>
      <c r="C114" s="4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4"/>
      <c r="B115" s="4"/>
      <c r="C115" s="4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4"/>
      <c r="B116" s="4"/>
      <c r="C116" s="4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4"/>
      <c r="B117" s="4"/>
      <c r="C117" s="4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4"/>
      <c r="B118" s="4"/>
      <c r="C118" s="4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4"/>
      <c r="B119" s="4"/>
      <c r="C119" s="4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4"/>
      <c r="B120" s="4"/>
      <c r="C120" s="4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4"/>
      <c r="B121" s="4"/>
      <c r="C121" s="4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4"/>
      <c r="B122" s="4"/>
      <c r="C122" s="4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4"/>
      <c r="B123" s="4"/>
      <c r="C123" s="4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4"/>
      <c r="B124" s="4"/>
      <c r="C124" s="4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4"/>
      <c r="B125" s="4"/>
      <c r="C125" s="4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4"/>
      <c r="B126" s="4"/>
      <c r="C126" s="4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4"/>
      <c r="B127" s="4"/>
      <c r="C127" s="4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4"/>
      <c r="B128" s="4"/>
      <c r="C128" s="4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4"/>
      <c r="B129" s="4"/>
      <c r="C129" s="4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4"/>
      <c r="B130" s="4"/>
      <c r="C130" s="4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4"/>
      <c r="B131" s="4"/>
      <c r="C131" s="4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4"/>
      <c r="B132" s="4"/>
      <c r="C132" s="4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4"/>
      <c r="B133" s="4"/>
      <c r="C133" s="4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4"/>
      <c r="B134" s="4"/>
      <c r="C134" s="4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4"/>
      <c r="B135" s="4"/>
      <c r="C135" s="4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4"/>
      <c r="B136" s="4"/>
      <c r="C136" s="4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4"/>
      <c r="B137" s="4"/>
      <c r="C137" s="4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4"/>
      <c r="B138" s="4"/>
      <c r="C138" s="4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4"/>
      <c r="B139" s="4"/>
      <c r="C139" s="4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4"/>
      <c r="B140" s="4"/>
      <c r="C140" s="4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4"/>
      <c r="B141" s="4"/>
      <c r="C141" s="4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4"/>
      <c r="B142" s="4"/>
      <c r="C142" s="4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4"/>
      <c r="B143" s="4"/>
      <c r="C143" s="4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4"/>
      <c r="B144" s="4"/>
      <c r="C144" s="4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4"/>
      <c r="B145" s="4"/>
      <c r="C145" s="4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4"/>
      <c r="B146" s="4"/>
      <c r="C146" s="4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4"/>
      <c r="B147" s="4"/>
      <c r="C147" s="4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4"/>
      <c r="B148" s="4"/>
      <c r="C148" s="4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4"/>
      <c r="B149" s="4"/>
      <c r="C149" s="4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4"/>
      <c r="B150" s="4"/>
      <c r="C150" s="4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4"/>
      <c r="B151" s="4"/>
      <c r="C151" s="4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4"/>
      <c r="B152" s="4"/>
      <c r="C152" s="4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4"/>
      <c r="B153" s="4"/>
      <c r="C153" s="4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4"/>
      <c r="B154" s="4"/>
      <c r="C154" s="4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4"/>
      <c r="B155" s="4"/>
      <c r="C155" s="4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4"/>
      <c r="B156" s="4"/>
      <c r="C156" s="4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4"/>
      <c r="B157" s="4"/>
      <c r="C157" s="4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4"/>
      <c r="B158" s="4"/>
      <c r="C158" s="4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4"/>
      <c r="B159" s="4"/>
      <c r="C159" s="4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4"/>
      <c r="B160" s="4"/>
      <c r="C160" s="4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4"/>
      <c r="B161" s="4"/>
      <c r="C161" s="4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4"/>
      <c r="B162" s="4"/>
      <c r="C162" s="4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4"/>
      <c r="B163" s="4"/>
      <c r="C163" s="4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4"/>
      <c r="B164" s="4"/>
      <c r="C164" s="4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4"/>
      <c r="B165" s="4"/>
      <c r="C165" s="4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4"/>
      <c r="B166" s="4"/>
      <c r="C166" s="4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4"/>
      <c r="B167" s="4"/>
      <c r="C167" s="4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4"/>
      <c r="B168" s="4"/>
      <c r="C168" s="4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4"/>
      <c r="B169" s="4"/>
      <c r="C169" s="4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4"/>
      <c r="B170" s="4"/>
      <c r="C170" s="4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4"/>
      <c r="B171" s="4"/>
      <c r="C171" s="4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4"/>
      <c r="B172" s="4"/>
      <c r="C172" s="4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4"/>
      <c r="B173" s="4"/>
      <c r="C173" s="4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4"/>
      <c r="B174" s="4"/>
      <c r="C174" s="4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4"/>
      <c r="B175" s="4"/>
      <c r="C175" s="4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4"/>
      <c r="B176" s="4"/>
      <c r="C176" s="4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4"/>
      <c r="B177" s="4"/>
      <c r="C177" s="4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4"/>
      <c r="B178" s="4"/>
      <c r="C178" s="4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4"/>
      <c r="B179" s="4"/>
      <c r="C179" s="4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4"/>
      <c r="B180" s="4"/>
      <c r="C180" s="4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4"/>
      <c r="B181" s="4"/>
      <c r="C181" s="4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4"/>
      <c r="B182" s="4"/>
      <c r="C182" s="4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4"/>
      <c r="B183" s="4"/>
      <c r="C183" s="4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4"/>
      <c r="B184" s="4"/>
      <c r="C184" s="4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4"/>
      <c r="B185" s="4"/>
      <c r="C185" s="4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4"/>
      <c r="B186" s="4"/>
      <c r="C186" s="4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4"/>
      <c r="B187" s="4"/>
      <c r="C187" s="4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4"/>
      <c r="B188" s="4"/>
      <c r="C188" s="4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4"/>
      <c r="B189" s="4"/>
      <c r="C189" s="4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4"/>
      <c r="B190" s="4"/>
      <c r="C190" s="4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4"/>
      <c r="C191" s="4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4"/>
      <c r="C192" s="4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4"/>
      <c r="C193" s="4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4"/>
      <c r="C194" s="4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4"/>
      <c r="C195" s="4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4"/>
      <c r="C196" s="4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4"/>
      <c r="C197" s="4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4"/>
      <c r="C198" s="4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4"/>
      <c r="C199" s="4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4"/>
      <c r="C200" s="4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4"/>
      <c r="C201" s="4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4"/>
      <c r="C202" s="4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4"/>
      <c r="C203" s="4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4"/>
      <c r="C204" s="4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4"/>
      <c r="C205" s="4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4"/>
      <c r="C206" s="4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4"/>
      <c r="C207" s="4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4"/>
      <c r="C208" s="4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4"/>
      <c r="C209" s="4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4"/>
      <c r="C210" s="4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4"/>
      <c r="C211" s="4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4"/>
      <c r="C212" s="4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4"/>
      <c r="C213" s="4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4"/>
      <c r="C214" s="4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4"/>
      <c r="C215" s="4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4"/>
      <c r="C216" s="4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4"/>
      <c r="C217" s="4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4"/>
      <c r="C218" s="4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4"/>
      <c r="B219" s="4"/>
      <c r="C219" s="4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4"/>
      <c r="B220" s="4"/>
      <c r="C220" s="4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4"/>
      <c r="B221" s="4"/>
      <c r="C221" s="4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4"/>
      <c r="B222" s="4"/>
      <c r="C222" s="4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4"/>
      <c r="B223" s="4"/>
      <c r="C223" s="4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4"/>
      <c r="B224" s="4"/>
      <c r="C224" s="4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4"/>
      <c r="B225" s="4"/>
      <c r="C225" s="4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4"/>
      <c r="B226" s="4"/>
      <c r="C226" s="4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4"/>
      <c r="B227" s="4"/>
      <c r="C227" s="4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4"/>
      <c r="B228" s="4"/>
      <c r="C228" s="4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4"/>
      <c r="B229" s="4"/>
      <c r="C229" s="4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4"/>
      <c r="B230" s="4"/>
      <c r="C230" s="4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4"/>
      <c r="B231" s="4"/>
      <c r="C231" s="4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4"/>
      <c r="B232" s="4"/>
      <c r="C232" s="4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4"/>
      <c r="B233" s="4"/>
      <c r="C233" s="4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4"/>
      <c r="B234" s="4"/>
      <c r="C234" s="4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4"/>
      <c r="B235" s="4"/>
      <c r="C235" s="4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4"/>
      <c r="B236" s="4"/>
      <c r="C236" s="4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4"/>
      <c r="B237" s="4"/>
      <c r="C237" s="4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4"/>
      <c r="B238" s="4"/>
      <c r="C238" s="4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4"/>
      <c r="B239" s="4"/>
      <c r="C239" s="4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4"/>
      <c r="B240" s="4"/>
      <c r="C240" s="4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4"/>
      <c r="B241" s="4"/>
      <c r="C241" s="4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4"/>
      <c r="B242" s="4"/>
      <c r="C242" s="4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4"/>
      <c r="B243" s="4"/>
      <c r="C243" s="4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4"/>
      <c r="B244" s="4"/>
      <c r="C244" s="4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4"/>
      <c r="B245" s="4"/>
      <c r="C245" s="4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4"/>
      <c r="B246" s="4"/>
      <c r="C246" s="4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4"/>
      <c r="B247" s="4"/>
      <c r="C247" s="4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4"/>
      <c r="B248" s="4"/>
      <c r="C248" s="4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4"/>
      <c r="B249" s="4"/>
      <c r="C249" s="4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4"/>
      <c r="B250" s="4"/>
      <c r="C250" s="4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4"/>
      <c r="B251" s="4"/>
      <c r="C251" s="4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4"/>
      <c r="B252" s="4"/>
      <c r="C252" s="4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4"/>
      <c r="B253" s="4"/>
      <c r="C253" s="4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4"/>
      <c r="B254" s="4"/>
      <c r="C254" s="4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4"/>
      <c r="B255" s="4"/>
      <c r="C255" s="4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4"/>
      <c r="B256" s="4"/>
      <c r="C256" s="4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4"/>
      <c r="B257" s="4"/>
      <c r="C257" s="4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4"/>
      <c r="B258" s="4"/>
      <c r="C258" s="4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4"/>
      <c r="B259" s="4"/>
      <c r="C259" s="4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4"/>
      <c r="B260" s="4"/>
      <c r="C260" s="4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4"/>
      <c r="B261" s="4"/>
      <c r="C261" s="4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4"/>
      <c r="B262" s="4"/>
      <c r="C262" s="4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4"/>
      <c r="B263" s="4"/>
      <c r="C263" s="4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4"/>
      <c r="B264" s="4"/>
      <c r="C264" s="4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4"/>
      <c r="B265" s="4"/>
      <c r="C265" s="4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4"/>
      <c r="B266" s="4"/>
      <c r="C266" s="4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4"/>
      <c r="B267" s="4"/>
      <c r="C267" s="4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4"/>
      <c r="B268" s="4"/>
      <c r="C268" s="4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4"/>
      <c r="B269" s="4"/>
      <c r="C269" s="4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4"/>
      <c r="B270" s="4"/>
      <c r="C270" s="4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4"/>
      <c r="B271" s="4"/>
      <c r="C271" s="4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4"/>
      <c r="B272" s="4"/>
      <c r="C272" s="4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4"/>
      <c r="B273" s="4"/>
      <c r="C273" s="4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4"/>
      <c r="B274" s="4"/>
      <c r="C274" s="4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4"/>
      <c r="B275" s="4"/>
      <c r="C275" s="4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4"/>
      <c r="B276" s="4"/>
      <c r="C276" s="4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4"/>
      <c r="B277" s="4"/>
      <c r="C277" s="4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4"/>
      <c r="B278" s="4"/>
      <c r="C278" s="4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4"/>
      <c r="B279" s="4"/>
      <c r="C279" s="4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4"/>
      <c r="B280" s="4"/>
      <c r="C280" s="4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4"/>
      <c r="B281" s="4"/>
      <c r="C281" s="4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4"/>
      <c r="B282" s="4"/>
      <c r="C282" s="4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4"/>
      <c r="B283" s="4"/>
      <c r="C283" s="4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4"/>
      <c r="B284" s="4"/>
      <c r="C284" s="4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4"/>
      <c r="B285" s="4"/>
      <c r="C285" s="4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4"/>
      <c r="B286" s="4"/>
      <c r="C286" s="4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4"/>
      <c r="B287" s="4"/>
      <c r="C287" s="4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4"/>
      <c r="B288" s="4"/>
      <c r="C288" s="4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4"/>
      <c r="B289" s="4"/>
      <c r="C289" s="4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4"/>
      <c r="B290" s="4"/>
      <c r="C290" s="4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4"/>
      <c r="B291" s="4"/>
      <c r="C291" s="4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4"/>
      <c r="B292" s="4"/>
      <c r="C292" s="4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4"/>
      <c r="B293" s="4"/>
      <c r="C293" s="4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4"/>
      <c r="B294" s="4"/>
      <c r="C294" s="4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4"/>
      <c r="B295" s="4"/>
      <c r="C295" s="4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4"/>
      <c r="B296" s="4"/>
      <c r="C296" s="4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4"/>
      <c r="B297" s="4"/>
      <c r="C297" s="4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4"/>
      <c r="B298" s="4"/>
      <c r="C298" s="4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4"/>
      <c r="B299" s="4"/>
      <c r="C299" s="4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4"/>
      <c r="B300" s="4"/>
      <c r="C300" s="4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4"/>
      <c r="B301" s="4"/>
      <c r="C301" s="4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4"/>
      <c r="B302" s="4"/>
      <c r="C302" s="4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4"/>
      <c r="B303" s="4"/>
      <c r="C303" s="4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4"/>
      <c r="B304" s="4"/>
      <c r="C304" s="4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4"/>
      <c r="B305" s="4"/>
      <c r="C305" s="4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4"/>
      <c r="B306" s="4"/>
      <c r="C306" s="4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4"/>
      <c r="B307" s="4"/>
      <c r="C307" s="4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4"/>
      <c r="B308" s="4"/>
      <c r="C308" s="4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4"/>
      <c r="B309" s="4"/>
      <c r="C309" s="4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4"/>
      <c r="B310" s="4"/>
      <c r="C310" s="4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4"/>
      <c r="B311" s="4"/>
      <c r="C311" s="4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4"/>
      <c r="B312" s="4"/>
      <c r="C312" s="4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4"/>
      <c r="B313" s="4"/>
      <c r="C313" s="4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4"/>
      <c r="B314" s="4"/>
      <c r="C314" s="4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4"/>
      <c r="B315" s="4"/>
      <c r="C315" s="4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4"/>
      <c r="B316" s="4"/>
      <c r="C316" s="4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4"/>
      <c r="B317" s="4"/>
      <c r="C317" s="4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4"/>
      <c r="B318" s="4"/>
      <c r="C318" s="4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4"/>
      <c r="B319" s="4"/>
      <c r="C319" s="4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4"/>
      <c r="B320" s="4"/>
      <c r="C320" s="4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4"/>
      <c r="B321" s="4"/>
      <c r="C321" s="4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4"/>
      <c r="B322" s="4"/>
      <c r="C322" s="4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4"/>
      <c r="B323" s="4"/>
      <c r="C323" s="4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4"/>
      <c r="B324" s="4"/>
      <c r="C324" s="4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4"/>
      <c r="B325" s="4"/>
      <c r="C325" s="4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4"/>
      <c r="B326" s="4"/>
      <c r="C326" s="4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4"/>
      <c r="B327" s="4"/>
      <c r="C327" s="4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4"/>
      <c r="B328" s="4"/>
      <c r="C328" s="4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4"/>
      <c r="B329" s="4"/>
      <c r="C329" s="4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4"/>
      <c r="B330" s="4"/>
      <c r="C330" s="4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4"/>
      <c r="B331" s="4"/>
      <c r="C331" s="4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4"/>
      <c r="B332" s="4"/>
      <c r="C332" s="4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4"/>
      <c r="B333" s="4"/>
      <c r="C333" s="4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4"/>
      <c r="B334" s="4"/>
      <c r="C334" s="4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4"/>
      <c r="B335" s="4"/>
      <c r="C335" s="4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4"/>
      <c r="B336" s="4"/>
      <c r="C336" s="4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4"/>
      <c r="B337" s="4"/>
      <c r="C337" s="4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4"/>
      <c r="B338" s="4"/>
      <c r="C338" s="4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4"/>
      <c r="B339" s="4"/>
      <c r="C339" s="4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4"/>
      <c r="B340" s="4"/>
      <c r="C340" s="4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4"/>
      <c r="B341" s="4"/>
      <c r="C341" s="4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4"/>
      <c r="B342" s="4"/>
      <c r="C342" s="4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4"/>
      <c r="B343" s="4"/>
      <c r="C343" s="4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4"/>
      <c r="B344" s="4"/>
      <c r="C344" s="4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4"/>
      <c r="B345" s="4"/>
      <c r="C345" s="4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4"/>
      <c r="B346" s="4"/>
      <c r="C346" s="4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4"/>
      <c r="B347" s="4"/>
      <c r="C347" s="4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4"/>
      <c r="B348" s="4"/>
      <c r="C348" s="4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4"/>
      <c r="B349" s="4"/>
      <c r="C349" s="4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4"/>
      <c r="B350" s="4"/>
      <c r="C350" s="4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4"/>
      <c r="B351" s="4"/>
      <c r="C351" s="4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4"/>
      <c r="B352" s="4"/>
      <c r="C352" s="4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4"/>
      <c r="B353" s="4"/>
      <c r="C353" s="4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4"/>
      <c r="B354" s="4"/>
      <c r="C354" s="4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4"/>
      <c r="B355" s="4"/>
      <c r="C355" s="4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4"/>
      <c r="B356" s="4"/>
      <c r="C356" s="4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4"/>
      <c r="B357" s="4"/>
      <c r="C357" s="4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4"/>
      <c r="B358" s="4"/>
      <c r="C358" s="4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4"/>
      <c r="B359" s="4"/>
      <c r="C359" s="4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4"/>
      <c r="B360" s="4"/>
      <c r="C360" s="4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4"/>
      <c r="B361" s="4"/>
      <c r="C361" s="4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4"/>
      <c r="B362" s="4"/>
      <c r="C362" s="4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4"/>
      <c r="B363" s="4"/>
      <c r="C363" s="4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4"/>
      <c r="B364" s="4"/>
      <c r="C364" s="4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4"/>
      <c r="B365" s="4"/>
      <c r="C365" s="4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4"/>
      <c r="B366" s="4"/>
      <c r="C366" s="4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4"/>
      <c r="B367" s="4"/>
      <c r="C367" s="4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4"/>
      <c r="B368" s="4"/>
      <c r="C368" s="4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4"/>
      <c r="B369" s="4"/>
      <c r="C369" s="4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4"/>
      <c r="B370" s="4"/>
      <c r="C370" s="4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4"/>
      <c r="B371" s="4"/>
      <c r="C371" s="4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4"/>
      <c r="B372" s="4"/>
      <c r="C372" s="4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4"/>
      <c r="B373" s="4"/>
      <c r="C373" s="4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4"/>
      <c r="B374" s="4"/>
      <c r="C374" s="4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4"/>
      <c r="B375" s="4"/>
      <c r="C375" s="4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4"/>
      <c r="B376" s="4"/>
      <c r="C376" s="4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4"/>
      <c r="B377" s="4"/>
      <c r="C377" s="4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4"/>
      <c r="B378" s="4"/>
      <c r="C378" s="4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4"/>
      <c r="B379" s="4"/>
      <c r="C379" s="4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4"/>
      <c r="B380" s="4"/>
      <c r="C380" s="4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4"/>
      <c r="B381" s="4"/>
      <c r="C381" s="4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4"/>
      <c r="B382" s="4"/>
      <c r="C382" s="4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4"/>
      <c r="B383" s="4"/>
      <c r="C383" s="4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4"/>
      <c r="B384" s="4"/>
      <c r="C384" s="4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4"/>
      <c r="B385" s="4"/>
      <c r="C385" s="4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4"/>
      <c r="B386" s="4"/>
      <c r="C386" s="4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4"/>
      <c r="B387" s="4"/>
      <c r="C387" s="4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4"/>
      <c r="B388" s="4"/>
      <c r="C388" s="4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4"/>
      <c r="B389" s="4"/>
      <c r="C389" s="4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4"/>
      <c r="B390" s="4"/>
      <c r="C390" s="4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4"/>
      <c r="B391" s="4"/>
      <c r="C391" s="4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4"/>
      <c r="B392" s="4"/>
      <c r="C392" s="4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4"/>
      <c r="B393" s="4"/>
      <c r="C393" s="4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4"/>
      <c r="B394" s="4"/>
      <c r="C394" s="4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4"/>
      <c r="B395" s="4"/>
      <c r="C395" s="4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4"/>
      <c r="B396" s="4"/>
      <c r="C396" s="4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4"/>
      <c r="B397" s="4"/>
      <c r="C397" s="4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4"/>
      <c r="B398" s="4"/>
      <c r="C398" s="4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4"/>
      <c r="B399" s="4"/>
      <c r="C399" s="4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4"/>
      <c r="B400" s="4"/>
      <c r="C400" s="4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4"/>
      <c r="B401" s="4"/>
      <c r="C401" s="4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4"/>
      <c r="B402" s="4"/>
      <c r="C402" s="4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4"/>
      <c r="B403" s="4"/>
      <c r="C403" s="4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4"/>
      <c r="B404" s="4"/>
      <c r="C404" s="4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4"/>
      <c r="B405" s="4"/>
      <c r="C405" s="4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4"/>
      <c r="B406" s="4"/>
      <c r="C406" s="4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4"/>
      <c r="B407" s="4"/>
      <c r="C407" s="4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4"/>
      <c r="B408" s="4"/>
      <c r="C408" s="4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4"/>
      <c r="B409" s="4"/>
      <c r="C409" s="4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4"/>
      <c r="B410" s="4"/>
      <c r="C410" s="4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4"/>
      <c r="B411" s="4"/>
      <c r="C411" s="4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4"/>
      <c r="B412" s="4"/>
      <c r="C412" s="4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4"/>
      <c r="B413" s="4"/>
      <c r="C413" s="4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4"/>
      <c r="B414" s="4"/>
      <c r="C414" s="4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4"/>
      <c r="B415" s="4"/>
      <c r="C415" s="4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4"/>
      <c r="B416" s="4"/>
      <c r="C416" s="4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4"/>
      <c r="B417" s="4"/>
      <c r="C417" s="4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4"/>
      <c r="B418" s="4"/>
      <c r="C418" s="4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4"/>
      <c r="B419" s="4"/>
      <c r="C419" s="4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4"/>
      <c r="B420" s="4"/>
      <c r="C420" s="4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4"/>
      <c r="B421" s="4"/>
      <c r="C421" s="4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4"/>
      <c r="B422" s="4"/>
      <c r="C422" s="4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4"/>
      <c r="B423" s="4"/>
      <c r="C423" s="4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4"/>
      <c r="B424" s="4"/>
      <c r="C424" s="4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4"/>
      <c r="B425" s="4"/>
      <c r="C425" s="4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4"/>
      <c r="B426" s="4"/>
      <c r="C426" s="4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4"/>
      <c r="B427" s="4"/>
      <c r="C427" s="4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4"/>
      <c r="B428" s="4"/>
      <c r="C428" s="4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4"/>
      <c r="B429" s="4"/>
      <c r="C429" s="4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4"/>
      <c r="B430" s="4"/>
      <c r="C430" s="4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4"/>
      <c r="B431" s="4"/>
      <c r="C431" s="4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4"/>
      <c r="B432" s="4"/>
      <c r="C432" s="4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4"/>
      <c r="B433" s="4"/>
      <c r="C433" s="4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4"/>
      <c r="B434" s="4"/>
      <c r="C434" s="4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4"/>
      <c r="B435" s="4"/>
      <c r="C435" s="4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4"/>
      <c r="B436" s="4"/>
      <c r="C436" s="4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4"/>
      <c r="B437" s="4"/>
      <c r="C437" s="4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4"/>
      <c r="B438" s="4"/>
      <c r="C438" s="4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4"/>
      <c r="B439" s="4"/>
      <c r="C439" s="4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4"/>
      <c r="B440" s="4"/>
      <c r="C440" s="4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4"/>
      <c r="B441" s="4"/>
      <c r="C441" s="4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4"/>
      <c r="B442" s="4"/>
      <c r="C442" s="4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4"/>
      <c r="B443" s="4"/>
      <c r="C443" s="4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4"/>
      <c r="B444" s="4"/>
      <c r="C444" s="4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4"/>
      <c r="B445" s="4"/>
      <c r="C445" s="4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4"/>
      <c r="B446" s="4"/>
      <c r="C446" s="4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4"/>
      <c r="B447" s="4"/>
      <c r="C447" s="4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4"/>
      <c r="B448" s="4"/>
      <c r="C448" s="4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4"/>
      <c r="B449" s="4"/>
      <c r="C449" s="4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4"/>
      <c r="B450" s="4"/>
      <c r="C450" s="4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4"/>
      <c r="B451" s="4"/>
      <c r="C451" s="4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4"/>
      <c r="B452" s="4"/>
      <c r="C452" s="4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4"/>
      <c r="B453" s="4"/>
      <c r="C453" s="4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4"/>
      <c r="B454" s="4"/>
      <c r="C454" s="4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4"/>
      <c r="B455" s="4"/>
      <c r="C455" s="4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4"/>
      <c r="B456" s="4"/>
      <c r="C456" s="4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4"/>
      <c r="B457" s="4"/>
      <c r="C457" s="4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4"/>
      <c r="B458" s="4"/>
      <c r="C458" s="4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4"/>
      <c r="B459" s="4"/>
      <c r="C459" s="4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4"/>
      <c r="B460" s="4"/>
      <c r="C460" s="4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4"/>
      <c r="B461" s="4"/>
      <c r="C461" s="4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4"/>
      <c r="B462" s="4"/>
      <c r="C462" s="4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4"/>
      <c r="B463" s="4"/>
      <c r="C463" s="4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4"/>
      <c r="B464" s="4"/>
      <c r="C464" s="4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4"/>
      <c r="B465" s="4"/>
      <c r="C465" s="4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4"/>
      <c r="B466" s="4"/>
      <c r="C466" s="4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4"/>
      <c r="B467" s="4"/>
      <c r="C467" s="4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4"/>
      <c r="B468" s="4"/>
      <c r="C468" s="4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4"/>
      <c r="B469" s="4"/>
      <c r="C469" s="4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4"/>
      <c r="B470" s="4"/>
      <c r="C470" s="4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4"/>
      <c r="B471" s="4"/>
      <c r="C471" s="4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4"/>
      <c r="B472" s="4"/>
      <c r="C472" s="4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4"/>
      <c r="B473" s="4"/>
      <c r="C473" s="4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4"/>
      <c r="B474" s="4"/>
      <c r="C474" s="4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4"/>
      <c r="B475" s="4"/>
      <c r="C475" s="4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4"/>
      <c r="B476" s="4"/>
      <c r="C476" s="4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4"/>
      <c r="B477" s="4"/>
      <c r="C477" s="4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4"/>
      <c r="B478" s="4"/>
      <c r="C478" s="4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4"/>
      <c r="B479" s="4"/>
      <c r="C479" s="4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4"/>
      <c r="B480" s="4"/>
      <c r="C480" s="4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4"/>
      <c r="B481" s="4"/>
      <c r="C481" s="4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4"/>
      <c r="B482" s="4"/>
      <c r="C482" s="4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4"/>
      <c r="B483" s="4"/>
      <c r="C483" s="4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4"/>
      <c r="B484" s="4"/>
      <c r="C484" s="4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4"/>
      <c r="B485" s="4"/>
      <c r="C485" s="4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4"/>
      <c r="B486" s="4"/>
      <c r="C486" s="4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4"/>
      <c r="B487" s="4"/>
      <c r="C487" s="4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4"/>
      <c r="B488" s="4"/>
      <c r="C488" s="4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4"/>
      <c r="B489" s="4"/>
      <c r="C489" s="4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4"/>
      <c r="B490" s="4"/>
      <c r="C490" s="4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4"/>
      <c r="B491" s="4"/>
      <c r="C491" s="4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4"/>
      <c r="B492" s="4"/>
      <c r="C492" s="4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4"/>
      <c r="B493" s="4"/>
      <c r="C493" s="4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4"/>
      <c r="B494" s="4"/>
      <c r="C494" s="4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4"/>
      <c r="B495" s="4"/>
      <c r="C495" s="4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4"/>
      <c r="B496" s="4"/>
      <c r="C496" s="4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4"/>
      <c r="B497" s="4"/>
      <c r="C497" s="4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4"/>
      <c r="B498" s="4"/>
      <c r="C498" s="4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4"/>
      <c r="B499" s="4"/>
      <c r="C499" s="4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4"/>
      <c r="B500" s="4"/>
      <c r="C500" s="4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4"/>
      <c r="B501" s="4"/>
      <c r="C501" s="4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4"/>
      <c r="B502" s="4"/>
      <c r="C502" s="4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4"/>
      <c r="B503" s="4"/>
      <c r="C503" s="4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4"/>
      <c r="B504" s="4"/>
      <c r="C504" s="4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4"/>
      <c r="B505" s="4"/>
      <c r="C505" s="4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4"/>
      <c r="B506" s="4"/>
      <c r="C506" s="4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4"/>
      <c r="B507" s="4"/>
      <c r="C507" s="4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4"/>
      <c r="B508" s="4"/>
      <c r="C508" s="4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4"/>
      <c r="B509" s="4"/>
      <c r="C509" s="4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4"/>
      <c r="B510" s="4"/>
      <c r="C510" s="4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4"/>
      <c r="B511" s="4"/>
      <c r="C511" s="4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4"/>
      <c r="B512" s="4"/>
      <c r="C512" s="4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4"/>
      <c r="B513" s="4"/>
      <c r="C513" s="4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4"/>
      <c r="B514" s="4"/>
      <c r="C514" s="4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4"/>
      <c r="B515" s="4"/>
      <c r="C515" s="4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4"/>
      <c r="B516" s="4"/>
      <c r="C516" s="4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4"/>
      <c r="B517" s="4"/>
      <c r="C517" s="4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4"/>
      <c r="B518" s="4"/>
      <c r="C518" s="4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4"/>
      <c r="B519" s="4"/>
      <c r="C519" s="4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4"/>
      <c r="B520" s="4"/>
      <c r="C520" s="4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4"/>
      <c r="B521" s="4"/>
      <c r="C521" s="4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4"/>
      <c r="B522" s="4"/>
      <c r="C522" s="4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4"/>
      <c r="B523" s="4"/>
      <c r="C523" s="4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4"/>
      <c r="B524" s="4"/>
      <c r="C524" s="4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4"/>
      <c r="B525" s="4"/>
      <c r="C525" s="4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4"/>
      <c r="B526" s="4"/>
      <c r="C526" s="4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4"/>
      <c r="B527" s="4"/>
      <c r="C527" s="4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4"/>
      <c r="B528" s="4"/>
      <c r="C528" s="4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4"/>
      <c r="B529" s="4"/>
      <c r="C529" s="4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4"/>
      <c r="B530" s="4"/>
      <c r="C530" s="4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4"/>
      <c r="B531" s="4"/>
      <c r="C531" s="4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4"/>
      <c r="B532" s="4"/>
      <c r="C532" s="4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4"/>
      <c r="B533" s="4"/>
      <c r="C533" s="4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4"/>
      <c r="B534" s="4"/>
      <c r="C534" s="4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4"/>
      <c r="B535" s="4"/>
      <c r="C535" s="4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4"/>
      <c r="B536" s="4"/>
      <c r="C536" s="4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4"/>
      <c r="B537" s="4"/>
      <c r="C537" s="4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4"/>
      <c r="B538" s="4"/>
      <c r="C538" s="4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4"/>
      <c r="B539" s="4"/>
      <c r="C539" s="4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4"/>
      <c r="B540" s="4"/>
      <c r="C540" s="4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4"/>
      <c r="B541" s="4"/>
      <c r="C541" s="4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4"/>
      <c r="B542" s="4"/>
      <c r="C542" s="4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4"/>
      <c r="B543" s="4"/>
      <c r="C543" s="4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4"/>
      <c r="B544" s="4"/>
      <c r="C544" s="4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4"/>
      <c r="B545" s="4"/>
      <c r="C545" s="4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4"/>
      <c r="B546" s="4"/>
      <c r="C546" s="4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4"/>
      <c r="B547" s="4"/>
      <c r="C547" s="4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4"/>
      <c r="B548" s="4"/>
      <c r="C548" s="4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4"/>
      <c r="B549" s="4"/>
      <c r="C549" s="4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4"/>
      <c r="B550" s="4"/>
      <c r="C550" s="4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4"/>
      <c r="B551" s="4"/>
      <c r="C551" s="4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4"/>
      <c r="B552" s="4"/>
      <c r="C552" s="4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4"/>
      <c r="B553" s="4"/>
      <c r="C553" s="4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4"/>
      <c r="B554" s="4"/>
      <c r="C554" s="4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4"/>
      <c r="B555" s="4"/>
      <c r="C555" s="4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4"/>
      <c r="B556" s="4"/>
      <c r="C556" s="4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4"/>
      <c r="B557" s="4"/>
      <c r="C557" s="4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4"/>
      <c r="B558" s="4"/>
      <c r="C558" s="4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4"/>
      <c r="B559" s="4"/>
      <c r="C559" s="4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4"/>
      <c r="B560" s="4"/>
      <c r="C560" s="4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4"/>
      <c r="B561" s="4"/>
      <c r="C561" s="4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4"/>
      <c r="B562" s="4"/>
      <c r="C562" s="4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4"/>
      <c r="B563" s="4"/>
      <c r="C563" s="4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4"/>
      <c r="B564" s="4"/>
      <c r="C564" s="4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4"/>
      <c r="B565" s="4"/>
      <c r="C565" s="4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4"/>
      <c r="B566" s="4"/>
      <c r="C566" s="4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4"/>
      <c r="B567" s="4"/>
      <c r="C567" s="4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4"/>
      <c r="B568" s="4"/>
      <c r="C568" s="4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4"/>
      <c r="B569" s="4"/>
      <c r="C569" s="4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4"/>
      <c r="B570" s="4"/>
      <c r="C570" s="4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4"/>
      <c r="B571" s="4"/>
      <c r="C571" s="4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4"/>
      <c r="B572" s="4"/>
      <c r="C572" s="4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4"/>
      <c r="B573" s="4"/>
      <c r="C573" s="4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4"/>
      <c r="B574" s="4"/>
      <c r="C574" s="4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4"/>
      <c r="B575" s="4"/>
      <c r="C575" s="4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4"/>
      <c r="B576" s="4"/>
      <c r="C576" s="4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4"/>
      <c r="B577" s="4"/>
      <c r="C577" s="4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4"/>
      <c r="B578" s="4"/>
      <c r="C578" s="4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4"/>
      <c r="B579" s="4"/>
      <c r="C579" s="4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4"/>
      <c r="B580" s="4"/>
      <c r="C580" s="4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4"/>
      <c r="B581" s="4"/>
      <c r="C581" s="4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4"/>
      <c r="B582" s="4"/>
      <c r="C582" s="4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4"/>
      <c r="B583" s="4"/>
      <c r="C583" s="4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4"/>
      <c r="B584" s="4"/>
      <c r="C584" s="4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4"/>
      <c r="B585" s="4"/>
      <c r="C585" s="4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4"/>
      <c r="B586" s="4"/>
      <c r="C586" s="4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4"/>
      <c r="B587" s="4"/>
      <c r="C587" s="4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4"/>
      <c r="B588" s="4"/>
      <c r="C588" s="4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4"/>
      <c r="B589" s="4"/>
      <c r="C589" s="4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4"/>
      <c r="B590" s="4"/>
      <c r="C590" s="4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4"/>
      <c r="B591" s="4"/>
      <c r="C591" s="4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4"/>
      <c r="B592" s="4"/>
      <c r="C592" s="4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4"/>
      <c r="B593" s="4"/>
      <c r="C593" s="4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4"/>
      <c r="B594" s="4"/>
      <c r="C594" s="4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4"/>
      <c r="B595" s="4"/>
      <c r="C595" s="4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4"/>
      <c r="B596" s="4"/>
      <c r="C596" s="4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4"/>
      <c r="B597" s="4"/>
      <c r="C597" s="4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4"/>
      <c r="B598" s="4"/>
      <c r="C598" s="4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4"/>
      <c r="B599" s="4"/>
      <c r="C599" s="4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4"/>
      <c r="B600" s="4"/>
      <c r="C600" s="4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4"/>
      <c r="B601" s="4"/>
      <c r="C601" s="4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4"/>
      <c r="B602" s="4"/>
      <c r="C602" s="4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4"/>
      <c r="B603" s="4"/>
      <c r="C603" s="4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4"/>
      <c r="B604" s="4"/>
      <c r="C604" s="4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4"/>
      <c r="B605" s="4"/>
      <c r="C605" s="4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4"/>
      <c r="B606" s="4"/>
      <c r="C606" s="4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4"/>
      <c r="B607" s="4"/>
      <c r="C607" s="4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4"/>
      <c r="B608" s="4"/>
      <c r="C608" s="4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4"/>
      <c r="B609" s="4"/>
      <c r="C609" s="4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4"/>
      <c r="B610" s="4"/>
      <c r="C610" s="4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4"/>
      <c r="B611" s="4"/>
      <c r="C611" s="4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4"/>
      <c r="B612" s="4"/>
      <c r="C612" s="4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4"/>
      <c r="B613" s="4"/>
      <c r="C613" s="4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4"/>
      <c r="B614" s="4"/>
      <c r="C614" s="4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4"/>
      <c r="B615" s="4"/>
      <c r="C615" s="4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4"/>
      <c r="B616" s="4"/>
      <c r="C616" s="4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4"/>
      <c r="B617" s="4"/>
      <c r="C617" s="4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4"/>
      <c r="B618" s="4"/>
      <c r="C618" s="4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4"/>
      <c r="B619" s="4"/>
      <c r="C619" s="4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4"/>
      <c r="B620" s="4"/>
      <c r="C620" s="4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4"/>
      <c r="B621" s="4"/>
      <c r="C621" s="4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4"/>
      <c r="B622" s="4"/>
      <c r="C622" s="4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4"/>
      <c r="B623" s="4"/>
      <c r="C623" s="4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4"/>
      <c r="B624" s="4"/>
      <c r="C624" s="4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4"/>
      <c r="B625" s="4"/>
      <c r="C625" s="4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4"/>
      <c r="B626" s="4"/>
      <c r="C626" s="4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4"/>
      <c r="B627" s="4"/>
      <c r="C627" s="4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4"/>
      <c r="B628" s="4"/>
      <c r="C628" s="4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4"/>
      <c r="B629" s="4"/>
      <c r="C629" s="4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4"/>
      <c r="B630" s="4"/>
      <c r="C630" s="4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4"/>
      <c r="B631" s="4"/>
      <c r="C631" s="4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4"/>
      <c r="B632" s="4"/>
      <c r="C632" s="4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4"/>
      <c r="B633" s="4"/>
      <c r="C633" s="4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4"/>
      <c r="B634" s="4"/>
      <c r="C634" s="4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4"/>
      <c r="B635" s="4"/>
      <c r="C635" s="4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4"/>
      <c r="B636" s="4"/>
      <c r="C636" s="4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4"/>
      <c r="B637" s="4"/>
      <c r="C637" s="4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4"/>
      <c r="B638" s="4"/>
      <c r="C638" s="4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4"/>
      <c r="B639" s="4"/>
      <c r="C639" s="4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4"/>
      <c r="B640" s="4"/>
      <c r="C640" s="4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4"/>
      <c r="B641" s="4"/>
      <c r="C641" s="4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4"/>
      <c r="B642" s="4"/>
      <c r="C642" s="4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4"/>
      <c r="B643" s="4"/>
      <c r="C643" s="4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4"/>
      <c r="B644" s="4"/>
      <c r="C644" s="4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4"/>
      <c r="B645" s="4"/>
      <c r="C645" s="4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4"/>
      <c r="B646" s="4"/>
      <c r="C646" s="4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4"/>
      <c r="B647" s="4"/>
      <c r="C647" s="4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4"/>
      <c r="B648" s="4"/>
      <c r="C648" s="4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4"/>
      <c r="B649" s="4"/>
      <c r="C649" s="4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4"/>
      <c r="B650" s="4"/>
      <c r="C650" s="4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4"/>
      <c r="B651" s="4"/>
      <c r="C651" s="4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4"/>
      <c r="B652" s="4"/>
      <c r="C652" s="4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4"/>
      <c r="B653" s="4"/>
      <c r="C653" s="4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4"/>
      <c r="B654" s="4"/>
      <c r="C654" s="4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4"/>
      <c r="B655" s="4"/>
      <c r="C655" s="4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4"/>
      <c r="B656" s="4"/>
      <c r="C656" s="4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4"/>
      <c r="B657" s="4"/>
      <c r="C657" s="4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4"/>
      <c r="B658" s="4"/>
      <c r="C658" s="4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4"/>
      <c r="B659" s="4"/>
      <c r="C659" s="4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4"/>
      <c r="B660" s="4"/>
      <c r="C660" s="4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4"/>
      <c r="B661" s="4"/>
      <c r="C661" s="4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4"/>
      <c r="B662" s="4"/>
      <c r="C662" s="4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4"/>
      <c r="B663" s="4"/>
      <c r="C663" s="4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4"/>
      <c r="B664" s="4"/>
      <c r="C664" s="4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4"/>
      <c r="B665" s="4"/>
      <c r="C665" s="4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4"/>
      <c r="B666" s="4"/>
      <c r="C666" s="4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4"/>
      <c r="B667" s="4"/>
      <c r="C667" s="4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4"/>
      <c r="B668" s="4"/>
      <c r="C668" s="4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4"/>
      <c r="B669" s="4"/>
      <c r="C669" s="4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4"/>
      <c r="B670" s="4"/>
      <c r="C670" s="4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4"/>
      <c r="B671" s="4"/>
      <c r="C671" s="4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4"/>
      <c r="B672" s="4"/>
      <c r="C672" s="4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4"/>
      <c r="B673" s="4"/>
      <c r="C673" s="4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4"/>
      <c r="B674" s="4"/>
      <c r="C674" s="4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4"/>
      <c r="B675" s="4"/>
      <c r="C675" s="4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4"/>
      <c r="B676" s="4"/>
      <c r="C676" s="4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4"/>
      <c r="B677" s="4"/>
      <c r="C677" s="4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4"/>
      <c r="B678" s="4"/>
      <c r="C678" s="4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4"/>
      <c r="B679" s="4"/>
      <c r="C679" s="4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4"/>
      <c r="B680" s="4"/>
      <c r="C680" s="4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4"/>
      <c r="B681" s="4"/>
      <c r="C681" s="4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4"/>
      <c r="B682" s="4"/>
      <c r="C682" s="4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4"/>
      <c r="B683" s="4"/>
      <c r="C683" s="4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4"/>
      <c r="B684" s="4"/>
      <c r="C684" s="4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4"/>
      <c r="B685" s="4"/>
      <c r="C685" s="4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4"/>
      <c r="B686" s="4"/>
      <c r="C686" s="4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4"/>
      <c r="B687" s="4"/>
      <c r="C687" s="4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4"/>
      <c r="B688" s="4"/>
      <c r="C688" s="4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4"/>
      <c r="B689" s="4"/>
      <c r="C689" s="4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4"/>
      <c r="B690" s="4"/>
      <c r="C690" s="4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4"/>
      <c r="B691" s="4"/>
      <c r="C691" s="4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4"/>
      <c r="B692" s="4"/>
      <c r="C692" s="4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4"/>
      <c r="B693" s="4"/>
      <c r="C693" s="4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4"/>
      <c r="B694" s="4"/>
      <c r="C694" s="4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4"/>
      <c r="B695" s="4"/>
      <c r="C695" s="4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4"/>
      <c r="B696" s="4"/>
      <c r="C696" s="4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4"/>
      <c r="B697" s="4"/>
      <c r="C697" s="4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4"/>
      <c r="B698" s="4"/>
      <c r="C698" s="4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4"/>
      <c r="B699" s="4"/>
      <c r="C699" s="4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4"/>
      <c r="B700" s="4"/>
      <c r="C700" s="4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4"/>
      <c r="B701" s="4"/>
      <c r="C701" s="4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4"/>
      <c r="B702" s="4"/>
      <c r="C702" s="4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4"/>
      <c r="B703" s="4"/>
      <c r="C703" s="4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4"/>
      <c r="B704" s="4"/>
      <c r="C704" s="4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4"/>
      <c r="B705" s="4"/>
      <c r="C705" s="4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4"/>
      <c r="B706" s="4"/>
      <c r="C706" s="4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4"/>
      <c r="B707" s="4"/>
      <c r="C707" s="4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4"/>
      <c r="B708" s="4"/>
      <c r="C708" s="4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4"/>
      <c r="B709" s="4"/>
      <c r="C709" s="4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4"/>
      <c r="B710" s="4"/>
      <c r="C710" s="4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4"/>
      <c r="B711" s="4"/>
      <c r="C711" s="4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4"/>
      <c r="B712" s="4"/>
      <c r="C712" s="4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4"/>
      <c r="B713" s="4"/>
      <c r="C713" s="4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4"/>
      <c r="B714" s="4"/>
      <c r="C714" s="4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4"/>
      <c r="B715" s="4"/>
      <c r="C715" s="4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4"/>
      <c r="B716" s="4"/>
      <c r="C716" s="4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4"/>
      <c r="B717" s="4"/>
      <c r="C717" s="4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4"/>
      <c r="B718" s="4"/>
      <c r="C718" s="4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4"/>
      <c r="B719" s="4"/>
      <c r="C719" s="4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4"/>
      <c r="B720" s="4"/>
      <c r="C720" s="4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4"/>
      <c r="B721" s="4"/>
      <c r="C721" s="4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4"/>
      <c r="B722" s="4"/>
      <c r="C722" s="4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4"/>
      <c r="B723" s="4"/>
      <c r="C723" s="4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4"/>
      <c r="B724" s="4"/>
      <c r="C724" s="4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4"/>
      <c r="B725" s="4"/>
      <c r="C725" s="4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4"/>
      <c r="B726" s="4"/>
      <c r="C726" s="4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4"/>
      <c r="B727" s="4"/>
      <c r="C727" s="4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4"/>
      <c r="B728" s="4"/>
      <c r="C728" s="4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4"/>
      <c r="B729" s="4"/>
      <c r="C729" s="4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4"/>
      <c r="B730" s="4"/>
      <c r="C730" s="4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4"/>
      <c r="B731" s="4"/>
      <c r="C731" s="4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4"/>
      <c r="B732" s="4"/>
      <c r="C732" s="4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4"/>
      <c r="B733" s="4"/>
      <c r="C733" s="4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4"/>
      <c r="B734" s="4"/>
      <c r="C734" s="4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4"/>
      <c r="B735" s="4"/>
      <c r="C735" s="4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4"/>
      <c r="B736" s="4"/>
      <c r="C736" s="4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4"/>
      <c r="B737" s="4"/>
      <c r="C737" s="4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4"/>
      <c r="B738" s="4"/>
      <c r="C738" s="4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4"/>
      <c r="B739" s="4"/>
      <c r="C739" s="4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4"/>
      <c r="B740" s="4"/>
      <c r="C740" s="4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4"/>
      <c r="B741" s="4"/>
      <c r="C741" s="4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4"/>
      <c r="B742" s="4"/>
      <c r="C742" s="4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4"/>
      <c r="B743" s="4"/>
      <c r="C743" s="4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4"/>
      <c r="B744" s="4"/>
      <c r="C744" s="4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4"/>
      <c r="B745" s="4"/>
      <c r="C745" s="4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4"/>
      <c r="B746" s="4"/>
      <c r="C746" s="4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4"/>
      <c r="B747" s="4"/>
      <c r="C747" s="4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4"/>
      <c r="B748" s="4"/>
      <c r="C748" s="4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4"/>
      <c r="B749" s="4"/>
      <c r="C749" s="4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4"/>
      <c r="B750" s="4"/>
      <c r="C750" s="4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4"/>
      <c r="B751" s="4"/>
      <c r="C751" s="4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4"/>
      <c r="B752" s="4"/>
      <c r="C752" s="4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4"/>
      <c r="B753" s="4"/>
      <c r="C753" s="4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4"/>
      <c r="B754" s="4"/>
      <c r="C754" s="4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4"/>
      <c r="B755" s="4"/>
      <c r="C755" s="4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4"/>
      <c r="B756" s="4"/>
      <c r="C756" s="4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4"/>
      <c r="B757" s="4"/>
      <c r="C757" s="4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4"/>
      <c r="B758" s="4"/>
      <c r="C758" s="4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4"/>
      <c r="B759" s="4"/>
      <c r="C759" s="4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4"/>
      <c r="B760" s="4"/>
      <c r="C760" s="4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4"/>
      <c r="B761" s="4"/>
      <c r="C761" s="4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4"/>
      <c r="B762" s="4"/>
      <c r="C762" s="4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4"/>
      <c r="B763" s="4"/>
      <c r="C763" s="4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4"/>
      <c r="B764" s="4"/>
      <c r="C764" s="4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4"/>
      <c r="B765" s="4"/>
      <c r="C765" s="4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4"/>
      <c r="B766" s="4"/>
      <c r="C766" s="4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4"/>
      <c r="B767" s="4"/>
      <c r="C767" s="4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4"/>
      <c r="B768" s="4"/>
      <c r="C768" s="4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4"/>
      <c r="B769" s="4"/>
      <c r="C769" s="4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4"/>
      <c r="B770" s="4"/>
      <c r="C770" s="4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4"/>
      <c r="B771" s="4"/>
      <c r="C771" s="4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4"/>
      <c r="B772" s="4"/>
      <c r="C772" s="4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4"/>
      <c r="B773" s="4"/>
      <c r="C773" s="4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4"/>
      <c r="B774" s="4"/>
      <c r="C774" s="4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4"/>
      <c r="B775" s="4"/>
      <c r="C775" s="4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4"/>
      <c r="B776" s="4"/>
      <c r="C776" s="4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4"/>
      <c r="B777" s="4"/>
      <c r="C777" s="4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4"/>
      <c r="B778" s="4"/>
      <c r="C778" s="4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4"/>
      <c r="B779" s="4"/>
      <c r="C779" s="4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4"/>
      <c r="B780" s="4"/>
      <c r="C780" s="4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4"/>
      <c r="B781" s="4"/>
      <c r="C781" s="4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4"/>
      <c r="B782" s="4"/>
      <c r="C782" s="4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4"/>
      <c r="B783" s="4"/>
      <c r="C783" s="4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4"/>
      <c r="B784" s="4"/>
      <c r="C784" s="4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4"/>
      <c r="B785" s="4"/>
      <c r="C785" s="4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4"/>
      <c r="B786" s="4"/>
      <c r="C786" s="4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4"/>
      <c r="B787" s="4"/>
      <c r="C787" s="4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4"/>
      <c r="B788" s="4"/>
      <c r="C788" s="4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4"/>
      <c r="B789" s="4"/>
      <c r="C789" s="4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4"/>
      <c r="B790" s="4"/>
      <c r="C790" s="4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4"/>
      <c r="B791" s="4"/>
      <c r="C791" s="4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4"/>
      <c r="B792" s="4"/>
      <c r="C792" s="4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4"/>
      <c r="B793" s="4"/>
      <c r="C793" s="4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4"/>
      <c r="B794" s="4"/>
      <c r="C794" s="4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4"/>
      <c r="B795" s="4"/>
      <c r="C795" s="4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4"/>
      <c r="B796" s="4"/>
      <c r="C796" s="4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4"/>
      <c r="B797" s="4"/>
      <c r="C797" s="4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4"/>
      <c r="B798" s="4"/>
      <c r="C798" s="4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4"/>
      <c r="B799" s="4"/>
      <c r="C799" s="4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4"/>
      <c r="B800" s="4"/>
      <c r="C800" s="4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4"/>
      <c r="B801" s="4"/>
      <c r="C801" s="4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4"/>
      <c r="B802" s="4"/>
      <c r="C802" s="4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4"/>
      <c r="B803" s="4"/>
      <c r="C803" s="4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4"/>
      <c r="B804" s="4"/>
      <c r="C804" s="4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4"/>
      <c r="B805" s="4"/>
      <c r="C805" s="4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4"/>
      <c r="B806" s="4"/>
      <c r="C806" s="4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4"/>
      <c r="B807" s="4"/>
      <c r="C807" s="4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4"/>
      <c r="B808" s="4"/>
      <c r="C808" s="4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4"/>
      <c r="B809" s="4"/>
      <c r="C809" s="4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4"/>
      <c r="B810" s="4"/>
      <c r="C810" s="4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4"/>
      <c r="B811" s="4"/>
      <c r="C811" s="4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4"/>
      <c r="B812" s="4"/>
      <c r="C812" s="4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4"/>
      <c r="B813" s="4"/>
      <c r="C813" s="4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4"/>
      <c r="B814" s="4"/>
      <c r="C814" s="4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4"/>
      <c r="B815" s="4"/>
      <c r="C815" s="4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4"/>
      <c r="B816" s="4"/>
      <c r="C816" s="4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4"/>
      <c r="B817" s="4"/>
      <c r="C817" s="4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4"/>
      <c r="B818" s="4"/>
      <c r="C818" s="4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4"/>
      <c r="B819" s="4"/>
      <c r="C819" s="4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4"/>
      <c r="B820" s="4"/>
      <c r="C820" s="4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4"/>
      <c r="B821" s="4"/>
      <c r="C821" s="4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4"/>
      <c r="B822" s="4"/>
      <c r="C822" s="4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4"/>
      <c r="B823" s="4"/>
      <c r="C823" s="4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4"/>
      <c r="B824" s="4"/>
      <c r="C824" s="4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4"/>
      <c r="B825" s="4"/>
      <c r="C825" s="4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4"/>
      <c r="B826" s="4"/>
      <c r="C826" s="4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4"/>
      <c r="B827" s="4"/>
      <c r="C827" s="4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4"/>
      <c r="B828" s="4"/>
      <c r="C828" s="4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4"/>
      <c r="B829" s="4"/>
      <c r="C829" s="4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4"/>
      <c r="B830" s="4"/>
      <c r="C830" s="4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4"/>
      <c r="B831" s="4"/>
      <c r="C831" s="4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4"/>
      <c r="B832" s="4"/>
      <c r="C832" s="4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4"/>
      <c r="B833" s="4"/>
      <c r="C833" s="4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4"/>
      <c r="B834" s="4"/>
      <c r="C834" s="4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4"/>
      <c r="B835" s="4"/>
      <c r="C835" s="4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4"/>
      <c r="B836" s="4"/>
      <c r="C836" s="4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4"/>
      <c r="B837" s="4"/>
      <c r="C837" s="4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4"/>
      <c r="B838" s="4"/>
      <c r="C838" s="4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4"/>
      <c r="B839" s="4"/>
      <c r="C839" s="4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4"/>
      <c r="B840" s="4"/>
      <c r="C840" s="4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4"/>
      <c r="B841" s="4"/>
      <c r="C841" s="4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4"/>
      <c r="B842" s="4"/>
      <c r="C842" s="4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4"/>
      <c r="B843" s="4"/>
      <c r="C843" s="4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4"/>
      <c r="B844" s="4"/>
      <c r="C844" s="4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4"/>
      <c r="B845" s="4"/>
      <c r="C845" s="4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4"/>
      <c r="B846" s="4"/>
      <c r="C846" s="4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4"/>
      <c r="B847" s="4"/>
      <c r="C847" s="4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4"/>
      <c r="B848" s="4"/>
      <c r="C848" s="4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4"/>
      <c r="B849" s="4"/>
      <c r="C849" s="4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4"/>
      <c r="B850" s="4"/>
      <c r="C850" s="4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4"/>
      <c r="B851" s="4"/>
      <c r="C851" s="4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4"/>
      <c r="B852" s="4"/>
      <c r="C852" s="4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4"/>
      <c r="B853" s="4"/>
      <c r="C853" s="4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4"/>
      <c r="B854" s="4"/>
      <c r="C854" s="4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4"/>
      <c r="B855" s="4"/>
      <c r="C855" s="4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4"/>
      <c r="B856" s="4"/>
      <c r="C856" s="4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4"/>
      <c r="B857" s="4"/>
      <c r="C857" s="4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4"/>
      <c r="B858" s="4"/>
      <c r="C858" s="4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4"/>
      <c r="B859" s="4"/>
      <c r="C859" s="4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4"/>
      <c r="B860" s="4"/>
      <c r="C860" s="4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4"/>
      <c r="B861" s="4"/>
      <c r="C861" s="4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4"/>
      <c r="B862" s="4"/>
      <c r="C862" s="4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4"/>
      <c r="B863" s="4"/>
      <c r="C863" s="4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4"/>
      <c r="B864" s="4"/>
      <c r="C864" s="4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4"/>
      <c r="B865" s="4"/>
      <c r="C865" s="4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4"/>
      <c r="B866" s="4"/>
      <c r="C866" s="4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4"/>
      <c r="B867" s="4"/>
      <c r="C867" s="4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4"/>
      <c r="B868" s="4"/>
      <c r="C868" s="4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4"/>
      <c r="B869" s="4"/>
      <c r="C869" s="4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4"/>
      <c r="B870" s="4"/>
      <c r="C870" s="4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4"/>
      <c r="B871" s="4"/>
      <c r="C871" s="4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4"/>
      <c r="B872" s="4"/>
      <c r="C872" s="4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4"/>
      <c r="B873" s="4"/>
      <c r="C873" s="4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4"/>
      <c r="B874" s="4"/>
      <c r="C874" s="4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4"/>
      <c r="B875" s="4"/>
      <c r="C875" s="4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4"/>
      <c r="B876" s="4"/>
      <c r="C876" s="4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4"/>
      <c r="B877" s="4"/>
      <c r="C877" s="4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4"/>
      <c r="B878" s="4"/>
      <c r="C878" s="4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4"/>
      <c r="B879" s="4"/>
      <c r="C879" s="4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4"/>
      <c r="B880" s="4"/>
      <c r="C880" s="4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4"/>
      <c r="B881" s="4"/>
      <c r="C881" s="4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4"/>
      <c r="B882" s="4"/>
      <c r="C882" s="4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4"/>
      <c r="B883" s="4"/>
      <c r="C883" s="4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4"/>
      <c r="B884" s="4"/>
      <c r="C884" s="4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4"/>
      <c r="B885" s="4"/>
      <c r="C885" s="4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4"/>
      <c r="B886" s="4"/>
      <c r="C886" s="4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4"/>
      <c r="B887" s="4"/>
      <c r="C887" s="4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4"/>
      <c r="B888" s="4"/>
      <c r="C888" s="4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4"/>
      <c r="B889" s="4"/>
      <c r="C889" s="4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4"/>
      <c r="B890" s="4"/>
      <c r="C890" s="4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4"/>
      <c r="B891" s="4"/>
      <c r="C891" s="4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4"/>
      <c r="B892" s="4"/>
      <c r="C892" s="4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4"/>
      <c r="B893" s="4"/>
      <c r="C893" s="4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4"/>
      <c r="B894" s="4"/>
      <c r="C894" s="4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4"/>
      <c r="B895" s="4"/>
      <c r="C895" s="4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4"/>
      <c r="B896" s="4"/>
      <c r="C896" s="4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4"/>
      <c r="B897" s="4"/>
      <c r="C897" s="4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4"/>
      <c r="B898" s="4"/>
      <c r="C898" s="4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4"/>
      <c r="B899" s="4"/>
      <c r="C899" s="4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4"/>
      <c r="B900" s="4"/>
      <c r="C900" s="4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4"/>
      <c r="B901" s="4"/>
      <c r="C901" s="4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4"/>
      <c r="B902" s="4"/>
      <c r="C902" s="4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4"/>
      <c r="B903" s="4"/>
      <c r="C903" s="4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4"/>
      <c r="B904" s="4"/>
      <c r="C904" s="4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4"/>
      <c r="B905" s="4"/>
      <c r="C905" s="4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4"/>
      <c r="B906" s="4"/>
      <c r="C906" s="4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4"/>
      <c r="B907" s="4"/>
      <c r="C907" s="4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4"/>
      <c r="B908" s="4"/>
      <c r="C908" s="4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4"/>
      <c r="B909" s="4"/>
      <c r="C909" s="4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4"/>
      <c r="B910" s="4"/>
      <c r="C910" s="4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4"/>
      <c r="B911" s="4"/>
      <c r="C911" s="4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4"/>
      <c r="B912" s="4"/>
      <c r="C912" s="4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4"/>
      <c r="B913" s="4"/>
      <c r="C913" s="4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4"/>
      <c r="B914" s="4"/>
      <c r="C914" s="4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4"/>
      <c r="B915" s="4"/>
      <c r="C915" s="4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4"/>
      <c r="B916" s="4"/>
      <c r="C916" s="4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4"/>
      <c r="B917" s="4"/>
      <c r="C917" s="4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4"/>
      <c r="B918" s="4"/>
      <c r="C918" s="4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4"/>
      <c r="B919" s="4"/>
      <c r="C919" s="4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4"/>
      <c r="B920" s="4"/>
      <c r="C920" s="4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4"/>
      <c r="B921" s="4"/>
      <c r="C921" s="4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4"/>
      <c r="B922" s="4"/>
      <c r="C922" s="4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4"/>
      <c r="B923" s="4"/>
      <c r="C923" s="4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4"/>
      <c r="B924" s="4"/>
      <c r="C924" s="4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4"/>
      <c r="B925" s="4"/>
      <c r="C925" s="4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4"/>
      <c r="B926" s="4"/>
      <c r="C926" s="4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4"/>
      <c r="B927" s="4"/>
      <c r="C927" s="4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4"/>
      <c r="B928" s="4"/>
      <c r="C928" s="4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4"/>
      <c r="B929" s="4"/>
      <c r="C929" s="4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4"/>
      <c r="B930" s="4"/>
      <c r="C930" s="4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4"/>
      <c r="B931" s="4"/>
      <c r="C931" s="4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4"/>
      <c r="B932" s="4"/>
      <c r="C932" s="4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4"/>
      <c r="B933" s="4"/>
      <c r="C933" s="4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4"/>
      <c r="B934" s="4"/>
      <c r="C934" s="4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4"/>
      <c r="B935" s="4"/>
      <c r="C935" s="4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4"/>
      <c r="B936" s="4"/>
      <c r="C936" s="4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4"/>
      <c r="B937" s="4"/>
      <c r="C937" s="4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4"/>
      <c r="B938" s="4"/>
      <c r="C938" s="4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4"/>
      <c r="B939" s="4"/>
      <c r="C939" s="4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4"/>
      <c r="B940" s="4"/>
      <c r="C940" s="4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4"/>
      <c r="B941" s="4"/>
      <c r="C941" s="4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4"/>
      <c r="B942" s="4"/>
      <c r="C942" s="4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4"/>
      <c r="B943" s="4"/>
      <c r="C943" s="4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4"/>
      <c r="B944" s="4"/>
      <c r="C944" s="4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4"/>
      <c r="B945" s="4"/>
      <c r="C945" s="4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4"/>
      <c r="B946" s="4"/>
      <c r="C946" s="4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4"/>
      <c r="B947" s="4"/>
      <c r="C947" s="4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4"/>
      <c r="B948" s="4"/>
      <c r="C948" s="4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4"/>
      <c r="B949" s="4"/>
      <c r="C949" s="4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4"/>
      <c r="B950" s="4"/>
      <c r="C950" s="4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4"/>
      <c r="B951" s="4"/>
      <c r="C951" s="4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4"/>
      <c r="B952" s="4"/>
      <c r="C952" s="4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4"/>
      <c r="B953" s="4"/>
      <c r="C953" s="4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4"/>
      <c r="B954" s="4"/>
      <c r="C954" s="4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4"/>
      <c r="B955" s="4"/>
      <c r="C955" s="4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4"/>
      <c r="B956" s="4"/>
      <c r="C956" s="4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4"/>
      <c r="B957" s="4"/>
      <c r="C957" s="4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4"/>
      <c r="B958" s="4"/>
      <c r="C958" s="4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4"/>
      <c r="B959" s="4"/>
      <c r="C959" s="4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4"/>
      <c r="B960" s="4"/>
      <c r="C960" s="4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4"/>
      <c r="B961" s="4"/>
      <c r="C961" s="4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4"/>
      <c r="B962" s="4"/>
      <c r="C962" s="4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4"/>
      <c r="B963" s="4"/>
      <c r="C963" s="4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4"/>
      <c r="B964" s="4"/>
      <c r="C964" s="4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4"/>
      <c r="B965" s="4"/>
      <c r="C965" s="4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4"/>
      <c r="B966" s="4"/>
      <c r="C966" s="4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4"/>
      <c r="B967" s="4"/>
      <c r="C967" s="4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4"/>
      <c r="B968" s="4"/>
      <c r="C968" s="4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4"/>
      <c r="B969" s="4"/>
      <c r="C969" s="4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4"/>
      <c r="B970" s="4"/>
      <c r="C970" s="4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4"/>
      <c r="B971" s="4"/>
      <c r="C971" s="4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4"/>
      <c r="B972" s="4"/>
      <c r="C972" s="4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4"/>
      <c r="B973" s="4"/>
      <c r="C973" s="4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4"/>
      <c r="B974" s="4"/>
      <c r="C974" s="4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4"/>
      <c r="B975" s="4"/>
      <c r="C975" s="4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4"/>
      <c r="B976" s="4"/>
      <c r="C976" s="4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4"/>
      <c r="B977" s="4"/>
      <c r="C977" s="4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4"/>
      <c r="B978" s="4"/>
      <c r="C978" s="4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4"/>
      <c r="B979" s="4"/>
      <c r="C979" s="4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4"/>
      <c r="B980" s="4"/>
      <c r="C980" s="4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4"/>
      <c r="B981" s="4"/>
      <c r="C981" s="4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4"/>
      <c r="B982" s="4"/>
      <c r="C982" s="4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4"/>
      <c r="B983" s="4"/>
      <c r="C983" s="4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4"/>
      <c r="B984" s="4"/>
      <c r="C984" s="4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4"/>
      <c r="B985" s="4"/>
      <c r="C985" s="4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4"/>
      <c r="B986" s="4"/>
      <c r="C986" s="4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4"/>
      <c r="B987" s="4"/>
      <c r="C987" s="4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4"/>
      <c r="B988" s="4"/>
      <c r="C988" s="4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4"/>
      <c r="B989" s="4"/>
      <c r="C989" s="4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4"/>
      <c r="B990" s="4"/>
      <c r="C990" s="4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4"/>
      <c r="B991" s="4"/>
      <c r="C991" s="4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4"/>
      <c r="B992" s="4"/>
      <c r="C992" s="4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4"/>
      <c r="B993" s="4"/>
      <c r="C993" s="4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4"/>
      <c r="B994" s="4"/>
      <c r="C994" s="4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4:H53"/>
  <sheetViews>
    <sheetView topLeftCell="A16" workbookViewId="0">
      <selection activeCell="A45" sqref="A45"/>
    </sheetView>
  </sheetViews>
  <sheetFormatPr defaultColWidth="14.42578125" defaultRowHeight="15.75" customHeight="1" x14ac:dyDescent="0.2"/>
  <sheetData>
    <row r="14" spans="1:7" ht="13.5" thickBot="1" x14ac:dyDescent="0.25">
      <c r="A14" s="2" t="s">
        <v>21</v>
      </c>
      <c r="B14" s="1"/>
      <c r="C14" s="1"/>
      <c r="D14" s="1"/>
      <c r="E14" s="1"/>
      <c r="F14" s="15"/>
    </row>
    <row r="15" spans="1:7" ht="12.75" x14ac:dyDescent="0.2">
      <c r="A15" s="2" t="s">
        <v>22</v>
      </c>
      <c r="B15" s="1"/>
      <c r="C15" s="1"/>
      <c r="D15" s="1"/>
      <c r="E15" s="1"/>
      <c r="F15" s="18" t="s">
        <v>26</v>
      </c>
      <c r="G15" s="19"/>
    </row>
    <row r="16" spans="1:7" ht="15.75" customHeight="1" x14ac:dyDescent="0.25">
      <c r="A16" s="6" t="s">
        <v>15</v>
      </c>
      <c r="B16" s="6">
        <v>900000</v>
      </c>
      <c r="C16" s="1"/>
      <c r="D16" s="1"/>
      <c r="E16" s="1"/>
      <c r="F16" s="20" t="s">
        <v>9</v>
      </c>
      <c r="G16" s="21">
        <v>1.04</v>
      </c>
    </row>
    <row r="17" spans="1:8" ht="15.75" customHeight="1" x14ac:dyDescent="0.25">
      <c r="A17" s="6" t="s">
        <v>7</v>
      </c>
      <c r="B17" s="8">
        <v>0.1</v>
      </c>
      <c r="C17" s="1"/>
      <c r="D17" s="1"/>
      <c r="E17" s="1"/>
      <c r="F17" s="22"/>
      <c r="G17" s="23">
        <f>G16*B16</f>
        <v>936000</v>
      </c>
    </row>
    <row r="18" spans="1:8" ht="15.75" customHeight="1" thickBot="1" x14ac:dyDescent="0.3">
      <c r="A18" s="6" t="s">
        <v>10</v>
      </c>
      <c r="B18" s="6" t="s">
        <v>11</v>
      </c>
      <c r="C18" s="1"/>
      <c r="D18" s="1"/>
      <c r="E18" s="1"/>
      <c r="F18" s="24" t="s">
        <v>18</v>
      </c>
      <c r="G18" s="25">
        <f>IRR(D22:D30)*2</f>
        <v>8.1656109581138558E-2</v>
      </c>
    </row>
    <row r="19" spans="1:8" ht="13.5" thickBot="1" x14ac:dyDescent="0.25">
      <c r="A19" s="3" t="s">
        <v>0</v>
      </c>
      <c r="B19" s="13">
        <v>4</v>
      </c>
      <c r="C19" s="3" t="s">
        <v>19</v>
      </c>
      <c r="D19" s="1"/>
      <c r="E19" s="1"/>
    </row>
    <row r="20" spans="1:8" ht="12.75" x14ac:dyDescent="0.2">
      <c r="A20" s="1"/>
      <c r="B20" s="1"/>
      <c r="C20" s="1"/>
      <c r="D20" s="1"/>
      <c r="E20" s="1"/>
      <c r="F20" s="18" t="s">
        <v>27</v>
      </c>
      <c r="G20" s="19"/>
    </row>
    <row r="21" spans="1:8" ht="15.75" customHeight="1" x14ac:dyDescent="0.25">
      <c r="A21" s="7" t="s">
        <v>20</v>
      </c>
      <c r="B21" s="7" t="s">
        <v>10</v>
      </c>
      <c r="C21" s="7" t="s">
        <v>7</v>
      </c>
      <c r="D21" s="7" t="s">
        <v>13</v>
      </c>
      <c r="E21" s="9" t="s">
        <v>14</v>
      </c>
      <c r="F21" s="20" t="s">
        <v>28</v>
      </c>
      <c r="G21" s="21">
        <v>0.13</v>
      </c>
    </row>
    <row r="22" spans="1:8" ht="15.75" customHeight="1" x14ac:dyDescent="0.25">
      <c r="A22" s="11">
        <v>0</v>
      </c>
      <c r="D22" s="16">
        <f>-G17</f>
        <v>-936000</v>
      </c>
      <c r="E22" s="10">
        <f>B16</f>
        <v>900000</v>
      </c>
      <c r="F22" s="26" t="s">
        <v>4</v>
      </c>
      <c r="G22" s="27">
        <f t="array" ref="G22">NPV(G21/2,D23:D30)</f>
        <v>845405.3603130033</v>
      </c>
      <c r="H22" s="45" t="s">
        <v>33</v>
      </c>
    </row>
    <row r="23" spans="1:8" thickBot="1" x14ac:dyDescent="0.3">
      <c r="A23" s="17">
        <v>1</v>
      </c>
      <c r="C23" s="5">
        <f t="shared" ref="C23:C30" si="0">(E22*$B$17)/2</f>
        <v>45000</v>
      </c>
      <c r="D23" s="5">
        <f t="shared" ref="D23:D30" si="1">SUM(B23:C23)</f>
        <v>45000</v>
      </c>
      <c r="E23" s="1">
        <f t="shared" ref="E23:E30" si="2">E22-B23</f>
        <v>900000</v>
      </c>
      <c r="F23" s="28" t="s">
        <v>2</v>
      </c>
      <c r="G23" s="29">
        <f>G22/B16</f>
        <v>0.93933928923667032</v>
      </c>
    </row>
    <row r="24" spans="1:8" ht="15" x14ac:dyDescent="0.25">
      <c r="A24" s="17">
        <v>2</v>
      </c>
      <c r="B24" s="16">
        <f>$B$16/$B$19</f>
        <v>225000</v>
      </c>
      <c r="C24" s="5">
        <f t="shared" si="0"/>
        <v>45000</v>
      </c>
      <c r="D24" s="5">
        <f t="shared" si="1"/>
        <v>270000</v>
      </c>
      <c r="E24" s="1">
        <f t="shared" si="2"/>
        <v>675000</v>
      </c>
    </row>
    <row r="25" spans="1:8" ht="15" x14ac:dyDescent="0.25">
      <c r="A25" s="17">
        <v>3</v>
      </c>
      <c r="C25" s="5">
        <f t="shared" si="0"/>
        <v>33750</v>
      </c>
      <c r="D25" s="5">
        <f t="shared" si="1"/>
        <v>33750</v>
      </c>
      <c r="E25" s="1">
        <f t="shared" si="2"/>
        <v>675000</v>
      </c>
    </row>
    <row r="26" spans="1:8" ht="15" x14ac:dyDescent="0.25">
      <c r="A26" s="11">
        <v>4</v>
      </c>
      <c r="B26" s="16">
        <f>$B$16/$B$19</f>
        <v>225000</v>
      </c>
      <c r="C26" s="5">
        <f t="shared" si="0"/>
        <v>33750</v>
      </c>
      <c r="D26" s="5">
        <f t="shared" si="1"/>
        <v>258750</v>
      </c>
      <c r="E26" s="1">
        <f t="shared" si="2"/>
        <v>450000</v>
      </c>
    </row>
    <row r="27" spans="1:8" ht="15" x14ac:dyDescent="0.25">
      <c r="A27" s="11">
        <v>5</v>
      </c>
      <c r="C27" s="5">
        <f t="shared" si="0"/>
        <v>22500</v>
      </c>
      <c r="D27" s="5">
        <f t="shared" si="1"/>
        <v>22500</v>
      </c>
      <c r="E27" s="1">
        <f t="shared" si="2"/>
        <v>450000</v>
      </c>
    </row>
    <row r="28" spans="1:8" ht="15" x14ac:dyDescent="0.25">
      <c r="A28" s="11">
        <v>6</v>
      </c>
      <c r="B28" s="16">
        <f>$B$16/$B$19</f>
        <v>225000</v>
      </c>
      <c r="C28" s="5">
        <f t="shared" si="0"/>
        <v>22500</v>
      </c>
      <c r="D28" s="5">
        <f t="shared" si="1"/>
        <v>247500</v>
      </c>
      <c r="E28" s="1">
        <f t="shared" si="2"/>
        <v>225000</v>
      </c>
    </row>
    <row r="29" spans="1:8" ht="15" x14ac:dyDescent="0.25">
      <c r="A29" s="11">
        <v>7</v>
      </c>
      <c r="C29" s="5">
        <f t="shared" si="0"/>
        <v>11250</v>
      </c>
      <c r="D29" s="5">
        <f t="shared" si="1"/>
        <v>11250</v>
      </c>
      <c r="E29" s="1">
        <f t="shared" si="2"/>
        <v>225000</v>
      </c>
    </row>
    <row r="30" spans="1:8" ht="15" x14ac:dyDescent="0.25">
      <c r="A30" s="11">
        <v>8</v>
      </c>
      <c r="B30" s="16">
        <f>$B$16/$B$19</f>
        <v>225000</v>
      </c>
      <c r="C30" s="5">
        <f t="shared" si="0"/>
        <v>11250</v>
      </c>
      <c r="D30" s="5">
        <f t="shared" si="1"/>
        <v>236250</v>
      </c>
      <c r="E30" s="1">
        <f t="shared" si="2"/>
        <v>0</v>
      </c>
    </row>
    <row r="31" spans="1:8" ht="15.75" customHeight="1" thickBot="1" x14ac:dyDescent="0.25">
      <c r="A31" s="45" t="s">
        <v>31</v>
      </c>
      <c r="B31">
        <f>IRR(D22:D30)*2</f>
        <v>8.1656109581138558E-2</v>
      </c>
    </row>
    <row r="32" spans="1:8" ht="15.75" customHeight="1" x14ac:dyDescent="0.2">
      <c r="A32" s="18" t="s">
        <v>29</v>
      </c>
      <c r="B32" s="44" t="s">
        <v>30</v>
      </c>
      <c r="C32" s="31">
        <f>B16*49%</f>
        <v>441000</v>
      </c>
      <c r="D32" s="30"/>
      <c r="E32" s="19"/>
    </row>
    <row r="33" spans="1:5" ht="12.75" x14ac:dyDescent="0.2">
      <c r="A33" s="22"/>
      <c r="B33" s="32"/>
      <c r="C33" s="32"/>
      <c r="D33" s="32"/>
      <c r="E33" s="33"/>
    </row>
    <row r="34" spans="1:5" ht="15" x14ac:dyDescent="0.25">
      <c r="A34" s="34" t="s">
        <v>20</v>
      </c>
      <c r="B34" s="7" t="s">
        <v>10</v>
      </c>
      <c r="C34" s="7" t="s">
        <v>7</v>
      </c>
      <c r="D34" s="7" t="s">
        <v>13</v>
      </c>
      <c r="E34" s="35" t="s">
        <v>14</v>
      </c>
    </row>
    <row r="35" spans="1:5" ht="15" x14ac:dyDescent="0.25">
      <c r="A35" s="20">
        <v>0</v>
      </c>
      <c r="B35" s="32"/>
      <c r="C35" s="32"/>
      <c r="D35" s="36">
        <f>-G17</f>
        <v>-936000</v>
      </c>
      <c r="E35" s="37">
        <f>B16</f>
        <v>900000</v>
      </c>
    </row>
    <row r="36" spans="1:5" ht="15" x14ac:dyDescent="0.25">
      <c r="A36" s="20">
        <v>1</v>
      </c>
      <c r="B36" s="32"/>
      <c r="C36" s="38">
        <f t="shared" ref="C36:C40" si="3">(E35*$B$17)/2</f>
        <v>45000</v>
      </c>
      <c r="D36" s="38">
        <f t="shared" ref="D36:D39" si="4">SUM(B36:C36)</f>
        <v>45000</v>
      </c>
      <c r="E36" s="39">
        <f t="shared" ref="E36:E40" si="5">E35-B36</f>
        <v>900000</v>
      </c>
    </row>
    <row r="37" spans="1:5" ht="15.75" customHeight="1" x14ac:dyDescent="0.25">
      <c r="A37" s="20">
        <v>2</v>
      </c>
      <c r="B37" s="36">
        <f>$B$16/$B$19</f>
        <v>225000</v>
      </c>
      <c r="C37" s="38">
        <f t="shared" si="3"/>
        <v>45000</v>
      </c>
      <c r="D37" s="38">
        <f t="shared" si="4"/>
        <v>270000</v>
      </c>
      <c r="E37" s="39">
        <f t="shared" si="5"/>
        <v>675000</v>
      </c>
    </row>
    <row r="38" spans="1:5" ht="15" x14ac:dyDescent="0.25">
      <c r="A38" s="20">
        <v>3</v>
      </c>
      <c r="B38" s="32"/>
      <c r="C38" s="38">
        <f t="shared" si="3"/>
        <v>33750</v>
      </c>
      <c r="D38" s="38">
        <f t="shared" si="4"/>
        <v>33750</v>
      </c>
      <c r="E38" s="39">
        <f t="shared" si="5"/>
        <v>675000</v>
      </c>
    </row>
    <row r="39" spans="1:5" ht="15" x14ac:dyDescent="0.25">
      <c r="A39" s="20">
        <v>4</v>
      </c>
      <c r="B39" s="36">
        <f>$B$16/$B$19</f>
        <v>225000</v>
      </c>
      <c r="C39" s="38">
        <f t="shared" si="3"/>
        <v>33750</v>
      </c>
      <c r="D39" s="38">
        <f t="shared" si="4"/>
        <v>258750</v>
      </c>
      <c r="E39" s="39">
        <f t="shared" si="5"/>
        <v>450000</v>
      </c>
    </row>
    <row r="40" spans="1:5" ht="15" x14ac:dyDescent="0.25">
      <c r="A40" s="20">
        <v>5</v>
      </c>
      <c r="B40" s="32"/>
      <c r="C40" s="38">
        <f t="shared" si="3"/>
        <v>22500</v>
      </c>
      <c r="D40" s="38">
        <f>SUM(B40:C40)+C32</f>
        <v>463500</v>
      </c>
      <c r="E40" s="39">
        <f t="shared" si="5"/>
        <v>450000</v>
      </c>
    </row>
    <row r="41" spans="1:5" ht="12.75" x14ac:dyDescent="0.2">
      <c r="A41" s="22"/>
      <c r="B41" s="32"/>
      <c r="C41" s="32"/>
      <c r="D41" s="32"/>
      <c r="E41" s="33"/>
    </row>
    <row r="42" spans="1:5" ht="15.75" customHeight="1" thickBot="1" x14ac:dyDescent="0.25">
      <c r="A42" s="40" t="s">
        <v>18</v>
      </c>
      <c r="B42" s="41">
        <f>IRR(D35:D40)*2</f>
        <v>7.3397345750895848E-2</v>
      </c>
      <c r="C42" s="42"/>
      <c r="D42" s="42"/>
      <c r="E42" s="43"/>
    </row>
    <row r="43" spans="1:5" ht="12.75" x14ac:dyDescent="0.2"/>
    <row r="45" spans="1:5" ht="12.75" x14ac:dyDescent="0.2">
      <c r="A45" s="100" t="s">
        <v>32</v>
      </c>
    </row>
    <row r="46" spans="1:5" ht="12.75" x14ac:dyDescent="0.2"/>
    <row r="47" spans="1:5" ht="12.75" x14ac:dyDescent="0.2"/>
    <row r="48" spans="1:5" ht="12.75" x14ac:dyDescent="0.2"/>
    <row r="49" ht="12.75" x14ac:dyDescent="0.2"/>
    <row r="50" ht="12.75" x14ac:dyDescent="0.2"/>
    <row r="51" ht="12.75" x14ac:dyDescent="0.2"/>
    <row r="53" ht="12.75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Inversiones diversas</vt:lpstr>
      <vt:lpstr>Pagare aereo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CORZO</cp:lastModifiedBy>
  <dcterms:modified xsi:type="dcterms:W3CDTF">2021-01-21T17:23:04Z</dcterms:modified>
</cp:coreProperties>
</file>