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tina/Library/Mobile Documents/com~apple~CloudDocs/Financiera/Financiera 2 2021/"/>
    </mc:Choice>
  </mc:AlternateContent>
  <xr:revisionPtr revIDLastSave="0" documentId="8_{294195FB-517F-1548-8618-A99D10B04937}" xr6:coauthVersionLast="45" xr6:coauthVersionMax="45" xr10:uidLastSave="{00000000-0000-0000-0000-000000000000}"/>
  <bookViews>
    <workbookView xWindow="80" yWindow="460" windowWidth="25440" windowHeight="14160" xr2:uid="{841C4C24-F49F-FF4A-B9AB-9F44A3BDCA7F}"/>
  </bookViews>
  <sheets>
    <sheet name="Opciones Increibles" sheetId="1" r:id="rId1"/>
    <sheet name="Inv. Latinoamerican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2" l="1"/>
  <c r="O14" i="2"/>
  <c r="O18" i="2"/>
  <c r="N18" i="2"/>
  <c r="M18" i="2"/>
  <c r="J14" i="2"/>
  <c r="H20" i="2" s="1"/>
  <c r="H18" i="2"/>
  <c r="J18" i="2" s="1"/>
  <c r="D14" i="2"/>
  <c r="E15" i="2"/>
  <c r="E16" i="2" s="1"/>
  <c r="E14" i="2"/>
  <c r="C15" i="2" s="1"/>
  <c r="D15" i="2" s="1"/>
  <c r="B18" i="2"/>
  <c r="B16" i="2"/>
  <c r="B87" i="1"/>
  <c r="B86" i="1"/>
  <c r="C81" i="1"/>
  <c r="D84" i="1"/>
  <c r="D83" i="1"/>
  <c r="D82" i="1"/>
  <c r="D81" i="1"/>
  <c r="C84" i="1"/>
  <c r="C83" i="1"/>
  <c r="C82" i="1"/>
  <c r="B84" i="1"/>
  <c r="B69" i="1"/>
  <c r="D55" i="1"/>
  <c r="D67" i="1"/>
  <c r="D66" i="1"/>
  <c r="D65" i="1"/>
  <c r="D64" i="1"/>
  <c r="D63" i="1"/>
  <c r="D62" i="1"/>
  <c r="D61" i="1"/>
  <c r="D60" i="1"/>
  <c r="D59" i="1"/>
  <c r="D58" i="1"/>
  <c r="D57" i="1"/>
  <c r="D56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B49" i="1"/>
  <c r="D47" i="1"/>
  <c r="D41" i="1"/>
  <c r="D46" i="1"/>
  <c r="D45" i="1"/>
  <c r="D44" i="1"/>
  <c r="D43" i="1"/>
  <c r="D42" i="1"/>
  <c r="C42" i="1"/>
  <c r="C47" i="1"/>
  <c r="B47" i="1"/>
  <c r="C46" i="1"/>
  <c r="B46" i="1"/>
  <c r="C45" i="1"/>
  <c r="B45" i="1"/>
  <c r="C44" i="1"/>
  <c r="B44" i="1"/>
  <c r="C43" i="1"/>
  <c r="B43" i="1"/>
  <c r="B42" i="1"/>
  <c r="B37" i="1"/>
  <c r="C38" i="1"/>
  <c r="C37" i="1"/>
  <c r="B33" i="1"/>
  <c r="D10" i="1"/>
  <c r="B32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E13" i="1"/>
  <c r="E12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11" i="1"/>
  <c r="E10" i="1"/>
  <c r="B28" i="1"/>
  <c r="B25" i="1"/>
  <c r="B22" i="1"/>
  <c r="B19" i="1"/>
  <c r="B16" i="1"/>
  <c r="B13" i="1"/>
  <c r="C17" i="2" l="1"/>
  <c r="D17" i="2" s="1"/>
  <c r="E17" i="2"/>
  <c r="C18" i="2" s="1"/>
  <c r="D18" i="2"/>
  <c r="C16" i="2"/>
  <c r="D16" i="2" s="1"/>
  <c r="B20" i="2" s="1"/>
</calcChain>
</file>

<file path=xl/sharedStrings.xml><?xml version="1.0" encoding="utf-8"?>
<sst xmlns="http://schemas.openxmlformats.org/spreadsheetml/2006/main" count="90" uniqueCount="42">
  <si>
    <t>Opciones Increibles</t>
  </si>
  <si>
    <t>Pagare</t>
  </si>
  <si>
    <t>VF</t>
  </si>
  <si>
    <t>Plazo</t>
  </si>
  <si>
    <t>meses</t>
  </si>
  <si>
    <t>Int</t>
  </si>
  <si>
    <t>mensual</t>
  </si>
  <si>
    <t>Cap</t>
  </si>
  <si>
    <t>Trim</t>
  </si>
  <si>
    <t>Meses</t>
  </si>
  <si>
    <t>FC</t>
  </si>
  <si>
    <t>Saldo</t>
  </si>
  <si>
    <t>Pregunta 1</t>
  </si>
  <si>
    <t>P0</t>
  </si>
  <si>
    <t>Rendimiento</t>
  </si>
  <si>
    <t>Pregunta 2</t>
  </si>
  <si>
    <t>P6</t>
  </si>
  <si>
    <t>Pregunta 3</t>
  </si>
  <si>
    <t xml:space="preserve">Rendimiento </t>
  </si>
  <si>
    <t>Acciones</t>
  </si>
  <si>
    <t># acc</t>
  </si>
  <si>
    <t>Div</t>
  </si>
  <si>
    <t>sem x accion</t>
  </si>
  <si>
    <t>anos</t>
  </si>
  <si>
    <t>P2</t>
  </si>
  <si>
    <t>por accion</t>
  </si>
  <si>
    <t>Retorno</t>
  </si>
  <si>
    <t>sem</t>
  </si>
  <si>
    <t>Sem</t>
  </si>
  <si>
    <t>VPN</t>
  </si>
  <si>
    <t>x accion</t>
  </si>
  <si>
    <t>Inversiones Latinoamericanas</t>
  </si>
  <si>
    <t>Ks</t>
  </si>
  <si>
    <t>trim</t>
  </si>
  <si>
    <t>Bono</t>
  </si>
  <si>
    <t>VN</t>
  </si>
  <si>
    <t xml:space="preserve">Plazo </t>
  </si>
  <si>
    <t>ano</t>
  </si>
  <si>
    <t>Tesobono</t>
  </si>
  <si>
    <t>P1</t>
  </si>
  <si>
    <t>anual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</si>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</sst>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GTQ&quot;#,##0.00_);[Red]\(&quot;GTQ&quot;#,##0.00\)"/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43" fontId="2" fillId="0" borderId="0" xfId="1" applyFont="1"/>
    <xf numFmtId="43" fontId="0" fillId="0" borderId="0" xfId="1" applyFont="1"/>
    <xf numFmtId="43" fontId="2" fillId="0" borderId="1" xfId="1" applyFont="1" applyBorder="1"/>
    <xf numFmtId="9" fontId="0" fillId="0" borderId="0" xfId="1" applyNumberFormat="1" applyFont="1"/>
    <xf numFmtId="0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43" fontId="3" fillId="0" borderId="1" xfId="1" applyFont="1" applyBorder="1"/>
    <xf numFmtId="43" fontId="4" fillId="0" borderId="0" xfId="1" applyFont="1"/>
    <xf numFmtId="43" fontId="2" fillId="2" borderId="0" xfId="1" applyFont="1" applyFill="1"/>
    <xf numFmtId="10" fontId="2" fillId="2" borderId="0" xfId="2" applyNumberFormat="1" applyFont="1" applyFill="1"/>
    <xf numFmtId="0" fontId="5" fillId="0" borderId="0" xfId="0" applyFont="1" applyAlignment="1">
      <alignment horizontal="center"/>
    </xf>
    <xf numFmtId="10" fontId="2" fillId="0" borderId="0" xfId="2" applyNumberFormat="1" applyFont="1"/>
    <xf numFmtId="8" fontId="0" fillId="0" borderId="0" xfId="1" applyNumberFormat="1" applyFont="1"/>
    <xf numFmtId="43" fontId="6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63DB-1A94-D44B-8C8D-768F1AF2EE89}">
  <dimension ref="A1:E87"/>
  <sheetViews>
    <sheetView tabSelected="1" zoomScale="110" zoomScaleNormal="110" workbookViewId="0">
      <selection activeCell="H7" sqref="H7"/>
    </sheetView>
  </sheetViews>
  <sheetFormatPr baseColWidth="10" defaultRowHeight="16" x14ac:dyDescent="0.2"/>
  <cols>
    <col min="1" max="1" width="14" style="2" customWidth="1"/>
    <col min="2" max="2" width="14.5" style="2" bestFit="1" customWidth="1"/>
    <col min="3" max="3" width="13.5" style="2" customWidth="1"/>
    <col min="4" max="5" width="12.33203125" style="2" bestFit="1" customWidth="1"/>
    <col min="6" max="16384" width="10.83203125" style="2"/>
  </cols>
  <sheetData>
    <row r="1" spans="1:5" x14ac:dyDescent="0.2">
      <c r="A1" s="1" t="s">
        <v>0</v>
      </c>
    </row>
    <row r="3" spans="1:5" x14ac:dyDescent="0.2">
      <c r="A3" s="3" t="s">
        <v>1</v>
      </c>
    </row>
    <row r="4" spans="1:5" x14ac:dyDescent="0.2">
      <c r="A4" s="2" t="s">
        <v>2</v>
      </c>
      <c r="B4" s="2">
        <v>810000</v>
      </c>
    </row>
    <row r="5" spans="1:5" x14ac:dyDescent="0.2">
      <c r="A5" s="2" t="s">
        <v>3</v>
      </c>
      <c r="B5" s="2">
        <v>18</v>
      </c>
      <c r="C5" s="2" t="s">
        <v>4</v>
      </c>
    </row>
    <row r="6" spans="1:5" x14ac:dyDescent="0.2">
      <c r="A6" s="2" t="s">
        <v>5</v>
      </c>
      <c r="B6" s="4">
        <v>0.08</v>
      </c>
      <c r="C6" s="2" t="s">
        <v>6</v>
      </c>
    </row>
    <row r="7" spans="1:5" x14ac:dyDescent="0.2">
      <c r="A7" s="2" t="s">
        <v>7</v>
      </c>
      <c r="B7" s="2" t="s">
        <v>8</v>
      </c>
    </row>
    <row r="9" spans="1:5" x14ac:dyDescent="0.2">
      <c r="A9" s="3" t="s">
        <v>9</v>
      </c>
      <c r="B9" s="3" t="s">
        <v>7</v>
      </c>
      <c r="C9" s="3" t="s">
        <v>5</v>
      </c>
      <c r="D9" s="3" t="s">
        <v>10</v>
      </c>
      <c r="E9" s="7" t="s">
        <v>11</v>
      </c>
    </row>
    <row r="10" spans="1:5" x14ac:dyDescent="0.2">
      <c r="A10" s="6">
        <v>0</v>
      </c>
      <c r="D10" s="2">
        <f>-B32</f>
        <v>-826200</v>
      </c>
      <c r="E10" s="8">
        <f>B4</f>
        <v>810000</v>
      </c>
    </row>
    <row r="11" spans="1:5" x14ac:dyDescent="0.2">
      <c r="A11" s="5">
        <v>1</v>
      </c>
      <c r="C11" s="2">
        <f>(E10*$B$6)/12</f>
        <v>5400</v>
      </c>
      <c r="D11" s="2">
        <f>SUM(B11:C11)</f>
        <v>5400</v>
      </c>
      <c r="E11" s="8">
        <f>E10-B11</f>
        <v>810000</v>
      </c>
    </row>
    <row r="12" spans="1:5" x14ac:dyDescent="0.2">
      <c r="A12" s="5">
        <v>2</v>
      </c>
      <c r="C12" s="2">
        <f t="shared" ref="C12:C28" si="0">(E11*$B$6)/12</f>
        <v>5400</v>
      </c>
      <c r="D12" s="2">
        <f t="shared" ref="D12:D28" si="1">SUM(B12:C12)</f>
        <v>5400</v>
      </c>
      <c r="E12" s="8">
        <f t="shared" ref="E12:E28" si="2">E11-B12</f>
        <v>810000</v>
      </c>
    </row>
    <row r="13" spans="1:5" x14ac:dyDescent="0.2">
      <c r="A13" s="5">
        <v>3</v>
      </c>
      <c r="B13" s="2">
        <f>$B$4/6</f>
        <v>135000</v>
      </c>
      <c r="C13" s="2">
        <f t="shared" si="0"/>
        <v>5400</v>
      </c>
      <c r="D13" s="2">
        <f t="shared" si="1"/>
        <v>140400</v>
      </c>
      <c r="E13" s="8">
        <f>E12-B13</f>
        <v>675000</v>
      </c>
    </row>
    <row r="14" spans="1:5" x14ac:dyDescent="0.2">
      <c r="A14" s="5">
        <v>4</v>
      </c>
      <c r="C14" s="2">
        <f t="shared" si="0"/>
        <v>4500</v>
      </c>
      <c r="D14" s="2">
        <f t="shared" si="1"/>
        <v>4500</v>
      </c>
      <c r="E14" s="8">
        <f t="shared" si="2"/>
        <v>675000</v>
      </c>
    </row>
    <row r="15" spans="1:5" x14ac:dyDescent="0.2">
      <c r="A15" s="5">
        <v>5</v>
      </c>
      <c r="C15" s="2">
        <f t="shared" si="0"/>
        <v>4500</v>
      </c>
      <c r="D15" s="2">
        <f t="shared" si="1"/>
        <v>4500</v>
      </c>
      <c r="E15" s="8">
        <f t="shared" si="2"/>
        <v>675000</v>
      </c>
    </row>
    <row r="16" spans="1:5" x14ac:dyDescent="0.2">
      <c r="A16" s="5">
        <v>6</v>
      </c>
      <c r="B16" s="2">
        <f>$B$4/6</f>
        <v>135000</v>
      </c>
      <c r="C16" s="2">
        <f t="shared" si="0"/>
        <v>4500</v>
      </c>
      <c r="D16" s="2">
        <f t="shared" si="1"/>
        <v>139500</v>
      </c>
      <c r="E16" s="8">
        <f t="shared" si="2"/>
        <v>540000</v>
      </c>
    </row>
    <row r="17" spans="1:5" x14ac:dyDescent="0.2">
      <c r="A17" s="5">
        <v>7</v>
      </c>
      <c r="C17" s="2">
        <f t="shared" si="0"/>
        <v>3600</v>
      </c>
      <c r="D17" s="2">
        <f t="shared" si="1"/>
        <v>3600</v>
      </c>
      <c r="E17" s="8">
        <f t="shared" si="2"/>
        <v>540000</v>
      </c>
    </row>
    <row r="18" spans="1:5" x14ac:dyDescent="0.2">
      <c r="A18" s="5">
        <v>8</v>
      </c>
      <c r="C18" s="2">
        <f t="shared" si="0"/>
        <v>3600</v>
      </c>
      <c r="D18" s="2">
        <f t="shared" si="1"/>
        <v>3600</v>
      </c>
      <c r="E18" s="8">
        <f t="shared" si="2"/>
        <v>540000</v>
      </c>
    </row>
    <row r="19" spans="1:5" x14ac:dyDescent="0.2">
      <c r="A19" s="5">
        <v>9</v>
      </c>
      <c r="B19" s="2">
        <f>$B$4/6</f>
        <v>135000</v>
      </c>
      <c r="C19" s="2">
        <f t="shared" si="0"/>
        <v>3600</v>
      </c>
      <c r="D19" s="2">
        <f t="shared" si="1"/>
        <v>138600</v>
      </c>
      <c r="E19" s="8">
        <f t="shared" si="2"/>
        <v>405000</v>
      </c>
    </row>
    <row r="20" spans="1:5" x14ac:dyDescent="0.2">
      <c r="A20" s="5">
        <v>10</v>
      </c>
      <c r="C20" s="2">
        <f t="shared" si="0"/>
        <v>2700</v>
      </c>
      <c r="D20" s="2">
        <f t="shared" si="1"/>
        <v>2700</v>
      </c>
      <c r="E20" s="8">
        <f t="shared" si="2"/>
        <v>405000</v>
      </c>
    </row>
    <row r="21" spans="1:5" x14ac:dyDescent="0.2">
      <c r="A21" s="5">
        <v>11</v>
      </c>
      <c r="C21" s="2">
        <f t="shared" si="0"/>
        <v>2700</v>
      </c>
      <c r="D21" s="2">
        <f t="shared" si="1"/>
        <v>2700</v>
      </c>
      <c r="E21" s="8">
        <f t="shared" si="2"/>
        <v>405000</v>
      </c>
    </row>
    <row r="22" spans="1:5" x14ac:dyDescent="0.2">
      <c r="A22" s="5">
        <v>12</v>
      </c>
      <c r="B22" s="2">
        <f>$B$4/6</f>
        <v>135000</v>
      </c>
      <c r="C22" s="2">
        <f t="shared" si="0"/>
        <v>2700</v>
      </c>
      <c r="D22" s="2">
        <f t="shared" si="1"/>
        <v>137700</v>
      </c>
      <c r="E22" s="8">
        <f t="shared" si="2"/>
        <v>270000</v>
      </c>
    </row>
    <row r="23" spans="1:5" x14ac:dyDescent="0.2">
      <c r="A23" s="5">
        <v>13</v>
      </c>
      <c r="C23" s="2">
        <f t="shared" si="0"/>
        <v>1800</v>
      </c>
      <c r="D23" s="2">
        <f t="shared" si="1"/>
        <v>1800</v>
      </c>
      <c r="E23" s="8">
        <f t="shared" si="2"/>
        <v>270000</v>
      </c>
    </row>
    <row r="24" spans="1:5" x14ac:dyDescent="0.2">
      <c r="A24" s="5">
        <v>14</v>
      </c>
      <c r="C24" s="2">
        <f t="shared" si="0"/>
        <v>1800</v>
      </c>
      <c r="D24" s="2">
        <f t="shared" si="1"/>
        <v>1800</v>
      </c>
      <c r="E24" s="8">
        <f t="shared" si="2"/>
        <v>270000</v>
      </c>
    </row>
    <row r="25" spans="1:5" x14ac:dyDescent="0.2">
      <c r="A25" s="5">
        <v>15</v>
      </c>
      <c r="B25" s="2">
        <f>$B$4/6</f>
        <v>135000</v>
      </c>
      <c r="C25" s="2">
        <f t="shared" si="0"/>
        <v>1800</v>
      </c>
      <c r="D25" s="2">
        <f t="shared" si="1"/>
        <v>136800</v>
      </c>
      <c r="E25" s="8">
        <f t="shared" si="2"/>
        <v>135000</v>
      </c>
    </row>
    <row r="26" spans="1:5" x14ac:dyDescent="0.2">
      <c r="A26" s="5">
        <v>16</v>
      </c>
      <c r="C26" s="2">
        <f t="shared" si="0"/>
        <v>900</v>
      </c>
      <c r="D26" s="2">
        <f t="shared" si="1"/>
        <v>900</v>
      </c>
      <c r="E26" s="8">
        <f t="shared" si="2"/>
        <v>135000</v>
      </c>
    </row>
    <row r="27" spans="1:5" x14ac:dyDescent="0.2">
      <c r="A27" s="5">
        <v>17</v>
      </c>
      <c r="C27" s="2">
        <f t="shared" si="0"/>
        <v>900</v>
      </c>
      <c r="D27" s="2">
        <f t="shared" si="1"/>
        <v>900</v>
      </c>
      <c r="E27" s="8">
        <f t="shared" si="2"/>
        <v>135000</v>
      </c>
    </row>
    <row r="28" spans="1:5" x14ac:dyDescent="0.2">
      <c r="A28" s="5">
        <v>18</v>
      </c>
      <c r="B28" s="2">
        <f>$B$4/6</f>
        <v>135000</v>
      </c>
      <c r="C28" s="2">
        <f t="shared" si="0"/>
        <v>900</v>
      </c>
      <c r="D28" s="2">
        <f t="shared" si="1"/>
        <v>135900</v>
      </c>
      <c r="E28" s="8">
        <f t="shared" si="2"/>
        <v>0</v>
      </c>
    </row>
    <row r="30" spans="1:5" x14ac:dyDescent="0.2">
      <c r="A30" s="1" t="s">
        <v>12</v>
      </c>
    </row>
    <row r="31" spans="1:5" x14ac:dyDescent="0.2">
      <c r="A31" s="2" t="s">
        <v>13</v>
      </c>
      <c r="B31" s="4">
        <v>1.02</v>
      </c>
    </row>
    <row r="32" spans="1:5" x14ac:dyDescent="0.2">
      <c r="B32" s="2">
        <f>B31*B4</f>
        <v>826200</v>
      </c>
    </row>
    <row r="33" spans="1:4" x14ac:dyDescent="0.2">
      <c r="A33" s="9" t="s">
        <v>14</v>
      </c>
      <c r="B33" s="10">
        <f>IRR(D10:D28)*12</f>
        <v>5.6385708217356445E-2</v>
      </c>
    </row>
    <row r="36" spans="1:4" x14ac:dyDescent="0.2">
      <c r="A36" s="1" t="s">
        <v>15</v>
      </c>
    </row>
    <row r="37" spans="1:4" x14ac:dyDescent="0.2">
      <c r="A37" s="2" t="s">
        <v>13</v>
      </c>
      <c r="B37" s="4">
        <f>B31</f>
        <v>1.02</v>
      </c>
      <c r="C37" s="2">
        <f>B32</f>
        <v>826200</v>
      </c>
    </row>
    <row r="38" spans="1:4" x14ac:dyDescent="0.2">
      <c r="A38" s="2" t="s">
        <v>16</v>
      </c>
      <c r="B38" s="4">
        <v>0.68</v>
      </c>
      <c r="C38" s="2">
        <f>B38*B4</f>
        <v>550800</v>
      </c>
    </row>
    <row r="40" spans="1:4" x14ac:dyDescent="0.2">
      <c r="A40" s="3" t="s">
        <v>9</v>
      </c>
      <c r="B40" s="3" t="s">
        <v>7</v>
      </c>
      <c r="C40" s="3" t="s">
        <v>5</v>
      </c>
      <c r="D40" s="3" t="s">
        <v>10</v>
      </c>
    </row>
    <row r="41" spans="1:4" x14ac:dyDescent="0.2">
      <c r="A41" s="6">
        <v>0</v>
      </c>
      <c r="D41" s="2">
        <f>D10</f>
        <v>-826200</v>
      </c>
    </row>
    <row r="42" spans="1:4" x14ac:dyDescent="0.2">
      <c r="A42" s="5">
        <v>1</v>
      </c>
      <c r="B42" s="2">
        <f>B11</f>
        <v>0</v>
      </c>
      <c r="C42" s="2">
        <f>C11</f>
        <v>5400</v>
      </c>
      <c r="D42" s="2">
        <f>SUM(B42:C42)</f>
        <v>5400</v>
      </c>
    </row>
    <row r="43" spans="1:4" x14ac:dyDescent="0.2">
      <c r="A43" s="5">
        <v>2</v>
      </c>
      <c r="B43" s="2">
        <f t="shared" ref="B43:C43" si="3">B12</f>
        <v>0</v>
      </c>
      <c r="C43" s="2">
        <f t="shared" si="3"/>
        <v>5400</v>
      </c>
      <c r="D43" s="2">
        <f t="shared" ref="D43:D47" si="4">SUM(B43:C43)</f>
        <v>5400</v>
      </c>
    </row>
    <row r="44" spans="1:4" x14ac:dyDescent="0.2">
      <c r="A44" s="5">
        <v>3</v>
      </c>
      <c r="B44" s="2">
        <f t="shared" ref="B44:C44" si="5">B13</f>
        <v>135000</v>
      </c>
      <c r="C44" s="2">
        <f t="shared" si="5"/>
        <v>5400</v>
      </c>
      <c r="D44" s="2">
        <f t="shared" si="4"/>
        <v>140400</v>
      </c>
    </row>
    <row r="45" spans="1:4" x14ac:dyDescent="0.2">
      <c r="A45" s="5">
        <v>4</v>
      </c>
      <c r="B45" s="2">
        <f t="shared" ref="B45:C45" si="6">B14</f>
        <v>0</v>
      </c>
      <c r="C45" s="2">
        <f t="shared" si="6"/>
        <v>4500</v>
      </c>
      <c r="D45" s="2">
        <f t="shared" si="4"/>
        <v>4500</v>
      </c>
    </row>
    <row r="46" spans="1:4" x14ac:dyDescent="0.2">
      <c r="A46" s="5">
        <v>5</v>
      </c>
      <c r="B46" s="2">
        <f t="shared" ref="B46:C46" si="7">B15</f>
        <v>0</v>
      </c>
      <c r="C46" s="2">
        <f t="shared" si="7"/>
        <v>4500</v>
      </c>
      <c r="D46" s="2">
        <f t="shared" si="4"/>
        <v>4500</v>
      </c>
    </row>
    <row r="47" spans="1:4" x14ac:dyDescent="0.2">
      <c r="A47" s="5">
        <v>6</v>
      </c>
      <c r="B47" s="2">
        <f t="shared" ref="B47:C47" si="8">B16</f>
        <v>135000</v>
      </c>
      <c r="C47" s="2">
        <f t="shared" si="8"/>
        <v>4500</v>
      </c>
      <c r="D47" s="2">
        <f>SUM(B47:C47)+C38</f>
        <v>690300</v>
      </c>
    </row>
    <row r="49" spans="1:4" x14ac:dyDescent="0.2">
      <c r="A49" s="9" t="s">
        <v>14</v>
      </c>
      <c r="B49" s="10">
        <f>IRR(D41:D47)*12</f>
        <v>6.4257533725434079E-2</v>
      </c>
    </row>
    <row r="52" spans="1:4" x14ac:dyDescent="0.2">
      <c r="A52" s="1" t="s">
        <v>17</v>
      </c>
    </row>
    <row r="54" spans="1:4" x14ac:dyDescent="0.2">
      <c r="A54" s="3" t="s">
        <v>9</v>
      </c>
      <c r="B54" s="3" t="s">
        <v>7</v>
      </c>
      <c r="C54" s="3" t="s">
        <v>5</v>
      </c>
      <c r="D54" s="3" t="s">
        <v>10</v>
      </c>
    </row>
    <row r="55" spans="1:4" x14ac:dyDescent="0.2">
      <c r="A55" s="2">
        <v>0</v>
      </c>
      <c r="D55" s="2">
        <f>-C38</f>
        <v>-550800</v>
      </c>
    </row>
    <row r="56" spans="1:4" x14ac:dyDescent="0.2">
      <c r="A56" s="11">
        <v>1</v>
      </c>
      <c r="B56" s="2">
        <f>B17</f>
        <v>0</v>
      </c>
      <c r="C56" s="2">
        <f>C17</f>
        <v>3600</v>
      </c>
      <c r="D56" s="2">
        <f>SUM(B56:C56)</f>
        <v>3600</v>
      </c>
    </row>
    <row r="57" spans="1:4" x14ac:dyDescent="0.2">
      <c r="A57" s="11">
        <v>2</v>
      </c>
      <c r="B57" s="2">
        <f t="shared" ref="B57:C57" si="9">B18</f>
        <v>0</v>
      </c>
      <c r="C57" s="2">
        <f t="shared" si="9"/>
        <v>3600</v>
      </c>
      <c r="D57" s="2">
        <f t="shared" ref="D57:D67" si="10">SUM(B57:C57)</f>
        <v>3600</v>
      </c>
    </row>
    <row r="58" spans="1:4" x14ac:dyDescent="0.2">
      <c r="A58" s="11">
        <v>3</v>
      </c>
      <c r="B58" s="2">
        <f t="shared" ref="B58:C58" si="11">B19</f>
        <v>135000</v>
      </c>
      <c r="C58" s="2">
        <f t="shared" si="11"/>
        <v>3600</v>
      </c>
      <c r="D58" s="2">
        <f t="shared" si="10"/>
        <v>138600</v>
      </c>
    </row>
    <row r="59" spans="1:4" x14ac:dyDescent="0.2">
      <c r="A59" s="11">
        <v>4</v>
      </c>
      <c r="B59" s="2">
        <f t="shared" ref="B59:C59" si="12">B20</f>
        <v>0</v>
      </c>
      <c r="C59" s="2">
        <f t="shared" si="12"/>
        <v>2700</v>
      </c>
      <c r="D59" s="2">
        <f t="shared" si="10"/>
        <v>2700</v>
      </c>
    </row>
    <row r="60" spans="1:4" x14ac:dyDescent="0.2">
      <c r="A60" s="11">
        <v>5</v>
      </c>
      <c r="B60" s="2">
        <f t="shared" ref="B60:C60" si="13">B21</f>
        <v>0</v>
      </c>
      <c r="C60" s="2">
        <f t="shared" si="13"/>
        <v>2700</v>
      </c>
      <c r="D60" s="2">
        <f t="shared" si="10"/>
        <v>2700</v>
      </c>
    </row>
    <row r="61" spans="1:4" x14ac:dyDescent="0.2">
      <c r="A61" s="11">
        <v>6</v>
      </c>
      <c r="B61" s="2">
        <f t="shared" ref="B61:C61" si="14">B22</f>
        <v>135000</v>
      </c>
      <c r="C61" s="2">
        <f t="shared" si="14"/>
        <v>2700</v>
      </c>
      <c r="D61" s="2">
        <f t="shared" si="10"/>
        <v>137700</v>
      </c>
    </row>
    <row r="62" spans="1:4" x14ac:dyDescent="0.2">
      <c r="A62" s="11">
        <v>7</v>
      </c>
      <c r="B62" s="2">
        <f t="shared" ref="B62:C62" si="15">B23</f>
        <v>0</v>
      </c>
      <c r="C62" s="2">
        <f t="shared" si="15"/>
        <v>1800</v>
      </c>
      <c r="D62" s="2">
        <f t="shared" si="10"/>
        <v>1800</v>
      </c>
    </row>
    <row r="63" spans="1:4" x14ac:dyDescent="0.2">
      <c r="A63" s="11">
        <v>8</v>
      </c>
      <c r="B63" s="2">
        <f t="shared" ref="B63:C63" si="16">B24</f>
        <v>0</v>
      </c>
      <c r="C63" s="2">
        <f t="shared" si="16"/>
        <v>1800</v>
      </c>
      <c r="D63" s="2">
        <f t="shared" si="10"/>
        <v>1800</v>
      </c>
    </row>
    <row r="64" spans="1:4" x14ac:dyDescent="0.2">
      <c r="A64" s="11">
        <v>9</v>
      </c>
      <c r="B64" s="2">
        <f t="shared" ref="B64:C64" si="17">B25</f>
        <v>135000</v>
      </c>
      <c r="C64" s="2">
        <f t="shared" si="17"/>
        <v>1800</v>
      </c>
      <c r="D64" s="2">
        <f t="shared" si="10"/>
        <v>136800</v>
      </c>
    </row>
    <row r="65" spans="1:4" x14ac:dyDescent="0.2">
      <c r="A65" s="11">
        <v>10</v>
      </c>
      <c r="B65" s="2">
        <f t="shared" ref="B65:C65" si="18">B26</f>
        <v>0</v>
      </c>
      <c r="C65" s="2">
        <f t="shared" si="18"/>
        <v>900</v>
      </c>
      <c r="D65" s="2">
        <f t="shared" si="10"/>
        <v>900</v>
      </c>
    </row>
    <row r="66" spans="1:4" x14ac:dyDescent="0.2">
      <c r="A66" s="11">
        <v>11</v>
      </c>
      <c r="B66" s="2">
        <f t="shared" ref="B66:C66" si="19">B27</f>
        <v>0</v>
      </c>
      <c r="C66" s="2">
        <f t="shared" si="19"/>
        <v>900</v>
      </c>
      <c r="D66" s="2">
        <f t="shared" si="10"/>
        <v>900</v>
      </c>
    </row>
    <row r="67" spans="1:4" x14ac:dyDescent="0.2">
      <c r="A67" s="11">
        <v>12</v>
      </c>
      <c r="B67" s="2">
        <f t="shared" ref="B67:C67" si="20">B28</f>
        <v>135000</v>
      </c>
      <c r="C67" s="2">
        <f t="shared" si="20"/>
        <v>900</v>
      </c>
      <c r="D67" s="2">
        <f t="shared" si="10"/>
        <v>135900</v>
      </c>
    </row>
    <row r="69" spans="1:4" x14ac:dyDescent="0.2">
      <c r="A69" s="9" t="s">
        <v>18</v>
      </c>
      <c r="B69" s="10">
        <f>IRR(D55:D67)*12</f>
        <v>4.7365891923302428E-2</v>
      </c>
    </row>
    <row r="72" spans="1:4" x14ac:dyDescent="0.2">
      <c r="A72" s="3" t="s">
        <v>19</v>
      </c>
    </row>
    <row r="73" spans="1:4" x14ac:dyDescent="0.2">
      <c r="A73" s="2" t="s">
        <v>20</v>
      </c>
      <c r="B73" s="2">
        <v>2000</v>
      </c>
    </row>
    <row r="74" spans="1:4" x14ac:dyDescent="0.2">
      <c r="A74" s="2" t="s">
        <v>21</v>
      </c>
      <c r="B74" s="2">
        <v>6</v>
      </c>
      <c r="C74" s="2" t="s">
        <v>22</v>
      </c>
    </row>
    <row r="75" spans="1:4" x14ac:dyDescent="0.2">
      <c r="A75" s="2" t="s">
        <v>3</v>
      </c>
      <c r="B75" s="2">
        <v>2</v>
      </c>
      <c r="C75" s="2" t="s">
        <v>23</v>
      </c>
    </row>
    <row r="76" spans="1:4" x14ac:dyDescent="0.2">
      <c r="A76" s="2" t="s">
        <v>24</v>
      </c>
      <c r="B76" s="2">
        <v>60</v>
      </c>
      <c r="C76" s="2" t="s">
        <v>25</v>
      </c>
    </row>
    <row r="77" spans="1:4" x14ac:dyDescent="0.2">
      <c r="A77" s="2" t="s">
        <v>26</v>
      </c>
      <c r="B77" s="4">
        <v>0.12</v>
      </c>
      <c r="C77" s="2" t="s">
        <v>27</v>
      </c>
    </row>
    <row r="79" spans="1:4" x14ac:dyDescent="0.2">
      <c r="A79" s="3" t="s">
        <v>28</v>
      </c>
      <c r="B79" s="3" t="s">
        <v>7</v>
      </c>
      <c r="C79" s="3" t="s">
        <v>21</v>
      </c>
      <c r="D79" s="3" t="s">
        <v>10</v>
      </c>
    </row>
    <row r="80" spans="1:4" x14ac:dyDescent="0.2">
      <c r="A80" s="5">
        <v>0</v>
      </c>
    </row>
    <row r="81" spans="1:4" x14ac:dyDescent="0.2">
      <c r="A81" s="5">
        <v>1</v>
      </c>
      <c r="C81" s="2">
        <f>$B$74*$B$73</f>
        <v>12000</v>
      </c>
      <c r="D81" s="2">
        <f>SUM(B81:C81)</f>
        <v>12000</v>
      </c>
    </row>
    <row r="82" spans="1:4" x14ac:dyDescent="0.2">
      <c r="A82" s="5">
        <v>2</v>
      </c>
      <c r="C82" s="2">
        <f t="shared" ref="C82:C84" si="21">$B$74*$B$73</f>
        <v>12000</v>
      </c>
      <c r="D82" s="2">
        <f t="shared" ref="D82:D84" si="22">SUM(B82:C82)</f>
        <v>12000</v>
      </c>
    </row>
    <row r="83" spans="1:4" x14ac:dyDescent="0.2">
      <c r="A83" s="5">
        <v>3</v>
      </c>
      <c r="C83" s="2">
        <f t="shared" si="21"/>
        <v>12000</v>
      </c>
      <c r="D83" s="2">
        <f t="shared" si="22"/>
        <v>12000</v>
      </c>
    </row>
    <row r="84" spans="1:4" x14ac:dyDescent="0.2">
      <c r="A84" s="5">
        <v>4</v>
      </c>
      <c r="B84" s="2">
        <f>$B$76*$B$73</f>
        <v>120000</v>
      </c>
      <c r="C84" s="2">
        <f t="shared" si="21"/>
        <v>12000</v>
      </c>
      <c r="D84" s="2">
        <f t="shared" si="22"/>
        <v>132000</v>
      </c>
    </row>
    <row r="86" spans="1:4" x14ac:dyDescent="0.2">
      <c r="A86" s="2" t="s">
        <v>29</v>
      </c>
      <c r="B86" s="13">
        <f>NPV($B$77/2,D81:D84)</f>
        <v>136632.50694095829</v>
      </c>
    </row>
    <row r="87" spans="1:4" x14ac:dyDescent="0.2">
      <c r="A87" s="9" t="s">
        <v>30</v>
      </c>
      <c r="B87" s="9">
        <f>B86/B73</f>
        <v>68.316253470479154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D97D-8C4B-054B-9907-87412ECE79F1}">
  <dimension ref="A1:O20"/>
  <sheetViews>
    <sheetView workbookViewId="0">
      <selection activeCell="M9" sqref="M9"/>
    </sheetView>
  </sheetViews>
  <sheetFormatPr baseColWidth="10" defaultRowHeight="16" x14ac:dyDescent="0.2"/>
  <cols>
    <col min="1" max="1" width="10.83203125" style="2"/>
    <col min="2" max="2" width="11.5" style="2" bestFit="1" customWidth="1"/>
    <col min="3" max="3" width="10.83203125" style="2"/>
    <col min="4" max="4" width="13.1640625" style="2" customWidth="1"/>
    <col min="5" max="5" width="12.1640625" style="2" bestFit="1" customWidth="1"/>
    <col min="6" max="6" width="5.6640625" style="2" customWidth="1"/>
    <col min="7" max="7" width="10.83203125" style="2"/>
    <col min="8" max="8" width="11.5" style="2" bestFit="1" customWidth="1"/>
    <col min="9" max="9" width="10.83203125" style="2"/>
    <col min="10" max="10" width="12.1640625" style="2" bestFit="1" customWidth="1"/>
    <col min="11" max="11" width="5.83203125" style="2" customWidth="1"/>
    <col min="12" max="12" width="10.83203125" style="2"/>
    <col min="13" max="13" width="11.5" style="2" bestFit="1" customWidth="1"/>
    <col min="14" max="14" width="10.83203125" style="2"/>
    <col min="15" max="15" width="12.1640625" style="2" bestFit="1" customWidth="1"/>
    <col min="16" max="16384" width="10.83203125" style="2"/>
  </cols>
  <sheetData>
    <row r="1" spans="1:15" ht="19" x14ac:dyDescent="0.25">
      <c r="A1" s="14" t="s">
        <v>31</v>
      </c>
    </row>
    <row r="3" spans="1:15" x14ac:dyDescent="0.2">
      <c r="A3" s="2" t="s">
        <v>32</v>
      </c>
      <c r="B3" s="4">
        <v>0.16</v>
      </c>
      <c r="C3" s="2" t="s">
        <v>33</v>
      </c>
    </row>
    <row r="5" spans="1:15" x14ac:dyDescent="0.2">
      <c r="A5" s="3" t="s">
        <v>34</v>
      </c>
      <c r="G5" s="3" t="s">
        <v>38</v>
      </c>
      <c r="L5" s="3" t="s">
        <v>19</v>
      </c>
    </row>
    <row r="6" spans="1:15" x14ac:dyDescent="0.2">
      <c r="A6" s="2" t="s">
        <v>35</v>
      </c>
      <c r="B6" s="2">
        <v>500000</v>
      </c>
      <c r="G6" s="2" t="s">
        <v>35</v>
      </c>
      <c r="H6" s="2">
        <v>500000</v>
      </c>
      <c r="L6" s="2" t="s">
        <v>21</v>
      </c>
      <c r="M6" s="2">
        <v>20</v>
      </c>
      <c r="N6" s="2" t="s">
        <v>40</v>
      </c>
    </row>
    <row r="7" spans="1:15" x14ac:dyDescent="0.2">
      <c r="A7" s="2" t="s">
        <v>5</v>
      </c>
      <c r="B7" s="4">
        <v>0.18</v>
      </c>
      <c r="C7" s="2" t="s">
        <v>33</v>
      </c>
      <c r="G7" s="2" t="s">
        <v>3</v>
      </c>
      <c r="H7" s="2">
        <v>1</v>
      </c>
      <c r="I7" s="2" t="s">
        <v>37</v>
      </c>
      <c r="L7" s="2" t="s">
        <v>13</v>
      </c>
      <c r="M7" s="2">
        <v>500</v>
      </c>
      <c r="N7" s="2" t="s">
        <v>30</v>
      </c>
    </row>
    <row r="8" spans="1:15" x14ac:dyDescent="0.2">
      <c r="A8" s="2" t="s">
        <v>7</v>
      </c>
      <c r="B8" s="2" t="s">
        <v>27</v>
      </c>
      <c r="G8" s="2" t="s">
        <v>13</v>
      </c>
      <c r="H8" s="4">
        <v>0.84</v>
      </c>
      <c r="L8" s="2" t="s">
        <v>36</v>
      </c>
      <c r="M8" s="2">
        <v>1</v>
      </c>
      <c r="N8" s="2" t="s">
        <v>37</v>
      </c>
    </row>
    <row r="9" spans="1:15" x14ac:dyDescent="0.2">
      <c r="A9" s="2" t="s">
        <v>36</v>
      </c>
      <c r="B9" s="2">
        <v>1</v>
      </c>
      <c r="C9" s="2" t="s">
        <v>37</v>
      </c>
      <c r="L9" s="2" t="s">
        <v>39</v>
      </c>
      <c r="M9" s="2">
        <v>575</v>
      </c>
      <c r="N9" s="2" t="s">
        <v>30</v>
      </c>
    </row>
    <row r="10" spans="1:15" x14ac:dyDescent="0.2">
      <c r="A10" s="2" t="s">
        <v>13</v>
      </c>
      <c r="B10" s="4">
        <v>1</v>
      </c>
      <c r="L10" s="2" t="s">
        <v>20</v>
      </c>
      <c r="M10" s="2">
        <v>1000</v>
      </c>
    </row>
    <row r="13" spans="1:15" x14ac:dyDescent="0.2">
      <c r="A13" s="3" t="s">
        <v>8</v>
      </c>
      <c r="B13" s="3" t="s">
        <v>7</v>
      </c>
      <c r="C13" s="3" t="s">
        <v>5</v>
      </c>
      <c r="D13" s="3" t="s">
        <v>10</v>
      </c>
      <c r="E13" s="7" t="s">
        <v>11</v>
      </c>
      <c r="G13" s="3" t="s">
        <v>8</v>
      </c>
      <c r="H13" s="3" t="s">
        <v>7</v>
      </c>
      <c r="I13" s="3" t="s">
        <v>5</v>
      </c>
      <c r="J13" s="3" t="s">
        <v>10</v>
      </c>
      <c r="L13" s="3" t="s">
        <v>8</v>
      </c>
      <c r="M13" s="3" t="s">
        <v>7</v>
      </c>
      <c r="N13" s="3" t="s">
        <v>21</v>
      </c>
      <c r="O13" s="3" t="s">
        <v>10</v>
      </c>
    </row>
    <row r="14" spans="1:15" x14ac:dyDescent="0.2">
      <c r="A14" s="5">
        <v>0</v>
      </c>
      <c r="D14" s="2">
        <f>B10*-$B$6</f>
        <v>-500000</v>
      </c>
      <c r="E14" s="8">
        <f>B6</f>
        <v>500000</v>
      </c>
      <c r="G14" s="5">
        <v>0</v>
      </c>
      <c r="J14" s="2">
        <f>-$H$8*H6</f>
        <v>-420000</v>
      </c>
      <c r="L14" s="5">
        <v>0</v>
      </c>
      <c r="O14" s="2">
        <f>-M7*M10</f>
        <v>-500000</v>
      </c>
    </row>
    <row r="15" spans="1:15" x14ac:dyDescent="0.2">
      <c r="A15" s="5">
        <v>1</v>
      </c>
      <c r="C15" s="2">
        <f>(E14*$B$7)/4</f>
        <v>22500</v>
      </c>
      <c r="D15" s="2">
        <f>SUM(B15:C15)</f>
        <v>22500</v>
      </c>
      <c r="E15" s="8">
        <f>E14-B15</f>
        <v>500000</v>
      </c>
      <c r="G15" s="5">
        <v>1</v>
      </c>
      <c r="J15" s="2">
        <v>0</v>
      </c>
      <c r="L15" s="5">
        <v>1</v>
      </c>
      <c r="O15" s="2">
        <v>0</v>
      </c>
    </row>
    <row r="16" spans="1:15" x14ac:dyDescent="0.2">
      <c r="A16" s="5">
        <v>2</v>
      </c>
      <c r="B16" s="2">
        <f>$B$6/2</f>
        <v>250000</v>
      </c>
      <c r="C16" s="2">
        <f t="shared" ref="C16:C18" si="0">(E15*$B$7)/4</f>
        <v>22500</v>
      </c>
      <c r="D16" s="2">
        <f t="shared" ref="D16:D18" si="1">SUM(B16:C16)</f>
        <v>272500</v>
      </c>
      <c r="E16" s="8">
        <f>E15-B16</f>
        <v>250000</v>
      </c>
      <c r="G16" s="5">
        <v>2</v>
      </c>
      <c r="J16" s="2">
        <v>0</v>
      </c>
      <c r="L16" s="5">
        <v>2</v>
      </c>
      <c r="O16" s="2">
        <v>0</v>
      </c>
    </row>
    <row r="17" spans="1:15" x14ac:dyDescent="0.2">
      <c r="A17" s="5">
        <v>3</v>
      </c>
      <c r="C17" s="2">
        <f t="shared" si="0"/>
        <v>11250</v>
      </c>
      <c r="D17" s="2">
        <f t="shared" si="1"/>
        <v>11250</v>
      </c>
      <c r="E17" s="8">
        <f t="shared" ref="E17" si="2">E16-B17</f>
        <v>250000</v>
      </c>
      <c r="G17" s="5">
        <v>3</v>
      </c>
      <c r="J17" s="2">
        <v>0</v>
      </c>
      <c r="L17" s="5">
        <v>3</v>
      </c>
      <c r="O17" s="2">
        <v>0</v>
      </c>
    </row>
    <row r="18" spans="1:15" x14ac:dyDescent="0.2">
      <c r="A18" s="5">
        <v>4</v>
      </c>
      <c r="B18" s="2">
        <f>$B$6/2</f>
        <v>250000</v>
      </c>
      <c r="C18" s="2">
        <f t="shared" si="0"/>
        <v>11250</v>
      </c>
      <c r="D18" s="2">
        <f t="shared" si="1"/>
        <v>261250</v>
      </c>
      <c r="E18" s="8"/>
      <c r="G18" s="5">
        <v>4</v>
      </c>
      <c r="H18" s="2">
        <f>H6</f>
        <v>500000</v>
      </c>
      <c r="J18" s="2">
        <f>SUM(H18:I18)</f>
        <v>500000</v>
      </c>
      <c r="L18" s="5">
        <v>4</v>
      </c>
      <c r="M18" s="2">
        <f>$M$9*$M$10</f>
        <v>575000</v>
      </c>
      <c r="N18" s="2">
        <f>$M$6*$M$10</f>
        <v>20000</v>
      </c>
      <c r="O18" s="2">
        <f>SUM(M18:N18)</f>
        <v>595000</v>
      </c>
    </row>
    <row r="20" spans="1:15" x14ac:dyDescent="0.2">
      <c r="A20" s="1" t="s">
        <v>41</v>
      </c>
      <c r="B20" s="12">
        <f>IRR(D14:D18)*4</f>
        <v>0.17999999999999972</v>
      </c>
      <c r="G20" s="1" t="s">
        <v>41</v>
      </c>
      <c r="H20" s="12">
        <f>IRR(J14:J18)*4</f>
        <v>0.17820909228816717</v>
      </c>
      <c r="L20" s="1" t="s">
        <v>41</v>
      </c>
      <c r="M20" s="12">
        <f>IRR(O14:O18)*4</f>
        <v>0.17779120869117548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Opciones Increibles</vt:lpstr>
      <vt:lpstr>Inv. Latinoamericanas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2021-01-19T16:05:45Z</dcterms:created>
  <dcterms:modified xsi:type="dcterms:W3CDTF">2021-01-19T17:18:52Z</dcterms:modified>
</cp:coreProperties>
</file>