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nz\Documents\UFM\PL\"/>
    </mc:Choice>
  </mc:AlternateContent>
  <xr:revisionPtr revIDLastSave="0" documentId="13_ncr:1_{0927DD6B-6D4B-485F-A938-40534E0915B3}" xr6:coauthVersionLast="46" xr6:coauthVersionMax="46" xr10:uidLastSave="{00000000-0000-0000-0000-000000000000}"/>
  <bookViews>
    <workbookView xWindow="-120" yWindow="-120" windowWidth="20730" windowHeight="11160" xr2:uid="{4E6C1285-5CD5-438E-ACB0-23DF84545B09}"/>
  </bookViews>
  <sheets>
    <sheet name="Hoja1" sheetId="1" r:id="rId1"/>
    <sheet name="Informe de respuestas 1" sheetId="3" r:id="rId2"/>
    <sheet name="Informe de sensibilidad 1" sheetId="4" r:id="rId3"/>
    <sheet name="Informe de límites 1" sheetId="5" r:id="rId4"/>
    <sheet name="Solver" sheetId="2" r:id="rId5"/>
  </sheets>
  <definedNames>
    <definedName name="solver_adj" localSheetId="4" hidden="1">Solver!$H$3:$I$3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Solver!$J$5</definedName>
    <definedName name="solver_lhs2" localSheetId="4" hidden="1">Solver!$J$6</definedName>
    <definedName name="solver_lhs3" localSheetId="4" hidden="1">Solver!$J$7</definedName>
    <definedName name="solver_lhs4" localSheetId="4" hidden="1">Solver!$J$8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Solver!$K$3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hs1" localSheetId="4" hidden="1">Solver!$L$5</definedName>
    <definedName name="solver_rhs2" localSheetId="4" hidden="1">Solver!$L$6</definedName>
    <definedName name="solver_rhs3" localSheetId="4" hidden="1">Solver!$L$7</definedName>
    <definedName name="solver_rhs4" localSheetId="4" hidden="1">Solver!$L$8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5" i="2"/>
  <c r="K3" i="2"/>
  <c r="I26" i="1"/>
  <c r="J26" i="1"/>
  <c r="M26" i="1"/>
  <c r="N26" i="1"/>
  <c r="I25" i="1"/>
  <c r="J25" i="1"/>
  <c r="M25" i="1"/>
  <c r="N25" i="1"/>
  <c r="I24" i="1"/>
  <c r="I36" i="1" s="1"/>
  <c r="J24" i="1"/>
  <c r="J36" i="1" s="1"/>
  <c r="M24" i="1"/>
  <c r="M36" i="1" s="1"/>
  <c r="N24" i="1"/>
  <c r="N36" i="1" s="1"/>
  <c r="I23" i="1"/>
  <c r="I35" i="1" s="1"/>
  <c r="J23" i="1"/>
  <c r="J22" i="1" s="1"/>
  <c r="K23" i="1"/>
  <c r="K26" i="1" s="1"/>
  <c r="L23" i="1"/>
  <c r="L22" i="1" s="1"/>
  <c r="M23" i="1"/>
  <c r="M35" i="1" s="1"/>
  <c r="N23" i="1"/>
  <c r="O23" i="1"/>
  <c r="R23" i="1" s="1"/>
  <c r="H23" i="1"/>
  <c r="H22" i="1" s="1"/>
  <c r="R16" i="1"/>
  <c r="R14" i="1"/>
  <c r="N37" i="1" l="1"/>
  <c r="M37" i="1"/>
  <c r="M38" i="1"/>
  <c r="N35" i="1"/>
  <c r="J37" i="1"/>
  <c r="J38" i="1"/>
  <c r="N38" i="1"/>
  <c r="I37" i="1"/>
  <c r="I38" i="1"/>
  <c r="O22" i="1"/>
  <c r="N22" i="1"/>
  <c r="M22" i="1"/>
  <c r="I22" i="1"/>
  <c r="I34" i="1" s="1"/>
  <c r="L24" i="1"/>
  <c r="L36" i="1" s="1"/>
  <c r="L35" i="1" s="1"/>
  <c r="H25" i="1"/>
  <c r="L25" i="1"/>
  <c r="L37" i="1" s="1"/>
  <c r="L44" i="1" s="1"/>
  <c r="L43" i="1" s="1"/>
  <c r="H26" i="1"/>
  <c r="H38" i="1" s="1"/>
  <c r="L26" i="1"/>
  <c r="L38" i="1" s="1"/>
  <c r="H24" i="1"/>
  <c r="H36" i="1" s="1"/>
  <c r="J35" i="1"/>
  <c r="K22" i="1"/>
  <c r="K34" i="1" s="1"/>
  <c r="O24" i="1"/>
  <c r="K24" i="1"/>
  <c r="K36" i="1" s="1"/>
  <c r="K35" i="1" s="1"/>
  <c r="O25" i="1"/>
  <c r="K25" i="1"/>
  <c r="O26" i="1"/>
  <c r="O34" i="1" l="1"/>
  <c r="H34" i="1"/>
  <c r="M34" i="1"/>
  <c r="K38" i="1"/>
  <c r="K45" i="1" s="1"/>
  <c r="O36" i="1"/>
  <c r="O35" i="1" s="1"/>
  <c r="R24" i="1"/>
  <c r="H35" i="1"/>
  <c r="H37" i="1"/>
  <c r="H44" i="1" s="1"/>
  <c r="H43" i="1" s="1"/>
  <c r="I44" i="1"/>
  <c r="I45" i="1" s="1"/>
  <c r="J44" i="1"/>
  <c r="J42" i="1" s="1"/>
  <c r="N44" i="1"/>
  <c r="R25" i="1"/>
  <c r="J34" i="1"/>
  <c r="K37" i="1"/>
  <c r="K44" i="1" s="1"/>
  <c r="K43" i="1" s="1"/>
  <c r="L45" i="1"/>
  <c r="L42" i="1"/>
  <c r="N34" i="1"/>
  <c r="N43" i="1"/>
  <c r="J43" i="1"/>
  <c r="M44" i="1"/>
  <c r="M45" i="1" s="1"/>
  <c r="L34" i="1"/>
  <c r="N41" i="1" l="1"/>
  <c r="J41" i="1"/>
  <c r="H42" i="1"/>
  <c r="K42" i="1"/>
  <c r="I41" i="1"/>
  <c r="I42" i="1"/>
  <c r="L41" i="1"/>
  <c r="K41" i="1"/>
  <c r="I43" i="1"/>
  <c r="N42" i="1"/>
  <c r="N45" i="1"/>
  <c r="Q35" i="1"/>
  <c r="H45" i="1"/>
  <c r="M41" i="1"/>
  <c r="M42" i="1"/>
  <c r="M43" i="1"/>
  <c r="O37" i="1"/>
  <c r="O38" i="1"/>
  <c r="H41" i="1"/>
  <c r="J45" i="1"/>
  <c r="O44" i="1" l="1"/>
  <c r="Q37" i="1"/>
  <c r="O43" i="1" l="1"/>
  <c r="O41" i="1"/>
  <c r="O42" i="1"/>
  <c r="O45" i="1"/>
</calcChain>
</file>

<file path=xl/sharedStrings.xml><?xml version="1.0" encoding="utf-8"?>
<sst xmlns="http://schemas.openxmlformats.org/spreadsheetml/2006/main" count="219" uniqueCount="126">
  <si>
    <t>Max z= A + 2B</t>
  </si>
  <si>
    <t>z-A-2B=0</t>
  </si>
  <si>
    <t>R1</t>
  </si>
  <si>
    <t>R2</t>
  </si>
  <si>
    <t>A + 4B + s1  = 21</t>
  </si>
  <si>
    <t>2A + B - e2 = 7</t>
  </si>
  <si>
    <t>3A + 1.5 B +s3 = 21</t>
  </si>
  <si>
    <t>A, B, s1, s3, e2, e4 &gt;=0</t>
  </si>
  <si>
    <t>Tabla 1</t>
  </si>
  <si>
    <t>A</t>
  </si>
  <si>
    <t>B</t>
  </si>
  <si>
    <t>s1</t>
  </si>
  <si>
    <t>e2</t>
  </si>
  <si>
    <t>s3</t>
  </si>
  <si>
    <t>e4</t>
  </si>
  <si>
    <t>z</t>
  </si>
  <si>
    <t>Rengón</t>
  </si>
  <si>
    <t>VB</t>
  </si>
  <si>
    <t>z=0</t>
  </si>
  <si>
    <t>s1=21</t>
  </si>
  <si>
    <t>e2=-7</t>
  </si>
  <si>
    <t>s3=21</t>
  </si>
  <si>
    <t>-2A+B6-e4=0</t>
  </si>
  <si>
    <t>e4=0</t>
  </si>
  <si>
    <t>21/4</t>
  </si>
  <si>
    <t>21/1.5</t>
  </si>
  <si>
    <t>0/6</t>
  </si>
  <si>
    <t>R0=R0+2R2</t>
  </si>
  <si>
    <t>R1=R1-4R2</t>
  </si>
  <si>
    <t>R3 =R3-1.5R2</t>
  </si>
  <si>
    <t>=</t>
  </si>
  <si>
    <t>R4=R4-6R2</t>
  </si>
  <si>
    <t>R3</t>
  </si>
  <si>
    <t>7/1</t>
  </si>
  <si>
    <t>A la base entra B y sale s1</t>
  </si>
  <si>
    <t>(1/4)R1</t>
  </si>
  <si>
    <t>z=10.5</t>
  </si>
  <si>
    <t>B=5.25</t>
  </si>
  <si>
    <t>e2=-1.75</t>
  </si>
  <si>
    <t>s3=13.125</t>
  </si>
  <si>
    <t>e4=31.5</t>
  </si>
  <si>
    <t>z=11</t>
  </si>
  <si>
    <t>B=5</t>
  </si>
  <si>
    <t>A=1</t>
  </si>
  <si>
    <t>s3=10.5</t>
  </si>
  <si>
    <t>e4=28</t>
  </si>
  <si>
    <t>z=13</t>
  </si>
  <si>
    <t>B=4</t>
  </si>
  <si>
    <t>A=5</t>
  </si>
  <si>
    <t>e2=7</t>
  </si>
  <si>
    <t>e4=14</t>
  </si>
  <si>
    <t>FO</t>
  </si>
  <si>
    <t>Val</t>
  </si>
  <si>
    <t>Fobj</t>
  </si>
  <si>
    <t>LI</t>
  </si>
  <si>
    <t>S</t>
  </si>
  <si>
    <t>LD</t>
  </si>
  <si>
    <t>&lt;=</t>
  </si>
  <si>
    <t>R4</t>
  </si>
  <si>
    <t>&gt;=</t>
  </si>
  <si>
    <t>Microsoft Excel 16.0 Informe de respuestas</t>
  </si>
  <si>
    <t>Hoja de cálculo: [Ejemplo Simplex.xlsx]Solver</t>
  </si>
  <si>
    <t>Informe creado: 18/02/2021 21:08:00</t>
  </si>
  <si>
    <t>Resultado: Solver encontró una solución. Se cumplen todas las restricciones y condiciones óptimas.</t>
  </si>
  <si>
    <t>Motor de Solver</t>
  </si>
  <si>
    <t>Motor: Simplex LP</t>
  </si>
  <si>
    <t>Tiempo de la solución: 0.11 segundos.</t>
  </si>
  <si>
    <t>Iteraciones: 4 Subproblemas: 0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</si>
  <si>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</si>
  <si>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</si>
  <si>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</si>
  <si>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</si>
  <si>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</si>
  <si>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</si>
  <si>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</si>
  <si>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</si>
  <si>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</si>
  <si>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</si>
  <si>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</si>
  <si>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</si>
  <si>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</si>
  <si>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</si>
  <si>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</si>
  <si>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$K$3</t>
  </si>
  <si>
    <t>Val Fobj</t>
  </si>
  <si>
    <t>$H$3</t>
  </si>
  <si>
    <t>Val A</t>
  </si>
  <si>
    <t>Continuar</t>
  </si>
  <si>
    <t>$I$3</t>
  </si>
  <si>
    <t>Val B</t>
  </si>
  <si>
    <t>$J$5</t>
  </si>
  <si>
    <t>R1 LI</t>
  </si>
  <si>
    <t>$J$5&lt;=$L$5</t>
  </si>
  <si>
    <t>Vinculante</t>
  </si>
  <si>
    <t>$J$6</t>
  </si>
  <si>
    <t>R2 LI</t>
  </si>
  <si>
    <t>$J$6&gt;=$L$6</t>
  </si>
  <si>
    <t>No vinculante</t>
  </si>
  <si>
    <t>$J$7</t>
  </si>
  <si>
    <t>R3 LI</t>
  </si>
  <si>
    <t>$J$7&lt;=$L$7</t>
  </si>
  <si>
    <t>$J$8</t>
  </si>
  <si>
    <t>R4 LI</t>
  </si>
  <si>
    <t>$J$8&gt;=$L$8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</si>
  <si>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</si>
  <si>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</si>
  <si>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</si>
  <si>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</si>
  <si>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</si>
  <si>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</si>
  <si>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</si>
  <si>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</si>
  <si>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</si>
  <si>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</si>
  <si>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</si>
  <si>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</si>
  <si>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</si>
  <si>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</si>
  <si>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</si>
  <si>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Informe creado: 18/02/2021 21:08:01</t>
  </si>
  <si>
    <t>Variable</t>
  </si>
  <si>
    <t>Inferior</t>
  </si>
  <si>
    <t>Límite</t>
  </si>
  <si>
    <t>Resultado</t>
  </si>
  <si>
    <t>Superior</t>
  </si>
  <si>
    <t>Coef&lt;0 no se toma en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</si>
</sst>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2" borderId="1" xfId="0" quotePrefix="1" applyFill="1" applyBorder="1"/>
    <xf numFmtId="0" fontId="0" fillId="0" borderId="3" xfId="0" quotePrefix="1" applyFill="1" applyBorder="1"/>
    <xf numFmtId="0" fontId="0" fillId="0" borderId="4" xfId="0" quotePrefix="1" applyFill="1" applyBorder="1"/>
    <xf numFmtId="0" fontId="0" fillId="3" borderId="1" xfId="0" quotePrefix="1" applyFill="1" applyBorder="1"/>
    <xf numFmtId="16" fontId="0" fillId="0" borderId="3" xfId="0" quotePrefix="1" applyNumberFormat="1" applyFill="1" applyBorder="1"/>
    <xf numFmtId="0" fontId="0" fillId="0" borderId="1" xfId="0" quotePrefix="1" applyFill="1" applyBorder="1"/>
    <xf numFmtId="0" fontId="0" fillId="0" borderId="0" xfId="0" quotePrefix="1" applyFill="1" applyBorder="1"/>
    <xf numFmtId="0" fontId="0" fillId="3" borderId="1" xfId="0" applyFill="1" applyBorder="1"/>
    <xf numFmtId="0" fontId="0" fillId="0" borderId="3" xfId="0" applyFill="1" applyBorder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4" borderId="1" xfId="0" quotePrefix="1" applyFill="1" applyBorder="1"/>
    <xf numFmtId="0" fontId="1" fillId="0" borderId="0" xfId="0" applyFo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3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279796</xdr:colOff>
      <xdr:row>12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A1CA11-25C8-4CF2-827E-50A98C027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089796" cy="2181225"/>
        </a:xfrm>
        <a:prstGeom prst="rect">
          <a:avLst/>
        </a:prstGeom>
      </xdr:spPr>
    </xdr:pic>
    <xdr:clientData/>
  </xdr:twoCellAnchor>
  <xdr:twoCellAnchor>
    <xdr:from>
      <xdr:col>9</xdr:col>
      <xdr:colOff>142875</xdr:colOff>
      <xdr:row>13</xdr:row>
      <xdr:rowOff>123825</xdr:rowOff>
    </xdr:from>
    <xdr:to>
      <xdr:col>9</xdr:col>
      <xdr:colOff>152400</xdr:colOff>
      <xdr:row>22</xdr:row>
      <xdr:rowOff>66675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3B72102-CD04-4AA4-8950-0BC69B060939}"/>
            </a:ext>
          </a:extLst>
        </xdr:cNvPr>
        <xdr:cNvCxnSpPr/>
      </xdr:nvCxnSpPr>
      <xdr:spPr>
        <a:xfrm>
          <a:off x="6076950" y="2600325"/>
          <a:ext cx="9525" cy="16573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23</xdr:row>
      <xdr:rowOff>104775</xdr:rowOff>
    </xdr:from>
    <xdr:to>
      <xdr:col>8</xdr:col>
      <xdr:colOff>104775</xdr:colOff>
      <xdr:row>35</xdr:row>
      <xdr:rowOff>66675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816B01E-A4B1-4117-B871-5D073057EE27}"/>
            </a:ext>
          </a:extLst>
        </xdr:cNvPr>
        <xdr:cNvCxnSpPr/>
      </xdr:nvCxnSpPr>
      <xdr:spPr>
        <a:xfrm flipH="1">
          <a:off x="5581650" y="4486275"/>
          <a:ext cx="38100" cy="22479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36</xdr:row>
      <xdr:rowOff>104775</xdr:rowOff>
    </xdr:from>
    <xdr:to>
      <xdr:col>11</xdr:col>
      <xdr:colOff>209550</xdr:colOff>
      <xdr:row>43</xdr:row>
      <xdr:rowOff>123825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BCCB5785-3170-49C1-941B-60B90548AB5A}"/>
            </a:ext>
          </a:extLst>
        </xdr:cNvPr>
        <xdr:cNvCxnSpPr/>
      </xdr:nvCxnSpPr>
      <xdr:spPr>
        <a:xfrm>
          <a:off x="6962775" y="6962775"/>
          <a:ext cx="19050" cy="1352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638175</xdr:colOff>
      <xdr:row>13</xdr:row>
      <xdr:rowOff>133350</xdr:rowOff>
    </xdr:from>
    <xdr:to>
      <xdr:col>15</xdr:col>
      <xdr:colOff>647700</xdr:colOff>
      <xdr:row>22</xdr:row>
      <xdr:rowOff>76200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11A54554-96C6-4765-B828-327C38D326B9}"/>
            </a:ext>
          </a:extLst>
        </xdr:cNvPr>
        <xdr:cNvCxnSpPr/>
      </xdr:nvCxnSpPr>
      <xdr:spPr>
        <a:xfrm>
          <a:off x="9772650" y="2609850"/>
          <a:ext cx="9525" cy="16573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12</xdr:row>
      <xdr:rowOff>66675</xdr:rowOff>
    </xdr:from>
    <xdr:to>
      <xdr:col>15</xdr:col>
      <xdr:colOff>57150</xdr:colOff>
      <xdr:row>22</xdr:row>
      <xdr:rowOff>19050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C68C5451-6437-4B85-B8D6-7644C6457E38}"/>
            </a:ext>
          </a:extLst>
        </xdr:cNvPr>
        <xdr:cNvCxnSpPr/>
      </xdr:nvCxnSpPr>
      <xdr:spPr>
        <a:xfrm>
          <a:off x="6334125" y="2352675"/>
          <a:ext cx="2857500" cy="18573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20</xdr:row>
      <xdr:rowOff>171450</xdr:rowOff>
    </xdr:from>
    <xdr:to>
      <xdr:col>15</xdr:col>
      <xdr:colOff>57150</xdr:colOff>
      <xdr:row>35</xdr:row>
      <xdr:rowOff>38100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4E8DF576-6D11-41B7-BC96-B3EDA75C6E27}"/>
            </a:ext>
          </a:extLst>
        </xdr:cNvPr>
        <xdr:cNvCxnSpPr/>
      </xdr:nvCxnSpPr>
      <xdr:spPr>
        <a:xfrm>
          <a:off x="5724525" y="3981450"/>
          <a:ext cx="3467100" cy="27241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23</xdr:row>
      <xdr:rowOff>85725</xdr:rowOff>
    </xdr:from>
    <xdr:to>
      <xdr:col>15</xdr:col>
      <xdr:colOff>619125</xdr:colOff>
      <xdr:row>35</xdr:row>
      <xdr:rowOff>95250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B28EE827-469B-4667-A358-C9E1BD185788}"/>
            </a:ext>
          </a:extLst>
        </xdr:cNvPr>
        <xdr:cNvCxnSpPr/>
      </xdr:nvCxnSpPr>
      <xdr:spPr>
        <a:xfrm>
          <a:off x="9744075" y="4467225"/>
          <a:ext cx="9525" cy="2295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33</xdr:row>
      <xdr:rowOff>38100</xdr:rowOff>
    </xdr:from>
    <xdr:to>
      <xdr:col>15</xdr:col>
      <xdr:colOff>38100</xdr:colOff>
      <xdr:row>43</xdr:row>
      <xdr:rowOff>38100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ECD69CDE-27D1-435A-93BF-5F880C2A75E0}"/>
            </a:ext>
          </a:extLst>
        </xdr:cNvPr>
        <xdr:cNvCxnSpPr/>
      </xdr:nvCxnSpPr>
      <xdr:spPr>
        <a:xfrm>
          <a:off x="7153275" y="6324600"/>
          <a:ext cx="2019300" cy="1905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36</xdr:row>
      <xdr:rowOff>123825</xdr:rowOff>
    </xdr:from>
    <xdr:to>
      <xdr:col>15</xdr:col>
      <xdr:colOff>590550</xdr:colOff>
      <xdr:row>43</xdr:row>
      <xdr:rowOff>57150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2486D591-B1AD-4CE6-AAD5-A7F9A9FB109C}"/>
            </a:ext>
          </a:extLst>
        </xdr:cNvPr>
        <xdr:cNvCxnSpPr/>
      </xdr:nvCxnSpPr>
      <xdr:spPr>
        <a:xfrm>
          <a:off x="9725025" y="6981825"/>
          <a:ext cx="0" cy="12668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35</xdr:row>
      <xdr:rowOff>161925</xdr:rowOff>
    </xdr:from>
    <xdr:to>
      <xdr:col>15</xdr:col>
      <xdr:colOff>752475</xdr:colOff>
      <xdr:row>35</xdr:row>
      <xdr:rowOff>161925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954BB0D-7000-40E0-9D48-56EACA84155D}"/>
            </a:ext>
          </a:extLst>
        </xdr:cNvPr>
        <xdr:cNvCxnSpPr/>
      </xdr:nvCxnSpPr>
      <xdr:spPr>
        <a:xfrm>
          <a:off x="7153275" y="6829425"/>
          <a:ext cx="27336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25</xdr:row>
      <xdr:rowOff>161925</xdr:rowOff>
    </xdr:from>
    <xdr:to>
      <xdr:col>15</xdr:col>
      <xdr:colOff>752475</xdr:colOff>
      <xdr:row>25</xdr:row>
      <xdr:rowOff>180975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4B8FBD4B-FACF-416E-A4AB-D3234FD74100}"/>
            </a:ext>
          </a:extLst>
        </xdr:cNvPr>
        <xdr:cNvCxnSpPr/>
      </xdr:nvCxnSpPr>
      <xdr:spPr>
        <a:xfrm flipV="1">
          <a:off x="5876925" y="4924425"/>
          <a:ext cx="4010025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279796</xdr:colOff>
      <xdr:row>11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27272E-D64F-4500-96CE-7039F3DF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89796" cy="2181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B03C-BC03-43D3-9E48-6D901A15E87C}">
  <dimension ref="G3:R45"/>
  <sheetViews>
    <sheetView tabSelected="1" workbookViewId="0">
      <selection activeCell="L13" sqref="L13"/>
    </sheetView>
  </sheetViews>
  <sheetFormatPr baseColWidth="10" defaultRowHeight="15" x14ac:dyDescent="0.25"/>
  <cols>
    <col min="7" max="7" width="7.85546875" customWidth="1"/>
    <col min="8" max="13" width="6.28515625" customWidth="1"/>
  </cols>
  <sheetData>
    <row r="3" spans="7:18" x14ac:dyDescent="0.25">
      <c r="H3" s="25" t="s">
        <v>0</v>
      </c>
      <c r="I3" s="25"/>
      <c r="J3" s="25"/>
      <c r="K3" s="25"/>
    </row>
    <row r="4" spans="7:18" x14ac:dyDescent="0.25">
      <c r="H4" s="25" t="s">
        <v>1</v>
      </c>
      <c r="I4" s="25"/>
      <c r="J4" s="25"/>
      <c r="K4" s="25"/>
    </row>
    <row r="5" spans="7:18" x14ac:dyDescent="0.25">
      <c r="G5" s="2" t="s">
        <v>2</v>
      </c>
      <c r="H5" s="25" t="s">
        <v>4</v>
      </c>
      <c r="I5" s="25"/>
      <c r="J5" s="25"/>
      <c r="K5" s="25"/>
    </row>
    <row r="6" spans="7:18" x14ac:dyDescent="0.25">
      <c r="G6" s="2" t="s">
        <v>3</v>
      </c>
      <c r="H6" s="25" t="s">
        <v>5</v>
      </c>
      <c r="I6" s="25"/>
      <c r="J6" s="25"/>
      <c r="K6" s="25"/>
    </row>
    <row r="7" spans="7:18" x14ac:dyDescent="0.25">
      <c r="G7" s="2" t="s">
        <v>32</v>
      </c>
      <c r="H7" s="25" t="s">
        <v>6</v>
      </c>
      <c r="I7" s="25"/>
      <c r="J7" s="25"/>
      <c r="K7" s="25"/>
    </row>
    <row r="8" spans="7:18" x14ac:dyDescent="0.25">
      <c r="G8" s="2" t="s">
        <v>58</v>
      </c>
      <c r="H8" s="25" t="s">
        <v>22</v>
      </c>
      <c r="I8" s="25"/>
      <c r="J8" s="25"/>
      <c r="K8" s="25"/>
      <c r="O8" s="1"/>
    </row>
    <row r="9" spans="7:18" x14ac:dyDescent="0.25">
      <c r="H9" s="25" t="s">
        <v>7</v>
      </c>
      <c r="I9" s="25"/>
      <c r="J9" s="25"/>
      <c r="K9" s="25"/>
    </row>
    <row r="11" spans="7:18" x14ac:dyDescent="0.25">
      <c r="G11" s="13" t="s">
        <v>8</v>
      </c>
      <c r="H11" s="13"/>
      <c r="I11" s="13"/>
      <c r="J11" s="13"/>
      <c r="K11" s="13"/>
      <c r="L11" s="13"/>
      <c r="M11" s="13"/>
      <c r="N11" s="13"/>
      <c r="O11" s="13"/>
      <c r="P11" s="13"/>
    </row>
    <row r="12" spans="7:18" x14ac:dyDescent="0.25">
      <c r="G12" s="2" t="s">
        <v>16</v>
      </c>
      <c r="H12" s="2" t="s">
        <v>15</v>
      </c>
      <c r="I12" s="2" t="s">
        <v>9</v>
      </c>
      <c r="J12" s="2" t="s">
        <v>10</v>
      </c>
      <c r="K12" s="2" t="s">
        <v>11</v>
      </c>
      <c r="L12" s="2" t="s">
        <v>12</v>
      </c>
      <c r="M12" s="2" t="s">
        <v>13</v>
      </c>
      <c r="N12" s="2" t="s">
        <v>14</v>
      </c>
      <c r="O12" s="3" t="s">
        <v>30</v>
      </c>
      <c r="P12" s="2" t="s">
        <v>17</v>
      </c>
    </row>
    <row r="13" spans="7:18" x14ac:dyDescent="0.25">
      <c r="G13" s="2">
        <v>0</v>
      </c>
      <c r="H13" s="2">
        <v>1</v>
      </c>
      <c r="I13" s="3">
        <v>-1</v>
      </c>
      <c r="J13" s="4">
        <v>-2</v>
      </c>
      <c r="K13" s="2"/>
      <c r="L13" s="2"/>
      <c r="M13" s="2"/>
      <c r="N13" s="2"/>
      <c r="O13" s="3">
        <v>0</v>
      </c>
      <c r="P13" s="2" t="s">
        <v>18</v>
      </c>
    </row>
    <row r="14" spans="7:18" x14ac:dyDescent="0.25">
      <c r="G14" s="2">
        <v>1</v>
      </c>
      <c r="H14" s="2"/>
      <c r="I14" s="2">
        <v>1</v>
      </c>
      <c r="J14" s="7">
        <v>4</v>
      </c>
      <c r="K14" s="3">
        <v>1</v>
      </c>
      <c r="L14" s="2"/>
      <c r="M14" s="2"/>
      <c r="N14" s="2"/>
      <c r="O14" s="3">
        <v>21</v>
      </c>
      <c r="P14" s="3" t="s">
        <v>19</v>
      </c>
      <c r="Q14" s="1" t="s">
        <v>24</v>
      </c>
      <c r="R14" s="27">
        <f>21/4</f>
        <v>5.25</v>
      </c>
    </row>
    <row r="15" spans="7:18" x14ac:dyDescent="0.25">
      <c r="G15" s="2">
        <v>2</v>
      </c>
      <c r="H15" s="2"/>
      <c r="I15" s="9">
        <v>2</v>
      </c>
      <c r="J15" s="3">
        <v>1</v>
      </c>
      <c r="K15" s="2"/>
      <c r="L15" s="3">
        <v>-1</v>
      </c>
      <c r="M15" s="2"/>
      <c r="N15" s="2"/>
      <c r="O15" s="3">
        <v>7</v>
      </c>
      <c r="P15" s="3" t="s">
        <v>20</v>
      </c>
      <c r="Q15" s="8" t="s">
        <v>33</v>
      </c>
      <c r="R15">
        <v>7</v>
      </c>
    </row>
    <row r="16" spans="7:18" x14ac:dyDescent="0.25">
      <c r="G16" s="2">
        <v>3</v>
      </c>
      <c r="H16" s="2"/>
      <c r="I16" s="3">
        <v>3</v>
      </c>
      <c r="J16" s="3">
        <v>1.5</v>
      </c>
      <c r="K16" s="2"/>
      <c r="L16" s="2"/>
      <c r="M16" s="3">
        <v>1</v>
      </c>
      <c r="N16" s="2"/>
      <c r="O16" s="3">
        <v>21</v>
      </c>
      <c r="P16" s="3" t="s">
        <v>21</v>
      </c>
      <c r="Q16" s="5" t="s">
        <v>25</v>
      </c>
      <c r="R16">
        <f>21/1.5</f>
        <v>14</v>
      </c>
    </row>
    <row r="17" spans="7:18" x14ac:dyDescent="0.25">
      <c r="G17" s="2">
        <v>4</v>
      </c>
      <c r="H17" s="2"/>
      <c r="I17" s="3">
        <v>-2</v>
      </c>
      <c r="J17" s="3">
        <v>6</v>
      </c>
      <c r="K17" s="2"/>
      <c r="L17" s="2"/>
      <c r="M17" s="2"/>
      <c r="N17" s="3">
        <v>-1</v>
      </c>
      <c r="O17" s="3">
        <v>0</v>
      </c>
      <c r="P17" s="3" t="s">
        <v>23</v>
      </c>
      <c r="Q17" s="6" t="s">
        <v>26</v>
      </c>
    </row>
    <row r="19" spans="7:18" x14ac:dyDescent="0.25">
      <c r="G19" t="s">
        <v>34</v>
      </c>
    </row>
    <row r="20" spans="7:18" x14ac:dyDescent="0.25">
      <c r="G20" s="1" t="s">
        <v>35</v>
      </c>
    </row>
    <row r="21" spans="7:18" x14ac:dyDescent="0.25">
      <c r="G21" s="2" t="s">
        <v>16</v>
      </c>
      <c r="H21" s="2" t="s">
        <v>15</v>
      </c>
      <c r="I21" s="2" t="s">
        <v>9</v>
      </c>
      <c r="J21" s="2" t="s">
        <v>10</v>
      </c>
      <c r="K21" s="2" t="s">
        <v>11</v>
      </c>
      <c r="L21" s="2" t="s">
        <v>12</v>
      </c>
      <c r="M21" s="2" t="s">
        <v>13</v>
      </c>
      <c r="N21" s="2" t="s">
        <v>14</v>
      </c>
      <c r="O21" s="3" t="s">
        <v>30</v>
      </c>
      <c r="P21" s="2" t="s">
        <v>17</v>
      </c>
    </row>
    <row r="22" spans="7:18" x14ac:dyDescent="0.25">
      <c r="G22" s="2">
        <v>0</v>
      </c>
      <c r="H22" s="15">
        <f>H13+2*H23</f>
        <v>1</v>
      </c>
      <c r="I22" s="14">
        <f t="shared" ref="I22:O22" si="0">I13+2*I23</f>
        <v>-0.5</v>
      </c>
      <c r="J22" s="15">
        <f t="shared" si="0"/>
        <v>0</v>
      </c>
      <c r="K22" s="15">
        <f t="shared" si="0"/>
        <v>0.5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10.5</v>
      </c>
      <c r="P22" s="3" t="s">
        <v>36</v>
      </c>
    </row>
    <row r="23" spans="7:18" x14ac:dyDescent="0.25">
      <c r="G23" s="2">
        <v>1</v>
      </c>
      <c r="H23" s="15">
        <f>H14/4</f>
        <v>0</v>
      </c>
      <c r="I23" s="15">
        <f t="shared" ref="I23:O23" si="1">I14/4</f>
        <v>0.25</v>
      </c>
      <c r="J23" s="15">
        <f t="shared" si="1"/>
        <v>1</v>
      </c>
      <c r="K23" s="15">
        <f t="shared" si="1"/>
        <v>0.25</v>
      </c>
      <c r="L23" s="15">
        <f t="shared" si="1"/>
        <v>0</v>
      </c>
      <c r="M23" s="15">
        <f t="shared" si="1"/>
        <v>0</v>
      </c>
      <c r="N23" s="15">
        <f t="shared" si="1"/>
        <v>0</v>
      </c>
      <c r="O23" s="15">
        <f t="shared" si="1"/>
        <v>5.25</v>
      </c>
      <c r="P23" s="3" t="s">
        <v>37</v>
      </c>
      <c r="R23">
        <f>O23/I23</f>
        <v>21</v>
      </c>
    </row>
    <row r="24" spans="7:18" x14ac:dyDescent="0.25">
      <c r="G24" s="2">
        <v>2</v>
      </c>
      <c r="H24" s="15">
        <f>H15-H23</f>
        <v>0</v>
      </c>
      <c r="I24" s="11">
        <f t="shared" ref="I24:O24" si="2">I15-I23</f>
        <v>1.75</v>
      </c>
      <c r="J24" s="15">
        <f t="shared" si="2"/>
        <v>0</v>
      </c>
      <c r="K24" s="15">
        <f t="shared" si="2"/>
        <v>-0.25</v>
      </c>
      <c r="L24" s="15">
        <f t="shared" si="2"/>
        <v>-1</v>
      </c>
      <c r="M24" s="15">
        <f t="shared" si="2"/>
        <v>0</v>
      </c>
      <c r="N24" s="15">
        <f t="shared" si="2"/>
        <v>0</v>
      </c>
      <c r="O24" s="15">
        <f t="shared" si="2"/>
        <v>1.75</v>
      </c>
      <c r="P24" s="9" t="s">
        <v>38</v>
      </c>
      <c r="R24" s="27">
        <f t="shared" ref="R24:R26" si="3">O24/I24</f>
        <v>1</v>
      </c>
    </row>
    <row r="25" spans="7:18" x14ac:dyDescent="0.25">
      <c r="G25" s="2">
        <v>3</v>
      </c>
      <c r="H25" s="15">
        <f>H16-$J$16*H23</f>
        <v>0</v>
      </c>
      <c r="I25" s="15">
        <f t="shared" ref="I25:O25" si="4">I16-$J$16*I23</f>
        <v>2.625</v>
      </c>
      <c r="J25" s="15">
        <f t="shared" si="4"/>
        <v>0</v>
      </c>
      <c r="K25" s="15">
        <f t="shared" si="4"/>
        <v>-0.375</v>
      </c>
      <c r="L25" s="15">
        <f t="shared" si="4"/>
        <v>0</v>
      </c>
      <c r="M25" s="15">
        <f t="shared" si="4"/>
        <v>1</v>
      </c>
      <c r="N25" s="15">
        <f t="shared" si="4"/>
        <v>0</v>
      </c>
      <c r="O25" s="15">
        <f t="shared" si="4"/>
        <v>13.125</v>
      </c>
      <c r="P25" s="9" t="s">
        <v>39</v>
      </c>
      <c r="R25">
        <f t="shared" si="3"/>
        <v>5</v>
      </c>
    </row>
    <row r="26" spans="7:18" x14ac:dyDescent="0.25">
      <c r="G26" s="2">
        <v>4</v>
      </c>
      <c r="H26" s="15">
        <f>H17-$J$17*H23</f>
        <v>0</v>
      </c>
      <c r="I26" s="15">
        <f t="shared" ref="I26:O26" si="5">I17-$J$17*I23</f>
        <v>-3.5</v>
      </c>
      <c r="J26" s="15">
        <f t="shared" si="5"/>
        <v>0</v>
      </c>
      <c r="K26" s="15">
        <f t="shared" si="5"/>
        <v>-1.5</v>
      </c>
      <c r="L26" s="15">
        <f t="shared" si="5"/>
        <v>0</v>
      </c>
      <c r="M26" s="15">
        <f t="shared" si="5"/>
        <v>0</v>
      </c>
      <c r="N26" s="15">
        <f t="shared" si="5"/>
        <v>-1</v>
      </c>
      <c r="O26" s="15">
        <f t="shared" si="5"/>
        <v>-31.5</v>
      </c>
      <c r="P26" s="9" t="s">
        <v>40</v>
      </c>
      <c r="Q26" s="12" t="s">
        <v>125</v>
      </c>
    </row>
    <row r="28" spans="7:18" x14ac:dyDescent="0.25">
      <c r="G28" s="1" t="s">
        <v>27</v>
      </c>
    </row>
    <row r="29" spans="7:18" x14ac:dyDescent="0.25">
      <c r="G29" s="1" t="s">
        <v>28</v>
      </c>
    </row>
    <row r="30" spans="7:18" x14ac:dyDescent="0.25">
      <c r="G30" s="1" t="s">
        <v>29</v>
      </c>
    </row>
    <row r="31" spans="7:18" x14ac:dyDescent="0.25">
      <c r="G31" s="10" t="s">
        <v>31</v>
      </c>
    </row>
    <row r="33" spans="7:17" x14ac:dyDescent="0.25">
      <c r="G33" s="2" t="s">
        <v>16</v>
      </c>
      <c r="H33" s="2" t="s">
        <v>15</v>
      </c>
      <c r="I33" s="2" t="s">
        <v>9</v>
      </c>
      <c r="J33" s="2" t="s">
        <v>10</v>
      </c>
      <c r="K33" s="2" t="s">
        <v>11</v>
      </c>
      <c r="L33" s="2" t="s">
        <v>12</v>
      </c>
      <c r="M33" s="2" t="s">
        <v>13</v>
      </c>
      <c r="N33" s="2" t="s">
        <v>14</v>
      </c>
      <c r="O33" s="3" t="s">
        <v>30</v>
      </c>
      <c r="P33" s="2" t="s">
        <v>17</v>
      </c>
    </row>
    <row r="34" spans="7:17" x14ac:dyDescent="0.25">
      <c r="G34" s="2">
        <v>0</v>
      </c>
      <c r="H34" s="3">
        <f>H22-$I$22*H36</f>
        <v>1</v>
      </c>
      <c r="I34" s="3">
        <f t="shared" ref="I34:O34" si="6">I22-$I$22*I36</f>
        <v>0</v>
      </c>
      <c r="J34" s="3">
        <f t="shared" si="6"/>
        <v>0</v>
      </c>
      <c r="K34" s="3">
        <f t="shared" si="6"/>
        <v>0.4285714285714286</v>
      </c>
      <c r="L34" s="4">
        <f t="shared" si="6"/>
        <v>-0.2857142857142857</v>
      </c>
      <c r="M34" s="3">
        <f t="shared" si="6"/>
        <v>0</v>
      </c>
      <c r="N34" s="3">
        <f t="shared" si="6"/>
        <v>0</v>
      </c>
      <c r="O34" s="3">
        <f t="shared" si="6"/>
        <v>11</v>
      </c>
      <c r="P34" s="9" t="s">
        <v>41</v>
      </c>
    </row>
    <row r="35" spans="7:17" x14ac:dyDescent="0.25">
      <c r="G35" s="2">
        <v>1</v>
      </c>
      <c r="H35" s="2">
        <f>H23-$I$23*H36</f>
        <v>0</v>
      </c>
      <c r="I35" s="2">
        <f t="shared" ref="I35:O35" si="7">I23-$I$23*I36</f>
        <v>0</v>
      </c>
      <c r="J35" s="2">
        <f t="shared" si="7"/>
        <v>1</v>
      </c>
      <c r="K35" s="2">
        <f t="shared" si="7"/>
        <v>0.2857142857142857</v>
      </c>
      <c r="L35" s="2">
        <f t="shared" si="7"/>
        <v>0.14285714285714285</v>
      </c>
      <c r="M35" s="2">
        <f t="shared" si="7"/>
        <v>0</v>
      </c>
      <c r="N35" s="2">
        <f t="shared" si="7"/>
        <v>0</v>
      </c>
      <c r="O35" s="2">
        <f t="shared" si="7"/>
        <v>5</v>
      </c>
      <c r="P35" s="9" t="s">
        <v>42</v>
      </c>
      <c r="Q35" s="12">
        <f>O35/L35</f>
        <v>35</v>
      </c>
    </row>
    <row r="36" spans="7:17" x14ac:dyDescent="0.25">
      <c r="G36" s="2">
        <v>2</v>
      </c>
      <c r="H36" s="2">
        <f>H24/$I$24</f>
        <v>0</v>
      </c>
      <c r="I36" s="2">
        <f t="shared" ref="I36:O36" si="8">I24/$I$24</f>
        <v>1</v>
      </c>
      <c r="J36" s="2">
        <f t="shared" si="8"/>
        <v>0</v>
      </c>
      <c r="K36" s="2">
        <f t="shared" si="8"/>
        <v>-0.14285714285714285</v>
      </c>
      <c r="L36" s="2">
        <f t="shared" si="8"/>
        <v>-0.5714285714285714</v>
      </c>
      <c r="M36" s="2">
        <f t="shared" si="8"/>
        <v>0</v>
      </c>
      <c r="N36" s="2">
        <f t="shared" si="8"/>
        <v>0</v>
      </c>
      <c r="O36" s="2">
        <f t="shared" si="8"/>
        <v>1</v>
      </c>
      <c r="P36" s="3" t="s">
        <v>43</v>
      </c>
      <c r="Q36" s="12" t="s">
        <v>125</v>
      </c>
    </row>
    <row r="37" spans="7:17" x14ac:dyDescent="0.25">
      <c r="G37" s="2">
        <v>3</v>
      </c>
      <c r="H37" s="2">
        <f>H25-$I$25*H36</f>
        <v>0</v>
      </c>
      <c r="I37" s="2">
        <f t="shared" ref="I37:O37" si="9">I25-$I$25*I36</f>
        <v>0</v>
      </c>
      <c r="J37" s="2">
        <f t="shared" si="9"/>
        <v>0</v>
      </c>
      <c r="K37" s="2">
        <f t="shared" si="9"/>
        <v>0</v>
      </c>
      <c r="L37" s="11">
        <f t="shared" si="9"/>
        <v>1.5</v>
      </c>
      <c r="M37" s="2">
        <f t="shared" si="9"/>
        <v>1</v>
      </c>
      <c r="N37" s="2">
        <f t="shared" si="9"/>
        <v>0</v>
      </c>
      <c r="O37" s="2">
        <f t="shared" si="9"/>
        <v>10.5</v>
      </c>
      <c r="P37" s="9" t="s">
        <v>44</v>
      </c>
      <c r="Q37" s="26">
        <f t="shared" ref="Q37" si="10">O37/L37</f>
        <v>7</v>
      </c>
    </row>
    <row r="38" spans="7:17" x14ac:dyDescent="0.25">
      <c r="G38" s="2">
        <v>4</v>
      </c>
      <c r="H38" s="2">
        <f>H26-$I$26*H36</f>
        <v>0</v>
      </c>
      <c r="I38" s="2">
        <f t="shared" ref="I38:O38" si="11">I26-$I$26*I36</f>
        <v>0</v>
      </c>
      <c r="J38" s="2">
        <f t="shared" si="11"/>
        <v>0</v>
      </c>
      <c r="K38" s="2">
        <f t="shared" si="11"/>
        <v>-2</v>
      </c>
      <c r="L38" s="2">
        <f t="shared" si="11"/>
        <v>-2</v>
      </c>
      <c r="M38" s="2">
        <f t="shared" si="11"/>
        <v>0</v>
      </c>
      <c r="N38" s="2">
        <f t="shared" si="11"/>
        <v>-1</v>
      </c>
      <c r="O38" s="2">
        <f t="shared" si="11"/>
        <v>-28</v>
      </c>
      <c r="P38" s="9" t="s">
        <v>45</v>
      </c>
      <c r="Q38" s="12"/>
    </row>
    <row r="40" spans="7:17" x14ac:dyDescent="0.25">
      <c r="G40" s="2" t="s">
        <v>16</v>
      </c>
      <c r="H40" s="2" t="s">
        <v>15</v>
      </c>
      <c r="I40" s="2" t="s">
        <v>9</v>
      </c>
      <c r="J40" s="2" t="s">
        <v>10</v>
      </c>
      <c r="K40" s="2" t="s">
        <v>11</v>
      </c>
      <c r="L40" s="2" t="s">
        <v>12</v>
      </c>
      <c r="M40" s="2" t="s">
        <v>13</v>
      </c>
      <c r="N40" s="2" t="s">
        <v>14</v>
      </c>
      <c r="O40" s="3" t="s">
        <v>30</v>
      </c>
      <c r="P40" s="2" t="s">
        <v>17</v>
      </c>
    </row>
    <row r="41" spans="7:17" x14ac:dyDescent="0.25">
      <c r="G41" s="2">
        <v>0</v>
      </c>
      <c r="H41" s="16">
        <f>H34-$L$34*H44</f>
        <v>1</v>
      </c>
      <c r="I41" s="9">
        <f t="shared" ref="I41:O41" si="12">I34-$L$34*I44</f>
        <v>0</v>
      </c>
      <c r="J41" s="9">
        <f t="shared" si="12"/>
        <v>0</v>
      </c>
      <c r="K41" s="9">
        <f t="shared" si="12"/>
        <v>0.4285714285714286</v>
      </c>
      <c r="L41" s="9">
        <f t="shared" si="12"/>
        <v>0</v>
      </c>
      <c r="M41" s="9">
        <f t="shared" si="12"/>
        <v>0.19047619047619047</v>
      </c>
      <c r="N41" s="9">
        <f t="shared" si="12"/>
        <v>0</v>
      </c>
      <c r="O41" s="9">
        <f t="shared" si="12"/>
        <v>13</v>
      </c>
      <c r="P41" s="9" t="s">
        <v>46</v>
      </c>
    </row>
    <row r="42" spans="7:17" x14ac:dyDescent="0.25">
      <c r="G42" s="2">
        <v>1</v>
      </c>
      <c r="H42" s="9">
        <f>H35-$L$35*H44</f>
        <v>0</v>
      </c>
      <c r="I42" s="9">
        <f t="shared" ref="I42:O42" si="13">I35-$L$35*I44</f>
        <v>0</v>
      </c>
      <c r="J42" s="16">
        <f t="shared" si="13"/>
        <v>1</v>
      </c>
      <c r="K42" s="9">
        <f t="shared" si="13"/>
        <v>0.2857142857142857</v>
      </c>
      <c r="L42" s="9">
        <f t="shared" si="13"/>
        <v>0</v>
      </c>
      <c r="M42" s="9">
        <f t="shared" si="13"/>
        <v>-9.5238095238095233E-2</v>
      </c>
      <c r="N42" s="9">
        <f t="shared" si="13"/>
        <v>0</v>
      </c>
      <c r="O42" s="9">
        <f t="shared" si="13"/>
        <v>4</v>
      </c>
      <c r="P42" s="9" t="s">
        <v>47</v>
      </c>
    </row>
    <row r="43" spans="7:17" x14ac:dyDescent="0.25">
      <c r="G43" s="2">
        <v>2</v>
      </c>
      <c r="H43" s="9">
        <f>H36-$L$36*H44</f>
        <v>0</v>
      </c>
      <c r="I43" s="16">
        <f t="shared" ref="I43:O43" si="14">I36-$L$36*I44</f>
        <v>1</v>
      </c>
      <c r="J43" s="9">
        <f t="shared" si="14"/>
        <v>0</v>
      </c>
      <c r="K43" s="9">
        <f t="shared" si="14"/>
        <v>-0.14285714285714285</v>
      </c>
      <c r="L43" s="9">
        <f t="shared" si="14"/>
        <v>0</v>
      </c>
      <c r="M43" s="9">
        <f t="shared" si="14"/>
        <v>0.38095238095238093</v>
      </c>
      <c r="N43" s="9">
        <f t="shared" si="14"/>
        <v>0</v>
      </c>
      <c r="O43" s="9">
        <f t="shared" si="14"/>
        <v>5</v>
      </c>
      <c r="P43" s="9" t="s">
        <v>48</v>
      </c>
    </row>
    <row r="44" spans="7:17" x14ac:dyDescent="0.25">
      <c r="G44" s="2">
        <v>3</v>
      </c>
      <c r="H44" s="9">
        <f>H37/$L$37</f>
        <v>0</v>
      </c>
      <c r="I44" s="9">
        <f t="shared" ref="I44:O44" si="15">I37/$L$37</f>
        <v>0</v>
      </c>
      <c r="J44" s="9">
        <f t="shared" si="15"/>
        <v>0</v>
      </c>
      <c r="K44" s="9">
        <f t="shared" si="15"/>
        <v>0</v>
      </c>
      <c r="L44" s="16">
        <f t="shared" si="15"/>
        <v>1</v>
      </c>
      <c r="M44" s="9">
        <f t="shared" si="15"/>
        <v>0.66666666666666663</v>
      </c>
      <c r="N44" s="9">
        <f t="shared" si="15"/>
        <v>0</v>
      </c>
      <c r="O44" s="9">
        <f t="shared" si="15"/>
        <v>7</v>
      </c>
      <c r="P44" s="9" t="s">
        <v>49</v>
      </c>
    </row>
    <row r="45" spans="7:17" x14ac:dyDescent="0.25">
      <c r="G45" s="2">
        <v>4</v>
      </c>
      <c r="H45" s="9">
        <f>H38-$L$38*H44</f>
        <v>0</v>
      </c>
      <c r="I45" s="9">
        <f t="shared" ref="I45:O45" si="16">I38-$L$38*I44</f>
        <v>0</v>
      </c>
      <c r="J45" s="9">
        <f t="shared" si="16"/>
        <v>0</v>
      </c>
      <c r="K45" s="9">
        <f t="shared" si="16"/>
        <v>-2</v>
      </c>
      <c r="L45" s="9">
        <f t="shared" si="16"/>
        <v>0</v>
      </c>
      <c r="M45" s="9">
        <f t="shared" si="16"/>
        <v>1.3333333333333333</v>
      </c>
      <c r="N45" s="16">
        <f t="shared" si="16"/>
        <v>-1</v>
      </c>
      <c r="O45" s="9">
        <f t="shared" si="16"/>
        <v>-14</v>
      </c>
      <c r="P45" s="9" t="s">
        <v>50</v>
      </c>
    </row>
  </sheetData>
  <mergeCells count="8">
    <mergeCell ref="G11:P11"/>
    <mergeCell ref="H3:K3"/>
    <mergeCell ref="H4:K4"/>
    <mergeCell ref="H5:K5"/>
    <mergeCell ref="H6:K6"/>
    <mergeCell ref="H7:K7"/>
    <mergeCell ref="H8:K8"/>
    <mergeCell ref="H9:K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E3E8-C2CE-453E-9203-F9466E40B4B3}">
  <dimension ref="A1:G30"/>
  <sheetViews>
    <sheetView showGridLines="0" topLeftCell="A13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0.5703125" bestFit="1" customWidth="1"/>
    <col min="6" max="6" width="13.28515625" bestFit="1" customWidth="1"/>
    <col min="7" max="7" width="8" bestFit="1" customWidth="1"/>
  </cols>
  <sheetData>
    <row r="1" spans="1:5" x14ac:dyDescent="0.25">
      <c r="A1" s="17" t="s">
        <v>60</v>
      </c>
    </row>
    <row r="2" spans="1:5" x14ac:dyDescent="0.25">
      <c r="A2" s="17" t="s">
        <v>61</v>
      </c>
    </row>
    <row r="3" spans="1:5" x14ac:dyDescent="0.25">
      <c r="A3" s="17" t="s">
        <v>62</v>
      </c>
    </row>
    <row r="4" spans="1:5" x14ac:dyDescent="0.25">
      <c r="A4" s="17" t="s">
        <v>63</v>
      </c>
    </row>
    <row r="5" spans="1:5" x14ac:dyDescent="0.25">
      <c r="A5" s="17" t="s">
        <v>64</v>
      </c>
    </row>
    <row r="6" spans="1:5" x14ac:dyDescent="0.25">
      <c r="A6" s="17"/>
      <c r="B6" t="s">
        <v>65</v>
      </c>
    </row>
    <row r="7" spans="1:5" x14ac:dyDescent="0.25">
      <c r="A7" s="17"/>
      <c r="B7" t="s">
        <v>66</v>
      </c>
    </row>
    <row r="8" spans="1:5" x14ac:dyDescent="0.25">
      <c r="A8" s="17"/>
      <c r="B8" t="s">
        <v>67</v>
      </c>
    </row>
    <row r="9" spans="1:5" x14ac:dyDescent="0.25">
      <c r="A9" s="17" t="s">
        <v>68</v>
      </c>
    </row>
    <row r="10" spans="1:5" x14ac:dyDescent="0.25">
      <c r="B10" t="s">
        <v>69</v>
      </c>
    </row>
    <row r="11" spans="1:5" x14ac:dyDescent="0.25">
      <c r="B11" t="s">
        <v>70</v>
      </c>
    </row>
    <row r="14" spans="1:5" ht="15.75" thickBot="1" x14ac:dyDescent="0.3">
      <c r="A14" t="s">
        <v>71</v>
      </c>
    </row>
    <row r="15" spans="1:5" ht="15.75" thickBot="1" x14ac:dyDescent="0.3">
      <c r="B15" s="19" t="s">
        <v>72</v>
      </c>
      <c r="C15" s="19" t="s">
        <v>73</v>
      </c>
      <c r="D15" s="19" t="s">
        <v>74</v>
      </c>
      <c r="E15" s="19" t="s">
        <v>75</v>
      </c>
    </row>
    <row r="16" spans="1:5" ht="15.75" thickBot="1" x14ac:dyDescent="0.3">
      <c r="B16" s="18" t="s">
        <v>83</v>
      </c>
      <c r="C16" s="18" t="s">
        <v>84</v>
      </c>
      <c r="D16" s="21">
        <v>3</v>
      </c>
      <c r="E16" s="21">
        <v>13</v>
      </c>
    </row>
    <row r="19" spans="1:7" ht="15.75" thickBot="1" x14ac:dyDescent="0.3">
      <c r="A19" t="s">
        <v>76</v>
      </c>
    </row>
    <row r="20" spans="1:7" ht="15.75" thickBot="1" x14ac:dyDescent="0.3">
      <c r="B20" s="19" t="s">
        <v>72</v>
      </c>
      <c r="C20" s="19" t="s">
        <v>73</v>
      </c>
      <c r="D20" s="19" t="s">
        <v>74</v>
      </c>
      <c r="E20" s="19" t="s">
        <v>75</v>
      </c>
      <c r="F20" s="19" t="s">
        <v>77</v>
      </c>
    </row>
    <row r="21" spans="1:7" x14ac:dyDescent="0.25">
      <c r="B21" s="20" t="s">
        <v>85</v>
      </c>
      <c r="C21" s="20" t="s">
        <v>86</v>
      </c>
      <c r="D21" s="22">
        <v>1</v>
      </c>
      <c r="E21" s="22">
        <v>5</v>
      </c>
      <c r="F21" s="20" t="s">
        <v>87</v>
      </c>
    </row>
    <row r="22" spans="1:7" ht="15.75" thickBot="1" x14ac:dyDescent="0.3">
      <c r="B22" s="18" t="s">
        <v>88</v>
      </c>
      <c r="C22" s="18" t="s">
        <v>89</v>
      </c>
      <c r="D22" s="21">
        <v>1</v>
      </c>
      <c r="E22" s="21">
        <v>4</v>
      </c>
      <c r="F22" s="18" t="s">
        <v>87</v>
      </c>
    </row>
    <row r="25" spans="1:7" ht="15.75" thickBot="1" x14ac:dyDescent="0.3">
      <c r="A25" t="s">
        <v>78</v>
      </c>
    </row>
    <row r="26" spans="1:7" ht="15.75" thickBot="1" x14ac:dyDescent="0.3">
      <c r="B26" s="19" t="s">
        <v>72</v>
      </c>
      <c r="C26" s="19" t="s">
        <v>73</v>
      </c>
      <c r="D26" s="19" t="s">
        <v>79</v>
      </c>
      <c r="E26" s="19" t="s">
        <v>80</v>
      </c>
      <c r="F26" s="19" t="s">
        <v>81</v>
      </c>
      <c r="G26" s="19" t="s">
        <v>82</v>
      </c>
    </row>
    <row r="27" spans="1:7" x14ac:dyDescent="0.25">
      <c r="B27" s="20" t="s">
        <v>90</v>
      </c>
      <c r="C27" s="20" t="s">
        <v>91</v>
      </c>
      <c r="D27" s="22">
        <v>21</v>
      </c>
      <c r="E27" s="20" t="s">
        <v>92</v>
      </c>
      <c r="F27" s="20" t="s">
        <v>93</v>
      </c>
      <c r="G27" s="20">
        <v>0</v>
      </c>
    </row>
    <row r="28" spans="1:7" x14ac:dyDescent="0.25">
      <c r="B28" s="20" t="s">
        <v>94</v>
      </c>
      <c r="C28" s="20" t="s">
        <v>95</v>
      </c>
      <c r="D28" s="22">
        <v>14</v>
      </c>
      <c r="E28" s="20" t="s">
        <v>96</v>
      </c>
      <c r="F28" s="20" t="s">
        <v>97</v>
      </c>
      <c r="G28" s="22">
        <v>7</v>
      </c>
    </row>
    <row r="29" spans="1:7" x14ac:dyDescent="0.25">
      <c r="B29" s="20" t="s">
        <v>98</v>
      </c>
      <c r="C29" s="20" t="s">
        <v>99</v>
      </c>
      <c r="D29" s="22">
        <v>21</v>
      </c>
      <c r="E29" s="20" t="s">
        <v>100</v>
      </c>
      <c r="F29" s="20" t="s">
        <v>93</v>
      </c>
      <c r="G29" s="20">
        <v>0</v>
      </c>
    </row>
    <row r="30" spans="1:7" ht="15.75" thickBot="1" x14ac:dyDescent="0.3">
      <c r="B30" s="18" t="s">
        <v>101</v>
      </c>
      <c r="C30" s="18" t="s">
        <v>102</v>
      </c>
      <c r="D30" s="21">
        <v>14</v>
      </c>
      <c r="E30" s="18" t="s">
        <v>103</v>
      </c>
      <c r="F30" s="18" t="s">
        <v>97</v>
      </c>
      <c r="G30" s="21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9B30-84A7-46EB-9BB9-919CDCA47382}">
  <dimension ref="A1:H18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5.7109375" bestFit="1" customWidth="1"/>
    <col min="5" max="5" width="12" bestFit="1" customWidth="1"/>
    <col min="6" max="6" width="12.85546875" bestFit="1" customWidth="1"/>
    <col min="7" max="8" width="10.5703125" bestFit="1" customWidth="1"/>
  </cols>
  <sheetData>
    <row r="1" spans="1:8" x14ac:dyDescent="0.25">
      <c r="A1" s="17" t="s">
        <v>104</v>
      </c>
    </row>
    <row r="2" spans="1:8" x14ac:dyDescent="0.25">
      <c r="A2" s="17" t="s">
        <v>61</v>
      </c>
    </row>
    <row r="3" spans="1:8" x14ac:dyDescent="0.25">
      <c r="A3" s="17" t="s">
        <v>62</v>
      </c>
    </row>
    <row r="6" spans="1:8" ht="15.75" thickBot="1" x14ac:dyDescent="0.3">
      <c r="A6" t="s">
        <v>76</v>
      </c>
    </row>
    <row r="7" spans="1:8" x14ac:dyDescent="0.25">
      <c r="B7" s="23"/>
      <c r="C7" s="23"/>
      <c r="D7" s="23" t="s">
        <v>105</v>
      </c>
      <c r="E7" s="23" t="s">
        <v>107</v>
      </c>
      <c r="F7" s="23" t="s">
        <v>109</v>
      </c>
      <c r="G7" s="23" t="s">
        <v>111</v>
      </c>
      <c r="H7" s="23" t="s">
        <v>111</v>
      </c>
    </row>
    <row r="8" spans="1:8" ht="15.75" thickBot="1" x14ac:dyDescent="0.3">
      <c r="B8" s="24" t="s">
        <v>72</v>
      </c>
      <c r="C8" s="24" t="s">
        <v>73</v>
      </c>
      <c r="D8" s="24" t="s">
        <v>106</v>
      </c>
      <c r="E8" s="24" t="s">
        <v>108</v>
      </c>
      <c r="F8" s="24" t="s">
        <v>110</v>
      </c>
      <c r="G8" s="24" t="s">
        <v>112</v>
      </c>
      <c r="H8" s="24" t="s">
        <v>113</v>
      </c>
    </row>
    <row r="9" spans="1:8" x14ac:dyDescent="0.25">
      <c r="B9" s="20" t="s">
        <v>85</v>
      </c>
      <c r="C9" s="20" t="s">
        <v>86</v>
      </c>
      <c r="D9" s="20">
        <v>5</v>
      </c>
      <c r="E9" s="20">
        <v>0</v>
      </c>
      <c r="F9" s="20">
        <v>1</v>
      </c>
      <c r="G9" s="20">
        <v>3.0000000000000004</v>
      </c>
      <c r="H9" s="20">
        <v>0.49999999999999983</v>
      </c>
    </row>
    <row r="10" spans="1:8" ht="15.75" thickBot="1" x14ac:dyDescent="0.3">
      <c r="B10" s="18" t="s">
        <v>88</v>
      </c>
      <c r="C10" s="18" t="s">
        <v>89</v>
      </c>
      <c r="D10" s="18">
        <v>4</v>
      </c>
      <c r="E10" s="18">
        <v>0</v>
      </c>
      <c r="F10" s="18">
        <v>2</v>
      </c>
      <c r="G10" s="18">
        <v>2.0000000000000004</v>
      </c>
      <c r="H10" s="18">
        <v>1.5000000000000002</v>
      </c>
    </row>
    <row r="12" spans="1:8" ht="15.75" thickBot="1" x14ac:dyDescent="0.3">
      <c r="A12" t="s">
        <v>78</v>
      </c>
    </row>
    <row r="13" spans="1:8" x14ac:dyDescent="0.25">
      <c r="B13" s="23"/>
      <c r="C13" s="23"/>
      <c r="D13" s="23" t="s">
        <v>105</v>
      </c>
      <c r="E13" s="23" t="s">
        <v>114</v>
      </c>
      <c r="F13" s="23" t="s">
        <v>116</v>
      </c>
      <c r="G13" s="23" t="s">
        <v>111</v>
      </c>
      <c r="H13" s="23" t="s">
        <v>111</v>
      </c>
    </row>
    <row r="14" spans="1:8" ht="15.75" thickBot="1" x14ac:dyDescent="0.3">
      <c r="B14" s="24" t="s">
        <v>72</v>
      </c>
      <c r="C14" s="24" t="s">
        <v>73</v>
      </c>
      <c r="D14" s="24" t="s">
        <v>106</v>
      </c>
      <c r="E14" s="24" t="s">
        <v>115</v>
      </c>
      <c r="F14" s="24" t="s">
        <v>117</v>
      </c>
      <c r="G14" s="24" t="s">
        <v>112</v>
      </c>
      <c r="H14" s="24" t="s">
        <v>113</v>
      </c>
    </row>
    <row r="15" spans="1:8" x14ac:dyDescent="0.25">
      <c r="B15" s="20" t="s">
        <v>90</v>
      </c>
      <c r="C15" s="20" t="s">
        <v>91</v>
      </c>
      <c r="D15" s="20">
        <v>21</v>
      </c>
      <c r="E15" s="20">
        <v>0.4285714285714286</v>
      </c>
      <c r="F15" s="20">
        <v>21</v>
      </c>
      <c r="G15" s="20">
        <v>35</v>
      </c>
      <c r="H15" s="20">
        <v>7.0000000000000018</v>
      </c>
    </row>
    <row r="16" spans="1:8" x14ac:dyDescent="0.25">
      <c r="B16" s="20" t="s">
        <v>94</v>
      </c>
      <c r="C16" s="20" t="s">
        <v>95</v>
      </c>
      <c r="D16" s="20">
        <v>14</v>
      </c>
      <c r="E16" s="20">
        <v>0</v>
      </c>
      <c r="F16" s="20">
        <v>7</v>
      </c>
      <c r="G16" s="20">
        <v>7</v>
      </c>
      <c r="H16" s="20">
        <v>1E+30</v>
      </c>
    </row>
    <row r="17" spans="2:8" x14ac:dyDescent="0.25">
      <c r="B17" s="20" t="s">
        <v>98</v>
      </c>
      <c r="C17" s="20" t="s">
        <v>99</v>
      </c>
      <c r="D17" s="20">
        <v>21</v>
      </c>
      <c r="E17" s="20">
        <v>0.19047619047619041</v>
      </c>
      <c r="F17" s="20">
        <v>21</v>
      </c>
      <c r="G17" s="20">
        <v>10.500000000000005</v>
      </c>
      <c r="H17" s="20">
        <v>10.5</v>
      </c>
    </row>
    <row r="18" spans="2:8" ht="15.75" thickBot="1" x14ac:dyDescent="0.3">
      <c r="B18" s="18" t="s">
        <v>101</v>
      </c>
      <c r="C18" s="18" t="s">
        <v>102</v>
      </c>
      <c r="D18" s="18">
        <v>14</v>
      </c>
      <c r="E18" s="18">
        <v>0</v>
      </c>
      <c r="F18" s="18">
        <v>0</v>
      </c>
      <c r="G18" s="18">
        <v>14.000000000000004</v>
      </c>
      <c r="H18" s="18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637A-158C-40ED-AB69-AB6D188B8F1D}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7" t="s">
        <v>118</v>
      </c>
    </row>
    <row r="2" spans="1:10" x14ac:dyDescent="0.25">
      <c r="A2" s="17" t="s">
        <v>61</v>
      </c>
    </row>
    <row r="3" spans="1:10" x14ac:dyDescent="0.25">
      <c r="A3" s="17" t="s">
        <v>119</v>
      </c>
    </row>
    <row r="5" spans="1:10" ht="15.75" thickBot="1" x14ac:dyDescent="0.3"/>
    <row r="6" spans="1:10" x14ac:dyDescent="0.25">
      <c r="B6" s="23"/>
      <c r="C6" s="23" t="s">
        <v>109</v>
      </c>
      <c r="D6" s="23"/>
    </row>
    <row r="7" spans="1:10" ht="15.75" thickBot="1" x14ac:dyDescent="0.3">
      <c r="B7" s="24" t="s">
        <v>72</v>
      </c>
      <c r="C7" s="24" t="s">
        <v>73</v>
      </c>
      <c r="D7" s="24" t="s">
        <v>106</v>
      </c>
    </row>
    <row r="8" spans="1:10" ht="15.75" thickBot="1" x14ac:dyDescent="0.3">
      <c r="B8" s="18" t="s">
        <v>83</v>
      </c>
      <c r="C8" s="18" t="s">
        <v>84</v>
      </c>
      <c r="D8" s="21">
        <v>13</v>
      </c>
    </row>
    <row r="10" spans="1:10" ht="15.75" thickBot="1" x14ac:dyDescent="0.3"/>
    <row r="11" spans="1:10" x14ac:dyDescent="0.25">
      <c r="B11" s="23"/>
      <c r="C11" s="23" t="s">
        <v>120</v>
      </c>
      <c r="D11" s="23"/>
      <c r="F11" s="23" t="s">
        <v>121</v>
      </c>
      <c r="G11" s="23" t="s">
        <v>109</v>
      </c>
      <c r="I11" s="23" t="s">
        <v>124</v>
      </c>
      <c r="J11" s="23" t="s">
        <v>109</v>
      </c>
    </row>
    <row r="12" spans="1:10" ht="15.75" thickBot="1" x14ac:dyDescent="0.3">
      <c r="B12" s="24" t="s">
        <v>72</v>
      </c>
      <c r="C12" s="24" t="s">
        <v>73</v>
      </c>
      <c r="D12" s="24" t="s">
        <v>106</v>
      </c>
      <c r="F12" s="24" t="s">
        <v>122</v>
      </c>
      <c r="G12" s="24" t="s">
        <v>123</v>
      </c>
      <c r="I12" s="24" t="s">
        <v>122</v>
      </c>
      <c r="J12" s="24" t="s">
        <v>123</v>
      </c>
    </row>
    <row r="13" spans="1:10" x14ac:dyDescent="0.25">
      <c r="B13" s="20" t="s">
        <v>85</v>
      </c>
      <c r="C13" s="20" t="s">
        <v>86</v>
      </c>
      <c r="D13" s="22">
        <v>5</v>
      </c>
      <c r="F13" s="22">
        <v>1.5</v>
      </c>
      <c r="G13" s="22">
        <v>9.5</v>
      </c>
      <c r="I13" s="22">
        <v>5</v>
      </c>
      <c r="J13" s="22">
        <v>13</v>
      </c>
    </row>
    <row r="14" spans="1:10" ht="15.75" thickBot="1" x14ac:dyDescent="0.3">
      <c r="B14" s="18" t="s">
        <v>88</v>
      </c>
      <c r="C14" s="18" t="s">
        <v>89</v>
      </c>
      <c r="D14" s="21">
        <v>4</v>
      </c>
      <c r="F14" s="21">
        <v>1.6666666666666665</v>
      </c>
      <c r="G14" s="21">
        <v>8.3333333333333321</v>
      </c>
      <c r="I14" s="21">
        <v>3.9999999999999996</v>
      </c>
      <c r="J14" s="21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6525-20F2-4C9C-B05E-0EBDC6EEA2DA}">
  <dimension ref="G1:L8"/>
  <sheetViews>
    <sheetView workbookViewId="0">
      <selection activeCell="L13" sqref="L13"/>
    </sheetView>
  </sheetViews>
  <sheetFormatPr baseColWidth="10" defaultRowHeight="15" x14ac:dyDescent="0.25"/>
  <cols>
    <col min="7" max="7" width="3.85546875" bestFit="1" customWidth="1"/>
    <col min="9" max="9" width="4" bestFit="1" customWidth="1"/>
    <col min="10" max="10" width="5" customWidth="1"/>
  </cols>
  <sheetData>
    <row r="1" spans="7:12" x14ac:dyDescent="0.25">
      <c r="G1" s="2"/>
      <c r="H1" s="2" t="s">
        <v>9</v>
      </c>
      <c r="I1" s="2" t="s">
        <v>10</v>
      </c>
    </row>
    <row r="2" spans="7:12" x14ac:dyDescent="0.25">
      <c r="G2" s="2" t="s">
        <v>51</v>
      </c>
      <c r="H2" s="2">
        <v>1</v>
      </c>
      <c r="I2" s="2">
        <v>2</v>
      </c>
      <c r="K2" t="s">
        <v>53</v>
      </c>
    </row>
    <row r="3" spans="7:12" x14ac:dyDescent="0.25">
      <c r="G3" s="2" t="s">
        <v>52</v>
      </c>
      <c r="H3" s="2">
        <v>5</v>
      </c>
      <c r="I3" s="2">
        <v>4</v>
      </c>
      <c r="K3">
        <f>SUMPRODUCT(H3:I3,H2:I2)</f>
        <v>13</v>
      </c>
    </row>
    <row r="4" spans="7:12" x14ac:dyDescent="0.25">
      <c r="G4" s="2"/>
      <c r="H4" s="2"/>
      <c r="I4" s="2"/>
      <c r="J4" s="2" t="s">
        <v>54</v>
      </c>
      <c r="K4" s="2" t="s">
        <v>55</v>
      </c>
      <c r="L4" s="2" t="s">
        <v>56</v>
      </c>
    </row>
    <row r="5" spans="7:12" x14ac:dyDescent="0.25">
      <c r="G5" s="2" t="s">
        <v>2</v>
      </c>
      <c r="H5" s="2">
        <v>1</v>
      </c>
      <c r="I5" s="2">
        <v>4</v>
      </c>
      <c r="J5" s="2">
        <f>SUMPRODUCT($H$3:$I$3,H5:I5)</f>
        <v>21</v>
      </c>
      <c r="K5" s="2" t="s">
        <v>57</v>
      </c>
      <c r="L5" s="2">
        <v>21</v>
      </c>
    </row>
    <row r="6" spans="7:12" x14ac:dyDescent="0.25">
      <c r="G6" s="2" t="s">
        <v>3</v>
      </c>
      <c r="H6" s="2">
        <v>2</v>
      </c>
      <c r="I6" s="2">
        <v>1</v>
      </c>
      <c r="J6" s="2">
        <f t="shared" ref="J6:J8" si="0">SUMPRODUCT($H$3:$I$3,H6:I6)</f>
        <v>14</v>
      </c>
      <c r="K6" s="2" t="s">
        <v>59</v>
      </c>
      <c r="L6" s="2">
        <v>7</v>
      </c>
    </row>
    <row r="7" spans="7:12" x14ac:dyDescent="0.25">
      <c r="G7" s="2" t="s">
        <v>32</v>
      </c>
      <c r="H7" s="2">
        <v>3</v>
      </c>
      <c r="I7" s="2">
        <v>1.5</v>
      </c>
      <c r="J7" s="2">
        <f t="shared" si="0"/>
        <v>21</v>
      </c>
      <c r="K7" s="2" t="s">
        <v>57</v>
      </c>
      <c r="L7" s="2">
        <v>21</v>
      </c>
    </row>
    <row r="8" spans="7:12" x14ac:dyDescent="0.25">
      <c r="G8" s="2" t="s">
        <v>58</v>
      </c>
      <c r="H8" s="2">
        <v>-2</v>
      </c>
      <c r="I8" s="2">
        <v>6</v>
      </c>
      <c r="J8" s="2">
        <f t="shared" si="0"/>
        <v>14</v>
      </c>
      <c r="K8" s="2" t="s">
        <v>59</v>
      </c>
      <c r="L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Informe de respuestas 1</vt:lpstr>
      <vt:lpstr>Informe de sensibilidad 1</vt:lpstr>
      <vt:lpstr>Informe de límites 1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</dc:creator>
  <cp:lastModifiedBy>Heinz</cp:lastModifiedBy>
  <dcterms:created xsi:type="dcterms:W3CDTF">2021-02-18T20:36:18Z</dcterms:created>
  <dcterms:modified xsi:type="dcterms:W3CDTF">2021-02-19T03:25:36Z</dcterms:modified>
</cp:coreProperties>
</file>