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D:\___UFM-Cursos___\3_5_Semestre-[Mayo-Julio-2020]\____SumaDeCursosUFM2.2____\____Teorias_Monetarias___\Trabajos\sim\"/>
    </mc:Choice>
  </mc:AlternateContent>
  <xr:revisionPtr revIDLastSave="0" documentId="13_ncr:1_{2006AE16-1BA6-490A-8060-2B26F4F6C9DD}" xr6:coauthVersionLast="45" xr6:coauthVersionMax="45" xr10:uidLastSave="{00000000-0000-0000-0000-000000000000}"/>
  <bookViews>
    <workbookView xWindow="-120" yWindow="-120" windowWidth="29040" windowHeight="15840" activeTab="3" xr2:uid="{00000000-000D-0000-FFFF-FFFF00000000}"/>
  </bookViews>
  <sheets>
    <sheet name="Inciso1,2" sheetId="2" r:id="rId1"/>
    <sheet name="Inciso3" sheetId="1" r:id="rId2"/>
    <sheet name="Inciso4" sheetId="3" r:id="rId3"/>
    <sheet name="Inciso5"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5" i="4" l="1"/>
  <c r="C8" i="4" l="1"/>
  <c r="C9" i="4"/>
  <c r="C10" i="4"/>
  <c r="C11" i="4"/>
  <c r="C12" i="4"/>
  <c r="C13" i="4"/>
  <c r="C7" i="4"/>
  <c r="C6" i="4"/>
  <c r="E10" i="2"/>
  <c r="B16" i="4" l="1"/>
  <c r="B13" i="4"/>
  <c r="B12" i="4"/>
  <c r="B11" i="4"/>
  <c r="B10" i="4"/>
  <c r="B9" i="4"/>
  <c r="B6" i="4"/>
  <c r="B8" i="4"/>
  <c r="B7" i="4"/>
  <c r="B7" i="3" l="1"/>
  <c r="B6" i="3"/>
  <c r="B3" i="1"/>
</calcChain>
</file>

<file path=xl/sharedStrings.xml><?xml version="1.0" encoding="utf-8"?>
<sst xmlns="http://schemas.openxmlformats.org/spreadsheetml/2006/main" count="99" uniqueCount="93">
  <si>
    <t>SISTEMA BANCARIO</t>
  </si>
  <si>
    <t>BALANCE GENERAL CONDENSADO CONSOLIDADO</t>
  </si>
  <si>
    <t>AL 31/12/2019</t>
  </si>
  <si>
    <t>Cifras en miles de quetzales</t>
  </si>
  <si>
    <t>MONEDA NACIONAL</t>
  </si>
  <si>
    <t>MONEDA EXTRANJERA</t>
  </si>
  <si>
    <t>TOTAL</t>
  </si>
  <si>
    <t>A C T I V O</t>
  </si>
  <si>
    <t>DISPONIBILIDADES</t>
  </si>
  <si>
    <t>Caja</t>
  </si>
  <si>
    <t>Banco Central</t>
  </si>
  <si>
    <t>Bancos del País</t>
  </si>
  <si>
    <t>Bancos del Exterior</t>
  </si>
  <si>
    <t>Cheques a Compensar</t>
  </si>
  <si>
    <t>Giros sobre el Exterior</t>
  </si>
  <si>
    <t>INVERSIONES</t>
  </si>
  <si>
    <t>En Títulos-Valores para Negociación</t>
  </si>
  <si>
    <t>En Títulos-Valores para la Venta</t>
  </si>
  <si>
    <t>En Títulos-Valores para su Vencimiento</t>
  </si>
  <si>
    <t>Operaciones de Reporto</t>
  </si>
  <si>
    <t>Certificados de Participación</t>
  </si>
  <si>
    <t>Intereses Pagados en Compra de Valolres</t>
  </si>
  <si>
    <t>SUMA</t>
  </si>
  <si>
    <t>(-) Estimaciones por Valuación</t>
  </si>
  <si>
    <t>CARTERA DE CRÉDITOS</t>
  </si>
  <si>
    <t>Vigente</t>
  </si>
  <si>
    <t>Vencida</t>
  </si>
  <si>
    <t>(-) Estimaciones Por Valuación</t>
  </si>
  <si>
    <t>PRODUCTOS FINANCIEROS POR COBRAR</t>
  </si>
  <si>
    <t>CUENTAS POR COBRAR (Neto)</t>
  </si>
  <si>
    <t>BIENES REALIZABLES (Neto)</t>
  </si>
  <si>
    <t>INVERSIONES PERMANENTES (Neto)</t>
  </si>
  <si>
    <t>OTRAS INVERSIONES (Neto)</t>
  </si>
  <si>
    <t>SUC., CASA MATRIZ Y DEPTOS. ADSCRITOS</t>
  </si>
  <si>
    <t>INMUEBLES Y MUEBLES (Neto)</t>
  </si>
  <si>
    <t>CARGOS DIFERIDOS (Neto)</t>
  </si>
  <si>
    <t>P A S I V O</t>
  </si>
  <si>
    <t>OBLIGACIONES DEPOSITARIAS</t>
  </si>
  <si>
    <t>Depósitos Monetarios</t>
  </si>
  <si>
    <t>Depósitos de Ahorro</t>
  </si>
  <si>
    <t>Depósitos a Plazo</t>
  </si>
  <si>
    <t>Depósitos a la Orden</t>
  </si>
  <si>
    <t>Depósitos con Restricciones</t>
  </si>
  <si>
    <t>CRÉDITOS OBTENIDOS</t>
  </si>
  <si>
    <t>Del Banco Central</t>
  </si>
  <si>
    <t>De Instituciones Financieras Nacionales</t>
  </si>
  <si>
    <t>De Instituciones Financieras Extranjeras</t>
  </si>
  <si>
    <t>De Organismos Internacionales</t>
  </si>
  <si>
    <t>OBLIGACIONES FINANCIERAS</t>
  </si>
  <si>
    <t>GASTOS FINANCIEROS POR PAGAR</t>
  </si>
  <si>
    <t>CUENTAS POR PAGAR</t>
  </si>
  <si>
    <t>PROVISIONES</t>
  </si>
  <si>
    <t>SUC. , CASA MATRIZ Y DEPTOS. ADSCRITOS</t>
  </si>
  <si>
    <t>OTRAS OBLIGACIONES</t>
  </si>
  <si>
    <t>CRÉDITOS DIFERIDOS</t>
  </si>
  <si>
    <t>OTRAS CUENTAS ACREEDORAS</t>
  </si>
  <si>
    <t>C A P I T A L C O N T A B L E</t>
  </si>
  <si>
    <t>CAPITAL PAGADO</t>
  </si>
  <si>
    <t>Capital Autorizado</t>
  </si>
  <si>
    <t>Capital no Pagado (-)</t>
  </si>
  <si>
    <t>Casa Matriz, Capital Asignado</t>
  </si>
  <si>
    <t>APORTACIONES PERMANENTES</t>
  </si>
  <si>
    <t>RESERVAS DE CAPITAL</t>
  </si>
  <si>
    <t>RESERVAS PARA ACTIVOS EXTRAORDINARIOS</t>
  </si>
  <si>
    <t>REVALUACIÓN DE ACTIVOS</t>
  </si>
  <si>
    <t>OBLIGACIONES SUBORDINADAS</t>
  </si>
  <si>
    <t>GANANCIAS Y PÉRDIDAS POR FUSIÓN</t>
  </si>
  <si>
    <t>VALUACIÓN DE ACTIVOS DE RECUPERACIÓN DUDOSA</t>
  </si>
  <si>
    <t>PROVISIÓN DE BENEFICIOS A EMPLEADOS</t>
  </si>
  <si>
    <t>AJUSTES AL IMPUESTO SOBRE LA RENTA</t>
  </si>
  <si>
    <t>GANANCIAS O PÉRDIDAS POR CAMBIOS EN EL VALOR DE MERCADO DE LAS INVERSIONES</t>
  </si>
  <si>
    <t>RESULTADO DE EJERCICIOS ANTERIORES</t>
  </si>
  <si>
    <t>RESULTADOS DEL EJERCICIO</t>
  </si>
  <si>
    <t>TOTAL IGUAL A LA SUMA DEL ACTIVO</t>
  </si>
  <si>
    <r>
      <t>3.</t>
    </r>
    <r>
      <rPr>
        <b/>
        <sz val="7"/>
        <color theme="1"/>
        <rFont val="Times New Roman"/>
        <family val="1"/>
      </rPr>
      <t xml:space="preserve">      </t>
    </r>
    <r>
      <rPr>
        <sz val="12"/>
        <color theme="1"/>
        <rFont val="Cambria"/>
        <family val="1"/>
      </rPr>
      <t xml:space="preserve">Si, el 100%  de las Inversiones del Sistema Bancario son bonos del gobierno. En condiciones normales ¿cuánto sería lo máximo que pueda monetizar el banco central a favor del sistema financiero? </t>
    </r>
  </si>
  <si>
    <t>Máximo:</t>
  </si>
  <si>
    <r>
      <t>4.</t>
    </r>
    <r>
      <rPr>
        <sz val="7"/>
        <color theme="1"/>
        <rFont val="Times New Roman"/>
        <family val="1"/>
      </rPr>
      <t xml:space="preserve">      </t>
    </r>
    <r>
      <rPr>
        <sz val="12"/>
        <color theme="1"/>
        <rFont val="Cambria"/>
        <family val="1"/>
      </rPr>
      <t>Suponga, que el Sr. Giamattei en diciembre de 2019, antes de asumir la presidencia, quería convencer a los miembros de la Junta Monetaria que la situación de los hospitales es una emergencia.  Para esto proponía que el Banco de Guatemala diera un crédito al Gobierno Central por 25 mil millones de Q. A Cambio de bonos a 20 años. ¿Cómo quedaría el balance del Banco de Guatemala? ¿Cuánto crecería?</t>
    </r>
  </si>
  <si>
    <t>DEBE</t>
  </si>
  <si>
    <t>HABER</t>
  </si>
  <si>
    <t>NUMERARIO NACIONAL</t>
  </si>
  <si>
    <t>Liquidez inmediata</t>
  </si>
  <si>
    <t>Patrimonio en relación a activos</t>
  </si>
  <si>
    <t>Patrimonio en relación a cartera de créditos</t>
  </si>
  <si>
    <t>Patrimonio en relación a las captaciones</t>
  </si>
  <si>
    <t>Rentabilidad sobre patrimonio</t>
  </si>
  <si>
    <t>Rentabilidad sobre activos</t>
  </si>
  <si>
    <t>Cartera vigente en relación a cartera bruta</t>
  </si>
  <si>
    <t>Liquidez no inmediata</t>
  </si>
  <si>
    <t>Ganancia</t>
  </si>
  <si>
    <t>Pérdida</t>
  </si>
  <si>
    <t>RAZONES</t>
  </si>
  <si>
    <r>
      <t>5.</t>
    </r>
    <r>
      <rPr>
        <sz val="7"/>
        <color theme="1"/>
        <rFont val="Times New Roman"/>
        <family val="1"/>
      </rPr>
      <t xml:space="preserve">      </t>
    </r>
    <r>
      <rPr>
        <sz val="12"/>
        <color theme="1"/>
        <rFont val="Cambria"/>
        <family val="1"/>
      </rPr>
      <t xml:space="preserve">Suponga que los bonos (los 25 K Millones) los emitió el Ministerio de Finanzas a 25 años con una tasa de 8.5% de interés anual.  El Banco de Guatemala sabe que este dinero es inflacionario, y que el gobierno central no se lo pagará. Pero, sabe que si se lo vende al sistema financiero nacional el Gobierno tendrá que pagar porque si no lo descontrolaría. Suponga que por el riesgo que genera se venderían a un 75%. Analizando el balance condensado del sistema financiero, ¿Cree usted que es posible esa transacción? Justifique su respuesta usando las razones financieras aprendidas. </t>
    </r>
  </si>
  <si>
    <t>Si es posible por el hecho que los dos bancos se encuentran líquidos a corto plazo. Sin embargo no es recomendable ya que la liquidez baja mucho. Se recomienda que no baje de 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</si>
</sst>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2"/>
      <color theme="1"/>
      <name val="Cambria"/>
      <family val="1"/>
    </font>
    <font>
      <b/>
      <sz val="12"/>
      <color theme="1"/>
      <name val="Cambria"/>
      <family val="1"/>
    </font>
    <font>
      <b/>
      <sz val="7"/>
      <color theme="1"/>
      <name val="Times New Roman"/>
      <family val="1"/>
    </font>
    <font>
      <b/>
      <sz val="13.5"/>
      <color theme="1"/>
      <name val="Calibri"/>
      <family val="2"/>
      <scheme val="minor"/>
    </font>
    <font>
      <sz val="7"/>
      <color theme="1"/>
      <name val="Times New Roman"/>
      <family val="1"/>
    </font>
    <font>
      <sz val="11"/>
      <color theme="1"/>
      <name val="Calibri"/>
      <family val="2"/>
      <scheme val="minor"/>
    </font>
  </fonts>
  <fills count="6">
    <fill>
      <patternFill patternType="none"/>
    </fill>
    <fill>
      <patternFill patternType="gray125"/>
    </fill>
    <fill>
      <patternFill patternType="solid">
        <fgColor rgb="FFCCCC99"/>
        <bgColor indexed="64"/>
      </patternFill>
    </fill>
    <fill>
      <patternFill patternType="solid">
        <fgColor rgb="FFFFFFCC"/>
        <bgColor indexed="64"/>
      </patternFill>
    </fill>
    <fill>
      <patternFill patternType="solid">
        <fgColor rgb="FFFFFFFF"/>
        <bgColor indexed="64"/>
      </patternFill>
    </fill>
    <fill>
      <patternFill patternType="solid">
        <fgColor rgb="FFFFFF00"/>
        <bgColor indexed="64"/>
      </patternFill>
    </fill>
  </fills>
  <borders count="4">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9" fontId="7" fillId="0" borderId="0" applyFont="0" applyFill="0" applyBorder="0" applyAlignment="0" applyProtection="0"/>
  </cellStyleXfs>
  <cellXfs count="18">
    <xf numFmtId="0" fontId="0" fillId="0" borderId="0" xfId="0"/>
    <xf numFmtId="0" fontId="0" fillId="2" borderId="3" xfId="0" applyFill="1" applyBorder="1" applyAlignment="1">
      <alignment horizontal="left" wrapText="1"/>
    </xf>
    <xf numFmtId="0" fontId="1" fillId="3" borderId="3" xfId="0" applyFont="1" applyFill="1" applyBorder="1" applyAlignment="1">
      <alignment horizontal="center" wrapText="1"/>
    </xf>
    <xf numFmtId="0" fontId="0" fillId="4" borderId="3" xfId="0" applyFill="1" applyBorder="1" applyAlignment="1">
      <alignment horizontal="left" wrapText="1"/>
    </xf>
    <xf numFmtId="3" fontId="0" fillId="4" borderId="3" xfId="0" applyNumberFormat="1" applyFill="1" applyBorder="1" applyAlignment="1">
      <alignment horizontal="right" wrapText="1"/>
    </xf>
    <xf numFmtId="0" fontId="0" fillId="4" borderId="3" xfId="0" applyFill="1" applyBorder="1" applyAlignment="1">
      <alignment horizontal="right" wrapText="1"/>
    </xf>
    <xf numFmtId="0" fontId="1" fillId="5" borderId="0" xfId="0" applyFont="1" applyFill="1"/>
    <xf numFmtId="3" fontId="1" fillId="5" borderId="0" xfId="0" applyNumberFormat="1" applyFont="1" applyFill="1"/>
    <xf numFmtId="0" fontId="1" fillId="5" borderId="0" xfId="0" applyFont="1" applyFill="1" applyAlignment="1">
      <alignment horizontal="left" wrapText="1"/>
    </xf>
    <xf numFmtId="0" fontId="0" fillId="0" borderId="0" xfId="0" applyAlignment="1">
      <alignment horizontal="left" wrapText="1"/>
    </xf>
    <xf numFmtId="10" fontId="0" fillId="0" borderId="0" xfId="1" applyNumberFormat="1" applyFont="1"/>
    <xf numFmtId="0" fontId="0" fillId="0" borderId="0" xfId="0" applyAlignment="1"/>
    <xf numFmtId="0" fontId="5" fillId="2" borderId="1" xfId="0" applyFont="1" applyFill="1" applyBorder="1" applyAlignment="1">
      <alignment horizontal="left" wrapText="1"/>
    </xf>
    <xf numFmtId="0" fontId="5" fillId="2" borderId="2" xfId="0" applyFont="1" applyFill="1" applyBorder="1" applyAlignment="1">
      <alignment horizontal="left" wrapText="1"/>
    </xf>
    <xf numFmtId="0" fontId="0" fillId="2" borderId="1" xfId="0" applyFill="1" applyBorder="1" applyAlignment="1">
      <alignment horizontal="left" wrapText="1"/>
    </xf>
    <xf numFmtId="0" fontId="0" fillId="2" borderId="2" xfId="0" applyFill="1" applyBorder="1" applyAlignment="1">
      <alignment horizontal="left" wrapText="1"/>
    </xf>
    <xf numFmtId="0" fontId="3" fillId="0" borderId="0" xfId="0" applyFont="1" applyAlignment="1">
      <alignment horizontal="left" vertical="center" wrapText="1"/>
    </xf>
    <xf numFmtId="0" fontId="2" fillId="0" borderId="0" xfId="0" applyFont="1" applyAlignment="1">
      <alignment horizontal="left"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5</xdr:col>
      <xdr:colOff>342900</xdr:colOff>
      <xdr:row>2</xdr:row>
      <xdr:rowOff>19050</xdr:rowOff>
    </xdr:from>
    <xdr:to>
      <xdr:col>28</xdr:col>
      <xdr:colOff>128785</xdr:colOff>
      <xdr:row>36</xdr:row>
      <xdr:rowOff>197674</xdr:rowOff>
    </xdr:to>
    <xdr:pic>
      <xdr:nvPicPr>
        <xdr:cNvPr id="2" name="Picture 1">
          <a:extLst>
            <a:ext uri="{FF2B5EF4-FFF2-40B4-BE49-F238E27FC236}">
              <a16:creationId xmlns:a16="http://schemas.microsoft.com/office/drawing/2014/main" id="{460FE7E3-AA86-4A02-95AE-4FA391BA92E3}"/>
            </a:ext>
          </a:extLst>
        </xdr:cNvPr>
        <xdr:cNvPicPr>
          <a:picLocks noChangeAspect="1"/>
        </xdr:cNvPicPr>
      </xdr:nvPicPr>
      <xdr:blipFill>
        <a:blip xmlns:r="http://schemas.openxmlformats.org/officeDocument/2006/relationships" r:embed="rId1"/>
        <a:stretch>
          <a:fillRect/>
        </a:stretch>
      </xdr:blipFill>
      <xdr:spPr>
        <a:xfrm>
          <a:off x="5000625" y="400050"/>
          <a:ext cx="13806685" cy="87511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400050</xdr:colOff>
      <xdr:row>1</xdr:row>
      <xdr:rowOff>95250</xdr:rowOff>
    </xdr:from>
    <xdr:to>
      <xdr:col>16</xdr:col>
      <xdr:colOff>420370</xdr:colOff>
      <xdr:row>14</xdr:row>
      <xdr:rowOff>114300</xdr:rowOff>
    </xdr:to>
    <xdr:pic>
      <xdr:nvPicPr>
        <xdr:cNvPr id="2" name="Picture 1">
          <a:extLst>
            <a:ext uri="{FF2B5EF4-FFF2-40B4-BE49-F238E27FC236}">
              <a16:creationId xmlns:a16="http://schemas.microsoft.com/office/drawing/2014/main" id="{6E04BDD8-C5ED-4D2F-AC05-00EB68B4F9D5}"/>
            </a:ext>
          </a:extLst>
        </xdr:cNvPr>
        <xdr:cNvPicPr/>
      </xdr:nvPicPr>
      <xdr:blipFill>
        <a:blip xmlns:r="http://schemas.openxmlformats.org/officeDocument/2006/relationships" r:embed="rId1"/>
        <a:stretch>
          <a:fillRect/>
        </a:stretch>
      </xdr:blipFill>
      <xdr:spPr>
        <a:xfrm>
          <a:off x="7772400" y="895350"/>
          <a:ext cx="4897120" cy="24955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DAAE9-DA1D-4306-AE96-51412280B3B3}">
  <dimension ref="A1:E89"/>
  <sheetViews>
    <sheetView workbookViewId="0">
      <selection activeCell="E10" sqref="E10"/>
    </sheetView>
  </sheetViews>
  <sheetFormatPr defaultRowHeight="15" x14ac:dyDescent="0.25"/>
  <cols>
    <col min="1" max="1" width="26.28515625" bestFit="1" customWidth="1"/>
    <col min="2" max="2" width="11.140625" bestFit="1" customWidth="1"/>
    <col min="3" max="3" width="12.140625" bestFit="1" customWidth="1"/>
    <col min="4" max="4" width="11.140625" bestFit="1" customWidth="1"/>
    <col min="5" max="5" width="14.5703125" bestFit="1" customWidth="1"/>
  </cols>
  <sheetData>
    <row r="1" spans="1:5" x14ac:dyDescent="0.25">
      <c r="A1" s="12" t="s">
        <v>0</v>
      </c>
    </row>
    <row r="2" spans="1:5" x14ac:dyDescent="0.25">
      <c r="A2" s="13"/>
    </row>
    <row r="3" spans="1:5" ht="45" x14ac:dyDescent="0.25">
      <c r="A3" s="1" t="s">
        <v>1</v>
      </c>
    </row>
    <row r="4" spans="1:5" x14ac:dyDescent="0.25">
      <c r="A4" s="1" t="s">
        <v>2</v>
      </c>
    </row>
    <row r="5" spans="1:5" x14ac:dyDescent="0.25">
      <c r="A5" s="14" t="s">
        <v>3</v>
      </c>
    </row>
    <row r="6" spans="1:5" x14ac:dyDescent="0.25">
      <c r="A6" s="15"/>
    </row>
    <row r="7" spans="1:5" ht="30" x14ac:dyDescent="0.25">
      <c r="A7" s="2"/>
      <c r="B7" s="2" t="s">
        <v>4</v>
      </c>
      <c r="C7" s="2" t="s">
        <v>5</v>
      </c>
      <c r="D7" s="2" t="s">
        <v>6</v>
      </c>
      <c r="E7" s="2" t="s">
        <v>6</v>
      </c>
    </row>
    <row r="8" spans="1:5" x14ac:dyDescent="0.25">
      <c r="A8" s="3" t="s">
        <v>7</v>
      </c>
      <c r="B8" s="4">
        <v>257305410</v>
      </c>
      <c r="C8" s="4">
        <v>92378790</v>
      </c>
      <c r="D8" s="4">
        <v>349684200</v>
      </c>
      <c r="E8" s="4">
        <v>349684200</v>
      </c>
    </row>
    <row r="9" spans="1:5" x14ac:dyDescent="0.25">
      <c r="A9" s="3"/>
      <c r="B9" s="5"/>
      <c r="C9" s="5"/>
      <c r="D9" s="5"/>
      <c r="E9" s="5"/>
    </row>
    <row r="10" spans="1:5" x14ac:dyDescent="0.25">
      <c r="A10" s="3" t="s">
        <v>8</v>
      </c>
      <c r="B10" s="4">
        <v>37359883</v>
      </c>
      <c r="C10" s="4">
        <v>12595511</v>
      </c>
      <c r="D10" s="4">
        <v>49955394</v>
      </c>
      <c r="E10" s="4">
        <f>49955394-(25000000*0.75)</f>
        <v>31205394</v>
      </c>
    </row>
    <row r="11" spans="1:5" x14ac:dyDescent="0.25">
      <c r="A11" s="3" t="s">
        <v>9</v>
      </c>
      <c r="B11" s="4">
        <v>6960201</v>
      </c>
      <c r="C11" s="4">
        <v>403681</v>
      </c>
      <c r="D11" s="4">
        <v>7363883</v>
      </c>
      <c r="E11" s="4">
        <v>7363883</v>
      </c>
    </row>
    <row r="12" spans="1:5" x14ac:dyDescent="0.25">
      <c r="A12" s="3" t="s">
        <v>10</v>
      </c>
      <c r="B12" s="4">
        <v>28133013</v>
      </c>
      <c r="C12" s="4">
        <v>6869346</v>
      </c>
      <c r="D12" s="4">
        <v>35002359</v>
      </c>
      <c r="E12" s="4">
        <v>35002359</v>
      </c>
    </row>
    <row r="13" spans="1:5" x14ac:dyDescent="0.25">
      <c r="A13" s="3" t="s">
        <v>11</v>
      </c>
      <c r="B13" s="4">
        <v>156282</v>
      </c>
      <c r="C13" s="4">
        <v>5120</v>
      </c>
      <c r="D13" s="4">
        <v>161402</v>
      </c>
      <c r="E13" s="4">
        <v>161402</v>
      </c>
    </row>
    <row r="14" spans="1:5" x14ac:dyDescent="0.25">
      <c r="A14" s="3" t="s">
        <v>12</v>
      </c>
      <c r="B14" s="4">
        <v>660280</v>
      </c>
      <c r="C14" s="4">
        <v>4985693</v>
      </c>
      <c r="D14" s="4">
        <v>5645973</v>
      </c>
      <c r="E14" s="4">
        <v>5645973</v>
      </c>
    </row>
    <row r="15" spans="1:5" x14ac:dyDescent="0.25">
      <c r="A15" s="3" t="s">
        <v>13</v>
      </c>
      <c r="B15" s="4">
        <v>1450106</v>
      </c>
      <c r="C15" s="4">
        <v>296799</v>
      </c>
      <c r="D15" s="4">
        <v>1746906</v>
      </c>
      <c r="E15" s="4">
        <v>1746906</v>
      </c>
    </row>
    <row r="16" spans="1:5" x14ac:dyDescent="0.25">
      <c r="A16" s="3" t="s">
        <v>14</v>
      </c>
      <c r="B16" s="5">
        <v>0</v>
      </c>
      <c r="C16" s="4">
        <v>34872</v>
      </c>
      <c r="D16" s="4">
        <v>34872</v>
      </c>
      <c r="E16" s="4">
        <v>34872</v>
      </c>
    </row>
    <row r="17" spans="1:5" x14ac:dyDescent="0.25">
      <c r="A17" s="3"/>
      <c r="B17" s="5"/>
      <c r="C17" s="5"/>
      <c r="D17" s="5"/>
      <c r="E17" s="5"/>
    </row>
    <row r="18" spans="1:5" x14ac:dyDescent="0.25">
      <c r="A18" s="3" t="s">
        <v>15</v>
      </c>
      <c r="B18" s="4">
        <v>89895124</v>
      </c>
      <c r="C18" s="4">
        <v>8384555</v>
      </c>
      <c r="D18" s="4">
        <v>98279679</v>
      </c>
      <c r="E18" s="4">
        <v>98279679</v>
      </c>
    </row>
    <row r="19" spans="1:5" ht="30" x14ac:dyDescent="0.25">
      <c r="A19" s="3" t="s">
        <v>16</v>
      </c>
      <c r="B19" s="5">
        <v>0</v>
      </c>
      <c r="C19" s="5">
        <v>0</v>
      </c>
      <c r="D19" s="5">
        <v>0</v>
      </c>
      <c r="E19" s="5">
        <v>0</v>
      </c>
    </row>
    <row r="20" spans="1:5" ht="30" x14ac:dyDescent="0.25">
      <c r="A20" s="3" t="s">
        <v>17</v>
      </c>
      <c r="B20" s="4">
        <v>47836346</v>
      </c>
      <c r="C20" s="4">
        <v>4588018</v>
      </c>
      <c r="D20" s="4">
        <v>52424364</v>
      </c>
      <c r="E20" s="4">
        <v>52424364</v>
      </c>
    </row>
    <row r="21" spans="1:5" ht="30" x14ac:dyDescent="0.25">
      <c r="A21" s="3" t="s">
        <v>18</v>
      </c>
      <c r="B21" s="4">
        <v>37892495</v>
      </c>
      <c r="C21" s="4">
        <v>3515922</v>
      </c>
      <c r="D21" s="4">
        <v>41408417</v>
      </c>
      <c r="E21" s="4">
        <v>41408417</v>
      </c>
    </row>
    <row r="22" spans="1:5" x14ac:dyDescent="0.25">
      <c r="A22" s="3" t="s">
        <v>19</v>
      </c>
      <c r="B22" s="4">
        <v>3719434</v>
      </c>
      <c r="C22" s="4">
        <v>274002</v>
      </c>
      <c r="D22" s="4">
        <v>3993436</v>
      </c>
      <c r="E22" s="4">
        <v>3993436</v>
      </c>
    </row>
    <row r="23" spans="1:5" ht="30" x14ac:dyDescent="0.25">
      <c r="A23" s="3" t="s">
        <v>20</v>
      </c>
      <c r="B23" s="4">
        <v>654529</v>
      </c>
      <c r="C23" s="5">
        <v>0</v>
      </c>
      <c r="D23" s="4">
        <v>654529</v>
      </c>
      <c r="E23" s="4">
        <v>654529</v>
      </c>
    </row>
    <row r="24" spans="1:5" ht="30" x14ac:dyDescent="0.25">
      <c r="A24" s="3" t="s">
        <v>21</v>
      </c>
      <c r="B24" s="4">
        <v>6762</v>
      </c>
      <c r="C24" s="4">
        <v>6613</v>
      </c>
      <c r="D24" s="4">
        <v>13375</v>
      </c>
      <c r="E24" s="4">
        <v>13375</v>
      </c>
    </row>
    <row r="25" spans="1:5" x14ac:dyDescent="0.25">
      <c r="A25" s="3"/>
      <c r="B25" s="5"/>
      <c r="C25" s="5"/>
      <c r="D25" s="5"/>
      <c r="E25" s="5"/>
    </row>
    <row r="26" spans="1:5" x14ac:dyDescent="0.25">
      <c r="A26" s="3" t="s">
        <v>22</v>
      </c>
      <c r="B26" s="4">
        <v>90109567</v>
      </c>
      <c r="C26" s="4">
        <v>8384555</v>
      </c>
      <c r="D26" s="4">
        <v>98494121</v>
      </c>
      <c r="E26" s="4">
        <v>98494121</v>
      </c>
    </row>
    <row r="27" spans="1:5" ht="30" x14ac:dyDescent="0.25">
      <c r="A27" s="3" t="s">
        <v>23</v>
      </c>
      <c r="B27" s="4">
        <v>214443</v>
      </c>
      <c r="C27" s="5">
        <v>0</v>
      </c>
      <c r="D27" s="4">
        <v>214443</v>
      </c>
      <c r="E27" s="4">
        <v>214443</v>
      </c>
    </row>
    <row r="28" spans="1:5" x14ac:dyDescent="0.25">
      <c r="A28" s="3"/>
      <c r="B28" s="5"/>
      <c r="C28" s="5"/>
      <c r="D28" s="5"/>
      <c r="E28" s="5"/>
    </row>
    <row r="29" spans="1:5" x14ac:dyDescent="0.25">
      <c r="A29" s="3" t="s">
        <v>24</v>
      </c>
      <c r="B29" s="4">
        <v>118276028</v>
      </c>
      <c r="C29" s="4">
        <v>68974523</v>
      </c>
      <c r="D29" s="4">
        <v>187250551</v>
      </c>
      <c r="E29" s="4">
        <v>187250551</v>
      </c>
    </row>
    <row r="30" spans="1:5" x14ac:dyDescent="0.25">
      <c r="A30" s="3" t="s">
        <v>25</v>
      </c>
      <c r="B30" s="4">
        <v>119517263</v>
      </c>
      <c r="C30" s="4">
        <v>69258869</v>
      </c>
      <c r="D30" s="4">
        <v>188776131</v>
      </c>
      <c r="E30" s="4">
        <v>188776131</v>
      </c>
    </row>
    <row r="31" spans="1:5" x14ac:dyDescent="0.25">
      <c r="A31" s="3" t="s">
        <v>26</v>
      </c>
      <c r="B31" s="4">
        <v>3483913</v>
      </c>
      <c r="C31" s="4">
        <v>765096</v>
      </c>
      <c r="D31" s="4">
        <v>4249008</v>
      </c>
      <c r="E31" s="4">
        <v>4249008</v>
      </c>
    </row>
    <row r="32" spans="1:5" x14ac:dyDescent="0.25">
      <c r="A32" s="3"/>
      <c r="B32" s="5"/>
      <c r="C32" s="5"/>
      <c r="D32" s="5"/>
      <c r="E32" s="5"/>
    </row>
    <row r="33" spans="1:5" x14ac:dyDescent="0.25">
      <c r="A33" s="3" t="s">
        <v>22</v>
      </c>
      <c r="B33" s="4">
        <v>123001176</v>
      </c>
      <c r="C33" s="4">
        <v>70023964</v>
      </c>
      <c r="D33" s="4">
        <v>193025140</v>
      </c>
      <c r="E33" s="4">
        <v>193025140</v>
      </c>
    </row>
    <row r="34" spans="1:5" ht="30" x14ac:dyDescent="0.25">
      <c r="A34" s="3" t="s">
        <v>27</v>
      </c>
      <c r="B34" s="4">
        <v>4725148</v>
      </c>
      <c r="C34" s="4">
        <v>1049441</v>
      </c>
      <c r="D34" s="4">
        <v>5774588</v>
      </c>
      <c r="E34" s="4">
        <v>5774588</v>
      </c>
    </row>
    <row r="35" spans="1:5" x14ac:dyDescent="0.25">
      <c r="A35" s="3"/>
      <c r="B35" s="5"/>
      <c r="C35" s="5"/>
      <c r="D35" s="5"/>
      <c r="E35" s="5"/>
    </row>
    <row r="36" spans="1:5" ht="30" x14ac:dyDescent="0.25">
      <c r="A36" s="3" t="s">
        <v>28</v>
      </c>
      <c r="B36" s="4">
        <v>1775437</v>
      </c>
      <c r="C36" s="4">
        <v>217125</v>
      </c>
      <c r="D36" s="4">
        <v>1992562</v>
      </c>
      <c r="E36" s="4">
        <v>1992562</v>
      </c>
    </row>
    <row r="37" spans="1:5" ht="30" x14ac:dyDescent="0.25">
      <c r="A37" s="3" t="s">
        <v>29</v>
      </c>
      <c r="B37" s="4">
        <v>1089802</v>
      </c>
      <c r="C37" s="4">
        <v>214879</v>
      </c>
      <c r="D37" s="4">
        <v>1304681</v>
      </c>
      <c r="E37" s="4">
        <v>1304681</v>
      </c>
    </row>
    <row r="38" spans="1:5" x14ac:dyDescent="0.25">
      <c r="A38" s="3" t="s">
        <v>30</v>
      </c>
      <c r="B38" s="4">
        <v>943615</v>
      </c>
      <c r="C38" s="4">
        <v>243084</v>
      </c>
      <c r="D38" s="4">
        <v>1186699</v>
      </c>
      <c r="E38" s="4">
        <v>1186699</v>
      </c>
    </row>
    <row r="39" spans="1:5" ht="30" x14ac:dyDescent="0.25">
      <c r="A39" s="3" t="s">
        <v>31</v>
      </c>
      <c r="B39" s="4">
        <v>802773</v>
      </c>
      <c r="C39" s="4">
        <v>1517396</v>
      </c>
      <c r="D39" s="4">
        <v>2320169</v>
      </c>
      <c r="E39" s="4">
        <v>2320169</v>
      </c>
    </row>
    <row r="40" spans="1:5" x14ac:dyDescent="0.25">
      <c r="A40" s="3" t="s">
        <v>32</v>
      </c>
      <c r="B40" s="4">
        <v>223224</v>
      </c>
      <c r="C40" s="4">
        <v>229636</v>
      </c>
      <c r="D40" s="4">
        <v>452859</v>
      </c>
      <c r="E40" s="4">
        <v>452859</v>
      </c>
    </row>
    <row r="41" spans="1:5" ht="30" x14ac:dyDescent="0.25">
      <c r="A41" s="3" t="s">
        <v>33</v>
      </c>
      <c r="B41" s="5">
        <v>0</v>
      </c>
      <c r="C41" s="5">
        <v>0</v>
      </c>
      <c r="D41" s="5">
        <v>0</v>
      </c>
      <c r="E41" s="5">
        <v>0</v>
      </c>
    </row>
    <row r="42" spans="1:5" ht="30" x14ac:dyDescent="0.25">
      <c r="A42" s="3" t="s">
        <v>34</v>
      </c>
      <c r="B42" s="4">
        <v>4262626</v>
      </c>
      <c r="C42" s="5">
        <v>0</v>
      </c>
      <c r="D42" s="4">
        <v>4262626</v>
      </c>
      <c r="E42" s="4">
        <v>4262626</v>
      </c>
    </row>
    <row r="43" spans="1:5" x14ac:dyDescent="0.25">
      <c r="A43" s="3" t="s">
        <v>35</v>
      </c>
      <c r="B43" s="4">
        <v>2676899</v>
      </c>
      <c r="C43" s="4">
        <v>2081</v>
      </c>
      <c r="D43" s="4">
        <v>2678980</v>
      </c>
      <c r="E43" s="4">
        <v>2678980</v>
      </c>
    </row>
    <row r="44" spans="1:5" x14ac:dyDescent="0.25">
      <c r="A44" s="3"/>
      <c r="B44" s="5"/>
      <c r="C44" s="5"/>
      <c r="D44" s="5"/>
      <c r="E44" s="5"/>
    </row>
    <row r="45" spans="1:5" x14ac:dyDescent="0.25">
      <c r="A45" s="3" t="s">
        <v>36</v>
      </c>
      <c r="B45" s="4">
        <v>227919402</v>
      </c>
      <c r="C45" s="4">
        <v>87500053</v>
      </c>
      <c r="D45" s="4">
        <v>315419454</v>
      </c>
      <c r="E45" s="4">
        <v>315419454</v>
      </c>
    </row>
    <row r="46" spans="1:5" x14ac:dyDescent="0.25">
      <c r="A46" s="3"/>
      <c r="B46" s="5"/>
      <c r="C46" s="5"/>
      <c r="D46" s="5"/>
      <c r="E46" s="5"/>
    </row>
    <row r="47" spans="1:5" ht="30" x14ac:dyDescent="0.25">
      <c r="A47" s="3" t="s">
        <v>37</v>
      </c>
      <c r="B47" s="4">
        <v>219502997</v>
      </c>
      <c r="C47" s="4">
        <v>42356070</v>
      </c>
      <c r="D47" s="4">
        <v>261859067</v>
      </c>
      <c r="E47" s="4">
        <v>261859067</v>
      </c>
    </row>
    <row r="48" spans="1:5" x14ac:dyDescent="0.25">
      <c r="A48" s="3" t="s">
        <v>38</v>
      </c>
      <c r="B48" s="4">
        <v>72397171</v>
      </c>
      <c r="C48" s="4">
        <v>19490386</v>
      </c>
      <c r="D48" s="4">
        <v>91887557</v>
      </c>
      <c r="E48" s="4">
        <v>91887557</v>
      </c>
    </row>
    <row r="49" spans="1:5" x14ac:dyDescent="0.25">
      <c r="A49" s="3" t="s">
        <v>39</v>
      </c>
      <c r="B49" s="4">
        <v>51357565</v>
      </c>
      <c r="C49" s="4">
        <v>8222504</v>
      </c>
      <c r="D49" s="4">
        <v>59580069</v>
      </c>
      <c r="E49" s="4">
        <v>59580069</v>
      </c>
    </row>
    <row r="50" spans="1:5" x14ac:dyDescent="0.25">
      <c r="A50" s="3" t="s">
        <v>40</v>
      </c>
      <c r="B50" s="4">
        <v>94516572</v>
      </c>
      <c r="C50" s="4">
        <v>14473581</v>
      </c>
      <c r="D50" s="4">
        <v>108990153</v>
      </c>
      <c r="E50" s="4">
        <v>108990153</v>
      </c>
    </row>
    <row r="51" spans="1:5" x14ac:dyDescent="0.25">
      <c r="A51" s="3" t="s">
        <v>41</v>
      </c>
      <c r="B51" s="4">
        <v>557633</v>
      </c>
      <c r="C51" s="4">
        <v>110823</v>
      </c>
      <c r="D51" s="4">
        <v>668456</v>
      </c>
      <c r="E51" s="4">
        <v>668456</v>
      </c>
    </row>
    <row r="52" spans="1:5" x14ac:dyDescent="0.25">
      <c r="A52" s="3" t="s">
        <v>42</v>
      </c>
      <c r="B52" s="4">
        <v>674056</v>
      </c>
      <c r="C52" s="4">
        <v>58776</v>
      </c>
      <c r="D52" s="4">
        <v>732832</v>
      </c>
      <c r="E52" s="4">
        <v>732832</v>
      </c>
    </row>
    <row r="53" spans="1:5" x14ac:dyDescent="0.25">
      <c r="A53" s="3"/>
      <c r="B53" s="5"/>
      <c r="C53" s="5"/>
      <c r="D53" s="5"/>
      <c r="E53" s="5"/>
    </row>
    <row r="54" spans="1:5" x14ac:dyDescent="0.25">
      <c r="A54" s="3" t="s">
        <v>43</v>
      </c>
      <c r="B54" s="4">
        <v>128901</v>
      </c>
      <c r="C54" s="4">
        <v>40593922</v>
      </c>
      <c r="D54" s="4">
        <v>40722824</v>
      </c>
      <c r="E54" s="4">
        <v>40722824</v>
      </c>
    </row>
    <row r="55" spans="1:5" x14ac:dyDescent="0.25">
      <c r="A55" s="3" t="s">
        <v>44</v>
      </c>
      <c r="B55" s="5">
        <v>0</v>
      </c>
      <c r="C55" s="5">
        <v>0</v>
      </c>
      <c r="D55" s="5">
        <v>0</v>
      </c>
      <c r="E55" s="5">
        <v>0</v>
      </c>
    </row>
    <row r="56" spans="1:5" ht="30" x14ac:dyDescent="0.25">
      <c r="A56" s="3" t="s">
        <v>45</v>
      </c>
      <c r="B56" s="4">
        <v>115758</v>
      </c>
      <c r="C56" s="4">
        <v>15398</v>
      </c>
      <c r="D56" s="4">
        <v>131156</v>
      </c>
      <c r="E56" s="4">
        <v>131156</v>
      </c>
    </row>
    <row r="57" spans="1:5" ht="30" x14ac:dyDescent="0.25">
      <c r="A57" s="3" t="s">
        <v>46</v>
      </c>
      <c r="B57" s="4">
        <v>13143</v>
      </c>
      <c r="C57" s="4">
        <v>38859728</v>
      </c>
      <c r="D57" s="4">
        <v>38872871</v>
      </c>
      <c r="E57" s="4">
        <v>38872871</v>
      </c>
    </row>
    <row r="58" spans="1:5" ht="30" x14ac:dyDescent="0.25">
      <c r="A58" s="3" t="s">
        <v>47</v>
      </c>
      <c r="B58" s="5">
        <v>0</v>
      </c>
      <c r="C58" s="4">
        <v>1718797</v>
      </c>
      <c r="D58" s="4">
        <v>1718797</v>
      </c>
      <c r="E58" s="4">
        <v>1718797</v>
      </c>
    </row>
    <row r="59" spans="1:5" x14ac:dyDescent="0.25">
      <c r="A59" s="3"/>
      <c r="B59" s="5"/>
      <c r="C59" s="5"/>
      <c r="D59" s="5"/>
      <c r="E59" s="5"/>
    </row>
    <row r="60" spans="1:5" ht="30" x14ac:dyDescent="0.25">
      <c r="A60" s="3" t="s">
        <v>48</v>
      </c>
      <c r="B60" s="4">
        <v>370316</v>
      </c>
      <c r="C60" s="4">
        <v>285348</v>
      </c>
      <c r="D60" s="4">
        <v>655664</v>
      </c>
      <c r="E60" s="4">
        <v>655664</v>
      </c>
    </row>
    <row r="61" spans="1:5" ht="30" x14ac:dyDescent="0.25">
      <c r="A61" s="3" t="s">
        <v>49</v>
      </c>
      <c r="B61" s="4">
        <v>752794</v>
      </c>
      <c r="C61" s="4">
        <v>553339</v>
      </c>
      <c r="D61" s="4">
        <v>1306133</v>
      </c>
      <c r="E61" s="4">
        <v>1306133</v>
      </c>
    </row>
    <row r="62" spans="1:5" x14ac:dyDescent="0.25">
      <c r="A62" s="3" t="s">
        <v>50</v>
      </c>
      <c r="B62" s="4">
        <v>4316292</v>
      </c>
      <c r="C62" s="4">
        <v>554711</v>
      </c>
      <c r="D62" s="4">
        <v>4871002</v>
      </c>
      <c r="E62" s="4">
        <v>4871002</v>
      </c>
    </row>
    <row r="63" spans="1:5" x14ac:dyDescent="0.25">
      <c r="A63" s="3" t="s">
        <v>51</v>
      </c>
      <c r="B63" s="4">
        <v>1144465</v>
      </c>
      <c r="C63" s="5">
        <v>0</v>
      </c>
      <c r="D63" s="4">
        <v>1144465</v>
      </c>
      <c r="E63" s="4">
        <v>1144465</v>
      </c>
    </row>
    <row r="64" spans="1:5" ht="30" x14ac:dyDescent="0.25">
      <c r="A64" s="3" t="s">
        <v>52</v>
      </c>
      <c r="B64" s="5">
        <v>0</v>
      </c>
      <c r="C64" s="5">
        <v>0</v>
      </c>
      <c r="D64" s="5">
        <v>0</v>
      </c>
      <c r="E64" s="5">
        <v>0</v>
      </c>
    </row>
    <row r="65" spans="1:5" x14ac:dyDescent="0.25">
      <c r="A65" s="3" t="s">
        <v>53</v>
      </c>
      <c r="B65" s="5">
        <v>0</v>
      </c>
      <c r="C65" s="4">
        <v>2910162</v>
      </c>
      <c r="D65" s="4">
        <v>2910162</v>
      </c>
      <c r="E65" s="4">
        <v>2910162</v>
      </c>
    </row>
    <row r="66" spans="1:5" x14ac:dyDescent="0.25">
      <c r="A66" s="3" t="s">
        <v>54</v>
      </c>
      <c r="B66" s="4">
        <v>488229</v>
      </c>
      <c r="C66" s="4">
        <v>97900</v>
      </c>
      <c r="D66" s="4">
        <v>586129</v>
      </c>
      <c r="E66" s="4">
        <v>586129</v>
      </c>
    </row>
    <row r="67" spans="1:5" x14ac:dyDescent="0.25">
      <c r="A67" s="3" t="s">
        <v>22</v>
      </c>
      <c r="B67" s="4">
        <v>226703994</v>
      </c>
      <c r="C67" s="4">
        <v>87351452</v>
      </c>
      <c r="D67" s="4">
        <v>314055446</v>
      </c>
      <c r="E67" s="4">
        <v>314055446</v>
      </c>
    </row>
    <row r="68" spans="1:5" ht="30" x14ac:dyDescent="0.25">
      <c r="A68" s="3" t="s">
        <v>55</v>
      </c>
      <c r="B68" s="4">
        <v>1215408</v>
      </c>
      <c r="C68" s="4">
        <v>148601</v>
      </c>
      <c r="D68" s="4">
        <v>1364008</v>
      </c>
      <c r="E68" s="4">
        <v>1364008</v>
      </c>
    </row>
    <row r="69" spans="1:5" x14ac:dyDescent="0.25">
      <c r="A69" s="3"/>
      <c r="B69" s="5"/>
      <c r="C69" s="5"/>
      <c r="D69" s="5"/>
      <c r="E69" s="5"/>
    </row>
    <row r="70" spans="1:5" x14ac:dyDescent="0.25">
      <c r="A70" s="3" t="s">
        <v>56</v>
      </c>
      <c r="B70" s="4">
        <v>34264746</v>
      </c>
      <c r="C70" s="5"/>
      <c r="D70" s="4">
        <v>34264746</v>
      </c>
      <c r="E70" s="4">
        <v>34264746</v>
      </c>
    </row>
    <row r="71" spans="1:5" x14ac:dyDescent="0.25">
      <c r="A71" s="3"/>
      <c r="B71" s="5"/>
      <c r="C71" s="5"/>
      <c r="D71" s="5"/>
      <c r="E71" s="5"/>
    </row>
    <row r="72" spans="1:5" x14ac:dyDescent="0.25">
      <c r="A72" s="3" t="s">
        <v>57</v>
      </c>
      <c r="B72" s="4">
        <v>10543063</v>
      </c>
      <c r="C72" s="5"/>
      <c r="D72" s="4">
        <v>10543063</v>
      </c>
      <c r="E72" s="4">
        <v>10543063</v>
      </c>
    </row>
    <row r="73" spans="1:5" x14ac:dyDescent="0.25">
      <c r="A73" s="3" t="s">
        <v>58</v>
      </c>
      <c r="B73" s="4">
        <v>21725000</v>
      </c>
      <c r="C73" s="5"/>
      <c r="D73" s="4">
        <v>21725000</v>
      </c>
      <c r="E73" s="4">
        <v>21725000</v>
      </c>
    </row>
    <row r="74" spans="1:5" x14ac:dyDescent="0.25">
      <c r="A74" s="3" t="s">
        <v>59</v>
      </c>
      <c r="B74" s="4">
        <v>11266918</v>
      </c>
      <c r="C74" s="5"/>
      <c r="D74" s="4">
        <v>11266918</v>
      </c>
      <c r="E74" s="4">
        <v>11266918</v>
      </c>
    </row>
    <row r="75" spans="1:5" ht="30" x14ac:dyDescent="0.25">
      <c r="A75" s="3" t="s">
        <v>60</v>
      </c>
      <c r="B75" s="4">
        <v>84982</v>
      </c>
      <c r="C75" s="5"/>
      <c r="D75" s="4">
        <v>84982</v>
      </c>
      <c r="E75" s="4">
        <v>84982</v>
      </c>
    </row>
    <row r="76" spans="1:5" ht="30" x14ac:dyDescent="0.25">
      <c r="A76" s="3" t="s">
        <v>61</v>
      </c>
      <c r="B76" s="4">
        <v>2761686</v>
      </c>
      <c r="C76" s="5"/>
      <c r="D76" s="4">
        <v>2761686</v>
      </c>
      <c r="E76" s="4">
        <v>2761686</v>
      </c>
    </row>
    <row r="77" spans="1:5" x14ac:dyDescent="0.25">
      <c r="A77" s="3" t="s">
        <v>62</v>
      </c>
      <c r="B77" s="4">
        <v>14644481</v>
      </c>
      <c r="C77" s="5"/>
      <c r="D77" s="4">
        <v>14644481</v>
      </c>
      <c r="E77" s="4">
        <v>14644481</v>
      </c>
    </row>
    <row r="78" spans="1:5" ht="30" x14ac:dyDescent="0.25">
      <c r="A78" s="3" t="s">
        <v>63</v>
      </c>
      <c r="B78" s="5">
        <v>0</v>
      </c>
      <c r="C78" s="5"/>
      <c r="D78" s="5">
        <v>0</v>
      </c>
      <c r="E78" s="5">
        <v>0</v>
      </c>
    </row>
    <row r="79" spans="1:5" x14ac:dyDescent="0.25">
      <c r="A79" s="3" t="s">
        <v>64</v>
      </c>
      <c r="B79" s="4">
        <v>413894</v>
      </c>
      <c r="C79" s="5"/>
      <c r="D79" s="4">
        <v>413894</v>
      </c>
      <c r="E79" s="4">
        <v>413894</v>
      </c>
    </row>
    <row r="80" spans="1:5" ht="30" x14ac:dyDescent="0.25">
      <c r="A80" s="3" t="s">
        <v>65</v>
      </c>
      <c r="B80" s="5">
        <v>0</v>
      </c>
      <c r="C80" s="5"/>
      <c r="D80" s="5">
        <v>0</v>
      </c>
      <c r="E80" s="5">
        <v>0</v>
      </c>
    </row>
    <row r="81" spans="1:5" ht="30" x14ac:dyDescent="0.25">
      <c r="A81" s="3" t="s">
        <v>66</v>
      </c>
      <c r="B81" s="5">
        <v>0</v>
      </c>
      <c r="C81" s="5"/>
      <c r="D81" s="5">
        <v>0</v>
      </c>
      <c r="E81" s="5">
        <v>0</v>
      </c>
    </row>
    <row r="82" spans="1:5" ht="30" x14ac:dyDescent="0.25">
      <c r="A82" s="3" t="s">
        <v>67</v>
      </c>
      <c r="B82" s="4">
        <v>248520</v>
      </c>
      <c r="C82" s="5"/>
      <c r="D82" s="4">
        <v>248520</v>
      </c>
      <c r="E82" s="4">
        <v>248520</v>
      </c>
    </row>
    <row r="83" spans="1:5" ht="30" x14ac:dyDescent="0.25">
      <c r="A83" s="3" t="s">
        <v>68</v>
      </c>
      <c r="B83" s="4">
        <v>182652</v>
      </c>
      <c r="C83" s="5"/>
      <c r="D83" s="4">
        <v>182652</v>
      </c>
      <c r="E83" s="4">
        <v>182652</v>
      </c>
    </row>
    <row r="84" spans="1:5" ht="30" x14ac:dyDescent="0.25">
      <c r="A84" s="3" t="s">
        <v>69</v>
      </c>
      <c r="B84" s="5">
        <v>0</v>
      </c>
      <c r="C84" s="5"/>
      <c r="D84" s="5">
        <v>0</v>
      </c>
      <c r="E84" s="5">
        <v>0</v>
      </c>
    </row>
    <row r="85" spans="1:5" ht="60" x14ac:dyDescent="0.25">
      <c r="A85" s="3" t="s">
        <v>70</v>
      </c>
      <c r="B85" s="4">
        <v>231227</v>
      </c>
      <c r="C85" s="5"/>
      <c r="D85" s="4">
        <v>231227</v>
      </c>
      <c r="E85" s="4">
        <v>231227</v>
      </c>
    </row>
    <row r="86" spans="1:5" ht="30" x14ac:dyDescent="0.25">
      <c r="A86" s="3" t="s">
        <v>71</v>
      </c>
      <c r="B86" s="4">
        <v>967051</v>
      </c>
      <c r="C86" s="5"/>
      <c r="D86" s="4">
        <v>967051</v>
      </c>
      <c r="E86" s="4">
        <v>967051</v>
      </c>
    </row>
    <row r="87" spans="1:5" x14ac:dyDescent="0.25">
      <c r="A87" s="3" t="s">
        <v>72</v>
      </c>
      <c r="B87" s="4">
        <v>5134515</v>
      </c>
      <c r="C87" s="5"/>
      <c r="D87" s="4">
        <v>5134515</v>
      </c>
      <c r="E87" s="4">
        <v>5134515</v>
      </c>
    </row>
    <row r="88" spans="1:5" x14ac:dyDescent="0.25">
      <c r="A88" s="3"/>
      <c r="B88" s="5"/>
      <c r="C88" s="5"/>
      <c r="D88" s="5"/>
      <c r="E88" s="5"/>
    </row>
    <row r="89" spans="1:5" ht="30" x14ac:dyDescent="0.25">
      <c r="A89" s="3" t="s">
        <v>73</v>
      </c>
      <c r="B89" s="5">
        <v>0</v>
      </c>
      <c r="C89" s="5"/>
      <c r="D89" s="4">
        <v>349684200</v>
      </c>
      <c r="E89" s="4">
        <v>349684200</v>
      </c>
    </row>
  </sheetData>
  <mergeCells count="2">
    <mergeCell ref="A1:A2"/>
    <mergeCell ref="A5:A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
  <sheetViews>
    <sheetView workbookViewId="0">
      <selection activeCell="B3" sqref="B3"/>
    </sheetView>
  </sheetViews>
  <sheetFormatPr defaultRowHeight="15" x14ac:dyDescent="0.25"/>
  <cols>
    <col min="1" max="1" width="9.140625" customWidth="1"/>
    <col min="2" max="2" width="10.85546875" bestFit="1" customWidth="1"/>
  </cols>
  <sheetData>
    <row r="1" spans="1:14" ht="32.25" customHeight="1" x14ac:dyDescent="0.25">
      <c r="A1" s="16" t="s">
        <v>74</v>
      </c>
      <c r="B1" s="16"/>
      <c r="C1" s="16"/>
      <c r="D1" s="16"/>
      <c r="E1" s="16"/>
      <c r="F1" s="16"/>
      <c r="G1" s="16"/>
      <c r="H1" s="16"/>
      <c r="I1" s="16"/>
      <c r="J1" s="16"/>
      <c r="K1" s="16"/>
      <c r="L1" s="16"/>
      <c r="M1" s="16"/>
      <c r="N1" s="16"/>
    </row>
    <row r="3" spans="1:14" x14ac:dyDescent="0.25">
      <c r="A3" s="6" t="s">
        <v>75</v>
      </c>
      <c r="B3" s="7">
        <f>'Inciso1,2'!D18-'Inciso1,2'!D22</f>
        <v>94286243</v>
      </c>
    </row>
  </sheetData>
  <mergeCells count="1">
    <mergeCell ref="A1:N1"/>
  </mergeCells>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CFC04-F202-49BA-9F43-19BBFF08FCF8}">
  <dimension ref="A1:N7"/>
  <sheetViews>
    <sheetView workbookViewId="0">
      <selection activeCell="A2" sqref="A2"/>
    </sheetView>
  </sheetViews>
  <sheetFormatPr defaultRowHeight="15" x14ac:dyDescent="0.25"/>
  <cols>
    <col min="1" max="1" width="22.85546875" customWidth="1"/>
    <col min="2" max="3" width="12" bestFit="1" customWidth="1"/>
  </cols>
  <sheetData>
    <row r="1" spans="1:14" ht="74.25" customHeight="1" x14ac:dyDescent="0.25">
      <c r="A1" s="17" t="s">
        <v>76</v>
      </c>
      <c r="B1" s="17"/>
      <c r="C1" s="17"/>
      <c r="D1" s="17"/>
      <c r="E1" s="17"/>
      <c r="F1" s="17"/>
      <c r="G1" s="17"/>
      <c r="H1" s="17"/>
      <c r="I1" s="17"/>
      <c r="J1" s="17"/>
      <c r="K1" s="17"/>
      <c r="L1" s="17"/>
      <c r="M1" s="17"/>
      <c r="N1" s="17"/>
    </row>
    <row r="3" spans="1:14" x14ac:dyDescent="0.25">
      <c r="B3" t="s">
        <v>77</v>
      </c>
      <c r="C3" t="s">
        <v>78</v>
      </c>
    </row>
    <row r="4" spans="1:14" x14ac:dyDescent="0.25">
      <c r="A4" t="s">
        <v>79</v>
      </c>
      <c r="C4">
        <v>25000000000</v>
      </c>
    </row>
    <row r="5" spans="1:14" x14ac:dyDescent="0.25">
      <c r="A5" t="s">
        <v>15</v>
      </c>
      <c r="B5">
        <v>25000000000</v>
      </c>
    </row>
    <row r="6" spans="1:14" x14ac:dyDescent="0.25">
      <c r="A6" s="6" t="s">
        <v>79</v>
      </c>
      <c r="B6" s="6">
        <f>C4+50987676300.83</f>
        <v>75987676300.830002</v>
      </c>
    </row>
    <row r="7" spans="1:14" x14ac:dyDescent="0.25">
      <c r="A7" s="6" t="s">
        <v>15</v>
      </c>
      <c r="B7" s="6">
        <f>B5+4415335057.83</f>
        <v>29415335057.830002</v>
      </c>
    </row>
  </sheetData>
  <mergeCells count="1">
    <mergeCell ref="A1:N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1FAB0-1E59-4EB9-9D5D-7398F1DF7270}">
  <dimension ref="A1:V22"/>
  <sheetViews>
    <sheetView tabSelected="1" workbookViewId="0">
      <selection activeCell="A4" sqref="A4:C13"/>
    </sheetView>
  </sheetViews>
  <sheetFormatPr defaultRowHeight="15" x14ac:dyDescent="0.25"/>
  <cols>
    <col min="1" max="1" width="40.42578125" bestFit="1" customWidth="1"/>
    <col min="2" max="2" width="15.28515625" bestFit="1" customWidth="1"/>
  </cols>
  <sheetData>
    <row r="1" spans="1:22" ht="63" customHeight="1" x14ac:dyDescent="0.25">
      <c r="A1" s="17" t="s">
        <v>91</v>
      </c>
      <c r="B1" s="17"/>
      <c r="C1" s="17"/>
      <c r="D1" s="17"/>
      <c r="E1" s="17"/>
      <c r="F1" s="17"/>
      <c r="G1" s="17"/>
      <c r="H1" s="17"/>
      <c r="I1" s="17"/>
      <c r="J1" s="17"/>
      <c r="K1" s="17"/>
      <c r="L1" s="17"/>
      <c r="M1" s="17"/>
      <c r="N1" s="17"/>
      <c r="O1" s="17"/>
      <c r="P1" s="17"/>
      <c r="Q1" s="17"/>
      <c r="R1" s="17"/>
      <c r="S1" s="17"/>
      <c r="T1" s="17"/>
      <c r="U1" s="17"/>
      <c r="V1" s="17"/>
    </row>
    <row r="4" spans="1:22" x14ac:dyDescent="0.25">
      <c r="A4" s="8" t="s">
        <v>90</v>
      </c>
    </row>
    <row r="6" spans="1:22" x14ac:dyDescent="0.25">
      <c r="A6" s="9" t="s">
        <v>80</v>
      </c>
      <c r="B6" s="10">
        <f>('Inciso1,2'!D10)/('Inciso1,2'!D47+'Inciso1,2'!D60)</f>
        <v>0.19029558383144601</v>
      </c>
      <c r="C6" s="10">
        <f>('Inciso1,2'!E10)/('Inciso1,2'!E47+'Inciso1,2'!E60)</f>
        <v>0.1188710206133156</v>
      </c>
    </row>
    <row r="7" spans="1:22" x14ac:dyDescent="0.25">
      <c r="A7" t="s">
        <v>81</v>
      </c>
      <c r="B7" s="10">
        <f>'Inciso1,2'!D70/'Inciso1,2'!D8</f>
        <v>9.7987687176029112E-2</v>
      </c>
      <c r="C7" s="10">
        <f>'Inciso1,2'!E70/'Inciso1,2'!E8</f>
        <v>9.7987687176029112E-2</v>
      </c>
    </row>
    <row r="8" spans="1:22" x14ac:dyDescent="0.25">
      <c r="A8" s="9" t="s">
        <v>82</v>
      </c>
      <c r="B8" s="10">
        <f>'Inciso1,2'!D70/'Inciso1,2'!D29</f>
        <v>0.18298875926939195</v>
      </c>
      <c r="C8" s="10">
        <f>'Inciso1,2'!E70/'Inciso1,2'!E29</f>
        <v>0.18298875926939195</v>
      </c>
    </row>
    <row r="9" spans="1:22" x14ac:dyDescent="0.25">
      <c r="A9" t="s">
        <v>83</v>
      </c>
      <c r="B9" s="10">
        <f>'Inciso1,2'!D70/('Inciso1,2'!D47+'Inciso1,2'!D60)</f>
        <v>0.13052504089760966</v>
      </c>
      <c r="C9" s="10">
        <f>'Inciso1,2'!E70/('Inciso1,2'!E47+'Inciso1,2'!E60)</f>
        <v>0.13052504089760966</v>
      </c>
    </row>
    <row r="10" spans="1:22" x14ac:dyDescent="0.25">
      <c r="A10" s="9" t="s">
        <v>84</v>
      </c>
      <c r="B10" s="10">
        <f>'Inciso1,2'!D87/'Inciso1,2'!D70</f>
        <v>0.14984833099302705</v>
      </c>
      <c r="C10" s="10">
        <f>'Inciso1,2'!E87/'Inciso1,2'!E70</f>
        <v>0.14984833099302705</v>
      </c>
    </row>
    <row r="11" spans="1:22" x14ac:dyDescent="0.25">
      <c r="A11" t="s">
        <v>85</v>
      </c>
      <c r="B11" s="10">
        <f>'Inciso1,2'!D87/'Inciso1,2'!D8</f>
        <v>1.4683291381194804E-2</v>
      </c>
      <c r="C11" s="10">
        <f>'Inciso1,2'!E87/'Inciso1,2'!E8</f>
        <v>1.4683291381194804E-2</v>
      </c>
    </row>
    <row r="12" spans="1:22" x14ac:dyDescent="0.25">
      <c r="A12" s="9" t="s">
        <v>86</v>
      </c>
      <c r="B12" s="10">
        <f>'Inciso1,2'!D30/'Inciso1,2'!D29</f>
        <v>1.0081472657455626</v>
      </c>
      <c r="C12" s="10">
        <f>'Inciso1,2'!E30/'Inciso1,2'!E29</f>
        <v>1.0081472657455626</v>
      </c>
    </row>
    <row r="13" spans="1:22" x14ac:dyDescent="0.25">
      <c r="A13" t="s">
        <v>87</v>
      </c>
      <c r="B13" s="10">
        <f>('Inciso1,2'!D10+'Inciso1,2'!D18)/('Inciso1,2'!D47+'Inciso1,2'!D61)</f>
        <v>0.56327764081269105</v>
      </c>
      <c r="C13" s="10">
        <f>('Inciso1,2'!E10+'Inciso1,2'!E18)/('Inciso1,2'!E47+'Inciso1,2'!E61)</f>
        <v>0.49202961865778605</v>
      </c>
    </row>
    <row r="15" spans="1:22" x14ac:dyDescent="0.25">
      <c r="A15" t="s">
        <v>88</v>
      </c>
      <c r="B15">
        <f>25000000000*0.75</f>
        <v>18750000000</v>
      </c>
    </row>
    <row r="16" spans="1:22" x14ac:dyDescent="0.25">
      <c r="A16" t="s">
        <v>89</v>
      </c>
      <c r="B16">
        <f>25000000000-B15</f>
        <v>6250000000</v>
      </c>
    </row>
    <row r="18" spans="1:10" ht="15" customHeight="1" x14ac:dyDescent="0.25">
      <c r="A18" s="11" t="s">
        <v>92</v>
      </c>
      <c r="B18" s="11"/>
      <c r="C18" s="11"/>
      <c r="D18" s="11"/>
      <c r="E18" s="11"/>
      <c r="F18" s="11"/>
      <c r="G18" s="11"/>
      <c r="H18" s="11"/>
      <c r="I18" s="11"/>
      <c r="J18" s="11"/>
    </row>
    <row r="19" spans="1:10" x14ac:dyDescent="0.25">
      <c r="A19" s="11"/>
      <c r="B19" s="11"/>
      <c r="C19" s="11"/>
      <c r="D19" s="11"/>
      <c r="E19" s="11"/>
      <c r="F19" s="11"/>
      <c r="G19" s="11"/>
      <c r="H19" s="11"/>
      <c r="I19" s="11"/>
      <c r="J19" s="11"/>
    </row>
    <row r="20" spans="1:10" x14ac:dyDescent="0.25">
      <c r="A20" s="11"/>
      <c r="B20" s="11"/>
      <c r="C20" s="11"/>
      <c r="D20" s="11"/>
      <c r="E20" s="11"/>
      <c r="F20" s="11"/>
      <c r="G20" s="11"/>
      <c r="H20" s="11"/>
      <c r="I20" s="11"/>
      <c r="J20" s="11"/>
    </row>
    <row r="21" spans="1:10" x14ac:dyDescent="0.25">
      <c r="A21" s="11"/>
      <c r="B21" s="11"/>
      <c r="C21" s="11"/>
      <c r="D21" s="11"/>
      <c r="E21" s="11"/>
      <c r="F21" s="11"/>
      <c r="G21" s="11"/>
      <c r="H21" s="11"/>
      <c r="I21" s="11"/>
      <c r="J21" s="11"/>
    </row>
    <row r="22" spans="1:10" x14ac:dyDescent="0.25">
      <c r="A22" s="11"/>
      <c r="B22" s="11"/>
      <c r="C22" s="11"/>
      <c r="D22" s="11"/>
      <c r="E22" s="11"/>
      <c r="F22" s="11"/>
      <c r="G22" s="11"/>
      <c r="H22" s="11"/>
      <c r="I22" s="11"/>
      <c r="J22" s="11"/>
    </row>
  </sheetData>
  <mergeCells count="1">
    <mergeCell ref="A1:V1"/>
  </mergeCells>
  <pageMargins left="0.7" right="0.7" top="0.75" bottom="0.75" header="0.3" footer="0.3"/>
  <pageSetup paperSize="9"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Inciso1,2</vt:lpstr>
      <vt:lpstr>Inciso3</vt:lpstr>
      <vt:lpstr>Inciso4</vt:lpstr>
      <vt:lpstr>Inciso5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DAVIDCORZO</dc:creator>
  <cp:lastModifiedBy>DAVID CORZO</cp:lastModifiedBy>
  <dcterms:created xsi:type="dcterms:W3CDTF">2015-06-05T18:17:20Z</dcterms:created>
  <dcterms:modified xsi:type="dcterms:W3CDTF">2020-06-26T17:17:51Z</dcterms:modified>
</cp:coreProperties>
</file>