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___UFM-Cursos___\3_5_Semestre-[Mayo-Julio-2020]\____SumaDeCursosUFM2.2____\____Teorias_Monetarias___\Trabajos\hdt\"/>
    </mc:Choice>
  </mc:AlternateContent>
  <xr:revisionPtr revIDLastSave="0" documentId="13_ncr:1_{8CC02EE9-D7C0-418B-A40A-CF06B6ACAFD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ciso1&amp;2" sheetId="2" r:id="rId1"/>
    <sheet name="Inciso3" sheetId="1" r:id="rId2"/>
    <sheet name="Inciso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I92" i="4"/>
  <c r="B92" i="4"/>
  <c r="E40" i="4"/>
  <c r="E37" i="4"/>
  <c r="D16" i="4" l="1"/>
  <c r="I85" i="4" l="1"/>
  <c r="I91" i="4"/>
  <c r="I90" i="4"/>
  <c r="I89" i="4"/>
  <c r="I88" i="4"/>
  <c r="I87" i="4"/>
  <c r="I86" i="4"/>
  <c r="B91" i="4"/>
  <c r="B90" i="4"/>
  <c r="B89" i="4"/>
  <c r="B88" i="4"/>
  <c r="B87" i="4"/>
  <c r="B85" i="4"/>
  <c r="B86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9" i="4"/>
  <c r="M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9" i="4"/>
  <c r="M8" i="4"/>
  <c r="N8" i="4"/>
  <c r="L8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N65" i="4"/>
  <c r="L65" i="4"/>
  <c r="N63" i="4"/>
  <c r="L63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G65" i="4"/>
  <c r="E65" i="4"/>
  <c r="G63" i="4"/>
  <c r="E63" i="4"/>
  <c r="L41" i="4"/>
  <c r="M41" i="4"/>
  <c r="N41" i="4"/>
  <c r="L42" i="4"/>
  <c r="M42" i="4"/>
  <c r="N42" i="4"/>
  <c r="L43" i="4"/>
  <c r="M43" i="4"/>
  <c r="N43" i="4"/>
  <c r="L44" i="4"/>
  <c r="M44" i="4"/>
  <c r="N44" i="4"/>
  <c r="L45" i="4"/>
  <c r="M45" i="4"/>
  <c r="N45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L51" i="4"/>
  <c r="M51" i="4"/>
  <c r="N51" i="4"/>
  <c r="L52" i="4"/>
  <c r="M52" i="4"/>
  <c r="N52" i="4"/>
  <c r="L53" i="4"/>
  <c r="M53" i="4"/>
  <c r="N53" i="4"/>
  <c r="L54" i="4"/>
  <c r="M54" i="4"/>
  <c r="N54" i="4"/>
  <c r="L55" i="4"/>
  <c r="M55" i="4"/>
  <c r="N55" i="4"/>
  <c r="L56" i="4"/>
  <c r="M56" i="4"/>
  <c r="N56" i="4"/>
  <c r="L57" i="4"/>
  <c r="M57" i="4"/>
  <c r="N57" i="4"/>
  <c r="L58" i="4"/>
  <c r="M58" i="4"/>
  <c r="N58" i="4"/>
  <c r="L59" i="4"/>
  <c r="M59" i="4"/>
  <c r="N59" i="4"/>
  <c r="L60" i="4"/>
  <c r="M60" i="4"/>
  <c r="N60" i="4"/>
  <c r="L61" i="4"/>
  <c r="M61" i="4"/>
  <c r="N61" i="4"/>
  <c r="N40" i="4"/>
  <c r="M40" i="4"/>
  <c r="L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G40" i="4"/>
  <c r="F40" i="4"/>
  <c r="M38" i="4"/>
  <c r="N38" i="4"/>
  <c r="L38" i="4"/>
  <c r="F38" i="4"/>
  <c r="G38" i="4"/>
  <c r="E38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G9" i="4"/>
  <c r="F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9" i="4"/>
  <c r="F8" i="4" l="1"/>
  <c r="G8" i="4"/>
  <c r="E8" i="4"/>
  <c r="B8" i="1"/>
  <c r="B9" i="1" s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A4" authorId="0" shapeId="0" xr:uid="{C6C7C5E6-4A44-45DA-8C73-5801F5F1FABA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pasivo</t>
        </r>
      </text>
    </comment>
    <comment ref="A5" authorId="0" shapeId="0" xr:uid="{A2107C8C-E8FC-4A69-9C4D-6DF5586D81DC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activo</t>
        </r>
      </text>
    </comment>
  </commentList>
</comments>
</file>

<file path=xl/sharedStrings.xml><?xml version="1.0" encoding="utf-8"?>
<sst xmlns="http://schemas.openxmlformats.org/spreadsheetml/2006/main" count="268" uniqueCount="111">
  <si>
    <t>BALANCE GENERAL DEL BANCO DE GUATEMALA</t>
  </si>
  <si>
    <t xml:space="preserve">Numerario nacional </t>
  </si>
  <si>
    <t>Intereses de valores del interior</t>
  </si>
  <si>
    <t>SISTEMA BANCARIO</t>
  </si>
  <si>
    <t>BALANCE GENERAL CONDENSADO CONSOLIDADO</t>
  </si>
  <si>
    <t>AL 31/05/2020</t>
  </si>
  <si>
    <t>Cifras en miles de quetzales</t>
  </si>
  <si>
    <t>MONEDA NACIONAL</t>
  </si>
  <si>
    <t>MONEDA EXTRANJERA</t>
  </si>
  <si>
    <t>TOTAL</t>
  </si>
  <si>
    <t>A C T I V O</t>
  </si>
  <si>
    <t>DISPONIBILIDADES</t>
  </si>
  <si>
    <t>Caja</t>
  </si>
  <si>
    <t>Banco Central</t>
  </si>
  <si>
    <t>Bancos del País</t>
  </si>
  <si>
    <t>Bancos del Exterior</t>
  </si>
  <si>
    <t>Cheques a Compensar</t>
  </si>
  <si>
    <t>Giros sobre el Exterior</t>
  </si>
  <si>
    <t>INVERSIONES</t>
  </si>
  <si>
    <t>En Títulos-Valores para Negociación</t>
  </si>
  <si>
    <t>En Títulos-Valores para la Venta</t>
  </si>
  <si>
    <t>En Títulos-Valores para su Vencimiento</t>
  </si>
  <si>
    <t>Operaciones de Reporto</t>
  </si>
  <si>
    <t>Certificados de Participación</t>
  </si>
  <si>
    <t>Intereses Pagados en Compra de Valolres</t>
  </si>
  <si>
    <t>SUMA</t>
  </si>
  <si>
    <t>(-) Estimaciones por Valuación</t>
  </si>
  <si>
    <t>CARTERA DE CRÉDITOS</t>
  </si>
  <si>
    <t>Vigente</t>
  </si>
  <si>
    <t>Vencida</t>
  </si>
  <si>
    <t>(-) Estimaciones Por Valuación</t>
  </si>
  <si>
    <t>PRODUCTOS FINANCIEROS POR COBRAR</t>
  </si>
  <si>
    <t>CUENTAS POR COBRAR (Neto)</t>
  </si>
  <si>
    <t>BIENES REALIZABLES (Neto)</t>
  </si>
  <si>
    <t>INVERSIONES PERMANENTES (Neto)</t>
  </si>
  <si>
    <t>OTRAS INVERSIONES (Neto)</t>
  </si>
  <si>
    <t>SUC., CASA MATRIZ Y DEPTOS. ADSCRITOS</t>
  </si>
  <si>
    <t>INMUEBLES Y MUEBLES (Neto)</t>
  </si>
  <si>
    <t>CARGOS DIFERIDOS (Neto)</t>
  </si>
  <si>
    <t>P A S I V O</t>
  </si>
  <si>
    <t>OBLIGACIONES DEPOSITARIAS</t>
  </si>
  <si>
    <t>Depósitos Monetarios</t>
  </si>
  <si>
    <t>Depósitos de Ahorro</t>
  </si>
  <si>
    <t>Depósitos a Plazo</t>
  </si>
  <si>
    <t>Depósitos a la Orden</t>
  </si>
  <si>
    <t>Depósitos con Restricciones</t>
  </si>
  <si>
    <t>CRÉDITOS OBTENIDOS</t>
  </si>
  <si>
    <t>Del Banco Central</t>
  </si>
  <si>
    <t>De Instituciones Financieras Nacionales</t>
  </si>
  <si>
    <t>De Instituciones Financieras Extranjeras</t>
  </si>
  <si>
    <t>De Organismos Internacionales</t>
  </si>
  <si>
    <t>OBLIGACIONES FINANCIERAS</t>
  </si>
  <si>
    <t>GASTOS FINANCIEROS POR PAGAR</t>
  </si>
  <si>
    <t>CUENTAS POR PAGAR</t>
  </si>
  <si>
    <t>PROVISIONES</t>
  </si>
  <si>
    <t>SUC. , CASA MATRIZ Y DEPTOS. ADSCRITOS</t>
  </si>
  <si>
    <t>OTRAS OBLIGACIONES</t>
  </si>
  <si>
    <t>CRÉDITOS DIFERIDOS</t>
  </si>
  <si>
    <t>OTRAS CUENTAS ACREEDORAS</t>
  </si>
  <si>
    <t>C A P I T A L C O N T A B L E</t>
  </si>
  <si>
    <t>CAPITAL PAGADO</t>
  </si>
  <si>
    <t>Capital Autorizado</t>
  </si>
  <si>
    <t>Capital no Pagado (-)</t>
  </si>
  <si>
    <t>Casa Matriz, Capital Asignado</t>
  </si>
  <si>
    <t>APORTACIONES PERMANENTES</t>
  </si>
  <si>
    <t>RESERVAS DE CAPITAL</t>
  </si>
  <si>
    <t>RESERVAS PARA ACTIVOS EXTRAORDINARIOS</t>
  </si>
  <si>
    <t>REVALUACIÓN DE ACTIVOS</t>
  </si>
  <si>
    <t>OBLIGACIONES SUBORDINADAS</t>
  </si>
  <si>
    <t>GANANCIAS Y PÉRDIDAS POR FUSIÓN</t>
  </si>
  <si>
    <t>VALUACIÓN DE ACTIVOS DE RECUPERACIÓN DUDOSA</t>
  </si>
  <si>
    <t>PROVISIÓN DE BENEFICIOS A EMPLEADOS</t>
  </si>
  <si>
    <t>AJUSTES AL IMPUESTO SOBRE LA RENTA</t>
  </si>
  <si>
    <t>GANANCIAS O PÉRDIDAS POR CAMBIOS EN EL VALOR DE MERCADO DE LAS INVERSIONES</t>
  </si>
  <si>
    <t>RESULTADO DE EJERCICIOS ANTERIORES</t>
  </si>
  <si>
    <t>RESULTADOS DEL EJERCICIO</t>
  </si>
  <si>
    <t>TOTAL IGUAL A LA SUMA DEL ACTIVO</t>
  </si>
  <si>
    <t>Debe</t>
  </si>
  <si>
    <t>Haber</t>
  </si>
  <si>
    <t xml:space="preserve">Un incremento de 11 mil millones de Quetzales del Banco de Guatemala (en emisión de dinero) y transferido en compra de bonos del estado a los bancos del sistema, ¿Cómo crecería el Balance del Banguat? </t>
  </si>
  <si>
    <t>¿Cuánto cambiaría el % de Inversiones en el Balance del Sistema Financiero?</t>
  </si>
  <si>
    <t>Inversiones totales</t>
  </si>
  <si>
    <t>Cambio porcentual:</t>
  </si>
  <si>
    <t>Balance General Condensado</t>
  </si>
  <si>
    <t>Fecha a consultar: 31/05/2020 al 31/05/2020</t>
  </si>
  <si>
    <t>Institución: BANCO DE DESARROLLO RURAL, S. A.</t>
  </si>
  <si>
    <t>Cifras en: Miles de quetzales</t>
  </si>
  <si>
    <t xml:space="preserve">BANCO DE DESARROLLO RURAL, S. A. -Cifras en miles de quetzales- </t>
  </si>
  <si>
    <t>Moneda Nacional 31/05/2020</t>
  </si>
  <si>
    <t>Moneda Extranjera 31/05/2020</t>
  </si>
  <si>
    <t>Total 31/05/2020</t>
  </si>
  <si>
    <t>Institución: BANCO INDUSTRIAL, S. A.</t>
  </si>
  <si>
    <t xml:space="preserve">BANCO INDUSTRIAL, S. A. -Cifras en miles de quetzales- </t>
  </si>
  <si>
    <t>Nacional</t>
  </si>
  <si>
    <t>Extrangera</t>
  </si>
  <si>
    <t>Total</t>
  </si>
  <si>
    <t>Análisis Vertical</t>
  </si>
  <si>
    <t>Análisis vertical</t>
  </si>
  <si>
    <t>Liquidez inmediata</t>
  </si>
  <si>
    <t>Patrimonio en relación a activos</t>
  </si>
  <si>
    <t>Patrimonio en relación a cartera de créditos</t>
  </si>
  <si>
    <t>Patrimonio en relación a las captaciones</t>
  </si>
  <si>
    <t>Rentabilidad sobre patrimonio</t>
  </si>
  <si>
    <t>Rentabilidad sobre activos</t>
  </si>
  <si>
    <t>Cartera vigente en relación a cartera bruta</t>
  </si>
  <si>
    <t>RAZONES BI</t>
  </si>
  <si>
    <t>RAZONES BANRURAL</t>
  </si>
  <si>
    <t>Situación: Los bancos se encientran liquidos por mayor de su coheficiente de reserva, los dos demuestra una cartera vigente excelente; BI presenta una menor prevalencia en bienes realizables y por es más solvente y tiene mejor calidad de activos, a pesar que el BI no tiene tanta prevalencia de inversiones; en el corto plazo el BI tiene buena calidad de activos y es más solvente a corto plazo, el Banrural tiene menor calidad de activos y es solvente a largo plazo.</t>
  </si>
  <si>
    <t>Liquidez no inmediata</t>
  </si>
  <si>
    <t>liquidez no inmediata:</t>
  </si>
  <si>
    <t>(disponibilidades+inversiones)/(obligaciones depositarias+oblicaciones por pagar)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</si>
</sst>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2" borderId="3" xfId="0" applyFill="1" applyBorder="1" applyAlignment="1">
      <alignment horizontal="left" wrapText="1"/>
    </xf>
    <xf numFmtId="0" fontId="2" fillId="3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left" wrapText="1"/>
    </xf>
    <xf numFmtId="3" fontId="0" fillId="4" borderId="3" xfId="0" applyNumberFormat="1" applyFill="1" applyBorder="1" applyAlignment="1">
      <alignment horizontal="right" wrapText="1"/>
    </xf>
    <xf numFmtId="0" fontId="0" fillId="4" borderId="3" xfId="0" applyFill="1" applyBorder="1" applyAlignment="1">
      <alignment horizontal="right" wrapText="1"/>
    </xf>
    <xf numFmtId="0" fontId="6" fillId="0" borderId="0" xfId="0" applyFont="1"/>
    <xf numFmtId="3" fontId="0" fillId="0" borderId="0" xfId="0" applyNumberFormat="1"/>
    <xf numFmtId="10" fontId="2" fillId="0" borderId="0" xfId="1" applyNumberFormat="1" applyFont="1"/>
    <xf numFmtId="0" fontId="2" fillId="3" borderId="5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0" fillId="5" borderId="3" xfId="0" applyFill="1" applyBorder="1" applyAlignment="1">
      <alignment horizontal="left" wrapText="1"/>
    </xf>
    <xf numFmtId="3" fontId="0" fillId="5" borderId="3" xfId="0" applyNumberFormat="1" applyFill="1" applyBorder="1" applyAlignment="1">
      <alignment horizontal="right" wrapText="1"/>
    </xf>
    <xf numFmtId="0" fontId="0" fillId="5" borderId="3" xfId="0" applyFill="1" applyBorder="1" applyAlignment="1">
      <alignment horizontal="right" wrapText="1"/>
    </xf>
    <xf numFmtId="9" fontId="0" fillId="4" borderId="3" xfId="1" applyFont="1" applyFill="1" applyBorder="1" applyAlignment="1">
      <alignment horizontal="right" wrapText="1"/>
    </xf>
    <xf numFmtId="3" fontId="0" fillId="5" borderId="5" xfId="0" applyNumberFormat="1" applyFill="1" applyBorder="1" applyAlignment="1">
      <alignment horizontal="right" wrapText="1"/>
    </xf>
    <xf numFmtId="3" fontId="0" fillId="4" borderId="5" xfId="0" applyNumberFormat="1" applyFill="1" applyBorder="1" applyAlignment="1">
      <alignment horizontal="right" wrapText="1"/>
    </xf>
    <xf numFmtId="0" fontId="0" fillId="4" borderId="5" xfId="0" applyFill="1" applyBorder="1" applyAlignment="1">
      <alignment horizontal="right" wrapText="1"/>
    </xf>
    <xf numFmtId="0" fontId="0" fillId="5" borderId="4" xfId="0" applyFill="1" applyBorder="1"/>
    <xf numFmtId="0" fontId="0" fillId="0" borderId="4" xfId="0" applyBorder="1"/>
    <xf numFmtId="0" fontId="0" fillId="0" borderId="0" xfId="0" applyFill="1"/>
    <xf numFmtId="3" fontId="0" fillId="5" borderId="4" xfId="0" applyNumberFormat="1" applyFill="1" applyBorder="1"/>
    <xf numFmtId="0" fontId="0" fillId="0" borderId="0" xfId="0" applyFill="1" applyBorder="1" applyAlignment="1">
      <alignment horizontal="left" wrapText="1"/>
    </xf>
    <xf numFmtId="10" fontId="0" fillId="0" borderId="4" xfId="1" applyNumberFormat="1" applyFont="1" applyBorder="1"/>
    <xf numFmtId="0" fontId="2" fillId="5" borderId="0" xfId="0" applyFont="1" applyFill="1" applyBorder="1" applyAlignment="1">
      <alignment horizontal="left" wrapText="1"/>
    </xf>
    <xf numFmtId="10" fontId="0" fillId="0" borderId="0" xfId="1" applyNumberFormat="1" applyFont="1"/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2" borderId="6" xfId="0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338571</xdr:colOff>
      <xdr:row>2</xdr:row>
      <xdr:rowOff>247650</xdr:rowOff>
    </xdr:from>
    <xdr:to>
      <xdr:col>24</xdr:col>
      <xdr:colOff>537123</xdr:colOff>
      <xdr:row>35</xdr:row>
      <xdr:rowOff>303888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73F8D7-87EC-4FBD-A2BC-4CF1C77BB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9793" y="637309"/>
          <a:ext cx="11715143" cy="74056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228200</xdr:colOff>
      <xdr:row>93</xdr:row>
      <xdr:rowOff>96370</xdr:rowOff>
    </xdr:from>
    <xdr:to>
      <xdr:col>4</xdr:col>
      <xdr:colOff>321918</xdr:colOff>
      <xdr:row>106</xdr:row>
      <xdr:rowOff>115420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3ACB63-8440-4F3A-9E89-8A17A509D649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200" y="24925404"/>
          <a:ext cx="4894398" cy="25163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7686-D1D3-4136-B46E-9E42FFD4A7A3}">
  <dimension ref="A1:D89"/>
  <sheetViews>
    <sheetView topLeftCell="A64" zoomScale="88" workbookViewId="0">
      <selection activeCell="E3" sqref="E3"/>
    </sheetView>
  </sheetViews>
  <sheetFormatPr defaultRowHeight="15" x14ac:dyDescent="0.25"/>
  <cols>
    <col min="1" max="1" width="31.85546875" bestFit="1" customWidth="1"/>
    <col min="2" max="2" width="12.42578125" customWidth="1"/>
    <col min="3" max="3" width="12.140625" bestFit="1" customWidth="1"/>
    <col min="4" max="4" width="13.42578125" customWidth="1"/>
  </cols>
  <sheetData>
    <row r="1" spans="1:4" x14ac:dyDescent="0.25">
      <c r="A1" s="27" t="s">
        <v>3</v>
      </c>
    </row>
    <row r="2" spans="1:4" x14ac:dyDescent="0.25">
      <c r="A2" s="28"/>
    </row>
    <row r="3" spans="1:4" ht="30" x14ac:dyDescent="0.25">
      <c r="A3" s="2" t="s">
        <v>4</v>
      </c>
    </row>
    <row r="4" spans="1:4" x14ac:dyDescent="0.25">
      <c r="A4" s="2" t="s">
        <v>5</v>
      </c>
    </row>
    <row r="5" spans="1:4" x14ac:dyDescent="0.25">
      <c r="A5" s="29" t="s">
        <v>6</v>
      </c>
    </row>
    <row r="6" spans="1:4" x14ac:dyDescent="0.25">
      <c r="A6" s="30"/>
    </row>
    <row r="7" spans="1:4" ht="30" x14ac:dyDescent="0.25">
      <c r="A7" s="3"/>
      <c r="B7" s="3" t="s">
        <v>7</v>
      </c>
      <c r="C7" s="3" t="s">
        <v>8</v>
      </c>
      <c r="D7" s="3" t="s">
        <v>9</v>
      </c>
    </row>
    <row r="8" spans="1:4" x14ac:dyDescent="0.25">
      <c r="A8" s="4" t="s">
        <v>10</v>
      </c>
      <c r="B8" s="5">
        <v>266121640</v>
      </c>
      <c r="C8" s="5">
        <v>100319401</v>
      </c>
      <c r="D8" s="5">
        <v>366441042</v>
      </c>
    </row>
    <row r="9" spans="1:4" x14ac:dyDescent="0.25">
      <c r="A9" s="4"/>
      <c r="B9" s="6"/>
      <c r="C9" s="6"/>
      <c r="D9" s="6"/>
    </row>
    <row r="10" spans="1:4" x14ac:dyDescent="0.25">
      <c r="A10" s="4" t="s">
        <v>11</v>
      </c>
      <c r="B10" s="5">
        <v>35619812</v>
      </c>
      <c r="C10" s="5">
        <v>17008069</v>
      </c>
      <c r="D10" s="5">
        <v>52627882</v>
      </c>
    </row>
    <row r="11" spans="1:4" x14ac:dyDescent="0.25">
      <c r="A11" s="4" t="s">
        <v>12</v>
      </c>
      <c r="B11" s="5">
        <v>7193155</v>
      </c>
      <c r="C11" s="5">
        <v>679305</v>
      </c>
      <c r="D11" s="5">
        <v>7872460</v>
      </c>
    </row>
    <row r="12" spans="1:4" x14ac:dyDescent="0.25">
      <c r="A12" s="4" t="s">
        <v>13</v>
      </c>
      <c r="B12" s="5">
        <v>26801169</v>
      </c>
      <c r="C12" s="5">
        <v>7027966</v>
      </c>
      <c r="D12" s="5">
        <v>33829135</v>
      </c>
    </row>
    <row r="13" spans="1:4" x14ac:dyDescent="0.25">
      <c r="A13" s="4" t="s">
        <v>14</v>
      </c>
      <c r="B13" s="5">
        <v>308599</v>
      </c>
      <c r="C13" s="5">
        <v>32529</v>
      </c>
      <c r="D13" s="5">
        <v>341128</v>
      </c>
    </row>
    <row r="14" spans="1:4" x14ac:dyDescent="0.25">
      <c r="A14" s="4" t="s">
        <v>15</v>
      </c>
      <c r="B14" s="5">
        <v>505703</v>
      </c>
      <c r="C14" s="5">
        <v>9061260</v>
      </c>
      <c r="D14" s="5">
        <v>9566963</v>
      </c>
    </row>
    <row r="15" spans="1:4" x14ac:dyDescent="0.25">
      <c r="A15" s="4" t="s">
        <v>16</v>
      </c>
      <c r="B15" s="5">
        <v>811187</v>
      </c>
      <c r="C15" s="5">
        <v>189003</v>
      </c>
      <c r="D15" s="5">
        <v>1000190</v>
      </c>
    </row>
    <row r="16" spans="1:4" x14ac:dyDescent="0.25">
      <c r="A16" s="4" t="s">
        <v>17</v>
      </c>
      <c r="B16" s="6">
        <v>0</v>
      </c>
      <c r="C16" s="5">
        <v>18006</v>
      </c>
      <c r="D16" s="5">
        <v>18006</v>
      </c>
    </row>
    <row r="17" spans="1:4" x14ac:dyDescent="0.25">
      <c r="A17" s="4"/>
      <c r="B17" s="6"/>
      <c r="C17" s="6"/>
      <c r="D17" s="6"/>
    </row>
    <row r="18" spans="1:4" x14ac:dyDescent="0.25">
      <c r="A18" s="4" t="s">
        <v>18</v>
      </c>
      <c r="B18" s="5">
        <v>95812610</v>
      </c>
      <c r="C18" s="5">
        <v>8203957</v>
      </c>
      <c r="D18" s="5">
        <v>104016566</v>
      </c>
    </row>
    <row r="19" spans="1:4" ht="30" x14ac:dyDescent="0.25">
      <c r="A19" s="4" t="s">
        <v>19</v>
      </c>
      <c r="B19" s="6">
        <v>0</v>
      </c>
      <c r="C19" s="6">
        <v>0</v>
      </c>
      <c r="D19" s="6">
        <v>0</v>
      </c>
    </row>
    <row r="20" spans="1:4" x14ac:dyDescent="0.25">
      <c r="A20" s="4" t="s">
        <v>20</v>
      </c>
      <c r="B20" s="5">
        <v>52179643</v>
      </c>
      <c r="C20" s="5">
        <v>5934877</v>
      </c>
      <c r="D20" s="5">
        <v>58114521</v>
      </c>
    </row>
    <row r="21" spans="1:4" ht="30" x14ac:dyDescent="0.25">
      <c r="A21" s="4" t="s">
        <v>21</v>
      </c>
      <c r="B21" s="5">
        <v>39292077</v>
      </c>
      <c r="C21" s="5">
        <v>2134012</v>
      </c>
      <c r="D21" s="5">
        <v>41426089</v>
      </c>
    </row>
    <row r="22" spans="1:4" x14ac:dyDescent="0.25">
      <c r="A22" s="4" t="s">
        <v>22</v>
      </c>
      <c r="B22" s="5">
        <v>3976185</v>
      </c>
      <c r="C22" s="5">
        <v>106615</v>
      </c>
      <c r="D22" s="5">
        <v>4082800</v>
      </c>
    </row>
    <row r="23" spans="1:4" x14ac:dyDescent="0.25">
      <c r="A23" s="4" t="s">
        <v>23</v>
      </c>
      <c r="B23" s="5">
        <v>576529</v>
      </c>
      <c r="C23" s="6">
        <v>0</v>
      </c>
      <c r="D23" s="5">
        <v>576529</v>
      </c>
    </row>
    <row r="24" spans="1:4" ht="30" x14ac:dyDescent="0.25">
      <c r="A24" s="4" t="s">
        <v>24</v>
      </c>
      <c r="B24" s="5">
        <v>10943</v>
      </c>
      <c r="C24" s="5">
        <v>28452</v>
      </c>
      <c r="D24" s="5">
        <v>39395</v>
      </c>
    </row>
    <row r="25" spans="1:4" x14ac:dyDescent="0.25">
      <c r="A25" s="4"/>
      <c r="B25" s="6"/>
      <c r="C25" s="6"/>
      <c r="D25" s="6"/>
    </row>
    <row r="26" spans="1:4" x14ac:dyDescent="0.25">
      <c r="A26" s="4" t="s">
        <v>25</v>
      </c>
      <c r="B26" s="5">
        <v>96035378</v>
      </c>
      <c r="C26" s="5">
        <v>8203957</v>
      </c>
      <c r="D26" s="5">
        <v>104239334</v>
      </c>
    </row>
    <row r="27" spans="1:4" x14ac:dyDescent="0.25">
      <c r="A27" s="4" t="s">
        <v>26</v>
      </c>
      <c r="B27" s="5">
        <v>222768</v>
      </c>
      <c r="C27" s="6">
        <v>0</v>
      </c>
      <c r="D27" s="5">
        <v>222768</v>
      </c>
    </row>
    <row r="28" spans="1:4" x14ac:dyDescent="0.25">
      <c r="A28" s="4"/>
      <c r="B28" s="6"/>
      <c r="C28" s="6"/>
      <c r="D28" s="6"/>
    </row>
    <row r="29" spans="1:4" x14ac:dyDescent="0.25">
      <c r="A29" s="4" t="s">
        <v>27</v>
      </c>
      <c r="B29" s="5">
        <v>122602356</v>
      </c>
      <c r="C29" s="5">
        <v>72321883</v>
      </c>
      <c r="D29" s="5">
        <v>194924239</v>
      </c>
    </row>
    <row r="30" spans="1:4" x14ac:dyDescent="0.25">
      <c r="A30" s="4" t="s">
        <v>28</v>
      </c>
      <c r="B30" s="5">
        <v>124364537</v>
      </c>
      <c r="C30" s="5">
        <v>72818657</v>
      </c>
      <c r="D30" s="5">
        <v>197183194</v>
      </c>
    </row>
    <row r="31" spans="1:4" x14ac:dyDescent="0.25">
      <c r="A31" s="4" t="s">
        <v>29</v>
      </c>
      <c r="B31" s="5">
        <v>3353370</v>
      </c>
      <c r="C31" s="5">
        <v>875493</v>
      </c>
      <c r="D31" s="5">
        <v>4228863</v>
      </c>
    </row>
    <row r="32" spans="1:4" x14ac:dyDescent="0.25">
      <c r="A32" s="4"/>
      <c r="B32" s="6"/>
      <c r="C32" s="6"/>
      <c r="D32" s="6"/>
    </row>
    <row r="33" spans="1:4" x14ac:dyDescent="0.25">
      <c r="A33" s="4" t="s">
        <v>25</v>
      </c>
      <c r="B33" s="5">
        <v>127717907</v>
      </c>
      <c r="C33" s="5">
        <v>73694151</v>
      </c>
      <c r="D33" s="5">
        <v>201412058</v>
      </c>
    </row>
    <row r="34" spans="1:4" x14ac:dyDescent="0.25">
      <c r="A34" s="4" t="s">
        <v>30</v>
      </c>
      <c r="B34" s="5">
        <v>5115551</v>
      </c>
      <c r="C34" s="5">
        <v>1372267</v>
      </c>
      <c r="D34" s="5">
        <v>6487819</v>
      </c>
    </row>
    <row r="35" spans="1:4" x14ac:dyDescent="0.25">
      <c r="A35" s="4"/>
      <c r="B35" s="6"/>
      <c r="C35" s="6"/>
      <c r="D35" s="6"/>
    </row>
    <row r="36" spans="1:4" ht="30" x14ac:dyDescent="0.25">
      <c r="A36" s="4" t="s">
        <v>31</v>
      </c>
      <c r="B36" s="5">
        <v>2177959</v>
      </c>
      <c r="C36" s="5">
        <v>428762</v>
      </c>
      <c r="D36" s="5">
        <v>2606721</v>
      </c>
    </row>
    <row r="37" spans="1:4" x14ac:dyDescent="0.25">
      <c r="A37" s="4" t="s">
        <v>32</v>
      </c>
      <c r="B37" s="5">
        <v>1285772</v>
      </c>
      <c r="C37" s="5">
        <v>394037</v>
      </c>
      <c r="D37" s="5">
        <v>1679809</v>
      </c>
    </row>
    <row r="38" spans="1:4" x14ac:dyDescent="0.25">
      <c r="A38" s="4" t="s">
        <v>33</v>
      </c>
      <c r="B38" s="5">
        <v>890226</v>
      </c>
      <c r="C38" s="5">
        <v>210016</v>
      </c>
      <c r="D38" s="5">
        <v>1100242</v>
      </c>
    </row>
    <row r="39" spans="1:4" ht="30" x14ac:dyDescent="0.25">
      <c r="A39" s="4" t="s">
        <v>34</v>
      </c>
      <c r="B39" s="5">
        <v>817150</v>
      </c>
      <c r="C39" s="5">
        <v>1517394</v>
      </c>
      <c r="D39" s="5">
        <v>2334544</v>
      </c>
    </row>
    <row r="40" spans="1:4" x14ac:dyDescent="0.25">
      <c r="A40" s="4" t="s">
        <v>35</v>
      </c>
      <c r="B40" s="5">
        <v>224825</v>
      </c>
      <c r="C40" s="5">
        <v>233231</v>
      </c>
      <c r="D40" s="5">
        <v>458057</v>
      </c>
    </row>
    <row r="41" spans="1:4" ht="30" x14ac:dyDescent="0.25">
      <c r="A41" s="4" t="s">
        <v>36</v>
      </c>
      <c r="B41" s="6">
        <v>0</v>
      </c>
      <c r="C41" s="6">
        <v>0</v>
      </c>
      <c r="D41" s="6">
        <v>0</v>
      </c>
    </row>
    <row r="42" spans="1:4" x14ac:dyDescent="0.25">
      <c r="A42" s="4" t="s">
        <v>37</v>
      </c>
      <c r="B42" s="5">
        <v>4248367</v>
      </c>
      <c r="C42" s="6">
        <v>0</v>
      </c>
      <c r="D42" s="5">
        <v>4248367</v>
      </c>
    </row>
    <row r="43" spans="1:4" x14ac:dyDescent="0.25">
      <c r="A43" s="4" t="s">
        <v>38</v>
      </c>
      <c r="B43" s="5">
        <v>2442563</v>
      </c>
      <c r="C43" s="5">
        <v>2052</v>
      </c>
      <c r="D43" s="5">
        <v>2444614</v>
      </c>
    </row>
    <row r="44" spans="1:4" x14ac:dyDescent="0.25">
      <c r="A44" s="4"/>
      <c r="B44" s="6"/>
      <c r="C44" s="6"/>
      <c r="D44" s="6"/>
    </row>
    <row r="45" spans="1:4" x14ac:dyDescent="0.25">
      <c r="A45" s="4" t="s">
        <v>39</v>
      </c>
      <c r="B45" s="5">
        <v>236217448</v>
      </c>
      <c r="C45" s="5">
        <v>95765341</v>
      </c>
      <c r="D45" s="5">
        <v>331982788</v>
      </c>
    </row>
    <row r="46" spans="1:4" x14ac:dyDescent="0.25">
      <c r="A46" s="4"/>
      <c r="B46" s="6"/>
      <c r="C46" s="6"/>
      <c r="D46" s="6"/>
    </row>
    <row r="47" spans="1:4" x14ac:dyDescent="0.25">
      <c r="A47" s="4" t="s">
        <v>40</v>
      </c>
      <c r="B47" s="5">
        <v>226043211</v>
      </c>
      <c r="C47" s="5">
        <v>50653357</v>
      </c>
      <c r="D47" s="5">
        <v>276696568</v>
      </c>
    </row>
    <row r="48" spans="1:4" x14ac:dyDescent="0.25">
      <c r="A48" s="4" t="s">
        <v>41</v>
      </c>
      <c r="B48" s="5">
        <v>74394624</v>
      </c>
      <c r="C48" s="5">
        <v>24778010</v>
      </c>
      <c r="D48" s="5">
        <v>99172634</v>
      </c>
    </row>
    <row r="49" spans="1:4" x14ac:dyDescent="0.25">
      <c r="A49" s="4" t="s">
        <v>42</v>
      </c>
      <c r="B49" s="5">
        <v>53931349</v>
      </c>
      <c r="C49" s="5">
        <v>10527603</v>
      </c>
      <c r="D49" s="5">
        <v>64458951</v>
      </c>
    </row>
    <row r="50" spans="1:4" x14ac:dyDescent="0.25">
      <c r="A50" s="4" t="s">
        <v>43</v>
      </c>
      <c r="B50" s="5">
        <v>96782506</v>
      </c>
      <c r="C50" s="5">
        <v>15256733</v>
      </c>
      <c r="D50" s="5">
        <v>112039238</v>
      </c>
    </row>
    <row r="51" spans="1:4" x14ac:dyDescent="0.25">
      <c r="A51" s="4" t="s">
        <v>44</v>
      </c>
      <c r="B51" s="5">
        <v>249362</v>
      </c>
      <c r="C51" s="5">
        <v>31218</v>
      </c>
      <c r="D51" s="5">
        <v>280580</v>
      </c>
    </row>
    <row r="52" spans="1:4" x14ac:dyDescent="0.25">
      <c r="A52" s="4" t="s">
        <v>45</v>
      </c>
      <c r="B52" s="5">
        <v>685371</v>
      </c>
      <c r="C52" s="5">
        <v>59794</v>
      </c>
      <c r="D52" s="5">
        <v>745165</v>
      </c>
    </row>
    <row r="53" spans="1:4" x14ac:dyDescent="0.25">
      <c r="A53" s="4"/>
      <c r="B53" s="6"/>
      <c r="C53" s="6"/>
      <c r="D53" s="6"/>
    </row>
    <row r="54" spans="1:4" x14ac:dyDescent="0.25">
      <c r="A54" s="4" t="s">
        <v>46</v>
      </c>
      <c r="B54" s="5">
        <v>84851</v>
      </c>
      <c r="C54" s="5">
        <v>40589984</v>
      </c>
      <c r="D54" s="5">
        <v>40674836</v>
      </c>
    </row>
    <row r="55" spans="1:4" x14ac:dyDescent="0.25">
      <c r="A55" s="4" t="s">
        <v>47</v>
      </c>
      <c r="B55" s="6">
        <v>0</v>
      </c>
      <c r="C55" s="6">
        <v>0</v>
      </c>
      <c r="D55" s="6">
        <v>0</v>
      </c>
    </row>
    <row r="56" spans="1:4" ht="30" x14ac:dyDescent="0.25">
      <c r="A56" s="4" t="s">
        <v>48</v>
      </c>
      <c r="B56" s="5">
        <v>76000</v>
      </c>
      <c r="C56" s="5">
        <v>53057</v>
      </c>
      <c r="D56" s="5">
        <v>129057</v>
      </c>
    </row>
    <row r="57" spans="1:4" ht="30" x14ac:dyDescent="0.25">
      <c r="A57" s="4" t="s">
        <v>49</v>
      </c>
      <c r="B57" s="5">
        <v>8851</v>
      </c>
      <c r="C57" s="5">
        <v>38705585</v>
      </c>
      <c r="D57" s="5">
        <v>38714436</v>
      </c>
    </row>
    <row r="58" spans="1:4" x14ac:dyDescent="0.25">
      <c r="A58" s="4" t="s">
        <v>50</v>
      </c>
      <c r="B58" s="6">
        <v>0</v>
      </c>
      <c r="C58" s="5">
        <v>1831342</v>
      </c>
      <c r="D58" s="5">
        <v>1831342</v>
      </c>
    </row>
    <row r="59" spans="1:4" x14ac:dyDescent="0.25">
      <c r="A59" s="4"/>
      <c r="B59" s="6"/>
      <c r="C59" s="6"/>
      <c r="D59" s="6"/>
    </row>
    <row r="60" spans="1:4" x14ac:dyDescent="0.25">
      <c r="A60" s="4" t="s">
        <v>51</v>
      </c>
      <c r="B60" s="5">
        <v>259692</v>
      </c>
      <c r="C60" s="5">
        <v>173069</v>
      </c>
      <c r="D60" s="5">
        <v>432761</v>
      </c>
    </row>
    <row r="61" spans="1:4" x14ac:dyDescent="0.25">
      <c r="A61" s="4" t="s">
        <v>52</v>
      </c>
      <c r="B61" s="5">
        <v>875501</v>
      </c>
      <c r="C61" s="5">
        <v>477827</v>
      </c>
      <c r="D61" s="5">
        <v>1353328</v>
      </c>
    </row>
    <row r="62" spans="1:4" x14ac:dyDescent="0.25">
      <c r="A62" s="4" t="s">
        <v>53</v>
      </c>
      <c r="B62" s="5">
        <v>5925699</v>
      </c>
      <c r="C62" s="5">
        <v>801225</v>
      </c>
      <c r="D62" s="5">
        <v>6726925</v>
      </c>
    </row>
    <row r="63" spans="1:4" x14ac:dyDescent="0.25">
      <c r="A63" s="4" t="s">
        <v>54</v>
      </c>
      <c r="B63" s="5">
        <v>1424726</v>
      </c>
      <c r="C63" s="6">
        <v>0</v>
      </c>
      <c r="D63" s="5">
        <v>1424726</v>
      </c>
    </row>
    <row r="64" spans="1:4" ht="30" x14ac:dyDescent="0.25">
      <c r="A64" s="4" t="s">
        <v>55</v>
      </c>
      <c r="B64" s="6">
        <v>0</v>
      </c>
      <c r="C64" s="6">
        <v>0</v>
      </c>
      <c r="D64" s="6">
        <v>0</v>
      </c>
    </row>
    <row r="65" spans="1:4" x14ac:dyDescent="0.25">
      <c r="A65" s="4" t="s">
        <v>56</v>
      </c>
      <c r="B65" s="6">
        <v>0</v>
      </c>
      <c r="C65" s="5">
        <v>2829732</v>
      </c>
      <c r="D65" s="5">
        <v>2829732</v>
      </c>
    </row>
    <row r="66" spans="1:4" x14ac:dyDescent="0.25">
      <c r="A66" s="4" t="s">
        <v>57</v>
      </c>
      <c r="B66" s="5">
        <v>471190</v>
      </c>
      <c r="C66" s="5">
        <v>89576</v>
      </c>
      <c r="D66" s="5">
        <v>560766</v>
      </c>
    </row>
    <row r="67" spans="1:4" x14ac:dyDescent="0.25">
      <c r="A67" s="4" t="s">
        <v>25</v>
      </c>
      <c r="B67" s="5">
        <v>235084870</v>
      </c>
      <c r="C67" s="5">
        <v>95614772</v>
      </c>
      <c r="D67" s="5">
        <v>330699642</v>
      </c>
    </row>
    <row r="68" spans="1:4" x14ac:dyDescent="0.25">
      <c r="A68" s="4" t="s">
        <v>58</v>
      </c>
      <c r="B68" s="5">
        <v>1132577</v>
      </c>
      <c r="C68" s="5">
        <v>150569</v>
      </c>
      <c r="D68" s="5">
        <v>1283147</v>
      </c>
    </row>
    <row r="69" spans="1:4" x14ac:dyDescent="0.25">
      <c r="A69" s="4"/>
      <c r="B69" s="6"/>
      <c r="C69" s="6"/>
      <c r="D69" s="6"/>
    </row>
    <row r="70" spans="1:4" x14ac:dyDescent="0.25">
      <c r="A70" s="4" t="s">
        <v>59</v>
      </c>
      <c r="B70" s="5">
        <v>34458253</v>
      </c>
      <c r="C70" s="6"/>
      <c r="D70" s="5">
        <v>34458253</v>
      </c>
    </row>
    <row r="71" spans="1:4" x14ac:dyDescent="0.25">
      <c r="A71" s="4"/>
      <c r="B71" s="6"/>
      <c r="C71" s="6"/>
      <c r="D71" s="6"/>
    </row>
    <row r="72" spans="1:4" x14ac:dyDescent="0.25">
      <c r="A72" s="4" t="s">
        <v>60</v>
      </c>
      <c r="B72" s="5">
        <v>10608850</v>
      </c>
      <c r="C72" s="6"/>
      <c r="D72" s="5">
        <v>10608850</v>
      </c>
    </row>
    <row r="73" spans="1:4" x14ac:dyDescent="0.25">
      <c r="A73" s="4" t="s">
        <v>61</v>
      </c>
      <c r="B73" s="5">
        <v>21725000</v>
      </c>
      <c r="C73" s="6"/>
      <c r="D73" s="5">
        <v>21725000</v>
      </c>
    </row>
    <row r="74" spans="1:4" x14ac:dyDescent="0.25">
      <c r="A74" s="4" t="s">
        <v>62</v>
      </c>
      <c r="B74" s="5">
        <v>11201132</v>
      </c>
      <c r="C74" s="6"/>
      <c r="D74" s="5">
        <v>11201132</v>
      </c>
    </row>
    <row r="75" spans="1:4" x14ac:dyDescent="0.25">
      <c r="A75" s="4" t="s">
        <v>63</v>
      </c>
      <c r="B75" s="5">
        <v>84982</v>
      </c>
      <c r="C75" s="6"/>
      <c r="D75" s="5">
        <v>84982</v>
      </c>
    </row>
    <row r="76" spans="1:4" x14ac:dyDescent="0.25">
      <c r="A76" s="4" t="s">
        <v>64</v>
      </c>
      <c r="B76" s="5">
        <v>2865171</v>
      </c>
      <c r="C76" s="6"/>
      <c r="D76" s="5">
        <v>2865171</v>
      </c>
    </row>
    <row r="77" spans="1:4" x14ac:dyDescent="0.25">
      <c r="A77" s="4" t="s">
        <v>65</v>
      </c>
      <c r="B77" s="5">
        <v>17098950</v>
      </c>
      <c r="C77" s="6"/>
      <c r="D77" s="5">
        <v>17098950</v>
      </c>
    </row>
    <row r="78" spans="1:4" ht="30" x14ac:dyDescent="0.25">
      <c r="A78" s="4" t="s">
        <v>66</v>
      </c>
      <c r="B78" s="6">
        <v>0</v>
      </c>
      <c r="C78" s="6"/>
      <c r="D78" s="6">
        <v>0</v>
      </c>
    </row>
    <row r="79" spans="1:4" x14ac:dyDescent="0.25">
      <c r="A79" s="4" t="s">
        <v>67</v>
      </c>
      <c r="B79" s="5">
        <v>423285</v>
      </c>
      <c r="C79" s="6"/>
      <c r="D79" s="5">
        <v>423285</v>
      </c>
    </row>
    <row r="80" spans="1:4" x14ac:dyDescent="0.25">
      <c r="A80" s="4" t="s">
        <v>68</v>
      </c>
      <c r="B80" s="6">
        <v>0</v>
      </c>
      <c r="C80" s="6"/>
      <c r="D80" s="6">
        <v>0</v>
      </c>
    </row>
    <row r="81" spans="1:4" ht="30" x14ac:dyDescent="0.25">
      <c r="A81" s="4" t="s">
        <v>69</v>
      </c>
      <c r="B81" s="6">
        <v>0</v>
      </c>
      <c r="C81" s="6"/>
      <c r="D81" s="6">
        <v>0</v>
      </c>
    </row>
    <row r="82" spans="1:4" ht="30" x14ac:dyDescent="0.25">
      <c r="A82" s="4" t="s">
        <v>70</v>
      </c>
      <c r="B82" s="5">
        <v>248520</v>
      </c>
      <c r="C82" s="6"/>
      <c r="D82" s="5">
        <v>248520</v>
      </c>
    </row>
    <row r="83" spans="1:4" ht="30" x14ac:dyDescent="0.25">
      <c r="A83" s="4" t="s">
        <v>71</v>
      </c>
      <c r="B83" s="5">
        <v>182652</v>
      </c>
      <c r="C83" s="6"/>
      <c r="D83" s="5">
        <v>182652</v>
      </c>
    </row>
    <row r="84" spans="1:4" ht="30" x14ac:dyDescent="0.25">
      <c r="A84" s="4" t="s">
        <v>72</v>
      </c>
      <c r="B84" s="6">
        <v>0</v>
      </c>
      <c r="C84" s="6"/>
      <c r="D84" s="6">
        <v>0</v>
      </c>
    </row>
    <row r="85" spans="1:4" ht="45" x14ac:dyDescent="0.25">
      <c r="A85" s="4" t="s">
        <v>73</v>
      </c>
      <c r="B85" s="5">
        <v>105369</v>
      </c>
      <c r="C85" s="6"/>
      <c r="D85" s="5">
        <v>105369</v>
      </c>
    </row>
    <row r="86" spans="1:4" ht="30" x14ac:dyDescent="0.25">
      <c r="A86" s="4" t="s">
        <v>74</v>
      </c>
      <c r="B86" s="5">
        <v>1642540</v>
      </c>
      <c r="C86" s="6"/>
      <c r="D86" s="5">
        <v>1642540</v>
      </c>
    </row>
    <row r="87" spans="1:4" x14ac:dyDescent="0.25">
      <c r="A87" s="4" t="s">
        <v>75</v>
      </c>
      <c r="B87" s="5">
        <v>2145261</v>
      </c>
      <c r="C87" s="6"/>
      <c r="D87" s="5">
        <v>2145261</v>
      </c>
    </row>
    <row r="88" spans="1:4" x14ac:dyDescent="0.25">
      <c r="A88" s="4"/>
      <c r="B88" s="6"/>
      <c r="C88" s="6"/>
      <c r="D88" s="6"/>
    </row>
    <row r="89" spans="1:4" ht="30" x14ac:dyDescent="0.25">
      <c r="A89" s="4" t="s">
        <v>76</v>
      </c>
      <c r="B89" s="6">
        <v>0</v>
      </c>
      <c r="C89" s="6"/>
      <c r="D89" s="5">
        <v>366441042</v>
      </c>
    </row>
  </sheetData>
  <mergeCells count="2">
    <mergeCell ref="A1:A2"/>
    <mergeCell ref="A5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N9" sqref="N9"/>
    </sheetView>
  </sheetViews>
  <sheetFormatPr defaultRowHeight="15" x14ac:dyDescent="0.25"/>
  <cols>
    <col min="1" max="1" width="31" customWidth="1"/>
    <col min="2" max="2" width="11.7109375" customWidth="1"/>
    <col min="3" max="3" width="12" bestFit="1" customWidth="1"/>
  </cols>
  <sheetData>
    <row r="1" spans="1:11" ht="32.25" customHeight="1" x14ac:dyDescent="0.25">
      <c r="A1" s="31" t="s">
        <v>79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x14ac:dyDescent="0.25">
      <c r="A2" s="1" t="s">
        <v>0</v>
      </c>
    </row>
    <row r="3" spans="1:11" x14ac:dyDescent="0.25">
      <c r="B3" t="s">
        <v>77</v>
      </c>
      <c r="C3" t="s">
        <v>78</v>
      </c>
    </row>
    <row r="4" spans="1:11" x14ac:dyDescent="0.25">
      <c r="A4" t="s">
        <v>1</v>
      </c>
      <c r="C4">
        <f>53870147486.74+11000000</f>
        <v>53881147486.739998</v>
      </c>
    </row>
    <row r="5" spans="1:11" x14ac:dyDescent="0.25">
      <c r="A5" t="s">
        <v>2</v>
      </c>
      <c r="B5">
        <f>7916351646.86-11000000</f>
        <v>7905351646.8599997</v>
      </c>
    </row>
    <row r="7" spans="1:11" ht="15.75" x14ac:dyDescent="0.25">
      <c r="A7" s="7" t="s">
        <v>80</v>
      </c>
    </row>
    <row r="8" spans="1:11" x14ac:dyDescent="0.25">
      <c r="A8" t="s">
        <v>81</v>
      </c>
      <c r="B8" s="8">
        <f>'Inciso1&amp;2'!D18</f>
        <v>104016566</v>
      </c>
    </row>
    <row r="9" spans="1:11" x14ac:dyDescent="0.25">
      <c r="A9" s="1" t="s">
        <v>82</v>
      </c>
      <c r="B9" s="9">
        <f>11000000/B8</f>
        <v>0.10575238563441904</v>
      </c>
    </row>
  </sheetData>
  <mergeCells count="1">
    <mergeCell ref="A1:K1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DD17-492F-496C-ABB7-E0D35AE7A29C}">
  <dimension ref="A1:R109"/>
  <sheetViews>
    <sheetView topLeftCell="A78" zoomScaleNormal="100" workbookViewId="0">
      <selection activeCell="H93" sqref="H93"/>
    </sheetView>
  </sheetViews>
  <sheetFormatPr defaultRowHeight="15" x14ac:dyDescent="0.25"/>
  <cols>
    <col min="1" max="1" width="40.42578125" bestFit="1" customWidth="1"/>
    <col min="2" max="3" width="10.7109375" bestFit="1" customWidth="1"/>
    <col min="4" max="5" width="10.140625" bestFit="1" customWidth="1"/>
    <col min="6" max="6" width="10.42578125" bestFit="1" customWidth="1"/>
    <col min="7" max="7" width="10.140625" bestFit="1" customWidth="1"/>
    <col min="8" max="8" width="40.42578125" bestFit="1" customWidth="1"/>
    <col min="9" max="10" width="10.7109375" bestFit="1" customWidth="1"/>
    <col min="11" max="11" width="11.140625" bestFit="1" customWidth="1"/>
    <col min="12" max="12" width="12" bestFit="1" customWidth="1"/>
    <col min="13" max="13" width="10.42578125" bestFit="1" customWidth="1"/>
    <col min="14" max="14" width="12" bestFit="1" customWidth="1"/>
    <col min="16" max="16" width="10.5703125" customWidth="1"/>
  </cols>
  <sheetData>
    <row r="1" spans="1:14" x14ac:dyDescent="0.25">
      <c r="A1" s="27" t="s">
        <v>83</v>
      </c>
      <c r="H1" s="27" t="s">
        <v>83</v>
      </c>
    </row>
    <row r="2" spans="1:14" x14ac:dyDescent="0.25">
      <c r="A2" s="28"/>
      <c r="H2" s="28"/>
    </row>
    <row r="3" spans="1:14" x14ac:dyDescent="0.25">
      <c r="A3" s="2" t="s">
        <v>84</v>
      </c>
      <c r="H3" s="2" t="s">
        <v>84</v>
      </c>
    </row>
    <row r="4" spans="1:14" ht="30" x14ac:dyDescent="0.25">
      <c r="A4" s="2" t="s">
        <v>85</v>
      </c>
      <c r="H4" s="2" t="s">
        <v>91</v>
      </c>
    </row>
    <row r="5" spans="1:14" x14ac:dyDescent="0.25">
      <c r="A5" s="29" t="s">
        <v>86</v>
      </c>
      <c r="H5" s="29" t="s">
        <v>86</v>
      </c>
    </row>
    <row r="6" spans="1:14" x14ac:dyDescent="0.25">
      <c r="A6" s="30"/>
      <c r="E6" s="32" t="s">
        <v>97</v>
      </c>
      <c r="F6" s="32"/>
      <c r="G6" s="32"/>
      <c r="H6" s="34"/>
      <c r="L6" s="32" t="s">
        <v>96</v>
      </c>
      <c r="M6" s="32"/>
      <c r="N6" s="32"/>
    </row>
    <row r="7" spans="1:14" ht="45" x14ac:dyDescent="0.25">
      <c r="A7" s="3" t="s">
        <v>87</v>
      </c>
      <c r="B7" s="3" t="s">
        <v>88</v>
      </c>
      <c r="C7" s="3" t="s">
        <v>89</v>
      </c>
      <c r="D7" s="3" t="s">
        <v>90</v>
      </c>
      <c r="E7" s="11" t="s">
        <v>93</v>
      </c>
      <c r="F7" s="11" t="s">
        <v>94</v>
      </c>
      <c r="G7" s="11" t="s">
        <v>95</v>
      </c>
      <c r="H7" s="3" t="s">
        <v>92</v>
      </c>
      <c r="I7" s="3" t="s">
        <v>88</v>
      </c>
      <c r="J7" s="3" t="s">
        <v>89</v>
      </c>
      <c r="K7" s="10" t="s">
        <v>90</v>
      </c>
      <c r="L7" s="11" t="s">
        <v>93</v>
      </c>
      <c r="M7" s="11" t="s">
        <v>94</v>
      </c>
      <c r="N7" s="11" t="s">
        <v>95</v>
      </c>
    </row>
    <row r="8" spans="1:14" x14ac:dyDescent="0.25">
      <c r="A8" s="12" t="s">
        <v>10</v>
      </c>
      <c r="B8" s="13">
        <v>70314865</v>
      </c>
      <c r="C8" s="13">
        <v>6617198</v>
      </c>
      <c r="D8" s="13">
        <v>76932063</v>
      </c>
      <c r="E8" s="13">
        <f>B8</f>
        <v>70314865</v>
      </c>
      <c r="F8" s="13">
        <f t="shared" ref="F8:G8" si="0">C8</f>
        <v>6617198</v>
      </c>
      <c r="G8" s="13">
        <f t="shared" si="0"/>
        <v>76932063</v>
      </c>
      <c r="H8" s="12" t="s">
        <v>10</v>
      </c>
      <c r="I8" s="13">
        <v>63445812</v>
      </c>
      <c r="J8" s="13">
        <v>37602175</v>
      </c>
      <c r="K8" s="16">
        <v>101047986</v>
      </c>
      <c r="L8" s="22">
        <f>I8</f>
        <v>63445812</v>
      </c>
      <c r="M8" s="22">
        <f t="shared" ref="M8:N8" si="1">J8</f>
        <v>37602175</v>
      </c>
      <c r="N8" s="22">
        <f t="shared" si="1"/>
        <v>101047986</v>
      </c>
    </row>
    <row r="9" spans="1:14" x14ac:dyDescent="0.25">
      <c r="A9" s="4" t="s">
        <v>11</v>
      </c>
      <c r="B9" s="5">
        <v>9499953</v>
      </c>
      <c r="C9" s="5">
        <v>790919</v>
      </c>
      <c r="D9" s="5">
        <v>10290872</v>
      </c>
      <c r="E9" s="15">
        <f>B9/$E$8</f>
        <v>0.13510589830471836</v>
      </c>
      <c r="F9" s="15">
        <f>C9/$F$8</f>
        <v>0.11952475957346297</v>
      </c>
      <c r="G9" s="15">
        <f>D9/$G$8</f>
        <v>0.13376570962356749</v>
      </c>
      <c r="H9" s="4" t="s">
        <v>11</v>
      </c>
      <c r="I9" s="5">
        <v>7767978</v>
      </c>
      <c r="J9" s="5">
        <v>5650310</v>
      </c>
      <c r="K9" s="17">
        <v>13418288</v>
      </c>
      <c r="L9" s="24">
        <f>I9/$L$8</f>
        <v>0.12243484250780808</v>
      </c>
      <c r="M9" s="24">
        <f>J9/$M$8</f>
        <v>0.15026550990733914</v>
      </c>
      <c r="N9" s="24">
        <f>K9/$N$8</f>
        <v>0.13279124632924402</v>
      </c>
    </row>
    <row r="10" spans="1:14" x14ac:dyDescent="0.25">
      <c r="A10" s="4" t="s">
        <v>12</v>
      </c>
      <c r="B10" s="5">
        <v>1965438</v>
      </c>
      <c r="C10" s="5">
        <v>20836</v>
      </c>
      <c r="D10" s="5">
        <v>1986275</v>
      </c>
      <c r="E10" s="15">
        <f t="shared" ref="E10:E37" si="2">B10/$E$8</f>
        <v>2.7951955820437115E-2</v>
      </c>
      <c r="F10" s="15">
        <f t="shared" ref="F10:F37" si="3">C10/$F$8</f>
        <v>3.1487647792917788E-3</v>
      </c>
      <c r="G10" s="15">
        <f t="shared" ref="G10:G37" si="4">D10/$G$8</f>
        <v>2.5818558901767655E-2</v>
      </c>
      <c r="H10" s="4" t="s">
        <v>12</v>
      </c>
      <c r="I10" s="5">
        <v>1176168</v>
      </c>
      <c r="J10" s="5">
        <v>196690</v>
      </c>
      <c r="K10" s="17">
        <v>1372858</v>
      </c>
      <c r="L10" s="24">
        <f t="shared" ref="L10:L37" si="5">I10/$L$8</f>
        <v>1.8538150319519907E-2</v>
      </c>
      <c r="M10" s="24">
        <f t="shared" ref="M10:M37" si="6">J10/$M$8</f>
        <v>5.2308144409199736E-3</v>
      </c>
      <c r="N10" s="24">
        <f t="shared" ref="N10:N37" si="7">K10/$N$8</f>
        <v>1.3586198541354401E-2</v>
      </c>
    </row>
    <row r="11" spans="1:14" x14ac:dyDescent="0.25">
      <c r="A11" s="4" t="s">
        <v>13</v>
      </c>
      <c r="B11" s="5">
        <v>7377779</v>
      </c>
      <c r="C11" s="5">
        <v>432582</v>
      </c>
      <c r="D11" s="5">
        <v>7810361</v>
      </c>
      <c r="E11" s="15">
        <f t="shared" si="2"/>
        <v>0.10492488323770514</v>
      </c>
      <c r="F11" s="15">
        <f t="shared" si="3"/>
        <v>6.5372382691284134E-2</v>
      </c>
      <c r="G11" s="15">
        <f t="shared" si="4"/>
        <v>0.10152283320414793</v>
      </c>
      <c r="H11" s="4" t="s">
        <v>13</v>
      </c>
      <c r="I11" s="5">
        <v>6395091</v>
      </c>
      <c r="J11" s="5">
        <v>1770155</v>
      </c>
      <c r="K11" s="17">
        <v>8165246</v>
      </c>
      <c r="L11" s="24">
        <f t="shared" si="5"/>
        <v>0.10079610928456555</v>
      </c>
      <c r="M11" s="24">
        <f t="shared" si="6"/>
        <v>4.7075867286932208E-2</v>
      </c>
      <c r="N11" s="24">
        <f t="shared" si="7"/>
        <v>8.0805628327911452E-2</v>
      </c>
    </row>
    <row r="12" spans="1:14" x14ac:dyDescent="0.25">
      <c r="A12" s="4" t="s">
        <v>14</v>
      </c>
      <c r="B12" s="5">
        <v>35686</v>
      </c>
      <c r="C12" s="6">
        <v>0</v>
      </c>
      <c r="D12" s="5">
        <v>35686</v>
      </c>
      <c r="E12" s="15">
        <f t="shared" si="2"/>
        <v>5.0751715160087419E-4</v>
      </c>
      <c r="F12" s="15">
        <f t="shared" si="3"/>
        <v>0</v>
      </c>
      <c r="G12" s="15">
        <f t="shared" si="4"/>
        <v>4.6386381189335844E-4</v>
      </c>
      <c r="H12" s="4" t="s">
        <v>14</v>
      </c>
      <c r="I12" s="6">
        <v>0</v>
      </c>
      <c r="J12" s="6">
        <v>0</v>
      </c>
      <c r="K12" s="18">
        <v>0</v>
      </c>
      <c r="L12" s="24">
        <f t="shared" si="5"/>
        <v>0</v>
      </c>
      <c r="M12" s="24">
        <f t="shared" si="6"/>
        <v>0</v>
      </c>
      <c r="N12" s="24">
        <f t="shared" si="7"/>
        <v>0</v>
      </c>
    </row>
    <row r="13" spans="1:14" x14ac:dyDescent="0.25">
      <c r="A13" s="4" t="s">
        <v>15</v>
      </c>
      <c r="B13" s="6">
        <v>0</v>
      </c>
      <c r="C13" s="5">
        <v>332795</v>
      </c>
      <c r="D13" s="5">
        <v>332795</v>
      </c>
      <c r="E13" s="15">
        <f t="shared" si="2"/>
        <v>0</v>
      </c>
      <c r="F13" s="15">
        <f t="shared" si="3"/>
        <v>5.0292434955097311E-2</v>
      </c>
      <c r="G13" s="15">
        <f t="shared" si="4"/>
        <v>4.3258296609048428E-3</v>
      </c>
      <c r="H13" s="4" t="s">
        <v>15</v>
      </c>
      <c r="I13" s="6">
        <v>0</v>
      </c>
      <c r="J13" s="5">
        <v>3647659</v>
      </c>
      <c r="K13" s="17">
        <v>3647659</v>
      </c>
      <c r="L13" s="24">
        <f t="shared" si="5"/>
        <v>0</v>
      </c>
      <c r="M13" s="24">
        <f t="shared" si="6"/>
        <v>9.7006596028022321E-2</v>
      </c>
      <c r="N13" s="24">
        <f t="shared" si="7"/>
        <v>3.6098285026680298E-2</v>
      </c>
    </row>
    <row r="14" spans="1:14" x14ac:dyDescent="0.25">
      <c r="A14" s="4" t="s">
        <v>16</v>
      </c>
      <c r="B14" s="5">
        <v>121050</v>
      </c>
      <c r="C14" s="5">
        <v>2592</v>
      </c>
      <c r="D14" s="5">
        <v>123642</v>
      </c>
      <c r="E14" s="15">
        <f t="shared" si="2"/>
        <v>1.7215420949752232E-3</v>
      </c>
      <c r="F14" s="15">
        <f t="shared" si="3"/>
        <v>3.9170658033808268E-4</v>
      </c>
      <c r="G14" s="15">
        <f t="shared" si="4"/>
        <v>1.6071582533799984E-3</v>
      </c>
      <c r="H14" s="4" t="s">
        <v>16</v>
      </c>
      <c r="I14" s="5">
        <v>196719</v>
      </c>
      <c r="J14" s="5">
        <v>35805</v>
      </c>
      <c r="K14" s="17">
        <v>232525</v>
      </c>
      <c r="L14" s="24">
        <f t="shared" si="5"/>
        <v>3.1005829037226286E-3</v>
      </c>
      <c r="M14" s="24">
        <f t="shared" si="6"/>
        <v>9.5220555725832349E-4</v>
      </c>
      <c r="N14" s="24">
        <f t="shared" si="7"/>
        <v>2.3011344332978592E-3</v>
      </c>
    </row>
    <row r="15" spans="1:14" x14ac:dyDescent="0.25">
      <c r="A15" s="4" t="s">
        <v>17</v>
      </c>
      <c r="B15" s="6">
        <v>0</v>
      </c>
      <c r="C15" s="5">
        <v>2114</v>
      </c>
      <c r="D15" s="5">
        <v>2114</v>
      </c>
      <c r="E15" s="15">
        <f t="shared" si="2"/>
        <v>0</v>
      </c>
      <c r="F15" s="15">
        <f t="shared" si="3"/>
        <v>3.1947056745166159E-4</v>
      </c>
      <c r="G15" s="15">
        <f t="shared" si="4"/>
        <v>2.7478789955236221E-5</v>
      </c>
      <c r="H15" s="4" t="s">
        <v>17</v>
      </c>
      <c r="I15" s="6">
        <v>0</v>
      </c>
      <c r="J15" s="6">
        <v>0</v>
      </c>
      <c r="K15" s="18">
        <v>0</v>
      </c>
      <c r="L15" s="24">
        <f t="shared" si="5"/>
        <v>0</v>
      </c>
      <c r="M15" s="24">
        <f t="shared" si="6"/>
        <v>0</v>
      </c>
      <c r="N15" s="24">
        <f t="shared" si="7"/>
        <v>0</v>
      </c>
    </row>
    <row r="16" spans="1:14" x14ac:dyDescent="0.25">
      <c r="A16" s="4" t="s">
        <v>18</v>
      </c>
      <c r="B16" s="5">
        <v>28881303</v>
      </c>
      <c r="C16" s="5">
        <v>1373074</v>
      </c>
      <c r="D16" s="5">
        <f>30254377</f>
        <v>30254377</v>
      </c>
      <c r="E16" s="15">
        <f t="shared" si="2"/>
        <v>0.41074249378136474</v>
      </c>
      <c r="F16" s="15">
        <f t="shared" si="3"/>
        <v>0.20750081832219619</v>
      </c>
      <c r="G16" s="15">
        <f t="shared" si="4"/>
        <v>0.39326096064783805</v>
      </c>
      <c r="H16" s="4" t="s">
        <v>18</v>
      </c>
      <c r="I16" s="5">
        <v>26584514</v>
      </c>
      <c r="J16" s="5">
        <v>1061425</v>
      </c>
      <c r="K16" s="17">
        <v>27645939</v>
      </c>
      <c r="L16" s="24">
        <f t="shared" si="5"/>
        <v>0.41901132891167031</v>
      </c>
      <c r="M16" s="24">
        <f t="shared" si="6"/>
        <v>2.8227755442338111E-2</v>
      </c>
      <c r="N16" s="24">
        <f t="shared" si="7"/>
        <v>0.27359218223310261</v>
      </c>
    </row>
    <row r="17" spans="1:14" x14ac:dyDescent="0.25">
      <c r="A17" s="4" t="s">
        <v>19</v>
      </c>
      <c r="B17" s="6">
        <v>0</v>
      </c>
      <c r="C17" s="6">
        <v>0</v>
      </c>
      <c r="D17" s="6">
        <v>0</v>
      </c>
      <c r="E17" s="15">
        <f t="shared" si="2"/>
        <v>0</v>
      </c>
      <c r="F17" s="15">
        <f t="shared" si="3"/>
        <v>0</v>
      </c>
      <c r="G17" s="15">
        <f t="shared" si="4"/>
        <v>0</v>
      </c>
      <c r="H17" s="4" t="s">
        <v>19</v>
      </c>
      <c r="I17" s="6">
        <v>0</v>
      </c>
      <c r="J17" s="6">
        <v>0</v>
      </c>
      <c r="K17" s="18">
        <v>0</v>
      </c>
      <c r="L17" s="24">
        <f t="shared" si="5"/>
        <v>0</v>
      </c>
      <c r="M17" s="24">
        <f t="shared" si="6"/>
        <v>0</v>
      </c>
      <c r="N17" s="24">
        <f t="shared" si="7"/>
        <v>0</v>
      </c>
    </row>
    <row r="18" spans="1:14" x14ac:dyDescent="0.25">
      <c r="A18" s="4" t="s">
        <v>20</v>
      </c>
      <c r="B18" s="5">
        <v>20684636</v>
      </c>
      <c r="C18" s="5">
        <v>873173</v>
      </c>
      <c r="D18" s="5">
        <v>21557810</v>
      </c>
      <c r="E18" s="15">
        <f t="shared" si="2"/>
        <v>0.29417159515274616</v>
      </c>
      <c r="F18" s="15">
        <f t="shared" si="3"/>
        <v>0.13195509640183051</v>
      </c>
      <c r="G18" s="15">
        <f t="shared" si="4"/>
        <v>0.28021879512057279</v>
      </c>
      <c r="H18" s="4" t="s">
        <v>20</v>
      </c>
      <c r="I18" s="6">
        <v>0</v>
      </c>
      <c r="J18" s="6">
        <v>0</v>
      </c>
      <c r="K18" s="18">
        <v>0</v>
      </c>
      <c r="L18" s="24">
        <f t="shared" si="5"/>
        <v>0</v>
      </c>
      <c r="M18" s="24">
        <f t="shared" si="6"/>
        <v>0</v>
      </c>
      <c r="N18" s="24">
        <f t="shared" si="7"/>
        <v>0</v>
      </c>
    </row>
    <row r="19" spans="1:14" x14ac:dyDescent="0.25">
      <c r="A19" s="4" t="s">
        <v>21</v>
      </c>
      <c r="B19" s="5">
        <v>7417149</v>
      </c>
      <c r="C19" s="5">
        <v>484522</v>
      </c>
      <c r="D19" s="5">
        <v>7901670</v>
      </c>
      <c r="E19" s="15">
        <f t="shared" si="2"/>
        <v>0.10548479329370823</v>
      </c>
      <c r="F19" s="15">
        <f t="shared" si="3"/>
        <v>7.3221626434632911E-2</v>
      </c>
      <c r="G19" s="15">
        <f t="shared" si="4"/>
        <v>0.10270971155420595</v>
      </c>
      <c r="H19" s="4" t="s">
        <v>21</v>
      </c>
      <c r="I19" s="5">
        <v>26475992</v>
      </c>
      <c r="J19" s="5">
        <v>1059113</v>
      </c>
      <c r="K19" s="17">
        <v>27535105</v>
      </c>
      <c r="L19" s="24">
        <f t="shared" si="5"/>
        <v>0.41730086140279832</v>
      </c>
      <c r="M19" s="24">
        <f t="shared" si="6"/>
        <v>2.816626963732816E-2</v>
      </c>
      <c r="N19" s="24">
        <f t="shared" si="7"/>
        <v>0.2724953370174048</v>
      </c>
    </row>
    <row r="20" spans="1:14" x14ac:dyDescent="0.25">
      <c r="A20" s="4" t="s">
        <v>22</v>
      </c>
      <c r="B20" s="5">
        <v>313720</v>
      </c>
      <c r="C20" s="5">
        <v>15379</v>
      </c>
      <c r="D20" s="5">
        <v>329099</v>
      </c>
      <c r="E20" s="15">
        <f t="shared" si="2"/>
        <v>4.461645485630954E-3</v>
      </c>
      <c r="F20" s="15">
        <f t="shared" si="3"/>
        <v>2.324095485732783E-3</v>
      </c>
      <c r="G20" s="15">
        <f t="shared" si="4"/>
        <v>4.2777872731685354E-3</v>
      </c>
      <c r="H20" s="4" t="s">
        <v>22</v>
      </c>
      <c r="I20" s="5">
        <v>121504</v>
      </c>
      <c r="J20" s="6">
        <v>0</v>
      </c>
      <c r="K20" s="17">
        <v>121504</v>
      </c>
      <c r="L20" s="24">
        <f t="shared" si="5"/>
        <v>1.9150830633233916E-3</v>
      </c>
      <c r="M20" s="24">
        <f t="shared" si="6"/>
        <v>0</v>
      </c>
      <c r="N20" s="24">
        <f t="shared" si="7"/>
        <v>1.2024386116908851E-3</v>
      </c>
    </row>
    <row r="21" spans="1:14" x14ac:dyDescent="0.25">
      <c r="A21" s="4" t="s">
        <v>23</v>
      </c>
      <c r="B21" s="5">
        <v>558571</v>
      </c>
      <c r="C21" s="6">
        <v>0</v>
      </c>
      <c r="D21" s="5">
        <v>558571</v>
      </c>
      <c r="E21" s="15">
        <f t="shared" si="2"/>
        <v>7.9438536929566737E-3</v>
      </c>
      <c r="F21" s="15">
        <f t="shared" si="3"/>
        <v>0</v>
      </c>
      <c r="G21" s="15">
        <f t="shared" si="4"/>
        <v>7.2605748269092951E-3</v>
      </c>
      <c r="H21" s="4" t="s">
        <v>23</v>
      </c>
      <c r="I21" s="5">
        <v>17958</v>
      </c>
      <c r="J21" s="6">
        <v>0</v>
      </c>
      <c r="K21" s="17">
        <v>17958</v>
      </c>
      <c r="L21" s="24">
        <f t="shared" si="5"/>
        <v>2.830446870157482E-4</v>
      </c>
      <c r="M21" s="24">
        <f t="shared" si="6"/>
        <v>0</v>
      </c>
      <c r="N21" s="24">
        <f t="shared" si="7"/>
        <v>1.7771754500876444E-4</v>
      </c>
    </row>
    <row r="22" spans="1:14" x14ac:dyDescent="0.25">
      <c r="A22" s="4" t="s">
        <v>24</v>
      </c>
      <c r="B22" s="5">
        <v>2323</v>
      </c>
      <c r="C22" s="6">
        <v>0</v>
      </c>
      <c r="D22" s="5">
        <v>2323</v>
      </c>
      <c r="E22" s="15">
        <f t="shared" si="2"/>
        <v>3.3037111000639767E-5</v>
      </c>
      <c r="F22" s="15">
        <f t="shared" si="3"/>
        <v>0</v>
      </c>
      <c r="G22" s="15">
        <f t="shared" si="4"/>
        <v>3.0195472595086913E-5</v>
      </c>
      <c r="H22" s="4" t="s">
        <v>24</v>
      </c>
      <c r="I22" s="6">
        <v>149</v>
      </c>
      <c r="J22" s="5">
        <v>2312</v>
      </c>
      <c r="K22" s="17">
        <v>2461</v>
      </c>
      <c r="L22" s="24">
        <f t="shared" si="5"/>
        <v>2.3484607620752019E-6</v>
      </c>
      <c r="M22" s="24">
        <f t="shared" si="6"/>
        <v>6.1485805009949554E-5</v>
      </c>
      <c r="N22" s="24">
        <f t="shared" si="7"/>
        <v>2.4354765467567063E-5</v>
      </c>
    </row>
    <row r="23" spans="1:14" x14ac:dyDescent="0.25">
      <c r="A23" s="4" t="s">
        <v>25</v>
      </c>
      <c r="B23" s="5">
        <v>28976399</v>
      </c>
      <c r="C23" s="5">
        <v>1373074</v>
      </c>
      <c r="D23" s="5">
        <v>30349473</v>
      </c>
      <c r="E23" s="15">
        <f t="shared" si="2"/>
        <v>0.41209492473604264</v>
      </c>
      <c r="F23" s="15">
        <f t="shared" si="3"/>
        <v>0.20750081832219619</v>
      </c>
      <c r="G23" s="15">
        <f t="shared" si="4"/>
        <v>0.39449706424745168</v>
      </c>
      <c r="H23" s="4" t="s">
        <v>25</v>
      </c>
      <c r="I23" s="5">
        <v>26615603</v>
      </c>
      <c r="J23" s="5">
        <v>1061425</v>
      </c>
      <c r="K23" s="17">
        <v>27677028</v>
      </c>
      <c r="L23" s="24">
        <f t="shared" si="5"/>
        <v>0.41950133761389957</v>
      </c>
      <c r="M23" s="24">
        <f t="shared" si="6"/>
        <v>2.8227755442338111E-2</v>
      </c>
      <c r="N23" s="24">
        <f t="shared" si="7"/>
        <v>0.27389984793957201</v>
      </c>
    </row>
    <row r="24" spans="1:14" x14ac:dyDescent="0.25">
      <c r="A24" s="4" t="s">
        <v>26</v>
      </c>
      <c r="B24" s="5">
        <v>95096</v>
      </c>
      <c r="C24" s="6">
        <v>0</v>
      </c>
      <c r="D24" s="5">
        <v>95096</v>
      </c>
      <c r="E24" s="15">
        <f t="shared" si="2"/>
        <v>1.3524309546779332E-3</v>
      </c>
      <c r="F24" s="15">
        <f t="shared" si="3"/>
        <v>0</v>
      </c>
      <c r="G24" s="15">
        <f t="shared" si="4"/>
        <v>1.2361035996135967E-3</v>
      </c>
      <c r="H24" s="4" t="s">
        <v>26</v>
      </c>
      <c r="I24" s="5">
        <v>31089</v>
      </c>
      <c r="J24" s="6">
        <v>0</v>
      </c>
      <c r="K24" s="17">
        <v>31089</v>
      </c>
      <c r="L24" s="24">
        <f t="shared" si="5"/>
        <v>4.9000870222923462E-4</v>
      </c>
      <c r="M24" s="24">
        <f t="shared" si="6"/>
        <v>0</v>
      </c>
      <c r="N24" s="24">
        <f t="shared" si="7"/>
        <v>3.0766570646939957E-4</v>
      </c>
    </row>
    <row r="25" spans="1:14" x14ac:dyDescent="0.25">
      <c r="A25" s="4" t="s">
        <v>27</v>
      </c>
      <c r="B25" s="5">
        <v>29222872</v>
      </c>
      <c r="C25" s="5">
        <v>4107607</v>
      </c>
      <c r="D25" s="5">
        <v>33330478</v>
      </c>
      <c r="E25" s="15">
        <f t="shared" si="2"/>
        <v>0.41560020061191899</v>
      </c>
      <c r="F25" s="15">
        <f t="shared" si="3"/>
        <v>0.62074718030199494</v>
      </c>
      <c r="G25" s="15">
        <f t="shared" si="4"/>
        <v>0.43324560268194029</v>
      </c>
      <c r="H25" s="4" t="s">
        <v>27</v>
      </c>
      <c r="I25" s="5">
        <v>25805635</v>
      </c>
      <c r="J25" s="5">
        <v>29788627</v>
      </c>
      <c r="K25" s="17">
        <v>55594262</v>
      </c>
      <c r="L25" s="24">
        <f t="shared" si="5"/>
        <v>0.40673504186533227</v>
      </c>
      <c r="M25" s="24">
        <f t="shared" si="6"/>
        <v>0.79220489240316549</v>
      </c>
      <c r="N25" s="24">
        <f t="shared" si="7"/>
        <v>0.55017684370275322</v>
      </c>
    </row>
    <row r="26" spans="1:14" x14ac:dyDescent="0.25">
      <c r="A26" s="4" t="s">
        <v>28</v>
      </c>
      <c r="B26" s="5">
        <v>29767010</v>
      </c>
      <c r="C26" s="5">
        <v>4273537</v>
      </c>
      <c r="D26" s="5">
        <v>34040547</v>
      </c>
      <c r="E26" s="15">
        <f t="shared" si="2"/>
        <v>0.42333879187565815</v>
      </c>
      <c r="F26" s="15">
        <f t="shared" si="3"/>
        <v>0.64582274854099875</v>
      </c>
      <c r="G26" s="15">
        <f t="shared" si="4"/>
        <v>0.44247542146374003</v>
      </c>
      <c r="H26" s="4" t="s">
        <v>28</v>
      </c>
      <c r="I26" s="5">
        <v>26437174</v>
      </c>
      <c r="J26" s="5">
        <v>29753424</v>
      </c>
      <c r="K26" s="17">
        <v>56190598</v>
      </c>
      <c r="L26" s="24">
        <f t="shared" si="5"/>
        <v>0.41668903220909209</v>
      </c>
      <c r="M26" s="24">
        <f t="shared" si="6"/>
        <v>0.79126869655811138</v>
      </c>
      <c r="N26" s="24">
        <f t="shared" si="7"/>
        <v>0.55607835667303651</v>
      </c>
    </row>
    <row r="27" spans="1:14" x14ac:dyDescent="0.25">
      <c r="A27" s="4" t="s">
        <v>29</v>
      </c>
      <c r="B27" s="5">
        <v>1330620</v>
      </c>
      <c r="C27" s="5">
        <v>332633</v>
      </c>
      <c r="D27" s="5">
        <v>1663253</v>
      </c>
      <c r="E27" s="15">
        <f t="shared" si="2"/>
        <v>1.8923736822932108E-2</v>
      </c>
      <c r="F27" s="15">
        <f t="shared" si="3"/>
        <v>5.0267953293826176E-2</v>
      </c>
      <c r="G27" s="15">
        <f t="shared" si="4"/>
        <v>2.1619763400859277E-2</v>
      </c>
      <c r="H27" s="4" t="s">
        <v>29</v>
      </c>
      <c r="I27" s="5">
        <v>420601</v>
      </c>
      <c r="J27" s="5">
        <v>131271</v>
      </c>
      <c r="K27" s="17">
        <v>551872</v>
      </c>
      <c r="L27" s="24">
        <f t="shared" si="5"/>
        <v>6.6292949328160544E-3</v>
      </c>
      <c r="M27" s="24">
        <f t="shared" si="6"/>
        <v>3.4910480577253844E-3</v>
      </c>
      <c r="N27" s="24">
        <f t="shared" si="7"/>
        <v>5.4614844080118526E-3</v>
      </c>
    </row>
    <row r="28" spans="1:14" x14ac:dyDescent="0.25">
      <c r="A28" s="4" t="s">
        <v>25</v>
      </c>
      <c r="B28" s="5">
        <v>31097629</v>
      </c>
      <c r="C28" s="5">
        <v>4606170</v>
      </c>
      <c r="D28" s="5">
        <v>35703799</v>
      </c>
      <c r="E28" s="15">
        <f t="shared" si="2"/>
        <v>0.44226251447684639</v>
      </c>
      <c r="F28" s="15">
        <f t="shared" si="3"/>
        <v>0.69609070183482491</v>
      </c>
      <c r="G28" s="15">
        <f t="shared" si="4"/>
        <v>0.46409517186611776</v>
      </c>
      <c r="H28" s="4" t="s">
        <v>25</v>
      </c>
      <c r="I28" s="5">
        <v>26857775</v>
      </c>
      <c r="J28" s="5">
        <v>29884695</v>
      </c>
      <c r="K28" s="17">
        <v>56742470</v>
      </c>
      <c r="L28" s="24">
        <f t="shared" si="5"/>
        <v>0.42331832714190815</v>
      </c>
      <c r="M28" s="24">
        <f t="shared" si="6"/>
        <v>0.79475974461583676</v>
      </c>
      <c r="N28" s="24">
        <f t="shared" si="7"/>
        <v>0.56153984108104837</v>
      </c>
    </row>
    <row r="29" spans="1:14" x14ac:dyDescent="0.25">
      <c r="A29" s="4" t="s">
        <v>30</v>
      </c>
      <c r="B29" s="5">
        <v>1874758</v>
      </c>
      <c r="C29" s="5">
        <v>498563</v>
      </c>
      <c r="D29" s="5">
        <v>2373321</v>
      </c>
      <c r="E29" s="15">
        <f t="shared" si="2"/>
        <v>2.6662328086671291E-2</v>
      </c>
      <c r="F29" s="15">
        <f t="shared" si="3"/>
        <v>7.5343521532830054E-2</v>
      </c>
      <c r="G29" s="15">
        <f t="shared" si="4"/>
        <v>3.0849569184177472E-2</v>
      </c>
      <c r="H29" s="4" t="s">
        <v>30</v>
      </c>
      <c r="I29" s="5">
        <v>1052140</v>
      </c>
      <c r="J29" s="5">
        <v>96068</v>
      </c>
      <c r="K29" s="17">
        <v>1148208</v>
      </c>
      <c r="L29" s="24">
        <f t="shared" si="5"/>
        <v>1.6583285276575859E-2</v>
      </c>
      <c r="M29" s="24">
        <f t="shared" si="6"/>
        <v>2.5548522126712086E-3</v>
      </c>
      <c r="N29" s="24">
        <f t="shared" si="7"/>
        <v>1.13629973782951E-2</v>
      </c>
    </row>
    <row r="30" spans="1:14" x14ac:dyDescent="0.25">
      <c r="A30" s="4" t="s">
        <v>31</v>
      </c>
      <c r="B30" s="5">
        <v>614094</v>
      </c>
      <c r="C30" s="5">
        <v>28113</v>
      </c>
      <c r="D30" s="5">
        <v>642207</v>
      </c>
      <c r="E30" s="15">
        <f t="shared" si="2"/>
        <v>8.7334875776267223E-3</v>
      </c>
      <c r="F30" s="15">
        <f t="shared" si="3"/>
        <v>4.2484749587363112E-3</v>
      </c>
      <c r="G30" s="15">
        <f t="shared" si="4"/>
        <v>8.347715828184667E-3</v>
      </c>
      <c r="H30" s="4" t="s">
        <v>31</v>
      </c>
      <c r="I30" s="5">
        <v>395306</v>
      </c>
      <c r="J30" s="5">
        <v>149166</v>
      </c>
      <c r="K30" s="17">
        <v>544472</v>
      </c>
      <c r="L30" s="24">
        <f t="shared" si="5"/>
        <v>6.2306082551201328E-3</v>
      </c>
      <c r="M30" s="24">
        <f t="shared" si="6"/>
        <v>3.9669513798071517E-3</v>
      </c>
      <c r="N30" s="24">
        <f t="shared" si="7"/>
        <v>5.3882518747083189E-3</v>
      </c>
    </row>
    <row r="31" spans="1:14" x14ac:dyDescent="0.25">
      <c r="A31" s="4" t="s">
        <v>32</v>
      </c>
      <c r="B31" s="5">
        <v>93163</v>
      </c>
      <c r="C31" s="5">
        <v>4262</v>
      </c>
      <c r="D31" s="5">
        <v>97425</v>
      </c>
      <c r="E31" s="15">
        <f t="shared" si="2"/>
        <v>1.3249403237850204E-3</v>
      </c>
      <c r="F31" s="15">
        <f t="shared" si="3"/>
        <v>6.4407926134294304E-4</v>
      </c>
      <c r="G31" s="15">
        <f t="shared" si="4"/>
        <v>1.2663770630978659E-3</v>
      </c>
      <c r="H31" s="4" t="s">
        <v>32</v>
      </c>
      <c r="I31" s="5">
        <v>434730</v>
      </c>
      <c r="J31" s="5">
        <v>241124</v>
      </c>
      <c r="K31" s="17">
        <v>675854</v>
      </c>
      <c r="L31" s="24">
        <f t="shared" si="5"/>
        <v>6.8519889066909574E-3</v>
      </c>
      <c r="M31" s="24">
        <f t="shared" si="6"/>
        <v>6.4125014045065213E-3</v>
      </c>
      <c r="N31" s="24">
        <f t="shared" si="7"/>
        <v>6.6884460220711373E-3</v>
      </c>
    </row>
    <row r="32" spans="1:14" x14ac:dyDescent="0.25">
      <c r="A32" s="4" t="s">
        <v>33</v>
      </c>
      <c r="B32" s="5">
        <v>347277</v>
      </c>
      <c r="C32" s="5">
        <v>19659</v>
      </c>
      <c r="D32" s="5">
        <v>366936</v>
      </c>
      <c r="E32" s="15">
        <f t="shared" si="2"/>
        <v>4.9388845445411866E-3</v>
      </c>
      <c r="F32" s="15">
        <f t="shared" si="3"/>
        <v>2.9708949316614073E-3</v>
      </c>
      <c r="G32" s="15">
        <f t="shared" si="4"/>
        <v>4.7696108188337548E-3</v>
      </c>
      <c r="H32" s="4" t="s">
        <v>33</v>
      </c>
      <c r="I32" s="5">
        <v>75502</v>
      </c>
      <c r="J32" s="5">
        <v>12563</v>
      </c>
      <c r="K32" s="17">
        <v>88065</v>
      </c>
      <c r="L32" s="24">
        <f t="shared" si="5"/>
        <v>1.1900233856255162E-3</v>
      </c>
      <c r="M32" s="24">
        <f t="shared" si="6"/>
        <v>3.3410301398788765E-4</v>
      </c>
      <c r="N32" s="24">
        <f t="shared" si="7"/>
        <v>8.7151662775347151E-4</v>
      </c>
    </row>
    <row r="33" spans="1:18" x14ac:dyDescent="0.25">
      <c r="A33" s="4" t="s">
        <v>34</v>
      </c>
      <c r="B33" s="5">
        <v>246433</v>
      </c>
      <c r="C33" s="5">
        <v>291636</v>
      </c>
      <c r="D33" s="5">
        <v>538069</v>
      </c>
      <c r="E33" s="15">
        <f t="shared" si="2"/>
        <v>3.5047070061216784E-3</v>
      </c>
      <c r="F33" s="15">
        <f t="shared" si="3"/>
        <v>4.4072430657205661E-2</v>
      </c>
      <c r="G33" s="15">
        <f t="shared" si="4"/>
        <v>6.9940799585733191E-3</v>
      </c>
      <c r="H33" s="4" t="s">
        <v>34</v>
      </c>
      <c r="I33" s="5">
        <v>122002</v>
      </c>
      <c r="J33" s="5">
        <v>466893</v>
      </c>
      <c r="K33" s="17">
        <v>588895</v>
      </c>
      <c r="L33" s="24">
        <f t="shared" si="5"/>
        <v>1.9229322811724751E-3</v>
      </c>
      <c r="M33" s="24">
        <f t="shared" si="6"/>
        <v>1.2416648770981998E-2</v>
      </c>
      <c r="N33" s="24">
        <f t="shared" si="7"/>
        <v>5.8278746891600591E-3</v>
      </c>
    </row>
    <row r="34" spans="1:18" x14ac:dyDescent="0.25">
      <c r="A34" s="4" t="s">
        <v>35</v>
      </c>
      <c r="B34" s="5">
        <v>99940</v>
      </c>
      <c r="C34" s="6">
        <v>395</v>
      </c>
      <c r="D34" s="5">
        <v>100335</v>
      </c>
      <c r="E34" s="15">
        <f t="shared" si="2"/>
        <v>1.4213210819646741E-3</v>
      </c>
      <c r="F34" s="15">
        <f t="shared" si="3"/>
        <v>5.9692939519113682E-5</v>
      </c>
      <c r="G34" s="15">
        <f t="shared" si="4"/>
        <v>1.3042026443512895E-3</v>
      </c>
      <c r="H34" s="4" t="s">
        <v>35</v>
      </c>
      <c r="I34" s="5">
        <v>69292</v>
      </c>
      <c r="J34" s="5">
        <v>232068</v>
      </c>
      <c r="K34" s="17">
        <v>301360</v>
      </c>
      <c r="L34" s="24">
        <f t="shared" si="5"/>
        <v>1.0921445847363416E-3</v>
      </c>
      <c r="M34" s="24">
        <f t="shared" si="6"/>
        <v>6.1716642720800064E-3</v>
      </c>
      <c r="N34" s="24">
        <f t="shared" si="7"/>
        <v>2.9823454373449857E-3</v>
      </c>
    </row>
    <row r="35" spans="1:18" x14ac:dyDescent="0.25">
      <c r="A35" s="4" t="s">
        <v>36</v>
      </c>
      <c r="B35" s="6">
        <v>0</v>
      </c>
      <c r="C35" s="6">
        <v>0</v>
      </c>
      <c r="D35" s="6">
        <v>0</v>
      </c>
      <c r="E35" s="15">
        <f t="shared" si="2"/>
        <v>0</v>
      </c>
      <c r="F35" s="15">
        <f t="shared" si="3"/>
        <v>0</v>
      </c>
      <c r="G35" s="15">
        <f t="shared" si="4"/>
        <v>0</v>
      </c>
      <c r="H35" s="4" t="s">
        <v>36</v>
      </c>
      <c r="I35" s="6">
        <v>0</v>
      </c>
      <c r="J35" s="6">
        <v>0</v>
      </c>
      <c r="K35" s="18">
        <v>0</v>
      </c>
      <c r="L35" s="24">
        <f t="shared" si="5"/>
        <v>0</v>
      </c>
      <c r="M35" s="24">
        <f t="shared" si="6"/>
        <v>0</v>
      </c>
      <c r="N35" s="24">
        <f t="shared" si="7"/>
        <v>0</v>
      </c>
    </row>
    <row r="36" spans="1:18" x14ac:dyDescent="0.25">
      <c r="A36" s="4" t="s">
        <v>37</v>
      </c>
      <c r="B36" s="5">
        <v>490582</v>
      </c>
      <c r="C36" s="6">
        <v>0</v>
      </c>
      <c r="D36" s="5">
        <v>490582</v>
      </c>
      <c r="E36" s="15">
        <f t="shared" si="2"/>
        <v>6.9769315492534904E-3</v>
      </c>
      <c r="F36" s="15">
        <f t="shared" si="3"/>
        <v>0</v>
      </c>
      <c r="G36" s="15">
        <f t="shared" si="4"/>
        <v>6.3768210661398744E-3</v>
      </c>
      <c r="H36" s="4" t="s">
        <v>37</v>
      </c>
      <c r="I36" s="5">
        <v>1485144</v>
      </c>
      <c r="J36" s="6">
        <v>0</v>
      </c>
      <c r="K36" s="17">
        <v>1485144</v>
      </c>
      <c r="L36" s="24">
        <f t="shared" si="5"/>
        <v>2.3408069865982643E-2</v>
      </c>
      <c r="M36" s="24">
        <f t="shared" si="6"/>
        <v>0</v>
      </c>
      <c r="N36" s="24">
        <f t="shared" si="7"/>
        <v>1.4697413167640967E-2</v>
      </c>
      <c r="O36" s="21"/>
      <c r="P36" s="21"/>
      <c r="Q36" s="21"/>
      <c r="R36" s="21"/>
    </row>
    <row r="37" spans="1:18" x14ac:dyDescent="0.25">
      <c r="A37" s="4" t="s">
        <v>38</v>
      </c>
      <c r="B37" s="5">
        <v>819249</v>
      </c>
      <c r="C37" s="5">
        <v>1533</v>
      </c>
      <c r="D37" s="5">
        <v>820782</v>
      </c>
      <c r="E37" s="15">
        <f>B37/$E$8</f>
        <v>1.1651149440449043E-2</v>
      </c>
      <c r="F37" s="15">
        <f t="shared" si="3"/>
        <v>2.3166905388050956E-4</v>
      </c>
      <c r="G37" s="15">
        <f t="shared" si="4"/>
        <v>1.0668919667473365E-2</v>
      </c>
      <c r="H37" s="4" t="s">
        <v>38</v>
      </c>
      <c r="I37" s="5">
        <v>705708</v>
      </c>
      <c r="J37" s="6">
        <v>0</v>
      </c>
      <c r="K37" s="17">
        <v>705708</v>
      </c>
      <c r="L37" s="24">
        <f t="shared" si="5"/>
        <v>1.1123003674379642E-2</v>
      </c>
      <c r="M37" s="24">
        <f t="shared" si="6"/>
        <v>0</v>
      </c>
      <c r="N37" s="24">
        <f t="shared" si="7"/>
        <v>6.9838898125094747E-3</v>
      </c>
      <c r="O37" s="21"/>
      <c r="P37" s="21"/>
      <c r="Q37" s="21"/>
      <c r="R37" s="21"/>
    </row>
    <row r="38" spans="1:18" x14ac:dyDescent="0.25">
      <c r="A38" s="12" t="s">
        <v>39</v>
      </c>
      <c r="B38" s="13">
        <v>64290521</v>
      </c>
      <c r="C38" s="13">
        <v>5011772</v>
      </c>
      <c r="D38" s="13">
        <v>69302293</v>
      </c>
      <c r="E38" s="13">
        <f>B38</f>
        <v>64290521</v>
      </c>
      <c r="F38" s="13">
        <f t="shared" ref="F38:G38" si="8">C38</f>
        <v>5011772</v>
      </c>
      <c r="G38" s="13">
        <f t="shared" si="8"/>
        <v>69302293</v>
      </c>
      <c r="H38" s="12" t="s">
        <v>39</v>
      </c>
      <c r="I38" s="13">
        <v>55652268</v>
      </c>
      <c r="J38" s="13">
        <v>37179347</v>
      </c>
      <c r="K38" s="16">
        <v>92831615</v>
      </c>
      <c r="L38" s="22">
        <f>I38</f>
        <v>55652268</v>
      </c>
      <c r="M38" s="22">
        <f t="shared" ref="M38:N38" si="9">J38</f>
        <v>37179347</v>
      </c>
      <c r="N38" s="22">
        <f t="shared" si="9"/>
        <v>92831615</v>
      </c>
      <c r="O38" s="21"/>
      <c r="P38" s="21"/>
      <c r="Q38" s="21"/>
      <c r="R38" s="21"/>
    </row>
    <row r="39" spans="1:18" x14ac:dyDescent="0.25">
      <c r="A39" s="4"/>
      <c r="B39" s="6"/>
      <c r="C39" s="6"/>
      <c r="D39" s="6"/>
      <c r="E39" s="6"/>
      <c r="F39" s="6"/>
      <c r="G39" s="6"/>
      <c r="H39" s="4"/>
      <c r="I39" s="6"/>
      <c r="J39" s="6"/>
      <c r="K39" s="18"/>
      <c r="L39" s="20"/>
      <c r="M39" s="20"/>
      <c r="N39" s="20"/>
      <c r="O39" s="21"/>
      <c r="P39" s="21"/>
      <c r="Q39" s="21"/>
      <c r="R39" s="21"/>
    </row>
    <row r="40" spans="1:18" x14ac:dyDescent="0.25">
      <c r="A40" s="4" t="s">
        <v>40</v>
      </c>
      <c r="B40" s="5">
        <v>61841265</v>
      </c>
      <c r="C40" s="5">
        <v>1536773</v>
      </c>
      <c r="D40" s="5">
        <v>63378038</v>
      </c>
      <c r="E40" s="15">
        <f>B40/$E$38</f>
        <v>0.96190331075400681</v>
      </c>
      <c r="F40" s="15">
        <f>C40/$F$38</f>
        <v>0.30663266405574713</v>
      </c>
      <c r="G40" s="15">
        <f>D40/$G$38</f>
        <v>0.91451574336797192</v>
      </c>
      <c r="H40" s="4" t="s">
        <v>40</v>
      </c>
      <c r="I40" s="5">
        <v>54664865</v>
      </c>
      <c r="J40" s="5">
        <v>14607145</v>
      </c>
      <c r="K40" s="17">
        <v>69272010</v>
      </c>
      <c r="L40" s="24">
        <f>I40/$L$38</f>
        <v>0.9822576323394403</v>
      </c>
      <c r="M40" s="24">
        <f>J40/$M$38</f>
        <v>0.39288331234004731</v>
      </c>
      <c r="N40" s="24">
        <f>K40/$N$38</f>
        <v>0.7462114065342933</v>
      </c>
    </row>
    <row r="41" spans="1:18" x14ac:dyDescent="0.25">
      <c r="A41" s="4" t="s">
        <v>41</v>
      </c>
      <c r="B41" s="5">
        <v>21961231</v>
      </c>
      <c r="C41" s="5">
        <v>698705</v>
      </c>
      <c r="D41" s="5">
        <v>22659936</v>
      </c>
      <c r="E41" s="15">
        <f t="shared" ref="E41:E61" si="10">B41/$E$38</f>
        <v>0.34159360755530355</v>
      </c>
      <c r="F41" s="15">
        <f t="shared" ref="F41:F61" si="11">C41/$F$38</f>
        <v>0.13941276658235849</v>
      </c>
      <c r="G41" s="15">
        <f t="shared" ref="G41:G61" si="12">D41/$G$38</f>
        <v>0.3269723845933929</v>
      </c>
      <c r="H41" s="4" t="s">
        <v>41</v>
      </c>
      <c r="I41" s="5">
        <v>21645227</v>
      </c>
      <c r="J41" s="5">
        <v>7945916</v>
      </c>
      <c r="K41" s="17">
        <v>29591143</v>
      </c>
      <c r="L41" s="24">
        <f t="shared" ref="L41:L61" si="13">I41/$L$38</f>
        <v>0.38893701510960882</v>
      </c>
      <c r="M41" s="24">
        <f t="shared" ref="M41:M61" si="14">J41/$M$38</f>
        <v>0.21371854648227145</v>
      </c>
      <c r="N41" s="24">
        <f t="shared" ref="N41:N61" si="15">K41/$N$38</f>
        <v>0.31876148012721744</v>
      </c>
    </row>
    <row r="42" spans="1:18" x14ac:dyDescent="0.25">
      <c r="A42" s="4" t="s">
        <v>42</v>
      </c>
      <c r="B42" s="5">
        <v>18951739</v>
      </c>
      <c r="C42" s="5">
        <v>246083</v>
      </c>
      <c r="D42" s="5">
        <v>19197822</v>
      </c>
      <c r="E42" s="15">
        <f t="shared" si="10"/>
        <v>0.29478278765231969</v>
      </c>
      <c r="F42" s="15">
        <f t="shared" si="11"/>
        <v>4.9100996613573006E-2</v>
      </c>
      <c r="G42" s="15">
        <f t="shared" si="12"/>
        <v>0.27701568258354742</v>
      </c>
      <c r="H42" s="4" t="s">
        <v>42</v>
      </c>
      <c r="I42" s="5">
        <v>11820926</v>
      </c>
      <c r="J42" s="5">
        <v>4121253</v>
      </c>
      <c r="K42" s="17">
        <v>15942179</v>
      </c>
      <c r="L42" s="24">
        <f t="shared" si="13"/>
        <v>0.21240690496207629</v>
      </c>
      <c r="M42" s="24">
        <f t="shared" si="14"/>
        <v>0.11084791241761185</v>
      </c>
      <c r="N42" s="24">
        <f t="shared" si="15"/>
        <v>0.17173221644371908</v>
      </c>
    </row>
    <row r="43" spans="1:18" x14ac:dyDescent="0.25">
      <c r="A43" s="4" t="s">
        <v>43</v>
      </c>
      <c r="B43" s="5">
        <v>20693332</v>
      </c>
      <c r="C43" s="5">
        <v>575304</v>
      </c>
      <c r="D43" s="5">
        <v>21268636</v>
      </c>
      <c r="E43" s="15">
        <f t="shared" si="10"/>
        <v>0.32187220881286682</v>
      </c>
      <c r="F43" s="15">
        <f t="shared" si="11"/>
        <v>0.11479053715931212</v>
      </c>
      <c r="G43" s="15">
        <f t="shared" si="12"/>
        <v>0.30689656978593766</v>
      </c>
      <c r="H43" s="4" t="s">
        <v>43</v>
      </c>
      <c r="I43" s="5">
        <v>20899063</v>
      </c>
      <c r="J43" s="5">
        <v>2508101</v>
      </c>
      <c r="K43" s="17">
        <v>23407164</v>
      </c>
      <c r="L43" s="24">
        <f t="shared" si="13"/>
        <v>0.37552940340185237</v>
      </c>
      <c r="M43" s="24">
        <f t="shared" si="14"/>
        <v>6.7459522621524257E-2</v>
      </c>
      <c r="N43" s="24">
        <f t="shared" si="15"/>
        <v>0.25214646971293131</v>
      </c>
    </row>
    <row r="44" spans="1:18" x14ac:dyDescent="0.25">
      <c r="A44" s="4" t="s">
        <v>44</v>
      </c>
      <c r="B44" s="5">
        <v>148063</v>
      </c>
      <c r="C44" s="5">
        <v>15878</v>
      </c>
      <c r="D44" s="5">
        <v>163941</v>
      </c>
      <c r="E44" s="15">
        <f t="shared" si="10"/>
        <v>2.3030300221085469E-3</v>
      </c>
      <c r="F44" s="15">
        <f t="shared" si="11"/>
        <v>3.16814092899677E-3</v>
      </c>
      <c r="G44" s="15">
        <f t="shared" si="12"/>
        <v>2.365592722884364E-3</v>
      </c>
      <c r="H44" s="4" t="s">
        <v>44</v>
      </c>
      <c r="I44" s="5">
        <v>25077</v>
      </c>
      <c r="J44" s="5">
        <v>2481</v>
      </c>
      <c r="K44" s="17">
        <v>27557</v>
      </c>
      <c r="L44" s="24">
        <f t="shared" si="13"/>
        <v>4.506015819517005E-4</v>
      </c>
      <c r="M44" s="24">
        <f t="shared" si="14"/>
        <v>6.6730596424945286E-5</v>
      </c>
      <c r="N44" s="24">
        <f t="shared" si="15"/>
        <v>2.9684930074738009E-4</v>
      </c>
    </row>
    <row r="45" spans="1:18" x14ac:dyDescent="0.25">
      <c r="A45" s="4" t="s">
        <v>45</v>
      </c>
      <c r="B45" s="5">
        <v>86900</v>
      </c>
      <c r="C45" s="6">
        <v>803</v>
      </c>
      <c r="D45" s="5">
        <v>87703</v>
      </c>
      <c r="E45" s="15">
        <f t="shared" si="10"/>
        <v>1.3516767114082028E-3</v>
      </c>
      <c r="F45" s="15">
        <f t="shared" si="11"/>
        <v>1.6022277150676446E-4</v>
      </c>
      <c r="G45" s="15">
        <f t="shared" si="12"/>
        <v>1.2655136822096204E-3</v>
      </c>
      <c r="H45" s="4" t="s">
        <v>45</v>
      </c>
      <c r="I45" s="5">
        <v>274574</v>
      </c>
      <c r="J45" s="5">
        <v>29394</v>
      </c>
      <c r="K45" s="17">
        <v>303967</v>
      </c>
      <c r="L45" s="24">
        <f t="shared" si="13"/>
        <v>4.9337432213903661E-3</v>
      </c>
      <c r="M45" s="24">
        <f t="shared" si="14"/>
        <v>7.9060022221476886E-4</v>
      </c>
      <c r="N45" s="24">
        <f t="shared" si="15"/>
        <v>3.2743909496780813E-3</v>
      </c>
    </row>
    <row r="46" spans="1:18" x14ac:dyDescent="0.25">
      <c r="A46" s="4"/>
      <c r="B46" s="6"/>
      <c r="C46" s="6"/>
      <c r="D46" s="6"/>
      <c r="E46" s="15">
        <f t="shared" si="10"/>
        <v>0</v>
      </c>
      <c r="F46" s="15">
        <f t="shared" si="11"/>
        <v>0</v>
      </c>
      <c r="G46" s="15">
        <f t="shared" si="12"/>
        <v>0</v>
      </c>
      <c r="H46" s="4"/>
      <c r="I46" s="6"/>
      <c r="J46" s="6"/>
      <c r="K46" s="18"/>
      <c r="L46" s="24">
        <f t="shared" si="13"/>
        <v>0</v>
      </c>
      <c r="M46" s="24">
        <f t="shared" si="14"/>
        <v>0</v>
      </c>
      <c r="N46" s="24">
        <f t="shared" si="15"/>
        <v>0</v>
      </c>
    </row>
    <row r="47" spans="1:18" x14ac:dyDescent="0.25">
      <c r="A47" s="4" t="s">
        <v>46</v>
      </c>
      <c r="B47" s="6">
        <v>0</v>
      </c>
      <c r="C47" s="5">
        <v>3365566</v>
      </c>
      <c r="D47" s="5">
        <v>3365566</v>
      </c>
      <c r="E47" s="15">
        <f t="shared" si="10"/>
        <v>0</v>
      </c>
      <c r="F47" s="15">
        <f t="shared" si="11"/>
        <v>0.67153214471847478</v>
      </c>
      <c r="G47" s="15">
        <f t="shared" si="12"/>
        <v>4.8563559073002104E-2</v>
      </c>
      <c r="H47" s="4" t="s">
        <v>46</v>
      </c>
      <c r="I47" s="6">
        <v>0</v>
      </c>
      <c r="J47" s="5">
        <v>20728278</v>
      </c>
      <c r="K47" s="17">
        <v>20728278</v>
      </c>
      <c r="L47" s="24">
        <f t="shared" si="13"/>
        <v>0</v>
      </c>
      <c r="M47" s="24">
        <f t="shared" si="14"/>
        <v>0.55752130342687301</v>
      </c>
      <c r="N47" s="24">
        <f t="shared" si="15"/>
        <v>0.22328899481065798</v>
      </c>
    </row>
    <row r="48" spans="1:18" x14ac:dyDescent="0.25">
      <c r="A48" s="4" t="s">
        <v>47</v>
      </c>
      <c r="B48" s="6">
        <v>0</v>
      </c>
      <c r="C48" s="6">
        <v>0</v>
      </c>
      <c r="D48" s="6">
        <v>0</v>
      </c>
      <c r="E48" s="15">
        <f t="shared" si="10"/>
        <v>0</v>
      </c>
      <c r="F48" s="15">
        <f t="shared" si="11"/>
        <v>0</v>
      </c>
      <c r="G48" s="15">
        <f t="shared" si="12"/>
        <v>0</v>
      </c>
      <c r="H48" s="4" t="s">
        <v>47</v>
      </c>
      <c r="I48" s="6">
        <v>0</v>
      </c>
      <c r="J48" s="6">
        <v>0</v>
      </c>
      <c r="K48" s="18">
        <v>0</v>
      </c>
      <c r="L48" s="24">
        <f t="shared" si="13"/>
        <v>0</v>
      </c>
      <c r="M48" s="24">
        <f t="shared" si="14"/>
        <v>0</v>
      </c>
      <c r="N48" s="24">
        <f t="shared" si="15"/>
        <v>0</v>
      </c>
    </row>
    <row r="49" spans="1:18" x14ac:dyDescent="0.25">
      <c r="A49" s="4" t="s">
        <v>48</v>
      </c>
      <c r="B49" s="6">
        <v>0</v>
      </c>
      <c r="C49" s="6">
        <v>0</v>
      </c>
      <c r="D49" s="6">
        <v>0</v>
      </c>
      <c r="E49" s="15">
        <f t="shared" si="10"/>
        <v>0</v>
      </c>
      <c r="F49" s="15">
        <f t="shared" si="11"/>
        <v>0</v>
      </c>
      <c r="G49" s="15">
        <f t="shared" si="12"/>
        <v>0</v>
      </c>
      <c r="H49" s="4" t="s">
        <v>48</v>
      </c>
      <c r="I49" s="6">
        <v>0</v>
      </c>
      <c r="J49" s="6">
        <v>0</v>
      </c>
      <c r="K49" s="18">
        <v>0</v>
      </c>
      <c r="L49" s="24">
        <f t="shared" si="13"/>
        <v>0</v>
      </c>
      <c r="M49" s="24">
        <f t="shared" si="14"/>
        <v>0</v>
      </c>
      <c r="N49" s="24">
        <f t="shared" si="15"/>
        <v>0</v>
      </c>
    </row>
    <row r="50" spans="1:18" x14ac:dyDescent="0.25">
      <c r="A50" s="4" t="s">
        <v>49</v>
      </c>
      <c r="B50" s="6">
        <v>0</v>
      </c>
      <c r="C50" s="5">
        <v>3365566</v>
      </c>
      <c r="D50" s="5">
        <v>3365566</v>
      </c>
      <c r="E50" s="15">
        <f t="shared" si="10"/>
        <v>0</v>
      </c>
      <c r="F50" s="15">
        <f t="shared" si="11"/>
        <v>0.67153214471847478</v>
      </c>
      <c r="G50" s="15">
        <f t="shared" si="12"/>
        <v>4.8563559073002104E-2</v>
      </c>
      <c r="H50" s="4" t="s">
        <v>49</v>
      </c>
      <c r="I50" s="6">
        <v>0</v>
      </c>
      <c r="J50" s="5">
        <v>20438002</v>
      </c>
      <c r="K50" s="17">
        <v>20438002</v>
      </c>
      <c r="L50" s="24">
        <f t="shared" si="13"/>
        <v>0</v>
      </c>
      <c r="M50" s="24">
        <f t="shared" si="14"/>
        <v>0.54971385054180755</v>
      </c>
      <c r="N50" s="24">
        <f t="shared" si="15"/>
        <v>0.22016208594453518</v>
      </c>
    </row>
    <row r="51" spans="1:18" x14ac:dyDescent="0.25">
      <c r="A51" s="4" t="s">
        <v>50</v>
      </c>
      <c r="B51" s="6">
        <v>0</v>
      </c>
      <c r="C51" s="6">
        <v>0</v>
      </c>
      <c r="D51" s="6">
        <v>0</v>
      </c>
      <c r="E51" s="15">
        <f t="shared" si="10"/>
        <v>0</v>
      </c>
      <c r="F51" s="15">
        <f t="shared" si="11"/>
        <v>0</v>
      </c>
      <c r="G51" s="15">
        <f t="shared" si="12"/>
        <v>0</v>
      </c>
      <c r="H51" s="4" t="s">
        <v>50</v>
      </c>
      <c r="I51" s="6">
        <v>0</v>
      </c>
      <c r="J51" s="5">
        <v>290276</v>
      </c>
      <c r="K51" s="17">
        <v>290276</v>
      </c>
      <c r="L51" s="24">
        <f t="shared" si="13"/>
        <v>0</v>
      </c>
      <c r="M51" s="24">
        <f t="shared" si="14"/>
        <v>7.8074528850654639E-3</v>
      </c>
      <c r="N51" s="24">
        <f t="shared" si="15"/>
        <v>3.1269088661228183E-3</v>
      </c>
    </row>
    <row r="52" spans="1:18" x14ac:dyDescent="0.25">
      <c r="A52" s="4"/>
      <c r="B52" s="6"/>
      <c r="C52" s="6"/>
      <c r="D52" s="6"/>
      <c r="E52" s="15">
        <f t="shared" si="10"/>
        <v>0</v>
      </c>
      <c r="F52" s="15">
        <f t="shared" si="11"/>
        <v>0</v>
      </c>
      <c r="G52" s="15">
        <f t="shared" si="12"/>
        <v>0</v>
      </c>
      <c r="H52" s="4"/>
      <c r="I52" s="6"/>
      <c r="J52" s="6"/>
      <c r="K52" s="18"/>
      <c r="L52" s="24">
        <f t="shared" si="13"/>
        <v>0</v>
      </c>
      <c r="M52" s="24">
        <f t="shared" si="14"/>
        <v>0</v>
      </c>
      <c r="N52" s="24">
        <f t="shared" si="15"/>
        <v>0</v>
      </c>
    </row>
    <row r="53" spans="1:18" x14ac:dyDescent="0.25">
      <c r="A53" s="4" t="s">
        <v>51</v>
      </c>
      <c r="B53" s="6">
        <v>0</v>
      </c>
      <c r="C53" s="6">
        <v>0</v>
      </c>
      <c r="D53" s="6">
        <v>0</v>
      </c>
      <c r="E53" s="15">
        <f t="shared" si="10"/>
        <v>0</v>
      </c>
      <c r="F53" s="15">
        <f t="shared" si="11"/>
        <v>0</v>
      </c>
      <c r="G53" s="15">
        <f t="shared" si="12"/>
        <v>0</v>
      </c>
      <c r="H53" s="4" t="s">
        <v>51</v>
      </c>
      <c r="I53" s="5">
        <v>65800</v>
      </c>
      <c r="J53" s="6">
        <v>0</v>
      </c>
      <c r="K53" s="17">
        <v>65800</v>
      </c>
      <c r="L53" s="24">
        <f t="shared" si="13"/>
        <v>1.1823417511034771E-3</v>
      </c>
      <c r="M53" s="24">
        <f t="shared" si="14"/>
        <v>0</v>
      </c>
      <c r="N53" s="24">
        <f t="shared" si="15"/>
        <v>7.0881024745718358E-4</v>
      </c>
    </row>
    <row r="54" spans="1:18" x14ac:dyDescent="0.25">
      <c r="A54" s="4" t="s">
        <v>52</v>
      </c>
      <c r="B54" s="5">
        <v>231431</v>
      </c>
      <c r="C54" s="5">
        <v>50285</v>
      </c>
      <c r="D54" s="5">
        <v>281715</v>
      </c>
      <c r="E54" s="15">
        <f t="shared" si="10"/>
        <v>3.5997686190783864E-3</v>
      </c>
      <c r="F54" s="15">
        <f t="shared" si="11"/>
        <v>1.0033377416211272E-2</v>
      </c>
      <c r="G54" s="15">
        <f t="shared" si="12"/>
        <v>4.0650170117747762E-3</v>
      </c>
      <c r="H54" s="4" t="s">
        <v>52</v>
      </c>
      <c r="I54" s="5">
        <v>203161</v>
      </c>
      <c r="J54" s="5">
        <v>151519</v>
      </c>
      <c r="K54" s="17">
        <v>354680</v>
      </c>
      <c r="L54" s="24">
        <f t="shared" si="13"/>
        <v>3.6505430470506611E-3</v>
      </c>
      <c r="M54" s="24">
        <f t="shared" si="14"/>
        <v>4.0753539861794778E-3</v>
      </c>
      <c r="N54" s="24">
        <f t="shared" si="15"/>
        <v>3.8206811332540105E-3</v>
      </c>
    </row>
    <row r="55" spans="1:18" x14ac:dyDescent="0.25">
      <c r="A55" s="4" t="s">
        <v>53</v>
      </c>
      <c r="B55" s="5">
        <v>1047480</v>
      </c>
      <c r="C55" s="5">
        <v>38667</v>
      </c>
      <c r="D55" s="5">
        <v>1086148</v>
      </c>
      <c r="E55" s="15">
        <f t="shared" si="10"/>
        <v>1.6292915093968519E-2</v>
      </c>
      <c r="F55" s="15">
        <f t="shared" si="11"/>
        <v>7.7152352501271004E-3</v>
      </c>
      <c r="G55" s="15">
        <f t="shared" si="12"/>
        <v>1.5672612737359211E-2</v>
      </c>
      <c r="H55" s="4" t="s">
        <v>53</v>
      </c>
      <c r="I55" s="5">
        <v>554186</v>
      </c>
      <c r="J55" s="5">
        <v>240842</v>
      </c>
      <c r="K55" s="17">
        <v>795028</v>
      </c>
      <c r="L55" s="24">
        <f t="shared" si="13"/>
        <v>9.9580128522345213E-3</v>
      </c>
      <c r="M55" s="24">
        <f t="shared" si="14"/>
        <v>6.4778437340494441E-3</v>
      </c>
      <c r="N55" s="24">
        <f t="shared" si="15"/>
        <v>8.5641944288053166E-3</v>
      </c>
    </row>
    <row r="56" spans="1:18" x14ac:dyDescent="0.25">
      <c r="A56" s="4" t="s">
        <v>54</v>
      </c>
      <c r="B56" s="5">
        <v>683132</v>
      </c>
      <c r="C56" s="6">
        <v>0</v>
      </c>
      <c r="D56" s="5">
        <v>683132</v>
      </c>
      <c r="E56" s="15">
        <f t="shared" si="10"/>
        <v>1.0625703282137036E-2</v>
      </c>
      <c r="F56" s="15">
        <f t="shared" si="11"/>
        <v>0</v>
      </c>
      <c r="G56" s="15">
        <f t="shared" si="12"/>
        <v>9.8572784597473571E-3</v>
      </c>
      <c r="H56" s="4" t="s">
        <v>54</v>
      </c>
      <c r="I56" s="5">
        <v>69877</v>
      </c>
      <c r="J56" s="6">
        <v>0</v>
      </c>
      <c r="K56" s="17">
        <v>69877</v>
      </c>
      <c r="L56" s="24">
        <f t="shared" si="13"/>
        <v>1.2556002210008764E-3</v>
      </c>
      <c r="M56" s="24">
        <f t="shared" si="14"/>
        <v>0</v>
      </c>
      <c r="N56" s="24">
        <f t="shared" si="15"/>
        <v>7.5272847509978149E-4</v>
      </c>
    </row>
    <row r="57" spans="1:18" x14ac:dyDescent="0.25">
      <c r="A57" s="4" t="s">
        <v>55</v>
      </c>
      <c r="B57" s="6">
        <v>0</v>
      </c>
      <c r="C57" s="6">
        <v>0</v>
      </c>
      <c r="D57" s="6">
        <v>0</v>
      </c>
      <c r="E57" s="15">
        <f t="shared" si="10"/>
        <v>0</v>
      </c>
      <c r="F57" s="15">
        <f t="shared" si="11"/>
        <v>0</v>
      </c>
      <c r="G57" s="15">
        <f t="shared" si="12"/>
        <v>0</v>
      </c>
      <c r="H57" s="4" t="s">
        <v>55</v>
      </c>
      <c r="I57" s="6">
        <v>0</v>
      </c>
      <c r="J57" s="6">
        <v>0</v>
      </c>
      <c r="K57" s="18">
        <v>0</v>
      </c>
      <c r="L57" s="24">
        <f t="shared" si="13"/>
        <v>0</v>
      </c>
      <c r="M57" s="24">
        <f t="shared" si="14"/>
        <v>0</v>
      </c>
      <c r="N57" s="24">
        <f t="shared" si="15"/>
        <v>0</v>
      </c>
    </row>
    <row r="58" spans="1:18" x14ac:dyDescent="0.25">
      <c r="A58" s="4" t="s">
        <v>56</v>
      </c>
      <c r="B58" s="6">
        <v>0</v>
      </c>
      <c r="C58" s="6">
        <v>0</v>
      </c>
      <c r="D58" s="6">
        <v>0</v>
      </c>
      <c r="E58" s="15">
        <f t="shared" si="10"/>
        <v>0</v>
      </c>
      <c r="F58" s="15">
        <f t="shared" si="11"/>
        <v>0</v>
      </c>
      <c r="G58" s="15">
        <f t="shared" si="12"/>
        <v>0</v>
      </c>
      <c r="H58" s="4" t="s">
        <v>56</v>
      </c>
      <c r="I58" s="6">
        <v>0</v>
      </c>
      <c r="J58" s="5">
        <v>1422556</v>
      </c>
      <c r="K58" s="17">
        <v>1422556</v>
      </c>
      <c r="L58" s="24">
        <f t="shared" si="13"/>
        <v>0</v>
      </c>
      <c r="M58" s="24">
        <f t="shared" si="14"/>
        <v>3.8261995295398817E-2</v>
      </c>
      <c r="N58" s="24">
        <f t="shared" si="15"/>
        <v>1.5324046662335887E-2</v>
      </c>
    </row>
    <row r="59" spans="1:18" x14ac:dyDescent="0.25">
      <c r="A59" s="4" t="s">
        <v>57</v>
      </c>
      <c r="B59" s="5">
        <v>66840</v>
      </c>
      <c r="C59" s="5">
        <v>1728</v>
      </c>
      <c r="D59" s="5">
        <v>68568</v>
      </c>
      <c r="E59" s="15">
        <f t="shared" si="10"/>
        <v>1.0396555971291632E-3</v>
      </c>
      <c r="F59" s="15">
        <f t="shared" si="11"/>
        <v>3.4478823058989912E-4</v>
      </c>
      <c r="G59" s="15">
        <f t="shared" si="12"/>
        <v>9.894044919985549E-4</v>
      </c>
      <c r="H59" s="4" t="s">
        <v>57</v>
      </c>
      <c r="I59" s="5">
        <v>62887</v>
      </c>
      <c r="J59" s="5">
        <v>20570</v>
      </c>
      <c r="K59" s="17">
        <v>83457</v>
      </c>
      <c r="L59" s="24">
        <f t="shared" si="13"/>
        <v>1.1299988708456589E-3</v>
      </c>
      <c r="M59" s="24">
        <f t="shared" si="14"/>
        <v>5.5326415496216217E-4</v>
      </c>
      <c r="N59" s="24">
        <f t="shared" si="15"/>
        <v>8.9901484531966828E-4</v>
      </c>
    </row>
    <row r="60" spans="1:18" x14ac:dyDescent="0.25">
      <c r="A60" s="4" t="s">
        <v>25</v>
      </c>
      <c r="B60" s="5">
        <v>63870148</v>
      </c>
      <c r="C60" s="5">
        <v>4993019</v>
      </c>
      <c r="D60" s="5">
        <v>68863167</v>
      </c>
      <c r="E60" s="15">
        <f t="shared" si="10"/>
        <v>0.99346135334631991</v>
      </c>
      <c r="F60" s="15">
        <f t="shared" si="11"/>
        <v>0.9962582096711502</v>
      </c>
      <c r="G60" s="15">
        <f t="shared" si="12"/>
        <v>0.99366361514185397</v>
      </c>
      <c r="H60" s="4" t="s">
        <v>25</v>
      </c>
      <c r="I60" s="5">
        <v>55620776</v>
      </c>
      <c r="J60" s="5">
        <v>37170910</v>
      </c>
      <c r="K60" s="17">
        <v>92791686</v>
      </c>
      <c r="L60" s="24">
        <f t="shared" si="13"/>
        <v>0.9994341290816755</v>
      </c>
      <c r="M60" s="24">
        <f t="shared" si="14"/>
        <v>0.99977307293751017</v>
      </c>
      <c r="N60" s="24">
        <f t="shared" si="15"/>
        <v>0.99956987713722312</v>
      </c>
    </row>
    <row r="61" spans="1:18" x14ac:dyDescent="0.25">
      <c r="A61" s="4" t="s">
        <v>58</v>
      </c>
      <c r="B61" s="5">
        <v>420373</v>
      </c>
      <c r="C61" s="5">
        <v>18753</v>
      </c>
      <c r="D61" s="5">
        <v>439126</v>
      </c>
      <c r="E61" s="15">
        <f t="shared" si="10"/>
        <v>6.5386466536800966E-3</v>
      </c>
      <c r="F61" s="15">
        <f t="shared" si="11"/>
        <v>3.7417903288497561E-3</v>
      </c>
      <c r="G61" s="15">
        <f t="shared" si="12"/>
        <v>6.3363848581460356E-3</v>
      </c>
      <c r="H61" s="4" t="s">
        <v>58</v>
      </c>
      <c r="I61" s="5">
        <v>31492</v>
      </c>
      <c r="J61" s="5">
        <v>8437</v>
      </c>
      <c r="K61" s="17">
        <v>39929</v>
      </c>
      <c r="L61" s="24">
        <f t="shared" si="13"/>
        <v>5.6587091832447874E-4</v>
      </c>
      <c r="M61" s="24">
        <f t="shared" si="14"/>
        <v>2.2692706248982801E-4</v>
      </c>
      <c r="N61" s="24">
        <f t="shared" si="15"/>
        <v>4.3012286277686754E-4</v>
      </c>
      <c r="O61" s="21"/>
      <c r="P61" s="21"/>
      <c r="Q61" s="21"/>
      <c r="R61" s="21"/>
    </row>
    <row r="62" spans="1:18" x14ac:dyDescent="0.25">
      <c r="A62" s="4"/>
      <c r="B62" s="6"/>
      <c r="C62" s="6"/>
      <c r="D62" s="6"/>
      <c r="E62" s="6"/>
      <c r="F62" s="6"/>
      <c r="G62" s="6"/>
      <c r="H62" s="4"/>
      <c r="I62" s="6"/>
      <c r="J62" s="6"/>
      <c r="K62" s="18"/>
      <c r="L62" s="20"/>
      <c r="M62" s="20"/>
      <c r="N62" s="20"/>
      <c r="O62" s="21"/>
      <c r="P62" s="21"/>
      <c r="Q62" s="21"/>
      <c r="R62" s="21"/>
    </row>
    <row r="63" spans="1:18" x14ac:dyDescent="0.25">
      <c r="A63" s="12" t="s">
        <v>59</v>
      </c>
      <c r="B63" s="13">
        <v>7629770</v>
      </c>
      <c r="C63" s="14"/>
      <c r="D63" s="13">
        <v>7629770</v>
      </c>
      <c r="E63" s="13">
        <f>B63</f>
        <v>7629770</v>
      </c>
      <c r="F63" s="13"/>
      <c r="G63" s="13">
        <f>D63</f>
        <v>7629770</v>
      </c>
      <c r="H63" s="12" t="s">
        <v>59</v>
      </c>
      <c r="I63" s="13">
        <v>8216371</v>
      </c>
      <c r="J63" s="14"/>
      <c r="K63" s="16">
        <v>8216371</v>
      </c>
      <c r="L63" s="22">
        <f>I63</f>
        <v>8216371</v>
      </c>
      <c r="M63" s="19"/>
      <c r="N63" s="22">
        <f>K63</f>
        <v>8216371</v>
      </c>
      <c r="O63" s="21"/>
      <c r="P63" s="21"/>
      <c r="Q63" s="21"/>
      <c r="R63" s="21"/>
    </row>
    <row r="64" spans="1:18" x14ac:dyDescent="0.25">
      <c r="A64" s="4"/>
      <c r="B64" s="6"/>
      <c r="C64" s="6"/>
      <c r="D64" s="6"/>
      <c r="E64" s="6"/>
      <c r="F64" s="6"/>
      <c r="G64" s="6"/>
      <c r="H64" s="4"/>
      <c r="I64" s="6"/>
      <c r="J64" s="6"/>
      <c r="K64" s="18"/>
      <c r="L64" s="20"/>
      <c r="M64" s="20"/>
      <c r="N64" s="20"/>
    </row>
    <row r="65" spans="1:14" x14ac:dyDescent="0.25">
      <c r="A65" s="4" t="s">
        <v>60</v>
      </c>
      <c r="B65" s="5">
        <v>1170334</v>
      </c>
      <c r="C65" s="6"/>
      <c r="D65" s="5">
        <v>1170334</v>
      </c>
      <c r="E65" s="15">
        <f>B65/$E$63</f>
        <v>0.15339046917534865</v>
      </c>
      <c r="F65" s="5"/>
      <c r="G65" s="15">
        <f>D65/$G$63</f>
        <v>0.15339046917534865</v>
      </c>
      <c r="H65" s="4" t="s">
        <v>60</v>
      </c>
      <c r="I65" s="5">
        <v>2404594</v>
      </c>
      <c r="J65" s="6"/>
      <c r="K65" s="17">
        <v>2404594</v>
      </c>
      <c r="L65" s="20">
        <f>I65/$L$63</f>
        <v>0.29265888796890988</v>
      </c>
      <c r="M65" s="20"/>
      <c r="N65" s="20">
        <f>K65/$N$63</f>
        <v>0.29265888796890988</v>
      </c>
    </row>
    <row r="66" spans="1:14" x14ac:dyDescent="0.25">
      <c r="A66" s="4" t="s">
        <v>61</v>
      </c>
      <c r="B66" s="5">
        <v>5000000</v>
      </c>
      <c r="C66" s="6"/>
      <c r="D66" s="5">
        <v>5000000</v>
      </c>
      <c r="E66" s="15">
        <f t="shared" ref="E66:E81" si="16">B66/$E$63</f>
        <v>0.65532774906714097</v>
      </c>
      <c r="F66" s="5"/>
      <c r="G66" s="15">
        <f t="shared" ref="G66:G81" si="17">D66/$G$63</f>
        <v>0.65532774906714097</v>
      </c>
      <c r="H66" s="4" t="s">
        <v>61</v>
      </c>
      <c r="I66" s="5">
        <v>4000000</v>
      </c>
      <c r="J66" s="6"/>
      <c r="K66" s="17">
        <v>4000000</v>
      </c>
      <c r="L66" s="20">
        <f t="shared" ref="L66:L81" si="18">I66/$L$63</f>
        <v>0.48683293390719579</v>
      </c>
      <c r="M66" s="20"/>
      <c r="N66" s="20">
        <f t="shared" ref="N66:N81" si="19">K66/$N$63</f>
        <v>0.48683293390719579</v>
      </c>
    </row>
    <row r="67" spans="1:14" x14ac:dyDescent="0.25">
      <c r="A67" s="4" t="s">
        <v>62</v>
      </c>
      <c r="B67" s="5">
        <v>3829666</v>
      </c>
      <c r="C67" s="6"/>
      <c r="D67" s="5">
        <v>3829666</v>
      </c>
      <c r="E67" s="15">
        <f t="shared" si="16"/>
        <v>0.50193727989179227</v>
      </c>
      <c r="F67" s="5"/>
      <c r="G67" s="15">
        <f t="shared" si="17"/>
        <v>0.50193727989179227</v>
      </c>
      <c r="H67" s="4" t="s">
        <v>62</v>
      </c>
      <c r="I67" s="5">
        <v>1595406</v>
      </c>
      <c r="J67" s="6"/>
      <c r="K67" s="17">
        <v>1595406</v>
      </c>
      <c r="L67" s="20">
        <f t="shared" si="18"/>
        <v>0.19417404593828588</v>
      </c>
      <c r="M67" s="20"/>
      <c r="N67" s="20">
        <f t="shared" si="19"/>
        <v>0.19417404593828588</v>
      </c>
    </row>
    <row r="68" spans="1:14" x14ac:dyDescent="0.25">
      <c r="A68" s="4" t="s">
        <v>63</v>
      </c>
      <c r="B68" s="6">
        <v>0</v>
      </c>
      <c r="C68" s="6"/>
      <c r="D68" s="6">
        <v>0</v>
      </c>
      <c r="E68" s="15">
        <f t="shared" si="16"/>
        <v>0</v>
      </c>
      <c r="F68" s="6"/>
      <c r="G68" s="15">
        <f t="shared" si="17"/>
        <v>0</v>
      </c>
      <c r="H68" s="4" t="s">
        <v>63</v>
      </c>
      <c r="I68" s="6">
        <v>0</v>
      </c>
      <c r="J68" s="6"/>
      <c r="K68" s="18">
        <v>0</v>
      </c>
      <c r="L68" s="20">
        <f t="shared" si="18"/>
        <v>0</v>
      </c>
      <c r="M68" s="20"/>
      <c r="N68" s="20">
        <f t="shared" si="19"/>
        <v>0</v>
      </c>
    </row>
    <row r="69" spans="1:14" x14ac:dyDescent="0.25">
      <c r="A69" s="4" t="s">
        <v>64</v>
      </c>
      <c r="B69" s="5">
        <v>55740</v>
      </c>
      <c r="C69" s="6"/>
      <c r="D69" s="5">
        <v>55740</v>
      </c>
      <c r="E69" s="15">
        <f t="shared" si="16"/>
        <v>7.3055937466004871E-3</v>
      </c>
      <c r="F69" s="5"/>
      <c r="G69" s="15">
        <f t="shared" si="17"/>
        <v>7.3055937466004871E-3</v>
      </c>
      <c r="H69" s="4" t="s">
        <v>64</v>
      </c>
      <c r="I69" s="5">
        <v>1525755</v>
      </c>
      <c r="J69" s="6"/>
      <c r="K69" s="17">
        <v>1525755</v>
      </c>
      <c r="L69" s="20">
        <f t="shared" si="18"/>
        <v>0.18569694576839338</v>
      </c>
      <c r="M69" s="20"/>
      <c r="N69" s="20">
        <f t="shared" si="19"/>
        <v>0.18569694576839338</v>
      </c>
    </row>
    <row r="70" spans="1:14" x14ac:dyDescent="0.25">
      <c r="A70" s="4" t="s">
        <v>65</v>
      </c>
      <c r="B70" s="5">
        <v>6138099</v>
      </c>
      <c r="C70" s="6"/>
      <c r="D70" s="5">
        <v>6138099</v>
      </c>
      <c r="E70" s="15">
        <f t="shared" si="16"/>
        <v>0.8044933202442538</v>
      </c>
      <c r="F70" s="5"/>
      <c r="G70" s="15">
        <f t="shared" si="17"/>
        <v>0.8044933202442538</v>
      </c>
      <c r="H70" s="4" t="s">
        <v>65</v>
      </c>
      <c r="I70" s="5">
        <v>3550385</v>
      </c>
      <c r="J70" s="6"/>
      <c r="K70" s="17">
        <v>3550385</v>
      </c>
      <c r="L70" s="20">
        <f t="shared" si="18"/>
        <v>0.43211108651252483</v>
      </c>
      <c r="M70" s="20"/>
      <c r="N70" s="20">
        <f t="shared" si="19"/>
        <v>0.43211108651252483</v>
      </c>
    </row>
    <row r="71" spans="1:14" ht="30" x14ac:dyDescent="0.25">
      <c r="A71" s="4" t="s">
        <v>66</v>
      </c>
      <c r="B71" s="6">
        <v>0</v>
      </c>
      <c r="C71" s="6"/>
      <c r="D71" s="6">
        <v>0</v>
      </c>
      <c r="E71" s="15">
        <f t="shared" si="16"/>
        <v>0</v>
      </c>
      <c r="F71" s="6"/>
      <c r="G71" s="15">
        <f t="shared" si="17"/>
        <v>0</v>
      </c>
      <c r="H71" s="4" t="s">
        <v>66</v>
      </c>
      <c r="I71" s="6">
        <v>0</v>
      </c>
      <c r="J71" s="6"/>
      <c r="K71" s="18">
        <v>0</v>
      </c>
      <c r="L71" s="20">
        <f t="shared" si="18"/>
        <v>0</v>
      </c>
      <c r="M71" s="20"/>
      <c r="N71" s="20">
        <f t="shared" si="19"/>
        <v>0</v>
      </c>
    </row>
    <row r="72" spans="1:14" x14ac:dyDescent="0.25">
      <c r="A72" s="4" t="s">
        <v>67</v>
      </c>
      <c r="B72" s="5">
        <v>23155</v>
      </c>
      <c r="C72" s="6"/>
      <c r="D72" s="5">
        <v>23155</v>
      </c>
      <c r="E72" s="15">
        <f t="shared" si="16"/>
        <v>3.03482280592993E-3</v>
      </c>
      <c r="F72" s="5"/>
      <c r="G72" s="15">
        <f t="shared" si="17"/>
        <v>3.03482280592993E-3</v>
      </c>
      <c r="H72" s="4" t="s">
        <v>67</v>
      </c>
      <c r="I72" s="5">
        <v>56018</v>
      </c>
      <c r="J72" s="6"/>
      <c r="K72" s="17">
        <v>56018</v>
      </c>
      <c r="L72" s="20">
        <f t="shared" si="18"/>
        <v>6.8178518229033234E-3</v>
      </c>
      <c r="M72" s="20"/>
      <c r="N72" s="20">
        <f t="shared" si="19"/>
        <v>6.8178518229033234E-3</v>
      </c>
    </row>
    <row r="73" spans="1:14" x14ac:dyDescent="0.25">
      <c r="A73" s="4" t="s">
        <v>68</v>
      </c>
      <c r="B73" s="6">
        <v>0</v>
      </c>
      <c r="C73" s="6"/>
      <c r="D73" s="6">
        <v>0</v>
      </c>
      <c r="E73" s="15">
        <f t="shared" si="16"/>
        <v>0</v>
      </c>
      <c r="F73" s="6"/>
      <c r="G73" s="15">
        <f t="shared" si="17"/>
        <v>0</v>
      </c>
      <c r="H73" s="4" t="s">
        <v>68</v>
      </c>
      <c r="I73" s="6">
        <v>0</v>
      </c>
      <c r="J73" s="6"/>
      <c r="K73" s="18">
        <v>0</v>
      </c>
      <c r="L73" s="20">
        <f t="shared" si="18"/>
        <v>0</v>
      </c>
      <c r="M73" s="20"/>
      <c r="N73" s="20">
        <f t="shared" si="19"/>
        <v>0</v>
      </c>
    </row>
    <row r="74" spans="1:14" x14ac:dyDescent="0.25">
      <c r="A74" s="4" t="s">
        <v>69</v>
      </c>
      <c r="B74" s="6">
        <v>0</v>
      </c>
      <c r="C74" s="6"/>
      <c r="D74" s="6">
        <v>0</v>
      </c>
      <c r="E74" s="15">
        <f t="shared" si="16"/>
        <v>0</v>
      </c>
      <c r="F74" s="6"/>
      <c r="G74" s="15">
        <f t="shared" si="17"/>
        <v>0</v>
      </c>
      <c r="H74" s="4" t="s">
        <v>69</v>
      </c>
      <c r="I74" s="6">
        <v>0</v>
      </c>
      <c r="J74" s="6"/>
      <c r="K74" s="18">
        <v>0</v>
      </c>
      <c r="L74" s="20">
        <f t="shared" si="18"/>
        <v>0</v>
      </c>
      <c r="M74" s="20"/>
      <c r="N74" s="20">
        <f t="shared" si="19"/>
        <v>0</v>
      </c>
    </row>
    <row r="75" spans="1:14" ht="30" x14ac:dyDescent="0.25">
      <c r="A75" s="4" t="s">
        <v>70</v>
      </c>
      <c r="B75" s="6">
        <v>0</v>
      </c>
      <c r="C75" s="6"/>
      <c r="D75" s="6">
        <v>0</v>
      </c>
      <c r="E75" s="15">
        <f t="shared" si="16"/>
        <v>0</v>
      </c>
      <c r="F75" s="6"/>
      <c r="G75" s="15">
        <f t="shared" si="17"/>
        <v>0</v>
      </c>
      <c r="H75" s="4" t="s">
        <v>70</v>
      </c>
      <c r="I75" s="6">
        <v>0</v>
      </c>
      <c r="J75" s="6"/>
      <c r="K75" s="18">
        <v>0</v>
      </c>
      <c r="L75" s="20">
        <f t="shared" si="18"/>
        <v>0</v>
      </c>
      <c r="M75" s="20"/>
      <c r="N75" s="20">
        <f t="shared" si="19"/>
        <v>0</v>
      </c>
    </row>
    <row r="76" spans="1:14" x14ac:dyDescent="0.25">
      <c r="A76" s="4" t="s">
        <v>71</v>
      </c>
      <c r="B76" s="5">
        <v>174275</v>
      </c>
      <c r="C76" s="6"/>
      <c r="D76" s="5">
        <v>174275</v>
      </c>
      <c r="E76" s="15">
        <f t="shared" si="16"/>
        <v>2.2841448693735198E-2</v>
      </c>
      <c r="F76" s="5"/>
      <c r="G76" s="15">
        <f t="shared" si="17"/>
        <v>2.2841448693735198E-2</v>
      </c>
      <c r="H76" s="4" t="s">
        <v>71</v>
      </c>
      <c r="I76" s="6">
        <v>0</v>
      </c>
      <c r="J76" s="6"/>
      <c r="K76" s="18">
        <v>0</v>
      </c>
      <c r="L76" s="20">
        <f t="shared" si="18"/>
        <v>0</v>
      </c>
      <c r="M76" s="20"/>
      <c r="N76" s="20">
        <f t="shared" si="19"/>
        <v>0</v>
      </c>
    </row>
    <row r="77" spans="1:14" x14ac:dyDescent="0.25">
      <c r="A77" s="4" t="s">
        <v>72</v>
      </c>
      <c r="B77" s="6">
        <v>0</v>
      </c>
      <c r="C77" s="6"/>
      <c r="D77" s="6">
        <v>0</v>
      </c>
      <c r="E77" s="15">
        <f t="shared" si="16"/>
        <v>0</v>
      </c>
      <c r="F77" s="6"/>
      <c r="G77" s="15">
        <f t="shared" si="17"/>
        <v>0</v>
      </c>
      <c r="H77" s="4" t="s">
        <v>72</v>
      </c>
      <c r="I77" s="6">
        <v>0</v>
      </c>
      <c r="J77" s="6"/>
      <c r="K77" s="18">
        <v>0</v>
      </c>
      <c r="L77" s="20">
        <f t="shared" si="18"/>
        <v>0</v>
      </c>
      <c r="M77" s="20"/>
      <c r="N77" s="20">
        <f t="shared" si="19"/>
        <v>0</v>
      </c>
    </row>
    <row r="78" spans="1:14" ht="45" x14ac:dyDescent="0.25">
      <c r="A78" s="4" t="s">
        <v>73</v>
      </c>
      <c r="B78" s="5">
        <v>49487</v>
      </c>
      <c r="C78" s="6"/>
      <c r="D78" s="5">
        <v>49487</v>
      </c>
      <c r="E78" s="15">
        <f t="shared" si="16"/>
        <v>6.4860408636171207E-3</v>
      </c>
      <c r="F78" s="5"/>
      <c r="G78" s="15">
        <f t="shared" si="17"/>
        <v>6.4860408636171207E-3</v>
      </c>
      <c r="H78" s="4" t="s">
        <v>73</v>
      </c>
      <c r="I78" s="6">
        <v>0</v>
      </c>
      <c r="J78" s="6"/>
      <c r="K78" s="18">
        <v>0</v>
      </c>
      <c r="L78" s="20">
        <f t="shared" si="18"/>
        <v>0</v>
      </c>
      <c r="M78" s="20"/>
      <c r="N78" s="20">
        <f t="shared" si="19"/>
        <v>0</v>
      </c>
    </row>
    <row r="79" spans="1:14" x14ac:dyDescent="0.25">
      <c r="A79" s="4" t="s">
        <v>74</v>
      </c>
      <c r="B79" s="6">
        <v>0</v>
      </c>
      <c r="C79" s="6"/>
      <c r="D79" s="6">
        <v>0</v>
      </c>
      <c r="E79" s="15">
        <f t="shared" si="16"/>
        <v>0</v>
      </c>
      <c r="F79" s="6"/>
      <c r="G79" s="15">
        <f t="shared" si="17"/>
        <v>0</v>
      </c>
      <c r="H79" s="4" t="s">
        <v>74</v>
      </c>
      <c r="I79" s="6">
        <v>0</v>
      </c>
      <c r="J79" s="6"/>
      <c r="K79" s="18">
        <v>0</v>
      </c>
      <c r="L79" s="20">
        <f t="shared" si="18"/>
        <v>0</v>
      </c>
      <c r="M79" s="20"/>
      <c r="N79" s="20">
        <f t="shared" si="19"/>
        <v>0</v>
      </c>
    </row>
    <row r="80" spans="1:14" x14ac:dyDescent="0.25">
      <c r="A80" s="4" t="s">
        <v>75</v>
      </c>
      <c r="B80" s="5">
        <v>367230</v>
      </c>
      <c r="C80" s="6"/>
      <c r="D80" s="5">
        <v>367230</v>
      </c>
      <c r="E80" s="15">
        <f t="shared" si="16"/>
        <v>4.8131201857985237E-2</v>
      </c>
      <c r="F80" s="5"/>
      <c r="G80" s="15">
        <f t="shared" si="17"/>
        <v>4.8131201857985237E-2</v>
      </c>
      <c r="H80" s="4" t="s">
        <v>75</v>
      </c>
      <c r="I80" s="5">
        <v>679620</v>
      </c>
      <c r="J80" s="6"/>
      <c r="K80" s="17">
        <v>679620</v>
      </c>
      <c r="L80" s="20">
        <f t="shared" si="18"/>
        <v>8.2715349635502103E-2</v>
      </c>
      <c r="M80" s="20"/>
      <c r="N80" s="20">
        <f t="shared" si="19"/>
        <v>8.2715349635502103E-2</v>
      </c>
    </row>
    <row r="81" spans="1:14" x14ac:dyDescent="0.25">
      <c r="A81" s="4" t="s">
        <v>76</v>
      </c>
      <c r="B81" s="6"/>
      <c r="C81" s="6"/>
      <c r="D81" s="5">
        <v>76932063</v>
      </c>
      <c r="E81" s="15">
        <f t="shared" si="16"/>
        <v>0</v>
      </c>
      <c r="F81" s="5"/>
      <c r="G81" s="15">
        <f t="shared" si="17"/>
        <v>10.083143135376297</v>
      </c>
      <c r="H81" s="4" t="s">
        <v>76</v>
      </c>
      <c r="I81" s="6"/>
      <c r="J81" s="6"/>
      <c r="K81" s="17">
        <v>101047986</v>
      </c>
      <c r="L81" s="20">
        <f t="shared" si="18"/>
        <v>0</v>
      </c>
      <c r="M81" s="20"/>
      <c r="N81" s="20">
        <f t="shared" si="19"/>
        <v>12.29837187244831</v>
      </c>
    </row>
    <row r="82" spans="1:14" x14ac:dyDescent="0.25">
      <c r="A82" s="21"/>
    </row>
    <row r="83" spans="1:14" x14ac:dyDescent="0.25">
      <c r="A83" s="25" t="s">
        <v>106</v>
      </c>
      <c r="H83" s="25" t="s">
        <v>105</v>
      </c>
    </row>
    <row r="84" spans="1:14" x14ac:dyDescent="0.25">
      <c r="A84" s="21"/>
      <c r="H84" s="21"/>
    </row>
    <row r="85" spans="1:14" x14ac:dyDescent="0.25">
      <c r="A85" s="23" t="s">
        <v>98</v>
      </c>
      <c r="B85" s="26">
        <f>D9/(D40+D53)</f>
        <v>0.16237283962624402</v>
      </c>
      <c r="H85" s="23" t="s">
        <v>98</v>
      </c>
      <c r="I85" s="26">
        <f>K9/(K40+K53)</f>
        <v>0.19352050490201522</v>
      </c>
    </row>
    <row r="86" spans="1:14" x14ac:dyDescent="0.25">
      <c r="A86" s="21" t="s">
        <v>99</v>
      </c>
      <c r="B86" s="26">
        <f>D63/D8</f>
        <v>9.9175424426093964E-2</v>
      </c>
      <c r="H86" s="21" t="s">
        <v>99</v>
      </c>
      <c r="I86" s="26">
        <f>K63/K8</f>
        <v>8.1311576066444319E-2</v>
      </c>
    </row>
    <row r="87" spans="1:14" x14ac:dyDescent="0.25">
      <c r="A87" s="23" t="s">
        <v>100</v>
      </c>
      <c r="B87" s="26">
        <f>D63/D25</f>
        <v>0.22891270866262403</v>
      </c>
      <c r="H87" s="23" t="s">
        <v>100</v>
      </c>
      <c r="I87" s="26">
        <f>K63/K25</f>
        <v>0.14779170915156675</v>
      </c>
    </row>
    <row r="88" spans="1:14" x14ac:dyDescent="0.25">
      <c r="A88" s="21" t="s">
        <v>101</v>
      </c>
      <c r="B88" s="26">
        <f>D63/(D40+D53)</f>
        <v>0.12038507724079436</v>
      </c>
      <c r="H88" s="21" t="s">
        <v>101</v>
      </c>
      <c r="I88" s="26">
        <f>K63/(K40+K53)</f>
        <v>0.11849769988408922</v>
      </c>
    </row>
    <row r="89" spans="1:14" x14ac:dyDescent="0.25">
      <c r="A89" s="23" t="s">
        <v>102</v>
      </c>
      <c r="B89" s="26">
        <f>D80/D63</f>
        <v>4.8131201857985237E-2</v>
      </c>
      <c r="H89" s="23" t="s">
        <v>102</v>
      </c>
      <c r="I89" s="26">
        <f>K80/K63</f>
        <v>8.2715349635502103E-2</v>
      </c>
    </row>
    <row r="90" spans="1:14" x14ac:dyDescent="0.25">
      <c r="A90" s="21" t="s">
        <v>103</v>
      </c>
      <c r="B90" s="26">
        <f>D80/D8</f>
        <v>4.7734323724036879E-3</v>
      </c>
      <c r="H90" s="21" t="s">
        <v>103</v>
      </c>
      <c r="I90" s="26">
        <f>K80/K8</f>
        <v>6.7257154437496657E-3</v>
      </c>
    </row>
    <row r="91" spans="1:14" x14ac:dyDescent="0.25">
      <c r="A91" s="23" t="s">
        <v>104</v>
      </c>
      <c r="B91" s="26">
        <f>D26/D25</f>
        <v>1.0213038948916364</v>
      </c>
      <c r="H91" s="23" t="s">
        <v>104</v>
      </c>
      <c r="I91" s="26">
        <f>K26/K25</f>
        <v>1.0107265746238343</v>
      </c>
    </row>
    <row r="92" spans="1:14" x14ac:dyDescent="0.25">
      <c r="A92" s="21" t="s">
        <v>108</v>
      </c>
      <c r="B92">
        <f>(D9+D16)/(D40+D54)</f>
        <v>0.63690553433344299</v>
      </c>
      <c r="H92" s="21" t="s">
        <v>108</v>
      </c>
      <c r="I92">
        <f>(K9+K16)/(K40+K54)</f>
        <v>0.58977709553620894</v>
      </c>
    </row>
    <row r="95" spans="1:14" x14ac:dyDescent="0.25">
      <c r="H95" s="33" t="s">
        <v>107</v>
      </c>
      <c r="I95" s="33"/>
      <c r="J95" s="33"/>
      <c r="K95" s="33"/>
    </row>
    <row r="96" spans="1:14" x14ac:dyDescent="0.25">
      <c r="H96" s="33"/>
      <c r="I96" s="33"/>
      <c r="J96" s="33"/>
      <c r="K96" s="33"/>
    </row>
    <row r="97" spans="1:11" x14ac:dyDescent="0.25">
      <c r="H97" s="33"/>
      <c r="I97" s="33"/>
      <c r="J97" s="33"/>
      <c r="K97" s="33"/>
    </row>
    <row r="98" spans="1:11" x14ac:dyDescent="0.25">
      <c r="H98" s="33"/>
      <c r="I98" s="33"/>
      <c r="J98" s="33"/>
      <c r="K98" s="33"/>
    </row>
    <row r="99" spans="1:11" x14ac:dyDescent="0.25">
      <c r="H99" s="33"/>
      <c r="I99" s="33"/>
      <c r="J99" s="33"/>
      <c r="K99" s="33"/>
    </row>
    <row r="100" spans="1:11" x14ac:dyDescent="0.25">
      <c r="H100" s="33"/>
      <c r="I100" s="33"/>
      <c r="J100" s="33"/>
      <c r="K100" s="33"/>
    </row>
    <row r="101" spans="1:11" x14ac:dyDescent="0.25">
      <c r="H101" s="33"/>
      <c r="I101" s="33"/>
      <c r="J101" s="33"/>
      <c r="K101" s="33"/>
    </row>
    <row r="102" spans="1:11" x14ac:dyDescent="0.25">
      <c r="H102" s="33"/>
      <c r="I102" s="33"/>
      <c r="J102" s="33"/>
      <c r="K102" s="33"/>
    </row>
    <row r="109" spans="1:11" x14ac:dyDescent="0.25">
      <c r="A109" t="s">
        <v>109</v>
      </c>
      <c r="B109" t="s">
        <v>110</v>
      </c>
    </row>
  </sheetData>
  <mergeCells count="7">
    <mergeCell ref="L6:N6"/>
    <mergeCell ref="E6:G6"/>
    <mergeCell ref="H95:K102"/>
    <mergeCell ref="A1:A2"/>
    <mergeCell ref="A5:A6"/>
    <mergeCell ref="H1:H2"/>
    <mergeCell ref="H5:H6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Inciso1&amp;2</vt:lpstr>
      <vt:lpstr>Inciso3</vt:lpstr>
      <vt:lpstr>Inciso4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2020-06-24T22:26:11Z</dcterms:modified>
</cp:coreProperties>
</file>