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ort\Downloads\"/>
    </mc:Choice>
  </mc:AlternateContent>
  <xr:revisionPtr revIDLastSave="0" documentId="13_ncr:40009_{3CFB9224-C2F4-4D3D-9E8C-6045F8391CC0}" xr6:coauthVersionLast="45" xr6:coauthVersionMax="45" xr10:uidLastSave="{00000000-0000-0000-0000-000000000000}"/>
  <bookViews>
    <workbookView xWindow="8745" yWindow="-255" windowWidth="17280" windowHeight="8970"/>
  </bookViews>
  <sheets>
    <sheet name="1234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2" l="1"/>
  <c r="K15" i="2"/>
  <c r="G10" i="2"/>
  <c r="G11" i="2"/>
  <c r="G12" i="2"/>
  <c r="G13" i="2"/>
  <c r="G14" i="2"/>
  <c r="G15" i="2"/>
  <c r="G16" i="2"/>
  <c r="G18" i="2"/>
  <c r="G19" i="2"/>
  <c r="G20" i="2"/>
  <c r="G21" i="2"/>
  <c r="G29" i="2"/>
  <c r="G30" i="2"/>
  <c r="G31" i="2"/>
  <c r="G36" i="2"/>
  <c r="G37" i="2"/>
  <c r="G38" i="2"/>
  <c r="G39" i="2"/>
  <c r="G40" i="2"/>
  <c r="G41" i="2"/>
  <c r="G42" i="2"/>
  <c r="G43" i="2"/>
  <c r="G45" i="2"/>
  <c r="G47" i="2"/>
  <c r="G54" i="2"/>
  <c r="G60" i="2"/>
  <c r="G70" i="2"/>
  <c r="F29" i="2"/>
  <c r="F30" i="2"/>
  <c r="F31" i="2"/>
  <c r="F36" i="2"/>
  <c r="F37" i="2"/>
  <c r="F38" i="2"/>
  <c r="F39" i="2"/>
  <c r="F40" i="2"/>
  <c r="F41" i="2"/>
  <c r="F42" i="2"/>
  <c r="F43" i="2"/>
  <c r="F45" i="2"/>
  <c r="F47" i="2"/>
  <c r="F54" i="2"/>
  <c r="F60" i="2"/>
  <c r="F70" i="2"/>
  <c r="F11" i="2"/>
  <c r="F12" i="2"/>
  <c r="F13" i="2"/>
  <c r="F14" i="2"/>
  <c r="F15" i="2"/>
  <c r="F16" i="2"/>
  <c r="F18" i="2"/>
  <c r="F19" i="2"/>
  <c r="F20" i="2"/>
  <c r="F21" i="2"/>
  <c r="F10" i="2"/>
  <c r="K28" i="2"/>
  <c r="L9" i="2"/>
  <c r="L10" i="2"/>
  <c r="L11" i="2"/>
  <c r="L12" i="2"/>
  <c r="L13" i="2"/>
  <c r="L14" i="2"/>
  <c r="L15" i="2"/>
  <c r="K14" i="2"/>
  <c r="K13" i="2"/>
  <c r="K12" i="2"/>
  <c r="K11" i="2"/>
  <c r="K10" i="2"/>
  <c r="K9" i="2"/>
  <c r="H23" i="2"/>
  <c r="H10" i="2"/>
  <c r="H11" i="2"/>
  <c r="H12" i="2"/>
  <c r="H13" i="2"/>
  <c r="H14" i="2"/>
  <c r="H15" i="2"/>
  <c r="H16" i="2"/>
  <c r="H18" i="2"/>
  <c r="H20" i="2"/>
  <c r="H21" i="2"/>
  <c r="H22" i="2"/>
  <c r="H24" i="2"/>
  <c r="H26" i="2"/>
  <c r="H27" i="2"/>
  <c r="H29" i="2"/>
  <c r="H30" i="2"/>
  <c r="H31" i="2"/>
  <c r="H33" i="2"/>
  <c r="H34" i="2"/>
  <c r="H36" i="2"/>
  <c r="H37" i="2"/>
  <c r="H38" i="2"/>
  <c r="H39" i="2"/>
  <c r="H40" i="2"/>
  <c r="H42" i="2"/>
  <c r="H43" i="2"/>
  <c r="H45" i="2"/>
  <c r="H47" i="2"/>
  <c r="H48" i="2"/>
  <c r="H49" i="2"/>
  <c r="H50" i="2"/>
  <c r="H51" i="2"/>
  <c r="H52" i="2"/>
  <c r="H54" i="2"/>
  <c r="H56" i="2"/>
  <c r="H57" i="2"/>
  <c r="H58" i="2"/>
  <c r="H60" i="2"/>
  <c r="H61" i="2"/>
  <c r="H62" i="2"/>
  <c r="H63" i="2"/>
  <c r="H65" i="2"/>
  <c r="H66" i="2"/>
  <c r="H67" i="2"/>
  <c r="H68" i="2"/>
  <c r="H70" i="2"/>
  <c r="H72" i="2"/>
  <c r="H73" i="2"/>
  <c r="H74" i="2"/>
  <c r="H75" i="2"/>
  <c r="H76" i="2"/>
  <c r="H77" i="2"/>
  <c r="H79" i="2"/>
  <c r="H82" i="2"/>
  <c r="H83" i="2"/>
  <c r="H85" i="2"/>
  <c r="H86" i="2"/>
  <c r="H87" i="2"/>
  <c r="H89" i="2"/>
  <c r="H8" i="2"/>
</calcChain>
</file>

<file path=xl/sharedStrings.xml><?xml version="1.0" encoding="utf-8"?>
<sst xmlns="http://schemas.openxmlformats.org/spreadsheetml/2006/main" count="101" uniqueCount="97">
  <si>
    <t>SISTEMA BANCARIO</t>
  </si>
  <si>
    <t>BALANCE GENERAL CONDENSADO CONSOLIDADO</t>
  </si>
  <si>
    <t>AL 30/04/2019</t>
  </si>
  <si>
    <t>Cifras en miles de quetzales</t>
  </si>
  <si>
    <t>MONEDA NACIONAL</t>
  </si>
  <si>
    <t>MONEDA EXTRANJERA</t>
  </si>
  <si>
    <t>A C T I V O</t>
  </si>
  <si>
    <t>DISPONIBILIDADES</t>
  </si>
  <si>
    <t>Caja</t>
  </si>
  <si>
    <t>Banco Central</t>
  </si>
  <si>
    <t>Bancos del País</t>
  </si>
  <si>
    <t>Bancos del Exterior</t>
  </si>
  <si>
    <t>Cheques a Compensar</t>
  </si>
  <si>
    <t>Giros sobre el Exterior</t>
  </si>
  <si>
    <t>INVERSIONES</t>
  </si>
  <si>
    <t>En Títulos-Valores para Negociación</t>
  </si>
  <si>
    <t>En Títulos-Valores para la Venta</t>
  </si>
  <si>
    <t>En Títulos-Valores para su Vencimiento</t>
  </si>
  <si>
    <t>Operaciones de Reporto</t>
  </si>
  <si>
    <t>Certificados de Participación</t>
  </si>
  <si>
    <t>Intereses Pagados en Compra de Valolres</t>
  </si>
  <si>
    <t>SUMA</t>
  </si>
  <si>
    <t>(-) Estimaciones por Valuación</t>
  </si>
  <si>
    <t>CARTERA DE CRÉDITOS</t>
  </si>
  <si>
    <t>Vigente</t>
  </si>
  <si>
    <t>Vencida</t>
  </si>
  <si>
    <t>(-) Estimaciones Por Valuación</t>
  </si>
  <si>
    <t>PRODUCTOS FINANCIEROS POR COBRAR</t>
  </si>
  <si>
    <t>CUENTAS POR COBRAR (Neto)</t>
  </si>
  <si>
    <t>BIENES REALIZABLES (Neto)</t>
  </si>
  <si>
    <t>INVERSIONES PERMANENTES (Neto)</t>
  </si>
  <si>
    <t>OTRAS INVERSIONES (Neto)</t>
  </si>
  <si>
    <t>SUC., CASA MATRIZ Y DEPTOS. ADSCRITOS</t>
  </si>
  <si>
    <t>INMUEBLES Y MUEBLES (Neto)</t>
  </si>
  <si>
    <t>CARGOS DIFERIDOS (Neto)</t>
  </si>
  <si>
    <t>P A S I V O</t>
  </si>
  <si>
    <t>OBLIGACIONES DEPOSITARIAS</t>
  </si>
  <si>
    <t>Depósitos Monetarios</t>
  </si>
  <si>
    <t>Depósitos de Ahorro</t>
  </si>
  <si>
    <t>Depósitos a Plazo</t>
  </si>
  <si>
    <t>Depósitos a la Orden</t>
  </si>
  <si>
    <t>Depósitos con Restricciones</t>
  </si>
  <si>
    <t>CRÉDITOS OBTENIDOS</t>
  </si>
  <si>
    <t>Del Banco Central</t>
  </si>
  <si>
    <t>De Instituciones Financieras Nacionales</t>
  </si>
  <si>
    <t>De Instituciones Financieras Extranjeras</t>
  </si>
  <si>
    <t>De Organismos Internacionales</t>
  </si>
  <si>
    <t>OBLIGACIONES FINANCIERAS</t>
  </si>
  <si>
    <t>GASTOS FINANCIEROS POR PAGAR</t>
  </si>
  <si>
    <t>CUENTAS POR PAGAR</t>
  </si>
  <si>
    <t>PROVISIONES</t>
  </si>
  <si>
    <t>SUC. , CASA MATRIZ Y DEPTOS. ADSCRITOS</t>
  </si>
  <si>
    <t>OTRAS OBLIGACIONES</t>
  </si>
  <si>
    <t>CRÉDITOS DIFERIDOS</t>
  </si>
  <si>
    <t>OTRAS CUENTAS ACREEDORAS</t>
  </si>
  <si>
    <t>C A P I T A L C O N T A B L E</t>
  </si>
  <si>
    <t>CAPITAL PAGADO</t>
  </si>
  <si>
    <t>Capital Autorizado</t>
  </si>
  <si>
    <t>Capital no Pagado (-)</t>
  </si>
  <si>
    <t>Casa Matriz, Capital Asignado</t>
  </si>
  <si>
    <t>APORTACIONES PERMANENTES</t>
  </si>
  <si>
    <t>RESERVAS DE CAPITAL</t>
  </si>
  <si>
    <t>RESERVAS PARA ACTIVOS EXTRAORDINARIOS</t>
  </si>
  <si>
    <t>REVALUACIÓN DE ACTIVOS</t>
  </si>
  <si>
    <t>OBLIGACIONES SUBORDINADAS</t>
  </si>
  <si>
    <t>GANANCIAS Y PÉRDIDAS POR FUSIÓN</t>
  </si>
  <si>
    <t>VALUACIÓN DE ACTIVOS DE RECUPERACIÓN DUDOSA</t>
  </si>
  <si>
    <t>PROVISIÓN DE BENEFICIOS A EMPLEADOS</t>
  </si>
  <si>
    <t>AJUSTES AL IMPUESTO SOBRE LA RENTA</t>
  </si>
  <si>
    <t>GANANCIAS O PÉRDIDAS POR CAMBIOS EN EL VALOR DE MERCADO DE LAS INVERSIONES</t>
  </si>
  <si>
    <t>RESULTADO DE EJERCICIOS ANTERIORES</t>
  </si>
  <si>
    <t>RESULTADOS DEL EJERCICIO</t>
  </si>
  <si>
    <t>TOTAL IGUAL A LA SUMA DEL ACTIVO</t>
  </si>
  <si>
    <t>TOTAL 2019</t>
  </si>
  <si>
    <t>TOTAL 2020</t>
  </si>
  <si>
    <t>vertical</t>
  </si>
  <si>
    <t>Liquidez Inmediata</t>
  </si>
  <si>
    <t>Patrimonio en relacion a cartera</t>
  </si>
  <si>
    <t>Patrimonio en relacion a activos</t>
  </si>
  <si>
    <t>Patrimonio en relacion a captaciones</t>
  </si>
  <si>
    <t>rentabilidad sobre patrimonio</t>
  </si>
  <si>
    <t>rentabilidad sobre activos</t>
  </si>
  <si>
    <t>Cartera vigente</t>
  </si>
  <si>
    <t xml:space="preserve">Razones </t>
  </si>
  <si>
    <t>Aumento de liquidez disponible por parte de los bancos probablemente se debe a crisis del COVID19.</t>
  </si>
  <si>
    <t>Rentabilidad</t>
  </si>
  <si>
    <t>Banco A</t>
  </si>
  <si>
    <t xml:space="preserve"> Disponibilidades</t>
  </si>
  <si>
    <t xml:space="preserve"> Inversiones</t>
  </si>
  <si>
    <t>mas 99500000</t>
  </si>
  <si>
    <t>menos 100000000</t>
  </si>
  <si>
    <t>Banco B</t>
  </si>
  <si>
    <t>menos 99500000</t>
  </si>
  <si>
    <t>mas 100000000</t>
  </si>
  <si>
    <t>Rentabilidad en 7 dias</t>
  </si>
  <si>
    <t>Horizontal</t>
  </si>
  <si>
    <t>Rentabilidad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</si>
</sst>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33" borderId="10" xfId="0" applyFill="1" applyBorder="1" applyAlignment="1">
      <alignment horizontal="left" wrapText="1"/>
    </xf>
    <xf numFmtId="0" fontId="18" fillId="33" borderId="11" xfId="0" applyFont="1" applyFill="1" applyBorder="1" applyAlignment="1">
      <alignment horizontal="left" wrapText="1"/>
    </xf>
    <xf numFmtId="0" fontId="18" fillId="33" borderId="12" xfId="0" applyFont="1" applyFill="1" applyBorder="1" applyAlignment="1">
      <alignment horizontal="left" wrapText="1"/>
    </xf>
    <xf numFmtId="0" fontId="0" fillId="33" borderId="11" xfId="0" applyFill="1" applyBorder="1" applyAlignment="1">
      <alignment horizontal="left" wrapText="1"/>
    </xf>
    <xf numFmtId="0" fontId="0" fillId="33" borderId="12" xfId="0" applyFill="1" applyBorder="1" applyAlignment="1">
      <alignment horizontal="left" wrapText="1"/>
    </xf>
    <xf numFmtId="0" fontId="16" fillId="34" borderId="10" xfId="0" applyFont="1" applyFill="1" applyBorder="1" applyAlignment="1">
      <alignment horizontal="center" wrapText="1"/>
    </xf>
    <xf numFmtId="0" fontId="0" fillId="35" borderId="10" xfId="0" applyFill="1" applyBorder="1" applyAlignment="1">
      <alignment horizontal="left" wrapText="1"/>
    </xf>
    <xf numFmtId="3" fontId="0" fillId="0" borderId="0" xfId="0" applyNumberFormat="1"/>
    <xf numFmtId="3" fontId="0" fillId="35" borderId="10" xfId="0" applyNumberFormat="1" applyFill="1" applyBorder="1" applyAlignment="1">
      <alignment horizontal="right" wrapText="1"/>
    </xf>
    <xf numFmtId="0" fontId="0" fillId="35" borderId="10" xfId="0" applyFill="1" applyBorder="1" applyAlignment="1">
      <alignment horizontal="right" wrapText="1"/>
    </xf>
    <xf numFmtId="3" fontId="0" fillId="35" borderId="13" xfId="0" applyNumberFormat="1" applyFill="1" applyBorder="1" applyAlignment="1">
      <alignment horizontal="right" wrapText="1"/>
    </xf>
    <xf numFmtId="9" fontId="0" fillId="35" borderId="13" xfId="1" applyFont="1" applyFill="1" applyBorder="1" applyAlignment="1">
      <alignment horizontal="right" wrapText="1"/>
    </xf>
    <xf numFmtId="0" fontId="16" fillId="34" borderId="13" xfId="0" applyFont="1" applyFill="1" applyBorder="1" applyAlignment="1">
      <alignment horizontal="center" wrapText="1"/>
    </xf>
    <xf numFmtId="0" fontId="16" fillId="0" borderId="0" xfId="0" applyFont="1"/>
    <xf numFmtId="9" fontId="0" fillId="0" borderId="0" xfId="1" applyFont="1"/>
    <xf numFmtId="169" fontId="0" fillId="0" borderId="0" xfId="1" applyNumberFormat="1" applyFont="1"/>
    <xf numFmtId="0" fontId="0" fillId="35" borderId="13" xfId="0" applyFill="1" applyBorder="1" applyAlignment="1">
      <alignment horizontal="right" wrapText="1"/>
    </xf>
    <xf numFmtId="0" fontId="16" fillId="34" borderId="14" xfId="0" applyFont="1" applyFill="1" applyBorder="1" applyAlignment="1">
      <alignment horizontal="center" wrapText="1"/>
    </xf>
    <xf numFmtId="0" fontId="16" fillId="34" borderId="15" xfId="0" applyFont="1" applyFill="1" applyBorder="1" applyAlignment="1">
      <alignment horizont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showGridLines="0" tabSelected="1" topLeftCell="D1" workbookViewId="0">
      <selection activeCell="K29" sqref="K29"/>
    </sheetView>
  </sheetViews>
  <sheetFormatPr defaultRowHeight="15" x14ac:dyDescent="0.25"/>
  <cols>
    <col min="1" max="1" width="36.5703125" bestFit="1" customWidth="1"/>
    <col min="2" max="2" width="19.42578125" hidden="1" customWidth="1"/>
    <col min="3" max="3" width="21.140625" hidden="1" customWidth="1"/>
    <col min="4" max="5" width="15" customWidth="1"/>
    <col min="6" max="6" width="5.85546875" customWidth="1"/>
    <col min="7" max="7" width="5.28515625" customWidth="1"/>
    <col min="9" max="9" width="11.140625" bestFit="1" customWidth="1"/>
    <col min="10" max="10" width="34.28515625" bestFit="1" customWidth="1"/>
  </cols>
  <sheetData>
    <row r="1" spans="1:14" x14ac:dyDescent="0.25">
      <c r="A1" s="2" t="s">
        <v>0</v>
      </c>
    </row>
    <row r="2" spans="1:14" x14ac:dyDescent="0.25">
      <c r="A2" s="3"/>
    </row>
    <row r="3" spans="1:14" ht="30" x14ac:dyDescent="0.25">
      <c r="A3" s="1" t="s">
        <v>1</v>
      </c>
    </row>
    <row r="4" spans="1:14" x14ac:dyDescent="0.25">
      <c r="A4" s="1" t="s">
        <v>2</v>
      </c>
    </row>
    <row r="5" spans="1:14" x14ac:dyDescent="0.25">
      <c r="A5" s="4" t="s">
        <v>3</v>
      </c>
    </row>
    <row r="6" spans="1:14" x14ac:dyDescent="0.25">
      <c r="A6" s="5"/>
    </row>
    <row r="7" spans="1:14" x14ac:dyDescent="0.25">
      <c r="A7" s="6"/>
      <c r="B7" s="6" t="s">
        <v>4</v>
      </c>
      <c r="C7" s="6" t="s">
        <v>5</v>
      </c>
      <c r="D7" s="6" t="s">
        <v>73</v>
      </c>
      <c r="E7" s="6" t="s">
        <v>74</v>
      </c>
      <c r="F7" s="18" t="s">
        <v>95</v>
      </c>
      <c r="G7" s="19"/>
      <c r="H7" s="13" t="s">
        <v>75</v>
      </c>
      <c r="J7" s="14" t="s">
        <v>83</v>
      </c>
      <c r="K7" s="14">
        <v>2019</v>
      </c>
      <c r="L7" s="14">
        <v>2020</v>
      </c>
    </row>
    <row r="8" spans="1:14" x14ac:dyDescent="0.25">
      <c r="A8" s="7" t="s">
        <v>6</v>
      </c>
      <c r="B8" s="9">
        <v>242451019</v>
      </c>
      <c r="C8" s="9">
        <v>91985450</v>
      </c>
      <c r="D8" s="9">
        <v>334436470</v>
      </c>
      <c r="E8" s="9">
        <v>363612110</v>
      </c>
      <c r="F8" s="11"/>
      <c r="G8" s="11"/>
      <c r="H8" s="12">
        <f>+(E8-D8)/D8</f>
        <v>8.7238212985563446E-2</v>
      </c>
    </row>
    <row r="9" spans="1:14" x14ac:dyDescent="0.25">
      <c r="A9" s="7"/>
      <c r="B9" s="10"/>
      <c r="C9" s="10"/>
      <c r="D9" s="10"/>
      <c r="E9" s="10"/>
      <c r="F9" s="17"/>
      <c r="G9" s="17"/>
      <c r="H9" s="12"/>
      <c r="J9" t="s">
        <v>76</v>
      </c>
      <c r="K9" s="16">
        <f>+D10/(D47+D60)</f>
        <v>0.16975239372472517</v>
      </c>
      <c r="L9" s="16">
        <f>+E10/(E47+E60)</f>
        <v>0.20388165488112259</v>
      </c>
      <c r="N9" t="s">
        <v>84</v>
      </c>
    </row>
    <row r="10" spans="1:14" x14ac:dyDescent="0.25">
      <c r="A10" s="7" t="s">
        <v>7</v>
      </c>
      <c r="B10" s="9">
        <v>30795961</v>
      </c>
      <c r="C10" s="9">
        <v>11588211</v>
      </c>
      <c r="D10" s="9">
        <v>42384172</v>
      </c>
      <c r="E10" s="9">
        <v>55896977</v>
      </c>
      <c r="F10" s="12">
        <f>+D10/D$8</f>
        <v>0.12673310419763731</v>
      </c>
      <c r="G10" s="12">
        <f>+E10/E$8</f>
        <v>0.1537269399525775</v>
      </c>
      <c r="H10" s="12">
        <f>+(E10-D10)/D10</f>
        <v>0.31881724621162827</v>
      </c>
      <c r="J10" t="s">
        <v>78</v>
      </c>
      <c r="K10" s="16">
        <f>+D70/D8</f>
        <v>9.3544495909791178E-2</v>
      </c>
      <c r="L10" s="16">
        <f>+E70/E8</f>
        <v>9.3449827619877676E-2</v>
      </c>
    </row>
    <row r="11" spans="1:14" x14ac:dyDescent="0.25">
      <c r="A11" s="7" t="s">
        <v>8</v>
      </c>
      <c r="B11" s="9">
        <v>5460010</v>
      </c>
      <c r="C11" s="9">
        <v>569695</v>
      </c>
      <c r="D11" s="9">
        <v>6029705</v>
      </c>
      <c r="E11" s="9">
        <v>7390670</v>
      </c>
      <c r="F11" s="12">
        <f t="shared" ref="F11:G70" si="0">+D11/D$8</f>
        <v>1.8029448163951738E-2</v>
      </c>
      <c r="G11" s="12">
        <f t="shared" si="0"/>
        <v>2.0325698173253911E-2</v>
      </c>
      <c r="H11" s="12">
        <f>+(E11-D11)/D11</f>
        <v>0.22571004717477886</v>
      </c>
      <c r="J11" t="s">
        <v>77</v>
      </c>
      <c r="K11" s="16">
        <f>+D70/D29</f>
        <v>0.17199846181221207</v>
      </c>
      <c r="L11" s="16">
        <f>+E70/E29</f>
        <v>0.1743053367479705</v>
      </c>
    </row>
    <row r="12" spans="1:14" x14ac:dyDescent="0.25">
      <c r="A12" s="7" t="s">
        <v>9</v>
      </c>
      <c r="B12" s="9">
        <v>23261371</v>
      </c>
      <c r="C12" s="9">
        <v>6022694</v>
      </c>
      <c r="D12" s="9">
        <v>29284065</v>
      </c>
      <c r="E12" s="9">
        <v>36858958</v>
      </c>
      <c r="F12" s="12">
        <f t="shared" si="0"/>
        <v>8.756241506794997E-2</v>
      </c>
      <c r="G12" s="12">
        <f t="shared" si="0"/>
        <v>0.10136889555191107</v>
      </c>
      <c r="H12" s="12">
        <f>+(E12-D12)/D12</f>
        <v>0.25866945043319634</v>
      </c>
      <c r="J12" t="s">
        <v>79</v>
      </c>
      <c r="K12" s="16">
        <f>+D70/(D47+D60)</f>
        <v>0.12529798114702737</v>
      </c>
      <c r="L12" s="16">
        <f>+E70/(E47+E60)</f>
        <v>0.12393862461175496</v>
      </c>
    </row>
    <row r="13" spans="1:14" x14ac:dyDescent="0.25">
      <c r="A13" s="7" t="s">
        <v>10</v>
      </c>
      <c r="B13" s="9">
        <v>148440</v>
      </c>
      <c r="C13" s="9">
        <v>22826</v>
      </c>
      <c r="D13" s="9">
        <v>171266</v>
      </c>
      <c r="E13" s="9">
        <v>293917</v>
      </c>
      <c r="F13" s="12">
        <f t="shared" si="0"/>
        <v>5.1210324041513775E-4</v>
      </c>
      <c r="G13" s="12">
        <f t="shared" si="0"/>
        <v>8.08325663300928E-4</v>
      </c>
      <c r="H13" s="12">
        <f>+(E13-D13)/D13</f>
        <v>0.71614330923826097</v>
      </c>
      <c r="J13" t="s">
        <v>80</v>
      </c>
      <c r="K13" s="16">
        <f>+D87/D70</f>
        <v>4.9161936744077157E-2</v>
      </c>
      <c r="L13" s="16">
        <f>+E87/E70</f>
        <v>5.21388653019473E-2</v>
      </c>
    </row>
    <row r="14" spans="1:14" x14ac:dyDescent="0.25">
      <c r="A14" s="7" t="s">
        <v>11</v>
      </c>
      <c r="B14" s="9">
        <v>527256</v>
      </c>
      <c r="C14" s="9">
        <v>4575044</v>
      </c>
      <c r="D14" s="9">
        <v>5102299</v>
      </c>
      <c r="E14" s="9">
        <v>10075243</v>
      </c>
      <c r="F14" s="12">
        <f t="shared" si="0"/>
        <v>1.525640729314001E-2</v>
      </c>
      <c r="G14" s="12">
        <f t="shared" si="0"/>
        <v>2.7708766355443993E-2</v>
      </c>
      <c r="H14" s="12">
        <f>+(E14-D14)/D14</f>
        <v>0.97464770292764102</v>
      </c>
      <c r="J14" t="s">
        <v>81</v>
      </c>
      <c r="K14" s="16">
        <f>+D87/D8</f>
        <v>4.5988285906737383E-3</v>
      </c>
      <c r="L14" s="16">
        <f>+E87/E8</f>
        <v>4.8723679747629967E-3</v>
      </c>
    </row>
    <row r="15" spans="1:14" x14ac:dyDescent="0.25">
      <c r="A15" s="7" t="s">
        <v>12</v>
      </c>
      <c r="B15" s="9">
        <v>1398885</v>
      </c>
      <c r="C15" s="9">
        <v>366452</v>
      </c>
      <c r="D15" s="9">
        <v>1765337</v>
      </c>
      <c r="E15" s="9">
        <v>1250320</v>
      </c>
      <c r="F15" s="12">
        <f t="shared" si="0"/>
        <v>5.2785421398569357E-3</v>
      </c>
      <c r="G15" s="12">
        <f t="shared" si="0"/>
        <v>3.4386093466468978E-3</v>
      </c>
      <c r="H15" s="12">
        <f>+(E15-D15)/D15</f>
        <v>-0.2917386312075258</v>
      </c>
      <c r="J15" t="s">
        <v>82</v>
      </c>
      <c r="K15" s="16">
        <f>+D30/(D29+D31)</f>
        <v>0.98209640928853026</v>
      </c>
      <c r="L15" s="16">
        <f>+E30/(E29+E31)</f>
        <v>0.98950485172327907</v>
      </c>
    </row>
    <row r="16" spans="1:14" x14ac:dyDescent="0.25">
      <c r="A16" s="7" t="s">
        <v>13</v>
      </c>
      <c r="B16" s="10">
        <v>0</v>
      </c>
      <c r="C16" s="9">
        <v>31500</v>
      </c>
      <c r="D16" s="9">
        <v>31500</v>
      </c>
      <c r="E16" s="9">
        <v>27869</v>
      </c>
      <c r="F16" s="12">
        <f t="shared" si="0"/>
        <v>9.4188292323501682E-5</v>
      </c>
      <c r="G16" s="12">
        <f t="shared" si="0"/>
        <v>7.6644862020684631E-5</v>
      </c>
      <c r="H16" s="12">
        <f>+(E16-D16)/D16</f>
        <v>-0.11526984126984127</v>
      </c>
    </row>
    <row r="17" spans="1:11" x14ac:dyDescent="0.25">
      <c r="A17" s="7"/>
      <c r="B17" s="10"/>
      <c r="C17" s="10"/>
      <c r="D17" s="10"/>
      <c r="E17" s="10"/>
      <c r="F17" s="12"/>
      <c r="G17" s="12"/>
      <c r="H17" s="12"/>
    </row>
    <row r="18" spans="1:11" x14ac:dyDescent="0.25">
      <c r="A18" s="7" t="s">
        <v>14</v>
      </c>
      <c r="B18" s="9">
        <v>88204901</v>
      </c>
      <c r="C18" s="9">
        <v>7370182</v>
      </c>
      <c r="D18" s="9">
        <v>95575082</v>
      </c>
      <c r="E18" s="9">
        <v>97734829</v>
      </c>
      <c r="F18" s="12">
        <f t="shared" si="0"/>
        <v>0.28577948451614743</v>
      </c>
      <c r="G18" s="12">
        <f t="shared" si="0"/>
        <v>0.26878870728480414</v>
      </c>
      <c r="H18" s="12">
        <f>+(E18-D18)/D18</f>
        <v>2.2597385791413706E-2</v>
      </c>
      <c r="J18" s="14" t="s">
        <v>85</v>
      </c>
    </row>
    <row r="19" spans="1:11" x14ac:dyDescent="0.25">
      <c r="A19" s="7" t="s">
        <v>15</v>
      </c>
      <c r="B19" s="10">
        <v>0</v>
      </c>
      <c r="C19" s="10">
        <v>0</v>
      </c>
      <c r="D19" s="10">
        <v>0</v>
      </c>
      <c r="E19" s="10">
        <v>0</v>
      </c>
      <c r="F19" s="12">
        <f t="shared" si="0"/>
        <v>0</v>
      </c>
      <c r="G19" s="12">
        <f t="shared" si="0"/>
        <v>0</v>
      </c>
      <c r="H19" s="12"/>
    </row>
    <row r="20" spans="1:11" x14ac:dyDescent="0.25">
      <c r="A20" s="7" t="s">
        <v>16</v>
      </c>
      <c r="B20" s="9">
        <v>47811844</v>
      </c>
      <c r="C20" s="9">
        <v>4003838</v>
      </c>
      <c r="D20" s="9">
        <v>51815682</v>
      </c>
      <c r="E20" s="9">
        <v>53838090</v>
      </c>
      <c r="F20" s="12">
        <f t="shared" si="0"/>
        <v>0.15493430486214615</v>
      </c>
      <c r="G20" s="12">
        <f t="shared" si="0"/>
        <v>0.14806462304019521</v>
      </c>
      <c r="H20" s="12">
        <f>+(E20-D20)/D20</f>
        <v>3.9030809244197537E-2</v>
      </c>
      <c r="J20" t="s">
        <v>86</v>
      </c>
    </row>
    <row r="21" spans="1:11" x14ac:dyDescent="0.25">
      <c r="A21" s="7" t="s">
        <v>17</v>
      </c>
      <c r="B21" s="9">
        <v>36137382</v>
      </c>
      <c r="C21" s="9">
        <v>2236512</v>
      </c>
      <c r="D21" s="9">
        <v>38373894</v>
      </c>
      <c r="E21" s="9">
        <v>38843019</v>
      </c>
      <c r="F21" s="12">
        <f t="shared" si="0"/>
        <v>0.11474195383057356</v>
      </c>
      <c r="G21" s="12">
        <f t="shared" si="0"/>
        <v>0.10682542723893326</v>
      </c>
      <c r="H21" s="12">
        <f>+(E21-D21)/D21</f>
        <v>1.2225108038292909E-2</v>
      </c>
      <c r="J21" t="s">
        <v>87</v>
      </c>
      <c r="K21" t="s">
        <v>89</v>
      </c>
    </row>
    <row r="22" spans="1:11" x14ac:dyDescent="0.25">
      <c r="A22" s="7" t="s">
        <v>18</v>
      </c>
      <c r="B22" s="9">
        <v>4347772</v>
      </c>
      <c r="C22" s="9">
        <v>1120969</v>
      </c>
      <c r="D22" s="9">
        <v>5468742</v>
      </c>
      <c r="E22" s="9">
        <v>4666350</v>
      </c>
      <c r="F22" s="12"/>
      <c r="G22" s="12"/>
      <c r="H22" s="12">
        <f>+(E22-D22)/D22</f>
        <v>-0.14672332320668996</v>
      </c>
      <c r="J22" t="s">
        <v>88</v>
      </c>
      <c r="K22" t="s">
        <v>90</v>
      </c>
    </row>
    <row r="23" spans="1:11" x14ac:dyDescent="0.25">
      <c r="A23" s="7" t="s">
        <v>19</v>
      </c>
      <c r="B23" s="9">
        <v>24958</v>
      </c>
      <c r="C23" s="10">
        <v>0</v>
      </c>
      <c r="D23" s="9">
        <v>24958</v>
      </c>
      <c r="E23" s="9">
        <v>576529</v>
      </c>
      <c r="F23" s="12"/>
      <c r="G23" s="12"/>
      <c r="H23" s="12">
        <f>+(E23-D23)/D23</f>
        <v>22.09996794614953</v>
      </c>
    </row>
    <row r="24" spans="1:11" ht="30" x14ac:dyDescent="0.25">
      <c r="A24" s="7" t="s">
        <v>20</v>
      </c>
      <c r="B24" s="9">
        <v>3467</v>
      </c>
      <c r="C24" s="9">
        <v>8862</v>
      </c>
      <c r="D24" s="9">
        <v>12329</v>
      </c>
      <c r="E24" s="9">
        <v>30733</v>
      </c>
      <c r="F24" s="12"/>
      <c r="G24" s="12"/>
      <c r="H24" s="12">
        <f>+(E24-D24)/D24</f>
        <v>1.4927406926758051</v>
      </c>
      <c r="J24" t="s">
        <v>91</v>
      </c>
    </row>
    <row r="25" spans="1:11" x14ac:dyDescent="0.25">
      <c r="A25" s="7"/>
      <c r="B25" s="10"/>
      <c r="C25" s="10"/>
      <c r="D25" s="10"/>
      <c r="E25" s="10"/>
      <c r="F25" s="12"/>
      <c r="G25" s="12"/>
      <c r="H25" s="12"/>
      <c r="J25" t="s">
        <v>87</v>
      </c>
      <c r="K25" t="s">
        <v>92</v>
      </c>
    </row>
    <row r="26" spans="1:11" x14ac:dyDescent="0.25">
      <c r="A26" s="7" t="s">
        <v>21</v>
      </c>
      <c r="B26" s="9">
        <v>88325422</v>
      </c>
      <c r="C26" s="9">
        <v>7370182</v>
      </c>
      <c r="D26" s="9">
        <v>95695604</v>
      </c>
      <c r="E26" s="9">
        <v>97954721</v>
      </c>
      <c r="F26" s="12"/>
      <c r="G26" s="12"/>
      <c r="H26" s="12">
        <f>+(E26-D26)/D26</f>
        <v>2.3607322651937074E-2</v>
      </c>
      <c r="J26" t="s">
        <v>88</v>
      </c>
      <c r="K26" t="s">
        <v>93</v>
      </c>
    </row>
    <row r="27" spans="1:11" x14ac:dyDescent="0.25">
      <c r="A27" s="7" t="s">
        <v>22</v>
      </c>
      <c r="B27" s="9">
        <v>120522</v>
      </c>
      <c r="C27" s="10">
        <v>0</v>
      </c>
      <c r="D27" s="9">
        <v>120522</v>
      </c>
      <c r="E27" s="9">
        <v>219892</v>
      </c>
      <c r="F27" s="12"/>
      <c r="G27" s="12"/>
      <c r="H27" s="12">
        <f>+(E27-D27)/D27</f>
        <v>0.8244967723735086</v>
      </c>
    </row>
    <row r="28" spans="1:11" x14ac:dyDescent="0.25">
      <c r="A28" s="7"/>
      <c r="B28" s="10"/>
      <c r="C28" s="10"/>
      <c r="D28" s="10"/>
      <c r="E28" s="10"/>
      <c r="F28" s="12"/>
      <c r="G28" s="12"/>
      <c r="H28" s="12"/>
      <c r="J28" t="s">
        <v>94</v>
      </c>
      <c r="K28" s="16">
        <f>(100000000-99500000)/99500000</f>
        <v>5.0251256281407036E-3</v>
      </c>
    </row>
    <row r="29" spans="1:11" x14ac:dyDescent="0.25">
      <c r="A29" s="7" t="s">
        <v>23</v>
      </c>
      <c r="B29" s="9">
        <v>111370516</v>
      </c>
      <c r="C29" s="9">
        <v>70518849</v>
      </c>
      <c r="D29" s="9">
        <v>181889365</v>
      </c>
      <c r="E29" s="9">
        <v>194942333</v>
      </c>
      <c r="F29" s="12">
        <f t="shared" si="0"/>
        <v>0.54386821210019354</v>
      </c>
      <c r="G29" s="12">
        <f t="shared" si="0"/>
        <v>0.53612717409219401</v>
      </c>
      <c r="H29" s="12">
        <f>+(E29-D29)/D29</f>
        <v>7.1763228157951955E-2</v>
      </c>
      <c r="I29" s="8"/>
      <c r="J29" t="s">
        <v>96</v>
      </c>
      <c r="K29" s="15">
        <f>+(K28/7)*365</f>
        <v>0.26202440775305097</v>
      </c>
    </row>
    <row r="30" spans="1:11" x14ac:dyDescent="0.25">
      <c r="A30" s="7" t="s">
        <v>24</v>
      </c>
      <c r="B30" s="9">
        <v>112368252</v>
      </c>
      <c r="C30" s="9">
        <v>70462959</v>
      </c>
      <c r="D30" s="9">
        <v>182831212</v>
      </c>
      <c r="E30" s="9">
        <v>197056895</v>
      </c>
      <c r="F30" s="12">
        <f t="shared" si="0"/>
        <v>0.54668443307035264</v>
      </c>
      <c r="G30" s="12">
        <f t="shared" si="0"/>
        <v>0.54194260746706158</v>
      </c>
      <c r="H30" s="12">
        <f>+(E30-D30)/D30</f>
        <v>7.7807737772913735E-2</v>
      </c>
    </row>
    <row r="31" spans="1:11" x14ac:dyDescent="0.25">
      <c r="A31" s="7" t="s">
        <v>25</v>
      </c>
      <c r="B31" s="9">
        <v>3513406</v>
      </c>
      <c r="C31" s="9">
        <v>761449</v>
      </c>
      <c r="D31" s="9">
        <v>4274855</v>
      </c>
      <c r="E31" s="9">
        <v>4204639</v>
      </c>
      <c r="F31" s="12">
        <f t="shared" si="0"/>
        <v>1.2782263250177232E-2</v>
      </c>
      <c r="G31" s="12">
        <f t="shared" si="0"/>
        <v>1.1563528508442692E-2</v>
      </c>
      <c r="H31" s="12">
        <f>+(E31-D31)/D31</f>
        <v>-1.6425352438854651E-2</v>
      </c>
    </row>
    <row r="32" spans="1:11" x14ac:dyDescent="0.25">
      <c r="A32" s="7"/>
      <c r="B32" s="10"/>
      <c r="C32" s="10"/>
      <c r="D32" s="10"/>
      <c r="E32" s="10"/>
      <c r="F32" s="12"/>
      <c r="G32" s="12"/>
      <c r="H32" s="12"/>
    </row>
    <row r="33" spans="1:8" x14ac:dyDescent="0.25">
      <c r="A33" s="7" t="s">
        <v>21</v>
      </c>
      <c r="B33" s="9">
        <v>115881659</v>
      </c>
      <c r="C33" s="9">
        <v>71224408</v>
      </c>
      <c r="D33" s="9">
        <v>187106067</v>
      </c>
      <c r="E33" s="9">
        <v>201261534</v>
      </c>
      <c r="F33" s="12"/>
      <c r="G33" s="12"/>
      <c r="H33" s="12">
        <f>+(E33-D33)/D33</f>
        <v>7.5654772862068662E-2</v>
      </c>
    </row>
    <row r="34" spans="1:8" x14ac:dyDescent="0.25">
      <c r="A34" s="7" t="s">
        <v>26</v>
      </c>
      <c r="B34" s="9">
        <v>4511143</v>
      </c>
      <c r="C34" s="9">
        <v>705559</v>
      </c>
      <c r="D34" s="9">
        <v>5216702</v>
      </c>
      <c r="E34" s="9">
        <v>6319201</v>
      </c>
      <c r="F34" s="12"/>
      <c r="G34" s="12"/>
      <c r="H34" s="12">
        <f>+(E34-D34)/D34</f>
        <v>0.21134022990004028</v>
      </c>
    </row>
    <row r="35" spans="1:8" x14ac:dyDescent="0.25">
      <c r="A35" s="7"/>
      <c r="B35" s="10"/>
      <c r="C35" s="10"/>
      <c r="D35" s="10"/>
      <c r="E35" s="10"/>
      <c r="F35" s="12"/>
      <c r="G35" s="12"/>
      <c r="H35" s="12"/>
    </row>
    <row r="36" spans="1:8" ht="30" x14ac:dyDescent="0.25">
      <c r="A36" s="7" t="s">
        <v>27</v>
      </c>
      <c r="B36" s="9">
        <v>1889804</v>
      </c>
      <c r="C36" s="9">
        <v>260599</v>
      </c>
      <c r="D36" s="9">
        <v>2150403</v>
      </c>
      <c r="E36" s="9">
        <v>2535718</v>
      </c>
      <c r="F36" s="12">
        <f t="shared" si="0"/>
        <v>6.4299297262646023E-3</v>
      </c>
      <c r="G36" s="12">
        <f t="shared" si="0"/>
        <v>6.9736896276639407E-3</v>
      </c>
      <c r="H36" s="12">
        <f>+(E36-D36)/D36</f>
        <v>0.17918269273247853</v>
      </c>
    </row>
    <row r="37" spans="1:8" x14ac:dyDescent="0.25">
      <c r="A37" s="7" t="s">
        <v>28</v>
      </c>
      <c r="B37" s="9">
        <v>1160663</v>
      </c>
      <c r="C37" s="9">
        <v>219606</v>
      </c>
      <c r="D37" s="9">
        <v>1380269</v>
      </c>
      <c r="E37" s="9">
        <v>1848582</v>
      </c>
      <c r="F37" s="12">
        <f t="shared" si="0"/>
        <v>4.1271485732402328E-3</v>
      </c>
      <c r="G37" s="12">
        <f t="shared" si="0"/>
        <v>5.0839395860605412E-3</v>
      </c>
      <c r="H37" s="12">
        <f>+(E37-D37)/D37</f>
        <v>0.33929110919683048</v>
      </c>
    </row>
    <row r="38" spans="1:8" x14ac:dyDescent="0.25">
      <c r="A38" s="7" t="s">
        <v>29</v>
      </c>
      <c r="B38" s="9">
        <v>1056352</v>
      </c>
      <c r="C38" s="9">
        <v>279610</v>
      </c>
      <c r="D38" s="9">
        <v>1335962</v>
      </c>
      <c r="E38" s="9">
        <v>1122157</v>
      </c>
      <c r="F38" s="12">
        <f t="shared" si="0"/>
        <v>3.9946660123520621E-3</v>
      </c>
      <c r="G38" s="12">
        <f t="shared" si="0"/>
        <v>3.0861375876617531E-3</v>
      </c>
      <c r="H38" s="12">
        <f>+(E38-D38)/D38</f>
        <v>-0.16003823462044578</v>
      </c>
    </row>
    <row r="39" spans="1:8" x14ac:dyDescent="0.25">
      <c r="A39" s="7" t="s">
        <v>30</v>
      </c>
      <c r="B39" s="9">
        <v>797447</v>
      </c>
      <c r="C39" s="9">
        <v>1520438</v>
      </c>
      <c r="D39" s="9">
        <v>2317885</v>
      </c>
      <c r="E39" s="9">
        <v>2334549</v>
      </c>
      <c r="F39" s="12">
        <f t="shared" si="0"/>
        <v>6.9307184111828471E-3</v>
      </c>
      <c r="G39" s="12">
        <f t="shared" si="0"/>
        <v>6.4204379771619817E-3</v>
      </c>
      <c r="H39" s="12">
        <f>+(E39-D39)/D39</f>
        <v>7.1893126708184405E-3</v>
      </c>
    </row>
    <row r="40" spans="1:8" x14ac:dyDescent="0.25">
      <c r="A40" s="7" t="s">
        <v>31</v>
      </c>
      <c r="B40" s="9">
        <v>209353</v>
      </c>
      <c r="C40" s="9">
        <v>225289</v>
      </c>
      <c r="D40" s="9">
        <v>434642</v>
      </c>
      <c r="E40" s="9">
        <v>447334</v>
      </c>
      <c r="F40" s="12">
        <f t="shared" si="0"/>
        <v>1.2996250080022673E-3</v>
      </c>
      <c r="G40" s="12">
        <f t="shared" si="0"/>
        <v>1.2302505546363679E-3</v>
      </c>
      <c r="H40" s="12">
        <f>+(E40-D40)/D40</f>
        <v>2.92010436175059E-2</v>
      </c>
    </row>
    <row r="41" spans="1:8" ht="30" x14ac:dyDescent="0.25">
      <c r="A41" s="7" t="s">
        <v>32</v>
      </c>
      <c r="B41" s="10">
        <v>0</v>
      </c>
      <c r="C41" s="10">
        <v>0</v>
      </c>
      <c r="D41" s="10">
        <v>0</v>
      </c>
      <c r="E41" s="10">
        <v>0</v>
      </c>
      <c r="F41" s="12">
        <f t="shared" si="0"/>
        <v>0</v>
      </c>
      <c r="G41" s="12">
        <f t="shared" si="0"/>
        <v>0</v>
      </c>
      <c r="H41" s="12"/>
    </row>
    <row r="42" spans="1:8" x14ac:dyDescent="0.25">
      <c r="A42" s="7" t="s">
        <v>33</v>
      </c>
      <c r="B42" s="9">
        <v>4392937</v>
      </c>
      <c r="C42" s="10">
        <v>0</v>
      </c>
      <c r="D42" s="9">
        <v>4392937</v>
      </c>
      <c r="E42" s="9">
        <v>4247342</v>
      </c>
      <c r="F42" s="12">
        <f t="shared" si="0"/>
        <v>1.3135340771896079E-2</v>
      </c>
      <c r="G42" s="12">
        <f t="shared" si="0"/>
        <v>1.1680969591469328E-2</v>
      </c>
      <c r="H42" s="12">
        <f>+(E42-D42)/D42</f>
        <v>-3.3142974734215402E-2</v>
      </c>
    </row>
    <row r="43" spans="1:8" x14ac:dyDescent="0.25">
      <c r="A43" s="7" t="s">
        <v>34</v>
      </c>
      <c r="B43" s="9">
        <v>2573085</v>
      </c>
      <c r="C43" s="9">
        <v>2668</v>
      </c>
      <c r="D43" s="9">
        <v>2575753</v>
      </c>
      <c r="E43" s="9">
        <v>2502290</v>
      </c>
      <c r="F43" s="12">
        <f t="shared" si="0"/>
        <v>7.7017706830836957E-3</v>
      </c>
      <c r="G43" s="12">
        <f t="shared" si="0"/>
        <v>6.8817564959538892E-3</v>
      </c>
      <c r="H43" s="12">
        <f>+(E43-D43)/D43</f>
        <v>-2.8520980078446962E-2</v>
      </c>
    </row>
    <row r="44" spans="1:8" x14ac:dyDescent="0.25">
      <c r="A44" s="7"/>
      <c r="B44" s="10"/>
      <c r="C44" s="10"/>
      <c r="D44" s="10"/>
      <c r="E44" s="10"/>
      <c r="F44" s="12"/>
      <c r="G44" s="12"/>
      <c r="H44" s="12"/>
    </row>
    <row r="45" spans="1:8" x14ac:dyDescent="0.25">
      <c r="A45" s="7" t="s">
        <v>35</v>
      </c>
      <c r="B45" s="9">
        <v>216313400</v>
      </c>
      <c r="C45" s="9">
        <v>86838379</v>
      </c>
      <c r="D45" s="9">
        <v>303151779</v>
      </c>
      <c r="E45" s="9">
        <v>329632621</v>
      </c>
      <c r="F45" s="12">
        <f t="shared" si="0"/>
        <v>0.90645550409020881</v>
      </c>
      <c r="G45" s="12">
        <f t="shared" si="0"/>
        <v>0.90655017238012237</v>
      </c>
      <c r="H45" s="12">
        <f>+(E45-D45)/D45</f>
        <v>8.735176183808574E-2</v>
      </c>
    </row>
    <row r="46" spans="1:8" x14ac:dyDescent="0.25">
      <c r="A46" s="7"/>
      <c r="B46" s="10"/>
      <c r="C46" s="10"/>
      <c r="D46" s="10"/>
      <c r="E46" s="10"/>
      <c r="F46" s="12"/>
      <c r="G46" s="12"/>
      <c r="H46" s="12"/>
    </row>
    <row r="47" spans="1:8" x14ac:dyDescent="0.25">
      <c r="A47" s="7" t="s">
        <v>36</v>
      </c>
      <c r="B47" s="9">
        <v>208102368</v>
      </c>
      <c r="C47" s="9">
        <v>41466378</v>
      </c>
      <c r="D47" s="9">
        <v>249568746</v>
      </c>
      <c r="E47" s="9">
        <v>273687186</v>
      </c>
      <c r="F47" s="12">
        <f t="shared" si="0"/>
        <v>0.7462366350177061</v>
      </c>
      <c r="G47" s="12">
        <f t="shared" si="0"/>
        <v>0.75268996403887645</v>
      </c>
      <c r="H47" s="12">
        <f>+(E47-D47)/D47</f>
        <v>9.664046635070242E-2</v>
      </c>
    </row>
    <row r="48" spans="1:8" x14ac:dyDescent="0.25">
      <c r="A48" s="7" t="s">
        <v>37</v>
      </c>
      <c r="B48" s="9">
        <v>69449614</v>
      </c>
      <c r="C48" s="9">
        <v>21224975</v>
      </c>
      <c r="D48" s="9">
        <v>90674589</v>
      </c>
      <c r="E48" s="9">
        <v>98876745</v>
      </c>
      <c r="F48" s="12"/>
      <c r="G48" s="12"/>
      <c r="H48" s="12">
        <f>+(E48-D48)/D48</f>
        <v>9.045705186488355E-2</v>
      </c>
    </row>
    <row r="49" spans="1:8" x14ac:dyDescent="0.25">
      <c r="A49" s="7" t="s">
        <v>38</v>
      </c>
      <c r="B49" s="9">
        <v>46231089</v>
      </c>
      <c r="C49" s="9">
        <v>7373379</v>
      </c>
      <c r="D49" s="9">
        <v>53604468</v>
      </c>
      <c r="E49" s="9">
        <v>62615928</v>
      </c>
      <c r="F49" s="12"/>
      <c r="G49" s="12"/>
      <c r="H49" s="12">
        <f>+(E49-D49)/D49</f>
        <v>0.16811024036279962</v>
      </c>
    </row>
    <row r="50" spans="1:8" x14ac:dyDescent="0.25">
      <c r="A50" s="7" t="s">
        <v>39</v>
      </c>
      <c r="B50" s="9">
        <v>91331111</v>
      </c>
      <c r="C50" s="9">
        <v>12775940</v>
      </c>
      <c r="D50" s="9">
        <v>104107051</v>
      </c>
      <c r="E50" s="9">
        <v>111116213</v>
      </c>
      <c r="F50" s="12"/>
      <c r="G50" s="12"/>
      <c r="H50" s="12">
        <f>+(E50-D50)/D50</f>
        <v>6.732648684861893E-2</v>
      </c>
    </row>
    <row r="51" spans="1:8" x14ac:dyDescent="0.25">
      <c r="A51" s="7" t="s">
        <v>40</v>
      </c>
      <c r="B51" s="9">
        <v>401332</v>
      </c>
      <c r="C51" s="9">
        <v>14423</v>
      </c>
      <c r="D51" s="9">
        <v>415755</v>
      </c>
      <c r="E51" s="9">
        <v>331811</v>
      </c>
      <c r="F51" s="12"/>
      <c r="G51" s="12"/>
      <c r="H51" s="12">
        <f>+(E51-D51)/D51</f>
        <v>-0.20190737333285227</v>
      </c>
    </row>
    <row r="52" spans="1:8" x14ac:dyDescent="0.25">
      <c r="A52" s="7" t="s">
        <v>41</v>
      </c>
      <c r="B52" s="9">
        <v>689221</v>
      </c>
      <c r="C52" s="9">
        <v>77662</v>
      </c>
      <c r="D52" s="9">
        <v>766882</v>
      </c>
      <c r="E52" s="9">
        <v>746490</v>
      </c>
      <c r="F52" s="12"/>
      <c r="G52" s="12"/>
      <c r="H52" s="12">
        <f>+(E52-D52)/D52</f>
        <v>-2.6590792325286029E-2</v>
      </c>
    </row>
    <row r="53" spans="1:8" x14ac:dyDescent="0.25">
      <c r="A53" s="7"/>
      <c r="B53" s="10"/>
      <c r="C53" s="10"/>
      <c r="D53" s="10"/>
      <c r="E53" s="10"/>
      <c r="F53" s="12"/>
      <c r="G53" s="12"/>
      <c r="H53" s="12"/>
    </row>
    <row r="54" spans="1:8" x14ac:dyDescent="0.25">
      <c r="A54" s="7" t="s">
        <v>42</v>
      </c>
      <c r="B54" s="9">
        <v>327981</v>
      </c>
      <c r="C54" s="9">
        <v>39326827</v>
      </c>
      <c r="D54" s="9">
        <v>39654808</v>
      </c>
      <c r="E54" s="9">
        <v>42879712</v>
      </c>
      <c r="F54" s="12">
        <f t="shared" si="0"/>
        <v>0.1185720205694074</v>
      </c>
      <c r="G54" s="12">
        <f t="shared" si="0"/>
        <v>0.11792707344098083</v>
      </c>
      <c r="H54" s="12">
        <f>+(E54-D54)/D54</f>
        <v>8.1324413422957445E-2</v>
      </c>
    </row>
    <row r="55" spans="1:8" x14ac:dyDescent="0.25">
      <c r="A55" s="7" t="s">
        <v>43</v>
      </c>
      <c r="B55" s="10">
        <v>0</v>
      </c>
      <c r="C55" s="10">
        <v>0</v>
      </c>
      <c r="D55" s="10">
        <v>0</v>
      </c>
      <c r="E55" s="10">
        <v>0</v>
      </c>
      <c r="F55" s="12"/>
      <c r="G55" s="12"/>
      <c r="H55" s="12"/>
    </row>
    <row r="56" spans="1:8" ht="30" x14ac:dyDescent="0.25">
      <c r="A56" s="7" t="s">
        <v>44</v>
      </c>
      <c r="B56" s="9">
        <v>310000</v>
      </c>
      <c r="C56" s="9">
        <v>267827</v>
      </c>
      <c r="D56" s="9">
        <v>577827</v>
      </c>
      <c r="E56" s="9">
        <v>219216</v>
      </c>
      <c r="F56" s="12"/>
      <c r="G56" s="12"/>
      <c r="H56" s="12">
        <f>+(E56-D56)/D56</f>
        <v>-0.62062001256431421</v>
      </c>
    </row>
    <row r="57" spans="1:8" ht="30" x14ac:dyDescent="0.25">
      <c r="A57" s="7" t="s">
        <v>45</v>
      </c>
      <c r="B57" s="9">
        <v>17981</v>
      </c>
      <c r="C57" s="9">
        <v>38004981</v>
      </c>
      <c r="D57" s="9">
        <v>38022961</v>
      </c>
      <c r="E57" s="9">
        <v>40641110</v>
      </c>
      <c r="F57" s="12"/>
      <c r="G57" s="12"/>
      <c r="H57" s="12">
        <f>+(E57-D57)/D57</f>
        <v>6.8857051927123714E-2</v>
      </c>
    </row>
    <row r="58" spans="1:8" x14ac:dyDescent="0.25">
      <c r="A58" s="7" t="s">
        <v>46</v>
      </c>
      <c r="B58" s="10">
        <v>0</v>
      </c>
      <c r="C58" s="9">
        <v>1054020</v>
      </c>
      <c r="D58" s="9">
        <v>1054020</v>
      </c>
      <c r="E58" s="9">
        <v>2019386</v>
      </c>
      <c r="F58" s="12"/>
      <c r="G58" s="12"/>
      <c r="H58" s="12">
        <f>+(E58-D58)/D58</f>
        <v>0.91588964156277874</v>
      </c>
    </row>
    <row r="59" spans="1:8" x14ac:dyDescent="0.25">
      <c r="A59" s="7"/>
      <c r="B59" s="10"/>
      <c r="C59" s="10"/>
      <c r="D59" s="10"/>
      <c r="E59" s="10"/>
      <c r="F59" s="12"/>
      <c r="G59" s="12"/>
      <c r="H59" s="12"/>
    </row>
    <row r="60" spans="1:8" x14ac:dyDescent="0.25">
      <c r="A60" s="7" t="s">
        <v>47</v>
      </c>
      <c r="B60" s="9">
        <v>113577</v>
      </c>
      <c r="C60" s="10">
        <v>0</v>
      </c>
      <c r="D60" s="9">
        <v>113577</v>
      </c>
      <c r="E60" s="9">
        <v>476652</v>
      </c>
      <c r="F60" s="12">
        <f t="shared" si="0"/>
        <v>3.3960710086432857E-4</v>
      </c>
      <c r="G60" s="12">
        <f t="shared" si="0"/>
        <v>1.3108804324476432E-3</v>
      </c>
      <c r="H60" s="12">
        <f>+(E60-D60)/D60</f>
        <v>3.1967299717372355</v>
      </c>
    </row>
    <row r="61" spans="1:8" x14ac:dyDescent="0.25">
      <c r="A61" s="7" t="s">
        <v>48</v>
      </c>
      <c r="B61" s="9">
        <v>799406</v>
      </c>
      <c r="C61" s="9">
        <v>595186</v>
      </c>
      <c r="D61" s="9">
        <v>1394592</v>
      </c>
      <c r="E61" s="9">
        <v>1383375</v>
      </c>
      <c r="F61" s="12"/>
      <c r="G61" s="12"/>
      <c r="H61" s="12">
        <f>+(E61-D61)/D61</f>
        <v>-8.0432126385351407E-3</v>
      </c>
    </row>
    <row r="62" spans="1:8" x14ac:dyDescent="0.25">
      <c r="A62" s="7" t="s">
        <v>49</v>
      </c>
      <c r="B62" s="9">
        <v>4167698</v>
      </c>
      <c r="C62" s="9">
        <v>2468098</v>
      </c>
      <c r="D62" s="9">
        <v>6635797</v>
      </c>
      <c r="E62" s="9">
        <v>5112608</v>
      </c>
      <c r="F62" s="12"/>
      <c r="G62" s="12"/>
      <c r="H62" s="12">
        <f>+(E62-D62)/D62</f>
        <v>-0.2295412291846782</v>
      </c>
    </row>
    <row r="63" spans="1:8" x14ac:dyDescent="0.25">
      <c r="A63" s="7" t="s">
        <v>50</v>
      </c>
      <c r="B63" s="9">
        <v>1246275</v>
      </c>
      <c r="C63" s="10">
        <v>0</v>
      </c>
      <c r="D63" s="9">
        <v>1246275</v>
      </c>
      <c r="E63" s="9">
        <v>1374119</v>
      </c>
      <c r="F63" s="12"/>
      <c r="G63" s="12"/>
      <c r="H63" s="12">
        <f>+(E63-D63)/D63</f>
        <v>0.10258089105534493</v>
      </c>
    </row>
    <row r="64" spans="1:8" ht="30" x14ac:dyDescent="0.25">
      <c r="A64" s="7" t="s">
        <v>51</v>
      </c>
      <c r="B64" s="10">
        <v>0</v>
      </c>
      <c r="C64" s="10">
        <v>0</v>
      </c>
      <c r="D64" s="10">
        <v>0</v>
      </c>
      <c r="E64" s="10">
        <v>0</v>
      </c>
      <c r="F64" s="12"/>
      <c r="G64" s="12"/>
      <c r="H64" s="12"/>
    </row>
    <row r="65" spans="1:8" x14ac:dyDescent="0.25">
      <c r="A65" s="7" t="s">
        <v>52</v>
      </c>
      <c r="B65" s="9">
        <v>21256</v>
      </c>
      <c r="C65" s="9">
        <v>2701223</v>
      </c>
      <c r="D65" s="9">
        <v>2722479</v>
      </c>
      <c r="E65" s="9">
        <v>2838178</v>
      </c>
      <c r="F65" s="12"/>
      <c r="G65" s="12"/>
      <c r="H65" s="12">
        <f>+(E65-D65)/D65</f>
        <v>4.2497664812106907E-2</v>
      </c>
    </row>
    <row r="66" spans="1:8" x14ac:dyDescent="0.25">
      <c r="A66" s="7" t="s">
        <v>53</v>
      </c>
      <c r="B66" s="9">
        <v>402378</v>
      </c>
      <c r="C66" s="9">
        <v>80113</v>
      </c>
      <c r="D66" s="9">
        <v>482491</v>
      </c>
      <c r="E66" s="9">
        <v>583350</v>
      </c>
      <c r="F66" s="12"/>
      <c r="G66" s="12"/>
      <c r="H66" s="12">
        <f>+(E66-D66)/D66</f>
        <v>0.20903809604738741</v>
      </c>
    </row>
    <row r="67" spans="1:8" x14ac:dyDescent="0.25">
      <c r="A67" s="7" t="s">
        <v>21</v>
      </c>
      <c r="B67" s="9">
        <v>215180938</v>
      </c>
      <c r="C67" s="9">
        <v>86637827</v>
      </c>
      <c r="D67" s="9">
        <v>301818764</v>
      </c>
      <c r="E67" s="9">
        <v>328335181</v>
      </c>
      <c r="F67" s="12"/>
      <c r="G67" s="12"/>
      <c r="H67" s="12">
        <f>+(E67-D67)/D67</f>
        <v>8.7855429028262808E-2</v>
      </c>
    </row>
    <row r="68" spans="1:8" x14ac:dyDescent="0.25">
      <c r="A68" s="7" t="s">
        <v>54</v>
      </c>
      <c r="B68" s="9">
        <v>1132463</v>
      </c>
      <c r="C68" s="9">
        <v>200552</v>
      </c>
      <c r="D68" s="9">
        <v>1333015</v>
      </c>
      <c r="E68" s="9">
        <v>1297440</v>
      </c>
      <c r="F68" s="12"/>
      <c r="G68" s="12"/>
      <c r="H68" s="12">
        <f>+(E68-D68)/D68</f>
        <v>-2.6687621669673634E-2</v>
      </c>
    </row>
    <row r="69" spans="1:8" x14ac:dyDescent="0.25">
      <c r="A69" s="7"/>
      <c r="B69" s="10"/>
      <c r="C69" s="10"/>
      <c r="D69" s="10"/>
      <c r="E69" s="10"/>
      <c r="F69" s="12"/>
      <c r="G69" s="12"/>
      <c r="H69" s="12"/>
    </row>
    <row r="70" spans="1:8" x14ac:dyDescent="0.25">
      <c r="A70" s="7" t="s">
        <v>55</v>
      </c>
      <c r="B70" s="9">
        <v>31284691</v>
      </c>
      <c r="C70" s="10"/>
      <c r="D70" s="9">
        <v>31284691</v>
      </c>
      <c r="E70" s="9">
        <v>33979489</v>
      </c>
      <c r="F70" s="12">
        <f t="shared" si="0"/>
        <v>9.3544495909791178E-2</v>
      </c>
      <c r="G70" s="12">
        <f t="shared" si="0"/>
        <v>9.3449827619877676E-2</v>
      </c>
      <c r="H70" s="12">
        <f>+(E70-D70)/D70</f>
        <v>8.613791326882532E-2</v>
      </c>
    </row>
    <row r="71" spans="1:8" x14ac:dyDescent="0.25">
      <c r="A71" s="7"/>
      <c r="B71" s="10"/>
      <c r="C71" s="10"/>
      <c r="D71" s="10"/>
      <c r="E71" s="10"/>
      <c r="F71" s="17"/>
      <c r="G71" s="17"/>
      <c r="H71" s="12"/>
    </row>
    <row r="72" spans="1:8" x14ac:dyDescent="0.25">
      <c r="A72" s="7" t="s">
        <v>56</v>
      </c>
      <c r="B72" s="9">
        <v>10594264</v>
      </c>
      <c r="C72" s="10"/>
      <c r="D72" s="9">
        <v>10594264</v>
      </c>
      <c r="E72" s="9">
        <v>10608851</v>
      </c>
      <c r="F72" s="11"/>
      <c r="G72" s="11"/>
      <c r="H72" s="12">
        <f>+(E72-D72)/D72</f>
        <v>1.3768771478603894E-3</v>
      </c>
    </row>
    <row r="73" spans="1:8" x14ac:dyDescent="0.25">
      <c r="A73" s="7" t="s">
        <v>57</v>
      </c>
      <c r="B73" s="9">
        <v>22225000</v>
      </c>
      <c r="C73" s="10"/>
      <c r="D73" s="9">
        <v>22225000</v>
      </c>
      <c r="E73" s="9">
        <v>21725000</v>
      </c>
      <c r="F73" s="11"/>
      <c r="G73" s="11"/>
      <c r="H73" s="12">
        <f>+(E73-D73)/D73</f>
        <v>-2.2497187851518559E-2</v>
      </c>
    </row>
    <row r="74" spans="1:8" x14ac:dyDescent="0.25">
      <c r="A74" s="7" t="s">
        <v>58</v>
      </c>
      <c r="B74" s="9">
        <v>11715718</v>
      </c>
      <c r="C74" s="10"/>
      <c r="D74" s="9">
        <v>11715718</v>
      </c>
      <c r="E74" s="9">
        <v>11201131</v>
      </c>
      <c r="F74" s="11"/>
      <c r="G74" s="11"/>
      <c r="H74" s="12">
        <f>+(E74-D74)/D74</f>
        <v>-4.3922788172265671E-2</v>
      </c>
    </row>
    <row r="75" spans="1:8" x14ac:dyDescent="0.25">
      <c r="A75" s="7" t="s">
        <v>59</v>
      </c>
      <c r="B75" s="9">
        <v>84982</v>
      </c>
      <c r="C75" s="10"/>
      <c r="D75" s="9">
        <v>84982</v>
      </c>
      <c r="E75" s="9">
        <v>84982</v>
      </c>
      <c r="F75" s="11"/>
      <c r="G75" s="11"/>
      <c r="H75" s="12">
        <f>+(E75-D75)/D75</f>
        <v>0</v>
      </c>
    </row>
    <row r="76" spans="1:8" x14ac:dyDescent="0.25">
      <c r="A76" s="7" t="s">
        <v>60</v>
      </c>
      <c r="B76" s="9">
        <v>2825707</v>
      </c>
      <c r="C76" s="10"/>
      <c r="D76" s="9">
        <v>2825707</v>
      </c>
      <c r="E76" s="9">
        <v>2865171</v>
      </c>
      <c r="F76" s="11"/>
      <c r="G76" s="11"/>
      <c r="H76" s="12">
        <f>+(E76-D76)/D76</f>
        <v>1.3966062298745058E-2</v>
      </c>
    </row>
    <row r="77" spans="1:8" x14ac:dyDescent="0.25">
      <c r="A77" s="7" t="s">
        <v>61</v>
      </c>
      <c r="B77" s="9">
        <v>14974886</v>
      </c>
      <c r="C77" s="10"/>
      <c r="D77" s="9">
        <v>14974886</v>
      </c>
      <c r="E77" s="9">
        <v>17098256</v>
      </c>
      <c r="F77" s="11"/>
      <c r="G77" s="11"/>
      <c r="H77" s="12">
        <f>+(E77-D77)/D77</f>
        <v>0.14179540331726065</v>
      </c>
    </row>
    <row r="78" spans="1:8" ht="30" x14ac:dyDescent="0.25">
      <c r="A78" s="7" t="s">
        <v>62</v>
      </c>
      <c r="B78" s="10">
        <v>0</v>
      </c>
      <c r="C78" s="10"/>
      <c r="D78" s="10">
        <v>0</v>
      </c>
      <c r="E78" s="10">
        <v>0</v>
      </c>
      <c r="F78" s="17"/>
      <c r="G78" s="17"/>
      <c r="H78" s="12"/>
    </row>
    <row r="79" spans="1:8" x14ac:dyDescent="0.25">
      <c r="A79" s="7" t="s">
        <v>63</v>
      </c>
      <c r="B79" s="9">
        <v>425770</v>
      </c>
      <c r="C79" s="10"/>
      <c r="D79" s="9">
        <v>425770</v>
      </c>
      <c r="E79" s="9">
        <v>407821</v>
      </c>
      <c r="F79" s="11"/>
      <c r="G79" s="11"/>
      <c r="H79" s="12">
        <f>+(E79-D79)/D79</f>
        <v>-4.2156563402776147E-2</v>
      </c>
    </row>
    <row r="80" spans="1:8" x14ac:dyDescent="0.25">
      <c r="A80" s="7" t="s">
        <v>64</v>
      </c>
      <c r="B80" s="10">
        <v>0</v>
      </c>
      <c r="C80" s="10"/>
      <c r="D80" s="10">
        <v>0</v>
      </c>
      <c r="E80" s="10">
        <v>0</v>
      </c>
      <c r="F80" s="17"/>
      <c r="G80" s="17"/>
      <c r="H80" s="12"/>
    </row>
    <row r="81" spans="1:8" x14ac:dyDescent="0.25">
      <c r="A81" s="7" t="s">
        <v>65</v>
      </c>
      <c r="B81" s="10">
        <v>0</v>
      </c>
      <c r="C81" s="10"/>
      <c r="D81" s="10">
        <v>0</v>
      </c>
      <c r="E81" s="10">
        <v>0</v>
      </c>
      <c r="F81" s="17"/>
      <c r="G81" s="17"/>
      <c r="H81" s="12"/>
    </row>
    <row r="82" spans="1:8" ht="30" x14ac:dyDescent="0.25">
      <c r="A82" s="7" t="s">
        <v>66</v>
      </c>
      <c r="B82" s="9">
        <v>311695</v>
      </c>
      <c r="C82" s="10"/>
      <c r="D82" s="9">
        <v>311695</v>
      </c>
      <c r="E82" s="9">
        <v>248520</v>
      </c>
      <c r="F82" s="11"/>
      <c r="G82" s="11"/>
      <c r="H82" s="12">
        <f>+(E82-D82)/D82</f>
        <v>-0.20268210911307527</v>
      </c>
    </row>
    <row r="83" spans="1:8" ht="30" x14ac:dyDescent="0.25">
      <c r="A83" s="7" t="s">
        <v>67</v>
      </c>
      <c r="B83" s="9">
        <v>131910</v>
      </c>
      <c r="C83" s="10"/>
      <c r="D83" s="9">
        <v>131910</v>
      </c>
      <c r="E83" s="9">
        <v>182652</v>
      </c>
      <c r="F83" s="11"/>
      <c r="G83" s="11"/>
      <c r="H83" s="12">
        <f>+(E83-D83)/D83</f>
        <v>0.38467136684102798</v>
      </c>
    </row>
    <row r="84" spans="1:8" x14ac:dyDescent="0.25">
      <c r="A84" s="7" t="s">
        <v>68</v>
      </c>
      <c r="B84" s="10">
        <v>0</v>
      </c>
      <c r="C84" s="10"/>
      <c r="D84" s="10">
        <v>0</v>
      </c>
      <c r="E84" s="10">
        <v>0</v>
      </c>
      <c r="F84" s="17"/>
      <c r="G84" s="17"/>
      <c r="H84" s="12"/>
    </row>
    <row r="85" spans="1:8" ht="45" x14ac:dyDescent="0.25">
      <c r="A85" s="7" t="s">
        <v>69</v>
      </c>
      <c r="B85" s="9">
        <v>104018</v>
      </c>
      <c r="C85" s="10"/>
      <c r="D85" s="9">
        <v>104018</v>
      </c>
      <c r="E85" s="9">
        <v>16371</v>
      </c>
      <c r="F85" s="11"/>
      <c r="G85" s="11"/>
      <c r="H85" s="12">
        <f>+(E85-D85)/D85</f>
        <v>-0.84261377838451035</v>
      </c>
    </row>
    <row r="86" spans="1:8" x14ac:dyDescent="0.25">
      <c r="A86" s="7" t="s">
        <v>70</v>
      </c>
      <c r="B86" s="9">
        <v>1265636</v>
      </c>
      <c r="C86" s="10"/>
      <c r="D86" s="9">
        <v>1265636</v>
      </c>
      <c r="E86" s="9">
        <v>1642540</v>
      </c>
      <c r="F86" s="11"/>
      <c r="G86" s="11"/>
      <c r="H86" s="12">
        <f>+(E86-D86)/D86</f>
        <v>0.29779810308809168</v>
      </c>
    </row>
    <row r="87" spans="1:8" x14ac:dyDescent="0.25">
      <c r="A87" s="7" t="s">
        <v>71</v>
      </c>
      <c r="B87" s="9">
        <v>1538016</v>
      </c>
      <c r="C87" s="10"/>
      <c r="D87" s="9">
        <v>1538016</v>
      </c>
      <c r="E87" s="9">
        <v>1771652</v>
      </c>
      <c r="F87" s="11"/>
      <c r="G87" s="11"/>
      <c r="H87" s="12">
        <f>+(E87-D87)/D87</f>
        <v>0.15190739238083348</v>
      </c>
    </row>
    <row r="88" spans="1:8" x14ac:dyDescent="0.25">
      <c r="A88" s="7"/>
      <c r="B88" s="10"/>
      <c r="C88" s="10"/>
      <c r="D88" s="10"/>
      <c r="E88" s="10"/>
      <c r="F88" s="17"/>
      <c r="G88" s="17"/>
      <c r="H88" s="12"/>
    </row>
    <row r="89" spans="1:8" x14ac:dyDescent="0.25">
      <c r="A89" s="7" t="s">
        <v>72</v>
      </c>
      <c r="B89" s="10">
        <v>0</v>
      </c>
      <c r="C89" s="10"/>
      <c r="D89" s="9">
        <v>334436470</v>
      </c>
      <c r="E89" s="9">
        <v>363612110</v>
      </c>
      <c r="F89" s="11"/>
      <c r="G89" s="11"/>
      <c r="H89" s="12">
        <f>+(E89-D89)/D89</f>
        <v>8.7238212985563446E-2</v>
      </c>
    </row>
  </sheetData>
  <mergeCells count="3">
    <mergeCell ref="A1:A2"/>
    <mergeCell ref="A5:A6"/>
    <mergeCell ref="F7:G7"/>
  </mergeCells>
  <conditionalFormatting sqref="H8:H89">
    <cfRule type="colorScale" priority="1">
      <colorScale>
        <cfvo type="min"/>
        <cfvo type="percentile" val="50"/>
        <cfvo type="num" val="0.1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Carlos Ortega</cp:lastModifiedBy>
  <dcterms:created xsi:type="dcterms:W3CDTF">2020-06-25T00:29:31Z</dcterms:created>
  <dcterms:modified xsi:type="dcterms:W3CDTF">2020-06-25T01:46:13Z</dcterms:modified>
</cp:coreProperties>
</file>