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w_webapps_2017_spring\_docs\ref\"/>
    </mc:Choice>
  </mc:AlternateContent>
  <bookViews>
    <workbookView xWindow="-15" yWindow="-15" windowWidth="21810" windowHeight="11640" activeTab="1"/>
  </bookViews>
  <sheets>
    <sheet name="About" sheetId="8" r:id="rId1"/>
    <sheet name="flooringEstimate" sheetId="7" r:id="rId2"/>
    <sheet name="roofingEstimate" sheetId="6" r:id="rId3"/>
    <sheet name="waterproofingEstimate" sheetId="5" r:id="rId4"/>
    <sheet name="flooringCoatings" sheetId="9" r:id="rId5"/>
  </sheets>
  <definedNames>
    <definedName name="_xlnm._FilterDatabase" localSheetId="1" hidden="1">flooringEstimate!$A$1:$R$63</definedName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  <definedName name="Ulist">flooringEstimate!$D$32:$D$34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9" i="7"/>
  <c r="G28" i="7"/>
  <c r="F28" i="7"/>
  <c r="F29" i="7"/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G55" i="7" s="1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F19" i="6" l="1"/>
  <c r="H45" i="6" s="1"/>
  <c r="G56" i="6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H34" i="6"/>
  <c r="I34" i="6" s="1"/>
  <c r="E70" i="6"/>
  <c r="D76" i="6"/>
  <c r="E69" i="6"/>
  <c r="H35" i="6"/>
  <c r="I35" i="6" s="1"/>
  <c r="H33" i="6"/>
  <c r="I33" i="6" s="1"/>
  <c r="H28" i="6"/>
  <c r="K61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E67" i="7" l="1"/>
  <c r="H36" i="6"/>
  <c r="E78" i="6"/>
  <c r="F78" i="6" s="1"/>
  <c r="I45" i="6"/>
  <c r="F81" i="6"/>
  <c r="K63" i="6"/>
  <c r="L52" i="6"/>
  <c r="L56" i="6" s="1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I28" i="5" s="1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H28" i="7"/>
  <c r="I28" i="7" s="1"/>
  <c r="D75" i="7"/>
  <c r="E66" i="7"/>
  <c r="H47" i="7"/>
  <c r="I44" i="7"/>
  <c r="K64" i="6"/>
  <c r="L51" i="7"/>
  <c r="K55" i="7"/>
  <c r="E78" i="7" s="1"/>
  <c r="I28" i="6"/>
  <c r="E71" i="6"/>
  <c r="K56" i="6"/>
  <c r="E79" i="6" s="1"/>
  <c r="F79" i="6" s="1"/>
  <c r="K64" i="5"/>
  <c r="F80" i="5" s="1"/>
  <c r="K56" i="5"/>
  <c r="E79" i="5" s="1"/>
  <c r="H30" i="7" l="1"/>
  <c r="E76" i="7" s="1"/>
  <c r="F76" i="7" s="1"/>
  <c r="L55" i="7"/>
  <c r="E70" i="7"/>
  <c r="F80" i="7" s="1"/>
  <c r="E77" i="6"/>
  <c r="F77" i="6" s="1"/>
  <c r="I36" i="6"/>
  <c r="K63" i="7"/>
  <c r="F79" i="7" s="1"/>
  <c r="H36" i="5"/>
  <c r="I36" i="5" s="1"/>
  <c r="H48" i="5"/>
  <c r="I48" i="5" s="1"/>
  <c r="I45" i="5"/>
  <c r="I47" i="7"/>
  <c r="E77" i="7"/>
  <c r="F77" i="7" s="1"/>
  <c r="F78" i="7"/>
  <c r="F83" i="6"/>
  <c r="E83" i="6"/>
  <c r="F79" i="5"/>
  <c r="F83" i="5" s="1"/>
  <c r="E83" i="5"/>
  <c r="E82" i="7" l="1"/>
  <c r="E86" i="7" s="1"/>
  <c r="F86" i="7" s="1"/>
  <c r="F82" i="7"/>
  <c r="I30" i="7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  <c r="E87" i="7" l="1"/>
  <c r="F87" i="7" s="1"/>
  <c r="E90" i="7"/>
  <c r="F90" i="7" s="1"/>
  <c r="E96" i="7"/>
  <c r="F96" i="7" s="1"/>
  <c r="E92" i="7"/>
  <c r="F92" i="7" s="1"/>
  <c r="E91" i="7"/>
  <c r="F91" i="7" s="1"/>
  <c r="E89" i="7"/>
  <c r="F89" i="7" s="1"/>
  <c r="E88" i="7"/>
  <c r="F88" i="7" s="1"/>
</calcChain>
</file>

<file path=xl/sharedStrings.xml><?xml version="1.0" encoding="utf-8"?>
<sst xmlns="http://schemas.openxmlformats.org/spreadsheetml/2006/main" count="862" uniqueCount="185">
  <si>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</si>
  <si>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</si>
  <si>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</si>
  <si>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</si>
  <si>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</si>
  <si>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</si>
  <si>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</si>
  <si>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</si>
  <si>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</si>
  <si>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</si>
  <si>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</si>
  <si>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</si>
  <si>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</si>
  <si>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</si>
  <si>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</si>
  <si>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</si>
  <si>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</si>
  <si>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</si>
  <si>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</si>
  <si>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</si>
  <si>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</si>
  <si>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</si>
  <si>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</si>
  <si>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</si>
  <si>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</si>
  <si>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</si>
  <si>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</si>
  <si>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</si>
  <si>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</si>
  <si>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</si>
  <si>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</si>
  <si>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</si>
  <si>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</si>
  <si>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</si>
  <si>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</si>
  <si>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</si>
  <si>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</si>
  <si>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</si>
  <si>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</si>
  <si>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</si>
  <si>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</si>
  <si>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</si>
  <si>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</si>
  <si>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</si>
  <si>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</si>
  <si>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</si>
  <si>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</si>
  <si>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</si>
  <si>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</si>
  <si>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</si>
  <si>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</si>
  <si>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</si>
  <si>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</si>
  <si>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</si>
  <si>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</si>
  <si>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</si>
  <si>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</si>
  <si>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</si>
  <si>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</si>
  <si>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</si>
  <si>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</si>
  <si>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</si>
  <si>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</si>
  <si>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</si>
  <si>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</si>
  <si>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</si>
  <si>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</si>
  <si>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</si>
  <si>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</si>
  <si>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</si>
  <si>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</si>
  <si>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</si>
  <si>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</si>
  <si>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</si>
  <si>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</si>
  <si>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</si>
  <si>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</si>
  <si>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</si>
  <si>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</si>
  <si>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</si>
  <si>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</si>
  <si>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</si>
  <si>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</si>
  <si>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</si>
  <si>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</si>
  <si>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</si>
  <si>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</si>
  <si>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</si>
  <si>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</si>
  <si>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</si>
  <si>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</si>
  <si>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</si>
  <si>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</si>
  <si>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</si>
  <si>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</si>
  <si>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</si>
  <si>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</si>
  <si>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</si>
  <si>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</si>
  <si>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</si>
  <si>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</si>
  <si>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</si>
  <si>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</si>
  <si>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</si>
  <si>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</si>
  <si>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</si>
  <si>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</si>
  <si>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</si>
  <si>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</si>
  <si>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</si>
  <si>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</si>
  <si>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</si>
  <si>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</si>
  <si>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</si>
  <si>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</si>
  <si>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</si>
  <si>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</si>
  <si>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</si>
  <si>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</si>
  <si>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</si>
  <si>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</si>
  <si>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</si>
  <si>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</si>
  <si>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</si>
  <si>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</si>
  <si>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</si>
  <si>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</si>
  <si>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</si>
  <si>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</si>
  <si>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</si>
  <si>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</si>
  <si>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</si>
  <si>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</si>
  <si>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</si>
  <si>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</si>
  <si>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</si>
  <si>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</si>
  <si>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</si>
  <si>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</si>
  <si>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</si>
  <si>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</si>
  <si>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</si>
  <si>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</si>
  <si>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</si>
  <si>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</si>
  <si>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</si>
  <si>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</si>
  <si>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</si>
  <si>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</si>
  <si>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</si>
  <si>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</si>
  <si>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</si>
  <si>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</si>
  <si>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</si>
  <si>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</si>
  <si>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</si>
  <si>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</si>
  <si>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</si>
  <si>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</si>
  <si>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</si>
  <si>
    <t>Select (one) type of floor system (radio button):</t>
  </si>
  <si>
    <t xml:space="preserve">70714/70715 - epoxy </t>
  </si>
  <si>
    <t>70714/70715=09 general purpose urethane</t>
  </si>
  <si>
    <t>70734/70735 - floor brite epoxy</t>
  </si>
  <si>
    <t>70805/7952 - chem resistant urethane</t>
  </si>
  <si>
    <t>70815/70816 - urethane Hi-solids</t>
  </si>
  <si>
    <t xml:space="preserve">70714/70715-01 fast cure epoxy  </t>
  </si>
  <si>
    <t>_id</t>
  </si>
  <si>
    <t>name</t>
  </si>
  <si>
    <t>coatingType</t>
  </si>
  <si>
    <t>defaultCoverageSqFt</t>
  </si>
  <si>
    <t>unit</t>
  </si>
  <si>
    <t>displayOrder</t>
  </si>
  <si>
    <t>price</t>
  </si>
  <si>
    <t>Epoxy</t>
  </si>
  <si>
    <t>Urethane</t>
  </si>
  <si>
    <t>Product type: (check all that apply):</t>
  </si>
  <si>
    <t>If checked, select product (from combobox):</t>
  </si>
  <si>
    <t>Enter coverage in (sqft/gal)</t>
  </si>
  <si>
    <t>Once selected, we know the unit price:</t>
  </si>
  <si>
    <t>Once selected, we know the units.</t>
  </si>
  <si>
    <t>Calculate cost</t>
  </si>
  <si>
    <t xml:space="preserve">Use a RESTful GET call to </t>
  </si>
  <si>
    <t>get total squarefootage:</t>
  </si>
  <si>
    <t>See flooringCoatings tab for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</si>
</sst>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3" fontId="0" fillId="0" borderId="0" xfId="1" applyFont="1"/>
    <xf numFmtId="0" fontId="0" fillId="6" borderId="0" xfId="0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425781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156</v>
      </c>
    </row>
    <row r="4" spans="2:2" ht="75" x14ac:dyDescent="0.3">
      <c r="B4" s="45" t="s">
        <v>155</v>
      </c>
    </row>
    <row r="6" spans="2:2" x14ac:dyDescent="0.3">
      <c r="B6" s="48" t="s">
        <v>154</v>
      </c>
    </row>
    <row r="7" spans="2:2" x14ac:dyDescent="0.3">
      <c r="B7" s="48" t="s">
        <v>47</v>
      </c>
    </row>
    <row r="8" spans="2:2" x14ac:dyDescent="0.3">
      <c r="B8" s="48" t="s">
        <v>50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6"/>
  <sheetViews>
    <sheetView showGridLines="0" tabSelected="1" topLeftCell="A16" zoomScaleNormal="100" workbookViewId="0">
      <selection activeCell="H45" sqref="H45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40.8554687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3.425781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5703125" style="26" bestFit="1" customWidth="1"/>
    <col min="17" max="17" width="8.42578125" style="1" customWidth="1"/>
    <col min="18" max="18" width="21.140625" style="49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42824.682683101855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150</v>
      </c>
      <c r="E16" s="24">
        <v>20</v>
      </c>
      <c r="F16" s="24">
        <f>D16*E16</f>
        <v>3000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4000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x14ac:dyDescent="0.25">
      <c r="A22" s="1" t="s">
        <v>0</v>
      </c>
      <c r="C22" s="3" t="s">
        <v>160</v>
      </c>
      <c r="E22" s="3"/>
    </row>
    <row r="23" spans="1:14" x14ac:dyDescent="0.25">
      <c r="A23" s="1" t="s">
        <v>0</v>
      </c>
      <c r="B23" s="26" t="s">
        <v>108</v>
      </c>
      <c r="C23" s="2" t="s">
        <v>5</v>
      </c>
    </row>
    <row r="24" spans="1:14" x14ac:dyDescent="0.25">
      <c r="A24" s="1" t="s">
        <v>0</v>
      </c>
      <c r="C24" s="2" t="s">
        <v>6</v>
      </c>
      <c r="D24" s="1" t="s">
        <v>184</v>
      </c>
      <c r="E24" s="1" t="s">
        <v>182</v>
      </c>
    </row>
    <row r="25" spans="1:14" x14ac:dyDescent="0.25">
      <c r="A25" s="1" t="s">
        <v>0</v>
      </c>
      <c r="C25" s="2" t="s">
        <v>7</v>
      </c>
      <c r="E25" s="3" t="s">
        <v>183</v>
      </c>
      <c r="G25" s="25">
        <f>+sqft</f>
        <v>4000</v>
      </c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181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0</v>
      </c>
      <c r="B28" s="26" t="s">
        <v>108</v>
      </c>
      <c r="C28" s="33" t="s">
        <v>7</v>
      </c>
      <c r="D28" s="24" t="s">
        <v>164</v>
      </c>
      <c r="E28" s="24">
        <v>100</v>
      </c>
      <c r="F28" s="25">
        <f>VLOOKUP(D28,flooringCoatings!$B:$G,6, FALSE)</f>
        <v>72.67</v>
      </c>
      <c r="G28" s="56" t="str">
        <f>VLOOKUP(D28,flooringCoatings!$B:$G,4, FALSE)</f>
        <v>gal</v>
      </c>
      <c r="H28" s="34">
        <f>sqft/E28*F28</f>
        <v>2906.8</v>
      </c>
      <c r="I28" s="34">
        <f>H28/sqft</f>
        <v>0.72670000000000001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0</v>
      </c>
      <c r="B29" s="26" t="s">
        <v>108</v>
      </c>
      <c r="C29" s="33" t="s">
        <v>9</v>
      </c>
      <c r="D29" s="24" t="s">
        <v>163</v>
      </c>
      <c r="E29" s="24">
        <v>150</v>
      </c>
      <c r="F29" s="25">
        <f>VLOOKUP(D29,flooringCoatings!$B:$G,6, FALSE)</f>
        <v>77.45</v>
      </c>
      <c r="G29" s="56" t="str">
        <f>VLOOKUP(D29,flooringCoatings!$B:$G,4, FALSE)</f>
        <v>gal</v>
      </c>
      <c r="H29" s="34">
        <f>sqft/E29*F29</f>
        <v>2065.3333333333335</v>
      </c>
      <c r="I29" s="34">
        <f>H29/sqft</f>
        <v>0.51633333333333342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134</v>
      </c>
      <c r="H30" s="39">
        <f>SUM(H28:H29)+SUM(H32:H34)</f>
        <v>4972.1333333333332</v>
      </c>
      <c r="I30" s="39">
        <f>SUM(I28:I29)+SUM(I32:I34)</f>
        <v>1.2430333333333334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  <c r="D32" s="32"/>
    </row>
    <row r="33" spans="1:9" x14ac:dyDescent="0.25">
      <c r="A33" s="1" t="s">
        <v>0</v>
      </c>
      <c r="B33" s="1"/>
      <c r="D33" s="32"/>
    </row>
    <row r="34" spans="1:9" x14ac:dyDescent="0.25">
      <c r="A34" s="1" t="s">
        <v>0</v>
      </c>
      <c r="B34" s="1"/>
      <c r="D34" s="32"/>
    </row>
    <row r="35" spans="1:9" x14ac:dyDescent="0.25">
      <c r="A35" s="1" t="s">
        <v>0</v>
      </c>
      <c r="C35" s="4"/>
    </row>
    <row r="36" spans="1:9" x14ac:dyDescent="0.25">
      <c r="A36" s="1" t="s">
        <v>70</v>
      </c>
    </row>
    <row r="37" spans="1:9" x14ac:dyDescent="0.25">
      <c r="A37" s="1" t="s">
        <v>70</v>
      </c>
      <c r="C37" s="27" t="s">
        <v>45</v>
      </c>
    </row>
    <row r="38" spans="1:9" x14ac:dyDescent="0.25">
      <c r="A38" s="1" t="s">
        <v>70</v>
      </c>
      <c r="C38" s="27" t="s">
        <v>127</v>
      </c>
    </row>
    <row r="39" spans="1:9" x14ac:dyDescent="0.25">
      <c r="A39" s="1" t="s">
        <v>70</v>
      </c>
      <c r="C39" s="27" t="s">
        <v>128</v>
      </c>
    </row>
    <row r="40" spans="1:9" x14ac:dyDescent="0.25">
      <c r="A40" s="1" t="s">
        <v>70</v>
      </c>
    </row>
    <row r="41" spans="1:9" x14ac:dyDescent="0.25">
      <c r="A41" s="1" t="s">
        <v>70</v>
      </c>
      <c r="B41" s="26" t="s">
        <v>108</v>
      </c>
      <c r="C41" s="2" t="s">
        <v>126</v>
      </c>
    </row>
    <row r="42" spans="1:9" x14ac:dyDescent="0.25">
      <c r="A42" s="1" t="s">
        <v>70</v>
      </c>
    </row>
    <row r="43" spans="1:9" ht="30" x14ac:dyDescent="0.25">
      <c r="A43" s="1" t="s">
        <v>70</v>
      </c>
      <c r="C43" s="1" t="s">
        <v>133</v>
      </c>
      <c r="E43" s="25" t="s">
        <v>112</v>
      </c>
      <c r="F43" s="25" t="s">
        <v>124</v>
      </c>
      <c r="G43" s="25" t="s">
        <v>132</v>
      </c>
      <c r="H43" s="25" t="s">
        <v>79</v>
      </c>
      <c r="I43" s="25" t="s">
        <v>80</v>
      </c>
    </row>
    <row r="44" spans="1:9" x14ac:dyDescent="0.25">
      <c r="A44" s="1" t="s">
        <v>70</v>
      </c>
      <c r="B44" s="26" t="s">
        <v>108</v>
      </c>
      <c r="C44" s="2" t="s">
        <v>46</v>
      </c>
      <c r="E44" s="25">
        <v>20</v>
      </c>
      <c r="F44" s="25" t="s">
        <v>129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70</v>
      </c>
      <c r="C45" s="2" t="s">
        <v>14</v>
      </c>
      <c r="E45" s="25">
        <v>36</v>
      </c>
      <c r="F45" s="25" t="s">
        <v>130</v>
      </c>
      <c r="G45" s="24">
        <v>100</v>
      </c>
      <c r="H45" s="34"/>
      <c r="I45" s="34"/>
    </row>
    <row r="46" spans="1:9" x14ac:dyDescent="0.25">
      <c r="A46" s="1" t="s">
        <v>70</v>
      </c>
      <c r="C46" s="2" t="s">
        <v>15</v>
      </c>
      <c r="E46" s="25">
        <v>15</v>
      </c>
      <c r="F46" s="25" t="s">
        <v>131</v>
      </c>
      <c r="G46" s="24">
        <v>500</v>
      </c>
      <c r="H46" s="34"/>
      <c r="I46" s="34"/>
    </row>
    <row r="47" spans="1:9" ht="30" x14ac:dyDescent="0.25">
      <c r="A47" s="1" t="s">
        <v>70</v>
      </c>
      <c r="C47" s="5"/>
      <c r="G47" s="38" t="s">
        <v>150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71</v>
      </c>
      <c r="C48" s="5"/>
    </row>
    <row r="49" spans="1:18" ht="30" x14ac:dyDescent="0.25">
      <c r="A49" s="1" t="s">
        <v>71</v>
      </c>
      <c r="C49" s="57" t="s">
        <v>16</v>
      </c>
      <c r="D49" s="57" t="s">
        <v>17</v>
      </c>
      <c r="E49" s="57" t="s">
        <v>18</v>
      </c>
      <c r="F49" s="57" t="s">
        <v>19</v>
      </c>
      <c r="G49" s="6" t="s">
        <v>104</v>
      </c>
      <c r="H49" s="57" t="s">
        <v>21</v>
      </c>
      <c r="I49" s="57" t="s">
        <v>22</v>
      </c>
      <c r="J49" s="57" t="s">
        <v>23</v>
      </c>
      <c r="K49" s="57" t="s">
        <v>85</v>
      </c>
      <c r="L49" s="57" t="s">
        <v>86</v>
      </c>
    </row>
    <row r="50" spans="1:18" ht="15.75" thickBot="1" x14ac:dyDescent="0.3">
      <c r="A50" s="1" t="s">
        <v>71</v>
      </c>
      <c r="C50" s="58"/>
      <c r="D50" s="58"/>
      <c r="E50" s="58"/>
      <c r="F50" s="58"/>
      <c r="G50" s="7" t="s">
        <v>20</v>
      </c>
      <c r="H50" s="58"/>
      <c r="I50" s="58"/>
      <c r="J50" s="58"/>
      <c r="K50" s="58"/>
      <c r="L50" s="58"/>
    </row>
    <row r="51" spans="1:18" ht="15.75" thickBot="1" x14ac:dyDescent="0.3">
      <c r="A51" s="1" t="s">
        <v>71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88</v>
      </c>
      <c r="P51" s="28"/>
      <c r="Q51" s="27"/>
      <c r="R51" s="35"/>
    </row>
    <row r="52" spans="1:18" ht="15.75" thickBot="1" x14ac:dyDescent="0.3">
      <c r="A52" s="1" t="s">
        <v>71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68</v>
      </c>
      <c r="P52" s="28"/>
      <c r="Q52" s="27" t="s">
        <v>69</v>
      </c>
      <c r="R52" s="35"/>
    </row>
    <row r="53" spans="1:18" ht="15.75" thickBot="1" x14ac:dyDescent="0.3">
      <c r="A53" s="1" t="s">
        <v>71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44</v>
      </c>
      <c r="Q53" s="29">
        <v>100</v>
      </c>
      <c r="R53" s="35" t="s">
        <v>52</v>
      </c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44</v>
      </c>
      <c r="Q54" s="27">
        <v>14</v>
      </c>
      <c r="R54" s="35" t="s">
        <v>51</v>
      </c>
    </row>
    <row r="55" spans="1:18" ht="15.75" thickBot="1" x14ac:dyDescent="0.3">
      <c r="A55" s="1" t="s">
        <v>71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44</v>
      </c>
      <c r="Q55" s="27">
        <v>200</v>
      </c>
      <c r="R55" s="35" t="s">
        <v>89</v>
      </c>
    </row>
    <row r="56" spans="1:18" x14ac:dyDescent="0.25">
      <c r="A56" s="1" t="s">
        <v>71</v>
      </c>
      <c r="C56" s="5"/>
    </row>
    <row r="57" spans="1:18" ht="15.75" thickBot="1" x14ac:dyDescent="0.3">
      <c r="A57" s="1" t="s">
        <v>72</v>
      </c>
      <c r="C57" s="5"/>
    </row>
    <row r="58" spans="1:18" ht="45.75" thickBot="1" x14ac:dyDescent="0.3">
      <c r="A58" s="1" t="s">
        <v>72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79</v>
      </c>
      <c r="K58" s="11" t="s">
        <v>80</v>
      </c>
      <c r="M58" s="6" t="s">
        <v>53</v>
      </c>
      <c r="O58" s="27" t="s">
        <v>90</v>
      </c>
      <c r="P58" s="28"/>
      <c r="Q58" s="27"/>
      <c r="R58" s="35"/>
    </row>
    <row r="59" spans="1:18" ht="15.75" thickBot="1" x14ac:dyDescent="0.3">
      <c r="A59" s="1" t="s">
        <v>72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68</v>
      </c>
      <c r="P59" s="28"/>
      <c r="Q59" s="27" t="s">
        <v>69</v>
      </c>
      <c r="R59" s="35"/>
    </row>
    <row r="60" spans="1:18" ht="15.75" thickBot="1" x14ac:dyDescent="0.3">
      <c r="A60" s="1" t="s">
        <v>72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44</v>
      </c>
      <c r="Q60" s="30">
        <v>2</v>
      </c>
      <c r="R60" s="35" t="s">
        <v>91</v>
      </c>
    </row>
    <row r="61" spans="1:18" ht="30.75" thickBot="1" x14ac:dyDescent="0.3">
      <c r="A61" s="1" t="s">
        <v>72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72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72</v>
      </c>
      <c r="C63" s="11" t="s">
        <v>73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74</v>
      </c>
      <c r="C65" s="11" t="s">
        <v>152</v>
      </c>
      <c r="D65" s="11" t="s">
        <v>79</v>
      </c>
      <c r="E65" s="11" t="s">
        <v>80</v>
      </c>
    </row>
    <row r="66" spans="1:8" ht="15.75" thickBot="1" x14ac:dyDescent="0.3">
      <c r="A66" s="1" t="s">
        <v>74</v>
      </c>
      <c r="C66" s="8" t="s">
        <v>75</v>
      </c>
      <c r="D66" s="8">
        <v>200</v>
      </c>
      <c r="E66" s="8">
        <f>D66/sqft</f>
        <v>0.05</v>
      </c>
    </row>
    <row r="67" spans="1:8" ht="15.75" thickBot="1" x14ac:dyDescent="0.3">
      <c r="A67" s="1" t="s">
        <v>74</v>
      </c>
      <c r="C67" s="8" t="s">
        <v>76</v>
      </c>
      <c r="D67" s="8">
        <v>200</v>
      </c>
      <c r="E67" s="8">
        <f>D67/sqft</f>
        <v>0.05</v>
      </c>
    </row>
    <row r="68" spans="1:8" ht="15.75" thickBot="1" x14ac:dyDescent="0.3">
      <c r="A68" s="1" t="s">
        <v>74</v>
      </c>
      <c r="C68" s="8" t="s">
        <v>77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74</v>
      </c>
      <c r="C69" s="8" t="s">
        <v>78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74</v>
      </c>
      <c r="C70" s="11" t="s">
        <v>73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74</v>
      </c>
    </row>
    <row r="72" spans="1:8" x14ac:dyDescent="0.25">
      <c r="A72" s="1" t="s">
        <v>74</v>
      </c>
    </row>
    <row r="73" spans="1:8" ht="15.75" thickBot="1" x14ac:dyDescent="0.3">
      <c r="A73" s="1" t="s">
        <v>84</v>
      </c>
    </row>
    <row r="74" spans="1:8" ht="15.75" thickBot="1" x14ac:dyDescent="0.3">
      <c r="A74" s="1" t="s">
        <v>84</v>
      </c>
      <c r="C74" s="11" t="s">
        <v>81</v>
      </c>
      <c r="D74" s="11" t="s">
        <v>62</v>
      </c>
      <c r="E74" s="11" t="s">
        <v>79</v>
      </c>
      <c r="F74" s="11" t="s">
        <v>80</v>
      </c>
    </row>
    <row r="75" spans="1:8" ht="15.75" thickBot="1" x14ac:dyDescent="0.3">
      <c r="A75" s="1" t="s">
        <v>84</v>
      </c>
      <c r="C75" s="8" t="s">
        <v>82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84</v>
      </c>
      <c r="C76" s="8" t="s">
        <v>151</v>
      </c>
      <c r="D76" s="15"/>
      <c r="E76" s="21">
        <f>+H30</f>
        <v>4972.1333333333332</v>
      </c>
      <c r="F76" s="21">
        <f>E76/sqft</f>
        <v>1.2430333333333332</v>
      </c>
    </row>
    <row r="77" spans="1:8" ht="15.75" thickBot="1" x14ac:dyDescent="0.3">
      <c r="A77" s="1" t="s">
        <v>84</v>
      </c>
      <c r="C77" s="8" t="s">
        <v>83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84</v>
      </c>
      <c r="C78" s="8" t="s">
        <v>71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84</v>
      </c>
      <c r="C79" s="8" t="s">
        <v>72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84</v>
      </c>
      <c r="C80" s="8" t="s">
        <v>74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84</v>
      </c>
      <c r="C81" s="8"/>
      <c r="D81" s="8"/>
      <c r="E81" s="22"/>
      <c r="F81" s="22"/>
    </row>
    <row r="82" spans="1:10" ht="15.75" thickBot="1" x14ac:dyDescent="0.3">
      <c r="A82" s="1" t="s">
        <v>84</v>
      </c>
      <c r="C82" s="11" t="s">
        <v>73</v>
      </c>
      <c r="D82" s="11"/>
      <c r="E82" s="21">
        <f>SUM(E75:E81)</f>
        <v>8526.1333333333332</v>
      </c>
      <c r="F82" s="21">
        <f>SUM(F75:F81)</f>
        <v>2.1315333333333331</v>
      </c>
    </row>
    <row r="83" spans="1:10" x14ac:dyDescent="0.25">
      <c r="A83" s="1" t="s">
        <v>84</v>
      </c>
    </row>
    <row r="84" spans="1:10" x14ac:dyDescent="0.25">
      <c r="A84" s="1" t="s">
        <v>87</v>
      </c>
    </row>
    <row r="85" spans="1:10" ht="15.75" thickBot="1" x14ac:dyDescent="0.3">
      <c r="A85" s="1" t="s">
        <v>87</v>
      </c>
      <c r="C85" s="1" t="s">
        <v>102</v>
      </c>
    </row>
    <row r="86" spans="1:10" ht="15.75" thickBot="1" x14ac:dyDescent="0.3">
      <c r="A86" s="1" t="s">
        <v>87</v>
      </c>
      <c r="C86" s="1" t="s">
        <v>92</v>
      </c>
      <c r="D86" s="20">
        <v>0.4</v>
      </c>
      <c r="E86" s="21">
        <f>+$E$82*(1+D86)</f>
        <v>11936.586666666666</v>
      </c>
      <c r="F86" s="21">
        <f t="shared" ref="F86:F92" si="2">+E86/sqft</f>
        <v>2.9841466666666667</v>
      </c>
    </row>
    <row r="87" spans="1:10" ht="15.75" thickBot="1" x14ac:dyDescent="0.3">
      <c r="A87" s="1" t="s">
        <v>87</v>
      </c>
      <c r="C87" s="1" t="s">
        <v>93</v>
      </c>
      <c r="D87" s="20">
        <f>+D86+0.1</f>
        <v>0.5</v>
      </c>
      <c r="E87" s="21">
        <f t="shared" ref="E87:E92" si="3">+$E$82*(1+D87)</f>
        <v>12789.2</v>
      </c>
      <c r="F87" s="21">
        <f t="shared" si="2"/>
        <v>3.1973000000000003</v>
      </c>
    </row>
    <row r="88" spans="1:10" ht="15.75" thickBot="1" x14ac:dyDescent="0.3">
      <c r="A88" s="1" t="s">
        <v>87</v>
      </c>
      <c r="C88" s="1" t="s">
        <v>94</v>
      </c>
      <c r="D88" s="20">
        <f t="shared" ref="D88:D92" si="4">+D87+0.1</f>
        <v>0.6</v>
      </c>
      <c r="E88" s="21">
        <f t="shared" si="3"/>
        <v>13641.813333333334</v>
      </c>
      <c r="F88" s="21">
        <f t="shared" si="2"/>
        <v>3.4104533333333333</v>
      </c>
    </row>
    <row r="89" spans="1:10" ht="15.75" thickBot="1" x14ac:dyDescent="0.3">
      <c r="A89" s="1" t="s">
        <v>87</v>
      </c>
      <c r="C89" s="1" t="s">
        <v>95</v>
      </c>
      <c r="D89" s="20">
        <f t="shared" si="4"/>
        <v>0.7</v>
      </c>
      <c r="E89" s="21">
        <f t="shared" si="3"/>
        <v>14494.426666666666</v>
      </c>
      <c r="F89" s="21">
        <f t="shared" si="2"/>
        <v>3.6236066666666664</v>
      </c>
    </row>
    <row r="90" spans="1:10" ht="15.75" thickBot="1" x14ac:dyDescent="0.3">
      <c r="A90" s="1" t="s">
        <v>87</v>
      </c>
      <c r="C90" s="1" t="s">
        <v>96</v>
      </c>
      <c r="D90" s="20">
        <f t="shared" si="4"/>
        <v>0.79999999999999993</v>
      </c>
      <c r="E90" s="21">
        <f t="shared" si="3"/>
        <v>15347.039999999999</v>
      </c>
      <c r="F90" s="21">
        <f t="shared" si="2"/>
        <v>3.8367599999999999</v>
      </c>
    </row>
    <row r="91" spans="1:10" ht="15.75" thickBot="1" x14ac:dyDescent="0.3">
      <c r="A91" s="1" t="s">
        <v>87</v>
      </c>
      <c r="C91" s="1" t="s">
        <v>97</v>
      </c>
      <c r="D91" s="20">
        <f t="shared" si="4"/>
        <v>0.89999999999999991</v>
      </c>
      <c r="E91" s="21">
        <f t="shared" si="3"/>
        <v>16199.653333333332</v>
      </c>
      <c r="F91" s="21">
        <f t="shared" si="2"/>
        <v>4.0499133333333326</v>
      </c>
    </row>
    <row r="92" spans="1:10" ht="15.75" thickBot="1" x14ac:dyDescent="0.3">
      <c r="A92" s="1" t="s">
        <v>87</v>
      </c>
      <c r="C92" s="1" t="s">
        <v>98</v>
      </c>
      <c r="D92" s="20">
        <f t="shared" si="4"/>
        <v>0.99999999999999989</v>
      </c>
      <c r="E92" s="21">
        <f t="shared" si="3"/>
        <v>17052.266666666666</v>
      </c>
      <c r="F92" s="21">
        <f t="shared" si="2"/>
        <v>4.263066666666667</v>
      </c>
    </row>
    <row r="93" spans="1:10" x14ac:dyDescent="0.25">
      <c r="A93" s="1" t="s">
        <v>87</v>
      </c>
    </row>
    <row r="94" spans="1:10" x14ac:dyDescent="0.25">
      <c r="A94" s="1" t="s">
        <v>99</v>
      </c>
    </row>
    <row r="95" spans="1:10" ht="15.75" thickBot="1" x14ac:dyDescent="0.3">
      <c r="A95" s="1" t="s">
        <v>99</v>
      </c>
      <c r="C95" s="1" t="s">
        <v>103</v>
      </c>
    </row>
    <row r="96" spans="1:10" ht="15.75" thickBot="1" x14ac:dyDescent="0.3">
      <c r="A96" s="1" t="s">
        <v>99</v>
      </c>
      <c r="C96" s="1" t="s">
        <v>100</v>
      </c>
      <c r="D96" s="20">
        <v>0.5</v>
      </c>
      <c r="E96" s="21">
        <f t="shared" ref="E96" si="5">+$E$82*(1+D96)</f>
        <v>12789.2</v>
      </c>
      <c r="F96" s="21">
        <f>+E96/sqft</f>
        <v>3.1973000000000003</v>
      </c>
      <c r="H96" s="31" t="s">
        <v>120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flooringCoatings!$B$2:$B$7</xm:f>
          </x14:formula1>
          <xm:sqref>D28:D29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7"/>
  <sheetViews>
    <sheetView showGridLines="0" topLeftCell="C3" zoomScaleNormal="100" workbookViewId="0">
      <selection activeCell="N70" sqref="N70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5703125" style="26" bestFit="1" customWidth="1"/>
    <col min="17" max="17" width="8.42578125" style="1" customWidth="1"/>
    <col min="18" max="18" width="18.8554687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42824.682683101855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143</v>
      </c>
      <c r="C22" s="25" t="s">
        <v>144</v>
      </c>
      <c r="E22" s="59" t="s">
        <v>145</v>
      </c>
      <c r="F22" s="60"/>
    </row>
    <row r="23" spans="1:14" x14ac:dyDescent="0.25">
      <c r="A23" s="1" t="s">
        <v>143</v>
      </c>
      <c r="B23" s="26" t="s">
        <v>108</v>
      </c>
      <c r="C23" s="23" t="s">
        <v>2</v>
      </c>
      <c r="D23" s="37" t="s">
        <v>108</v>
      </c>
      <c r="E23" s="61" t="s">
        <v>39</v>
      </c>
      <c r="F23" s="61"/>
    </row>
    <row r="24" spans="1:14" x14ac:dyDescent="0.25">
      <c r="A24" s="1" t="s">
        <v>143</v>
      </c>
      <c r="C24" s="23" t="s">
        <v>3</v>
      </c>
      <c r="E24" s="61" t="s">
        <v>40</v>
      </c>
      <c r="F24" s="61"/>
    </row>
    <row r="25" spans="1:14" x14ac:dyDescent="0.25">
      <c r="A25" s="1" t="s">
        <v>143</v>
      </c>
      <c r="C25" s="23" t="s">
        <v>4</v>
      </c>
      <c r="E25" s="3"/>
    </row>
    <row r="26" spans="1:14" x14ac:dyDescent="0.25">
      <c r="A26" s="1" t="s">
        <v>143</v>
      </c>
    </row>
    <row r="27" spans="1:14" ht="45" x14ac:dyDescent="0.25">
      <c r="A27" s="1" t="s">
        <v>143</v>
      </c>
      <c r="C27" s="25" t="s">
        <v>41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143</v>
      </c>
      <c r="B28" s="26" t="s">
        <v>108</v>
      </c>
      <c r="C28" s="23" t="s">
        <v>7</v>
      </c>
      <c r="D28" s="24" t="s">
        <v>110</v>
      </c>
      <c r="E28" s="25">
        <v>55</v>
      </c>
      <c r="F28" s="25" t="s">
        <v>125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148</v>
      </c>
      <c r="L28" s="27">
        <v>80</v>
      </c>
      <c r="M28" s="28" t="s">
        <v>114</v>
      </c>
      <c r="N28" s="27">
        <v>125</v>
      </c>
    </row>
    <row r="29" spans="1:14" x14ac:dyDescent="0.25">
      <c r="A29" s="1" t="s">
        <v>143</v>
      </c>
      <c r="C29" s="23" t="s">
        <v>8</v>
      </c>
      <c r="D29" s="24"/>
      <c r="E29" s="25"/>
      <c r="F29" s="25"/>
      <c r="G29" s="24"/>
      <c r="H29" s="34"/>
      <c r="I29" s="34"/>
      <c r="K29" s="27" t="s">
        <v>148</v>
      </c>
      <c r="L29" s="27">
        <v>80</v>
      </c>
      <c r="M29" s="28" t="s">
        <v>114</v>
      </c>
      <c r="N29" s="27">
        <v>125</v>
      </c>
    </row>
    <row r="30" spans="1:14" x14ac:dyDescent="0.25">
      <c r="A30" s="1" t="s">
        <v>143</v>
      </c>
      <c r="C30" s="23" t="s">
        <v>159</v>
      </c>
      <c r="D30" s="24"/>
      <c r="E30" s="25"/>
      <c r="F30" s="25"/>
      <c r="G30" s="24"/>
      <c r="H30" s="34"/>
      <c r="I30" s="34"/>
      <c r="K30" s="27" t="s">
        <v>148</v>
      </c>
      <c r="L30" s="27">
        <v>80</v>
      </c>
      <c r="M30" s="28" t="s">
        <v>114</v>
      </c>
      <c r="N30" s="27">
        <v>125</v>
      </c>
    </row>
    <row r="31" spans="1:14" ht="15.75" thickBot="1" x14ac:dyDescent="0.3"/>
    <row r="32" spans="1:14" ht="45.75" thickBot="1" x14ac:dyDescent="0.3">
      <c r="A32" s="1" t="s">
        <v>143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143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143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143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143</v>
      </c>
      <c r="C36" s="4"/>
      <c r="G36" s="38" t="s">
        <v>146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149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70</v>
      </c>
      <c r="C46" s="2"/>
    </row>
    <row r="47" spans="1:14" x14ac:dyDescent="0.25">
      <c r="A47" s="1" t="s">
        <v>70</v>
      </c>
      <c r="C47" s="2"/>
    </row>
    <row r="48" spans="1:14" x14ac:dyDescent="0.25">
      <c r="A48" s="1" t="s">
        <v>70</v>
      </c>
      <c r="C48" s="5"/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84</v>
      </c>
      <c r="C78" s="8" t="s">
        <v>83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120</v>
      </c>
      <c r="I97" s="27"/>
      <c r="J97" s="27"/>
    </row>
  </sheetData>
  <mergeCells count="12">
    <mergeCell ref="J50:J51"/>
    <mergeCell ref="K50:K51"/>
    <mergeCell ref="L50:L51"/>
    <mergeCell ref="E23:F23"/>
    <mergeCell ref="E24:F24"/>
    <mergeCell ref="H50:H51"/>
    <mergeCell ref="I50:I51"/>
    <mergeCell ref="E22:F22"/>
    <mergeCell ref="C50:C51"/>
    <mergeCell ref="D50:D51"/>
    <mergeCell ref="E50:E51"/>
    <mergeCell ref="F50:F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97"/>
  <sheetViews>
    <sheetView showGridLines="0" topLeftCell="A13" zoomScaleNormal="100" workbookViewId="0">
      <selection activeCell="C24" sqref="C24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4257812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42824.682683101855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50</v>
      </c>
      <c r="C22" s="25" t="s">
        <v>153</v>
      </c>
      <c r="E22" s="3"/>
    </row>
    <row r="23" spans="1:14" x14ac:dyDescent="0.25">
      <c r="A23" s="1" t="s">
        <v>50</v>
      </c>
      <c r="B23" s="26" t="s">
        <v>108</v>
      </c>
      <c r="C23" s="33" t="s">
        <v>7</v>
      </c>
    </row>
    <row r="24" spans="1:14" x14ac:dyDescent="0.25">
      <c r="A24" s="1" t="s">
        <v>50</v>
      </c>
      <c r="C24" s="33" t="s">
        <v>158</v>
      </c>
    </row>
    <row r="25" spans="1:14" x14ac:dyDescent="0.25">
      <c r="A25" s="1" t="s">
        <v>50</v>
      </c>
      <c r="C25" s="2"/>
      <c r="E25" s="3"/>
    </row>
    <row r="26" spans="1:14" x14ac:dyDescent="0.25">
      <c r="A26" s="1" t="s">
        <v>50</v>
      </c>
    </row>
    <row r="27" spans="1:14" ht="45" x14ac:dyDescent="0.25">
      <c r="A27" s="1" t="s">
        <v>50</v>
      </c>
      <c r="C27" s="25" t="s">
        <v>43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50</v>
      </c>
      <c r="B28" s="26" t="s">
        <v>108</v>
      </c>
      <c r="C28" s="44" t="s">
        <v>7</v>
      </c>
      <c r="D28" s="43" t="s">
        <v>110</v>
      </c>
      <c r="E28" s="25">
        <v>55</v>
      </c>
      <c r="F28" s="25" t="s">
        <v>125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50</v>
      </c>
      <c r="B29" s="26" t="s">
        <v>108</v>
      </c>
      <c r="C29" s="44" t="s">
        <v>9</v>
      </c>
      <c r="D29" s="43" t="s">
        <v>111</v>
      </c>
      <c r="E29" s="25">
        <v>70</v>
      </c>
      <c r="F29" s="25" t="s">
        <v>125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114</v>
      </c>
      <c r="N29" s="27">
        <v>400</v>
      </c>
    </row>
    <row r="30" spans="1:14" x14ac:dyDescent="0.25">
      <c r="A30" s="1" t="s">
        <v>50</v>
      </c>
      <c r="B30" s="26" t="s">
        <v>108</v>
      </c>
      <c r="C30" s="44" t="s">
        <v>11</v>
      </c>
      <c r="D30" s="43" t="s">
        <v>121</v>
      </c>
      <c r="E30" s="25">
        <v>30</v>
      </c>
      <c r="F30" s="25" t="s">
        <v>125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114</v>
      </c>
      <c r="N30" s="27">
        <v>400</v>
      </c>
    </row>
    <row r="31" spans="1:14" ht="15.75" thickBot="1" x14ac:dyDescent="0.3">
      <c r="A31" s="1" t="s">
        <v>50</v>
      </c>
    </row>
    <row r="32" spans="1:14" ht="45.75" thickBot="1" x14ac:dyDescent="0.3">
      <c r="A32" s="1" t="s">
        <v>50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50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50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50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147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157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70</v>
      </c>
      <c r="C46" s="2" t="s">
        <v>14</v>
      </c>
      <c r="E46" s="25">
        <v>36</v>
      </c>
      <c r="F46" s="25" t="s">
        <v>130</v>
      </c>
      <c r="G46" s="24">
        <v>100</v>
      </c>
      <c r="H46" s="34"/>
      <c r="I46" s="34"/>
    </row>
    <row r="47" spans="1:14" x14ac:dyDescent="0.25">
      <c r="A47" s="1" t="s">
        <v>70</v>
      </c>
      <c r="C47" s="2" t="s">
        <v>15</v>
      </c>
      <c r="E47" s="25">
        <v>15</v>
      </c>
      <c r="F47" s="25" t="s">
        <v>131</v>
      </c>
      <c r="G47" s="24">
        <v>500</v>
      </c>
      <c r="H47" s="34"/>
      <c r="I47" s="34"/>
    </row>
    <row r="48" spans="1:14" x14ac:dyDescent="0.25">
      <c r="A48" s="1" t="s">
        <v>70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84</v>
      </c>
      <c r="C78" s="8" t="s">
        <v>83</v>
      </c>
      <c r="D78" s="15"/>
      <c r="E78" s="21"/>
      <c r="F78" s="21"/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120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defaultRowHeight="15" x14ac:dyDescent="0.25"/>
  <cols>
    <col min="1" max="1" width="9.140625" style="53"/>
    <col min="2" max="2" width="39.28515625" bestFit="1" customWidth="1"/>
    <col min="3" max="3" width="12.140625" style="53" customWidth="1"/>
    <col min="4" max="4" width="20" style="53" customWidth="1"/>
    <col min="5" max="5" width="7.28515625" customWidth="1"/>
    <col min="6" max="6" width="12.42578125" style="53" bestFit="1" customWidth="1"/>
    <col min="7" max="7" width="9.140625" style="54"/>
  </cols>
  <sheetData>
    <row r="1" spans="1:7" x14ac:dyDescent="0.25">
      <c r="A1" s="53" t="s">
        <v>167</v>
      </c>
      <c r="B1" t="s">
        <v>168</v>
      </c>
      <c r="C1" s="53" t="s">
        <v>169</v>
      </c>
      <c r="D1" s="53" t="s">
        <v>170</v>
      </c>
      <c r="E1" t="s">
        <v>171</v>
      </c>
      <c r="F1" s="53" t="s">
        <v>172</v>
      </c>
      <c r="G1" s="54" t="s">
        <v>173</v>
      </c>
    </row>
    <row r="2" spans="1:7" x14ac:dyDescent="0.25">
      <c r="A2" s="53">
        <v>1</v>
      </c>
      <c r="B2" t="s">
        <v>161</v>
      </c>
      <c r="C2" s="53" t="s">
        <v>174</v>
      </c>
      <c r="D2" s="53">
        <v>100</v>
      </c>
      <c r="E2" t="s">
        <v>125</v>
      </c>
      <c r="F2" s="53">
        <v>10</v>
      </c>
      <c r="G2" s="54">
        <v>56.3</v>
      </c>
    </row>
    <row r="3" spans="1:7" x14ac:dyDescent="0.25">
      <c r="A3" s="53">
        <v>2</v>
      </c>
      <c r="B3" t="s">
        <v>162</v>
      </c>
      <c r="C3" s="53" t="s">
        <v>175</v>
      </c>
      <c r="D3" s="53">
        <v>100</v>
      </c>
      <c r="E3" t="s">
        <v>125</v>
      </c>
      <c r="F3" s="53">
        <v>20</v>
      </c>
      <c r="G3" s="54">
        <v>50.38</v>
      </c>
    </row>
    <row r="4" spans="1:7" x14ac:dyDescent="0.25">
      <c r="A4" s="53">
        <v>3</v>
      </c>
      <c r="B4" t="s">
        <v>163</v>
      </c>
      <c r="C4" s="55" t="s">
        <v>174</v>
      </c>
      <c r="D4" s="53">
        <v>100</v>
      </c>
      <c r="E4" t="s">
        <v>125</v>
      </c>
      <c r="F4" s="53">
        <v>30</v>
      </c>
      <c r="G4" s="54">
        <v>77.45</v>
      </c>
    </row>
    <row r="5" spans="1:7" x14ac:dyDescent="0.25">
      <c r="A5" s="53">
        <v>4</v>
      </c>
      <c r="B5" t="s">
        <v>164</v>
      </c>
      <c r="C5" s="53" t="s">
        <v>175</v>
      </c>
      <c r="D5" s="53">
        <v>100</v>
      </c>
      <c r="E5" t="s">
        <v>125</v>
      </c>
      <c r="F5" s="53">
        <v>40</v>
      </c>
      <c r="G5" s="54">
        <v>72.67</v>
      </c>
    </row>
    <row r="6" spans="1:7" x14ac:dyDescent="0.25">
      <c r="A6" s="53">
        <v>5</v>
      </c>
      <c r="B6" t="s">
        <v>165</v>
      </c>
      <c r="C6" s="53" t="s">
        <v>175</v>
      </c>
      <c r="D6" s="53">
        <v>100</v>
      </c>
      <c r="E6" t="s">
        <v>125</v>
      </c>
      <c r="F6" s="53">
        <v>50</v>
      </c>
      <c r="G6" s="54">
        <v>113.15</v>
      </c>
    </row>
    <row r="7" spans="1:7" x14ac:dyDescent="0.25">
      <c r="A7" s="53">
        <v>6</v>
      </c>
      <c r="B7" t="s">
        <v>166</v>
      </c>
      <c r="C7" s="53" t="s">
        <v>174</v>
      </c>
      <c r="D7" s="53">
        <v>100</v>
      </c>
      <c r="E7" t="s">
        <v>125</v>
      </c>
      <c r="F7" s="53">
        <v>60</v>
      </c>
      <c r="G7" s="54">
        <v>66.400000000000006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About</vt:lpstr>
      <vt:lpstr>flooringEstimate</vt:lpstr>
      <vt:lpstr>roofingEstimate</vt:lpstr>
      <vt:lpstr>waterproofingEstimate</vt:lpstr>
      <vt:lpstr>flooringCoatings</vt:lpstr>
      <vt:lpstr>flooringEstimate!Print_Area</vt:lpstr>
      <vt:lpstr>flooringEstimate!sqft</vt:lpstr>
      <vt:lpstr>roofingEstimate!sqft</vt:lpstr>
      <vt:lpstr>waterproofingEstimate!sqft</vt:lpstr>
      <vt:lpstr>Ulist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ECUser</cp:lastModifiedBy>
  <cp:lastPrinted>2016-10-26T10:46:27Z</cp:lastPrinted>
  <dcterms:created xsi:type="dcterms:W3CDTF">2016-10-02T17:53:27Z</dcterms:created>
  <dcterms:modified xsi:type="dcterms:W3CDTF">2017-03-30T21:26:29Z</dcterms:modified>
</cp:coreProperties>
</file>