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gaven\Desktop\"/>
    </mc:Choice>
  </mc:AlternateContent>
  <xr:revisionPtr revIDLastSave="0" documentId="13_ncr:1_{7C0A58E5-C856-43A1-B69E-167133159E7D}" xr6:coauthVersionLast="41" xr6:coauthVersionMax="41" xr10:uidLastSave="{00000000-0000-0000-0000-000000000000}"/>
  <bookViews>
    <workbookView xWindow="14565" yWindow="-16320" windowWidth="29040" windowHeight="15840" activeTab="1" xr2:uid="{00000000-000D-0000-FFFF-FFFF00000000}"/>
  </bookViews>
  <sheets>
    <sheet name="Projekt 1" sheetId="2" r:id="rId1"/>
    <sheet name="Projekt 2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2" l="1"/>
  <c r="Z503" i="2"/>
  <c r="Z502" i="2"/>
  <c r="Z501" i="2"/>
  <c r="Z500" i="2"/>
  <c r="Z499" i="2"/>
  <c r="Z498" i="2"/>
  <c r="Z497" i="2"/>
  <c r="Z496" i="2"/>
  <c r="Z495" i="2"/>
  <c r="Z494" i="2"/>
  <c r="Z493" i="2"/>
  <c r="Z492" i="2"/>
  <c r="Z491" i="2"/>
  <c r="Z490" i="2"/>
  <c r="Z489" i="2"/>
  <c r="Z488" i="2"/>
  <c r="Z487" i="2"/>
  <c r="Z486" i="2"/>
  <c r="Z485" i="2"/>
  <c r="Z484" i="2"/>
  <c r="Z483" i="2"/>
  <c r="Z482" i="2"/>
  <c r="Z481" i="2"/>
  <c r="Z480" i="2"/>
  <c r="Z479" i="2"/>
  <c r="Z478" i="2"/>
  <c r="Z477" i="2"/>
  <c r="Z476" i="2"/>
  <c r="Z475" i="2"/>
  <c r="Z474" i="2"/>
  <c r="Z473" i="2"/>
  <c r="Z472" i="2"/>
  <c r="Z471" i="2"/>
  <c r="Z470" i="2"/>
  <c r="Z469" i="2"/>
  <c r="Z468" i="2"/>
  <c r="Z467" i="2"/>
  <c r="Z466" i="2"/>
  <c r="Z465" i="2"/>
  <c r="Z464" i="2"/>
  <c r="Z463" i="2"/>
  <c r="Z462" i="2"/>
  <c r="Z461" i="2"/>
  <c r="Z460" i="2"/>
  <c r="Z459" i="2"/>
  <c r="Z458" i="2"/>
  <c r="Z457" i="2"/>
  <c r="Z456" i="2"/>
  <c r="Z455" i="2"/>
  <c r="Z454" i="2"/>
  <c r="Z453" i="2"/>
  <c r="Z452" i="2"/>
  <c r="Z451" i="2"/>
  <c r="Z450" i="2"/>
  <c r="Z449" i="2"/>
  <c r="Z448" i="2"/>
  <c r="Z447" i="2"/>
  <c r="Z446" i="2"/>
  <c r="Z445" i="2"/>
  <c r="Z444" i="2"/>
  <c r="Z443" i="2"/>
  <c r="Z442" i="2"/>
  <c r="Z441" i="2"/>
  <c r="Z440" i="2"/>
  <c r="Z439" i="2"/>
  <c r="Z438" i="2"/>
  <c r="Z437" i="2"/>
  <c r="Z436" i="2"/>
  <c r="Z435" i="2"/>
  <c r="Z434" i="2"/>
  <c r="Z433" i="2"/>
  <c r="Z432" i="2"/>
  <c r="Z431" i="2"/>
  <c r="Z430" i="2"/>
  <c r="Z429" i="2"/>
  <c r="Z428" i="2"/>
  <c r="Z427" i="2"/>
  <c r="Z426" i="2"/>
  <c r="Z425" i="2"/>
  <c r="Z424" i="2"/>
  <c r="Z423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W129" i="2"/>
  <c r="Z128" i="2"/>
  <c r="W128" i="2"/>
  <c r="Z127" i="2"/>
  <c r="W127" i="2"/>
  <c r="Z126" i="2"/>
  <c r="W126" i="2"/>
  <c r="Z125" i="2"/>
  <c r="W125" i="2"/>
  <c r="Z124" i="2"/>
  <c r="W124" i="2"/>
  <c r="Z123" i="2"/>
  <c r="W123" i="2"/>
  <c r="Z122" i="2"/>
  <c r="W122" i="2"/>
  <c r="Z121" i="2"/>
  <c r="W121" i="2"/>
  <c r="Z120" i="2"/>
  <c r="W120" i="2"/>
  <c r="Z119" i="2"/>
  <c r="W119" i="2"/>
  <c r="Z118" i="2"/>
  <c r="W118" i="2"/>
  <c r="Z117" i="2"/>
  <c r="W117" i="2"/>
  <c r="S117" i="2"/>
  <c r="R117" i="2"/>
  <c r="Q117" i="2"/>
  <c r="P117" i="2"/>
  <c r="O117" i="2"/>
  <c r="N117" i="2"/>
  <c r="M117" i="2"/>
  <c r="L117" i="2"/>
  <c r="I117" i="2"/>
  <c r="H117" i="2"/>
  <c r="G117" i="2"/>
  <c r="F117" i="2"/>
  <c r="E117" i="2"/>
  <c r="D117" i="2"/>
  <c r="C117" i="2"/>
  <c r="Z116" i="2"/>
  <c r="W116" i="2"/>
  <c r="S116" i="2"/>
  <c r="R116" i="2"/>
  <c r="Q116" i="2"/>
  <c r="P116" i="2"/>
  <c r="O116" i="2"/>
  <c r="N116" i="2"/>
  <c r="M116" i="2"/>
  <c r="L116" i="2"/>
  <c r="I116" i="2"/>
  <c r="H116" i="2"/>
  <c r="G116" i="2"/>
  <c r="F116" i="2"/>
  <c r="E116" i="2"/>
  <c r="D116" i="2"/>
  <c r="C116" i="2"/>
  <c r="Z115" i="2"/>
  <c r="W115" i="2"/>
  <c r="S115" i="2"/>
  <c r="R115" i="2"/>
  <c r="Q115" i="2"/>
  <c r="P115" i="2"/>
  <c r="O115" i="2"/>
  <c r="N115" i="2"/>
  <c r="M115" i="2"/>
  <c r="L115" i="2"/>
  <c r="I115" i="2"/>
  <c r="H115" i="2"/>
  <c r="G115" i="2"/>
  <c r="F115" i="2"/>
  <c r="E115" i="2"/>
  <c r="D115" i="2"/>
  <c r="C115" i="2"/>
  <c r="Z114" i="2"/>
  <c r="W114" i="2"/>
  <c r="S114" i="2"/>
  <c r="R114" i="2"/>
  <c r="Q114" i="2"/>
  <c r="P114" i="2"/>
  <c r="O114" i="2"/>
  <c r="N114" i="2"/>
  <c r="M114" i="2"/>
  <c r="L114" i="2"/>
  <c r="I114" i="2"/>
  <c r="H114" i="2"/>
  <c r="G114" i="2"/>
  <c r="F114" i="2"/>
  <c r="E114" i="2"/>
  <c r="D114" i="2"/>
  <c r="C114" i="2"/>
  <c r="Z113" i="2"/>
  <c r="W113" i="2"/>
  <c r="S113" i="2"/>
  <c r="R113" i="2"/>
  <c r="Q113" i="2"/>
  <c r="P113" i="2"/>
  <c r="O113" i="2"/>
  <c r="N113" i="2"/>
  <c r="M113" i="2"/>
  <c r="L113" i="2"/>
  <c r="I113" i="2"/>
  <c r="H113" i="2"/>
  <c r="G113" i="2"/>
  <c r="F113" i="2"/>
  <c r="E113" i="2"/>
  <c r="D113" i="2"/>
  <c r="C113" i="2"/>
  <c r="Z112" i="2"/>
  <c r="W112" i="2"/>
  <c r="S112" i="2"/>
  <c r="R112" i="2"/>
  <c r="Q112" i="2"/>
  <c r="P112" i="2"/>
  <c r="O112" i="2"/>
  <c r="N112" i="2"/>
  <c r="M112" i="2"/>
  <c r="L112" i="2"/>
  <c r="I112" i="2"/>
  <c r="H112" i="2"/>
  <c r="G112" i="2"/>
  <c r="F112" i="2"/>
  <c r="E112" i="2"/>
  <c r="D112" i="2"/>
  <c r="C112" i="2"/>
  <c r="Z111" i="2"/>
  <c r="W111" i="2"/>
  <c r="S111" i="2"/>
  <c r="R111" i="2"/>
  <c r="Q111" i="2"/>
  <c r="P111" i="2"/>
  <c r="O111" i="2"/>
  <c r="N111" i="2"/>
  <c r="M111" i="2"/>
  <c r="L111" i="2"/>
  <c r="I111" i="2"/>
  <c r="H111" i="2"/>
  <c r="G111" i="2"/>
  <c r="F111" i="2"/>
  <c r="E111" i="2"/>
  <c r="D111" i="2"/>
  <c r="C111" i="2"/>
  <c r="Z110" i="2"/>
  <c r="W110" i="2"/>
  <c r="S110" i="2"/>
  <c r="R110" i="2"/>
  <c r="Q110" i="2"/>
  <c r="P110" i="2"/>
  <c r="O110" i="2"/>
  <c r="N110" i="2"/>
  <c r="M110" i="2"/>
  <c r="L110" i="2"/>
  <c r="I110" i="2"/>
  <c r="H110" i="2"/>
  <c r="G110" i="2"/>
  <c r="F110" i="2"/>
  <c r="E110" i="2"/>
  <c r="D110" i="2"/>
  <c r="C110" i="2"/>
  <c r="Z109" i="2"/>
  <c r="W109" i="2"/>
  <c r="S109" i="2"/>
  <c r="R109" i="2"/>
  <c r="Q109" i="2"/>
  <c r="P109" i="2"/>
  <c r="O109" i="2"/>
  <c r="N109" i="2"/>
  <c r="M109" i="2"/>
  <c r="L109" i="2"/>
  <c r="I109" i="2"/>
  <c r="H109" i="2"/>
  <c r="G109" i="2"/>
  <c r="F109" i="2"/>
  <c r="E109" i="2"/>
  <c r="D109" i="2"/>
  <c r="C109" i="2"/>
  <c r="Z108" i="2"/>
  <c r="W108" i="2"/>
  <c r="S108" i="2"/>
  <c r="R108" i="2"/>
  <c r="Q108" i="2"/>
  <c r="P108" i="2"/>
  <c r="O108" i="2"/>
  <c r="N108" i="2"/>
  <c r="M108" i="2"/>
  <c r="L108" i="2"/>
  <c r="I108" i="2"/>
  <c r="H108" i="2"/>
  <c r="G108" i="2"/>
  <c r="F108" i="2"/>
  <c r="E108" i="2"/>
  <c r="D108" i="2"/>
  <c r="C108" i="2"/>
  <c r="Z107" i="2"/>
  <c r="W107" i="2"/>
  <c r="S107" i="2"/>
  <c r="R107" i="2"/>
  <c r="Q107" i="2"/>
  <c r="P107" i="2"/>
  <c r="O107" i="2"/>
  <c r="N107" i="2"/>
  <c r="M107" i="2"/>
  <c r="L107" i="2"/>
  <c r="I107" i="2"/>
  <c r="H107" i="2"/>
  <c r="G107" i="2"/>
  <c r="F107" i="2"/>
  <c r="E107" i="2"/>
  <c r="D107" i="2"/>
  <c r="C107" i="2"/>
  <c r="Z106" i="2"/>
  <c r="W106" i="2"/>
  <c r="S106" i="2"/>
  <c r="R106" i="2"/>
  <c r="Q106" i="2"/>
  <c r="P106" i="2"/>
  <c r="O106" i="2"/>
  <c r="N106" i="2"/>
  <c r="M106" i="2"/>
  <c r="L106" i="2"/>
  <c r="I106" i="2"/>
  <c r="H106" i="2"/>
  <c r="G106" i="2"/>
  <c r="F106" i="2"/>
  <c r="E106" i="2"/>
  <c r="D106" i="2"/>
  <c r="C106" i="2"/>
  <c r="Z105" i="2"/>
  <c r="W105" i="2"/>
  <c r="S105" i="2"/>
  <c r="R105" i="2"/>
  <c r="Q105" i="2"/>
  <c r="P105" i="2"/>
  <c r="O105" i="2"/>
  <c r="N105" i="2"/>
  <c r="M105" i="2"/>
  <c r="L105" i="2"/>
  <c r="I105" i="2"/>
  <c r="H105" i="2"/>
  <c r="G105" i="2"/>
  <c r="F105" i="2"/>
  <c r="E105" i="2"/>
  <c r="D105" i="2"/>
  <c r="C105" i="2"/>
  <c r="Z104" i="2"/>
  <c r="W104" i="2"/>
  <c r="S104" i="2"/>
  <c r="R104" i="2"/>
  <c r="Q104" i="2"/>
  <c r="P104" i="2"/>
  <c r="O104" i="2"/>
  <c r="N104" i="2"/>
  <c r="M104" i="2"/>
  <c r="L104" i="2"/>
  <c r="I104" i="2"/>
  <c r="H104" i="2"/>
  <c r="G104" i="2"/>
  <c r="F104" i="2"/>
  <c r="E104" i="2"/>
  <c r="D104" i="2"/>
  <c r="C104" i="2"/>
  <c r="Z103" i="2"/>
  <c r="W103" i="2"/>
  <c r="S103" i="2"/>
  <c r="R103" i="2"/>
  <c r="Q103" i="2"/>
  <c r="P103" i="2"/>
  <c r="O103" i="2"/>
  <c r="N103" i="2"/>
  <c r="M103" i="2"/>
  <c r="L103" i="2"/>
  <c r="I103" i="2"/>
  <c r="H103" i="2"/>
  <c r="G103" i="2"/>
  <c r="F103" i="2"/>
  <c r="E103" i="2"/>
  <c r="D103" i="2"/>
  <c r="C103" i="2"/>
  <c r="Z102" i="2"/>
  <c r="W102" i="2"/>
  <c r="S102" i="2"/>
  <c r="R102" i="2"/>
  <c r="Q102" i="2"/>
  <c r="P102" i="2"/>
  <c r="O102" i="2"/>
  <c r="N102" i="2"/>
  <c r="M102" i="2"/>
  <c r="L102" i="2"/>
  <c r="I102" i="2"/>
  <c r="H102" i="2"/>
  <c r="G102" i="2"/>
  <c r="F102" i="2"/>
  <c r="E102" i="2"/>
  <c r="D102" i="2"/>
  <c r="C102" i="2"/>
  <c r="Z101" i="2"/>
  <c r="W101" i="2"/>
  <c r="S101" i="2"/>
  <c r="R101" i="2"/>
  <c r="Q101" i="2"/>
  <c r="P101" i="2"/>
  <c r="O101" i="2"/>
  <c r="N101" i="2"/>
  <c r="M101" i="2"/>
  <c r="L101" i="2"/>
  <c r="I101" i="2"/>
  <c r="H101" i="2"/>
  <c r="G101" i="2"/>
  <c r="F101" i="2"/>
  <c r="E101" i="2"/>
  <c r="D101" i="2"/>
  <c r="C101" i="2"/>
  <c r="Z100" i="2"/>
  <c r="W100" i="2"/>
  <c r="S100" i="2"/>
  <c r="R100" i="2"/>
  <c r="Q100" i="2"/>
  <c r="P100" i="2"/>
  <c r="O100" i="2"/>
  <c r="N100" i="2"/>
  <c r="M100" i="2"/>
  <c r="L100" i="2"/>
  <c r="I100" i="2"/>
  <c r="H100" i="2"/>
  <c r="G100" i="2"/>
  <c r="F100" i="2"/>
  <c r="E100" i="2"/>
  <c r="D100" i="2"/>
  <c r="C100" i="2"/>
  <c r="Z99" i="2"/>
  <c r="W99" i="2"/>
  <c r="S99" i="2"/>
  <c r="R99" i="2"/>
  <c r="Q99" i="2"/>
  <c r="P99" i="2"/>
  <c r="O99" i="2"/>
  <c r="N99" i="2"/>
  <c r="M99" i="2"/>
  <c r="L99" i="2"/>
  <c r="I99" i="2"/>
  <c r="H99" i="2"/>
  <c r="G99" i="2"/>
  <c r="F99" i="2"/>
  <c r="E99" i="2"/>
  <c r="D99" i="2"/>
  <c r="C99" i="2"/>
  <c r="Z98" i="2"/>
  <c r="W98" i="2"/>
  <c r="S98" i="2"/>
  <c r="R98" i="2"/>
  <c r="Q98" i="2"/>
  <c r="P98" i="2"/>
  <c r="O98" i="2"/>
  <c r="N98" i="2"/>
  <c r="M98" i="2"/>
  <c r="L98" i="2"/>
  <c r="I98" i="2"/>
  <c r="H98" i="2"/>
  <c r="G98" i="2"/>
  <c r="F98" i="2"/>
  <c r="E98" i="2"/>
  <c r="D98" i="2"/>
  <c r="C98" i="2"/>
  <c r="Z97" i="2"/>
  <c r="W97" i="2"/>
  <c r="S97" i="2"/>
  <c r="R97" i="2"/>
  <c r="Q97" i="2"/>
  <c r="P97" i="2"/>
  <c r="O97" i="2"/>
  <c r="N97" i="2"/>
  <c r="M97" i="2"/>
  <c r="L97" i="2"/>
  <c r="I97" i="2"/>
  <c r="H97" i="2"/>
  <c r="G97" i="2"/>
  <c r="F97" i="2"/>
  <c r="E97" i="2"/>
  <c r="D97" i="2"/>
  <c r="C97" i="2"/>
  <c r="Z96" i="2"/>
  <c r="W96" i="2"/>
  <c r="S96" i="2"/>
  <c r="R96" i="2"/>
  <c r="Q96" i="2"/>
  <c r="P96" i="2"/>
  <c r="O96" i="2"/>
  <c r="N96" i="2"/>
  <c r="M96" i="2"/>
  <c r="L96" i="2"/>
  <c r="I96" i="2"/>
  <c r="H96" i="2"/>
  <c r="G96" i="2"/>
  <c r="F96" i="2"/>
  <c r="E96" i="2"/>
  <c r="D96" i="2"/>
  <c r="C96" i="2"/>
  <c r="Z95" i="2"/>
  <c r="W95" i="2"/>
  <c r="S95" i="2"/>
  <c r="R95" i="2"/>
  <c r="Q95" i="2"/>
  <c r="P95" i="2"/>
  <c r="O95" i="2"/>
  <c r="N95" i="2"/>
  <c r="M95" i="2"/>
  <c r="L95" i="2"/>
  <c r="I95" i="2"/>
  <c r="H95" i="2"/>
  <c r="G95" i="2"/>
  <c r="F95" i="2"/>
  <c r="E95" i="2"/>
  <c r="D95" i="2"/>
  <c r="C95" i="2"/>
  <c r="Z94" i="2"/>
  <c r="W94" i="2"/>
  <c r="S94" i="2"/>
  <c r="R94" i="2"/>
  <c r="Q94" i="2"/>
  <c r="P94" i="2"/>
  <c r="O94" i="2"/>
  <c r="N94" i="2"/>
  <c r="M94" i="2"/>
  <c r="L94" i="2"/>
  <c r="I94" i="2"/>
  <c r="H94" i="2"/>
  <c r="G94" i="2"/>
  <c r="F94" i="2"/>
  <c r="E94" i="2"/>
  <c r="D94" i="2"/>
  <c r="C94" i="2"/>
  <c r="Z93" i="2"/>
  <c r="W93" i="2"/>
  <c r="S93" i="2"/>
  <c r="R93" i="2"/>
  <c r="Q93" i="2"/>
  <c r="P93" i="2"/>
  <c r="O93" i="2"/>
  <c r="N93" i="2"/>
  <c r="M93" i="2"/>
  <c r="L93" i="2"/>
  <c r="I93" i="2"/>
  <c r="H93" i="2"/>
  <c r="G93" i="2"/>
  <c r="F93" i="2"/>
  <c r="E93" i="2"/>
  <c r="D93" i="2"/>
  <c r="C93" i="2"/>
  <c r="Z92" i="2"/>
  <c r="W92" i="2"/>
  <c r="S92" i="2"/>
  <c r="R92" i="2"/>
  <c r="Q92" i="2"/>
  <c r="P92" i="2"/>
  <c r="O92" i="2"/>
  <c r="N92" i="2"/>
  <c r="M92" i="2"/>
  <c r="L92" i="2"/>
  <c r="I92" i="2"/>
  <c r="H92" i="2"/>
  <c r="G92" i="2"/>
  <c r="F92" i="2"/>
  <c r="E92" i="2"/>
  <c r="D92" i="2"/>
  <c r="C92" i="2"/>
  <c r="Z91" i="2"/>
  <c r="W91" i="2"/>
  <c r="S91" i="2"/>
  <c r="R91" i="2"/>
  <c r="Q91" i="2"/>
  <c r="P91" i="2"/>
  <c r="O91" i="2"/>
  <c r="N91" i="2"/>
  <c r="M91" i="2"/>
  <c r="L91" i="2"/>
  <c r="I91" i="2"/>
  <c r="H91" i="2"/>
  <c r="G91" i="2"/>
  <c r="F91" i="2"/>
  <c r="E91" i="2"/>
  <c r="D91" i="2"/>
  <c r="C91" i="2"/>
  <c r="Z90" i="2"/>
  <c r="W90" i="2"/>
  <c r="S90" i="2"/>
  <c r="R90" i="2"/>
  <c r="Q90" i="2"/>
  <c r="P90" i="2"/>
  <c r="O90" i="2"/>
  <c r="N90" i="2"/>
  <c r="M90" i="2"/>
  <c r="L90" i="2"/>
  <c r="I90" i="2"/>
  <c r="H90" i="2"/>
  <c r="G90" i="2"/>
  <c r="F90" i="2"/>
  <c r="E90" i="2"/>
  <c r="D90" i="2"/>
  <c r="C90" i="2"/>
  <c r="Z89" i="2"/>
  <c r="W89" i="2"/>
  <c r="S89" i="2"/>
  <c r="R89" i="2"/>
  <c r="Q89" i="2"/>
  <c r="P89" i="2"/>
  <c r="O89" i="2"/>
  <c r="N89" i="2"/>
  <c r="M89" i="2"/>
  <c r="L89" i="2"/>
  <c r="I89" i="2"/>
  <c r="H89" i="2"/>
  <c r="G89" i="2"/>
  <c r="F89" i="2"/>
  <c r="E89" i="2"/>
  <c r="D89" i="2"/>
  <c r="C89" i="2"/>
  <c r="Z88" i="2"/>
  <c r="W88" i="2"/>
  <c r="S88" i="2"/>
  <c r="R88" i="2"/>
  <c r="Q88" i="2"/>
  <c r="P88" i="2"/>
  <c r="O88" i="2"/>
  <c r="N88" i="2"/>
  <c r="M88" i="2"/>
  <c r="L88" i="2"/>
  <c r="I88" i="2"/>
  <c r="H88" i="2"/>
  <c r="G88" i="2"/>
  <c r="F88" i="2"/>
  <c r="E88" i="2"/>
  <c r="D88" i="2"/>
  <c r="C88" i="2"/>
  <c r="Z87" i="2"/>
  <c r="W87" i="2"/>
  <c r="S87" i="2"/>
  <c r="R87" i="2"/>
  <c r="Q87" i="2"/>
  <c r="P87" i="2"/>
  <c r="O87" i="2"/>
  <c r="N87" i="2"/>
  <c r="M87" i="2"/>
  <c r="L87" i="2"/>
  <c r="I87" i="2"/>
  <c r="H87" i="2"/>
  <c r="G87" i="2"/>
  <c r="F87" i="2"/>
  <c r="E87" i="2"/>
  <c r="D87" i="2"/>
  <c r="C87" i="2"/>
  <c r="Z86" i="2"/>
  <c r="W86" i="2"/>
  <c r="S86" i="2"/>
  <c r="R86" i="2"/>
  <c r="Q86" i="2"/>
  <c r="P86" i="2"/>
  <c r="O86" i="2"/>
  <c r="N86" i="2"/>
  <c r="M86" i="2"/>
  <c r="L86" i="2"/>
  <c r="I86" i="2"/>
  <c r="H86" i="2"/>
  <c r="G86" i="2"/>
  <c r="F86" i="2"/>
  <c r="E86" i="2"/>
  <c r="D86" i="2"/>
  <c r="C86" i="2"/>
  <c r="Z85" i="2"/>
  <c r="W85" i="2"/>
  <c r="S85" i="2"/>
  <c r="R85" i="2"/>
  <c r="Q85" i="2"/>
  <c r="P85" i="2"/>
  <c r="O85" i="2"/>
  <c r="N85" i="2"/>
  <c r="M85" i="2"/>
  <c r="L85" i="2"/>
  <c r="I85" i="2"/>
  <c r="H85" i="2"/>
  <c r="G85" i="2"/>
  <c r="F85" i="2"/>
  <c r="E85" i="2"/>
  <c r="D85" i="2"/>
  <c r="C85" i="2"/>
  <c r="Z84" i="2"/>
  <c r="W84" i="2"/>
  <c r="S84" i="2"/>
  <c r="R84" i="2"/>
  <c r="Q84" i="2"/>
  <c r="P84" i="2"/>
  <c r="O84" i="2"/>
  <c r="N84" i="2"/>
  <c r="M84" i="2"/>
  <c r="L84" i="2"/>
  <c r="I84" i="2"/>
  <c r="H84" i="2"/>
  <c r="G84" i="2"/>
  <c r="F84" i="2"/>
  <c r="E84" i="2"/>
  <c r="D84" i="2"/>
  <c r="C84" i="2"/>
  <c r="Z83" i="2"/>
  <c r="W83" i="2"/>
  <c r="S83" i="2"/>
  <c r="R83" i="2"/>
  <c r="Q83" i="2"/>
  <c r="P83" i="2"/>
  <c r="O83" i="2"/>
  <c r="N83" i="2"/>
  <c r="M83" i="2"/>
  <c r="L83" i="2"/>
  <c r="I83" i="2"/>
  <c r="H83" i="2"/>
  <c r="G83" i="2"/>
  <c r="F83" i="2"/>
  <c r="E83" i="2"/>
  <c r="D83" i="2"/>
  <c r="C83" i="2"/>
  <c r="Z82" i="2"/>
  <c r="W82" i="2"/>
  <c r="S82" i="2"/>
  <c r="R82" i="2"/>
  <c r="Q82" i="2"/>
  <c r="P82" i="2"/>
  <c r="O82" i="2"/>
  <c r="N82" i="2"/>
  <c r="M82" i="2"/>
  <c r="L82" i="2"/>
  <c r="I82" i="2"/>
  <c r="H82" i="2"/>
  <c r="G82" i="2"/>
  <c r="F82" i="2"/>
  <c r="E82" i="2"/>
  <c r="D82" i="2"/>
  <c r="C82" i="2"/>
  <c r="Z81" i="2"/>
  <c r="W81" i="2"/>
  <c r="S81" i="2"/>
  <c r="R81" i="2"/>
  <c r="Q81" i="2"/>
  <c r="P81" i="2"/>
  <c r="O81" i="2"/>
  <c r="N81" i="2"/>
  <c r="M81" i="2"/>
  <c r="L81" i="2"/>
  <c r="I81" i="2"/>
  <c r="H81" i="2"/>
  <c r="G81" i="2"/>
  <c r="F81" i="2"/>
  <c r="E81" i="2"/>
  <c r="D81" i="2"/>
  <c r="C81" i="2"/>
  <c r="Z80" i="2"/>
  <c r="W80" i="2"/>
  <c r="S80" i="2"/>
  <c r="R80" i="2"/>
  <c r="Q80" i="2"/>
  <c r="P80" i="2"/>
  <c r="O80" i="2"/>
  <c r="N80" i="2"/>
  <c r="M80" i="2"/>
  <c r="L80" i="2"/>
  <c r="I80" i="2"/>
  <c r="H80" i="2"/>
  <c r="G80" i="2"/>
  <c r="F80" i="2"/>
  <c r="E80" i="2"/>
  <c r="D80" i="2"/>
  <c r="C80" i="2"/>
  <c r="Z79" i="2"/>
  <c r="W79" i="2"/>
  <c r="S79" i="2"/>
  <c r="R79" i="2"/>
  <c r="Q79" i="2"/>
  <c r="P79" i="2"/>
  <c r="O79" i="2"/>
  <c r="N79" i="2"/>
  <c r="M79" i="2"/>
  <c r="L79" i="2"/>
  <c r="I79" i="2"/>
  <c r="H79" i="2"/>
  <c r="G79" i="2"/>
  <c r="F79" i="2"/>
  <c r="E79" i="2"/>
  <c r="D79" i="2"/>
  <c r="C79" i="2"/>
  <c r="Z78" i="2"/>
  <c r="W78" i="2"/>
  <c r="S78" i="2"/>
  <c r="R78" i="2"/>
  <c r="Q78" i="2"/>
  <c r="P78" i="2"/>
  <c r="O78" i="2"/>
  <c r="N78" i="2"/>
  <c r="M78" i="2"/>
  <c r="L78" i="2"/>
  <c r="I78" i="2"/>
  <c r="H78" i="2"/>
  <c r="G78" i="2"/>
  <c r="F78" i="2"/>
  <c r="E78" i="2"/>
  <c r="D78" i="2"/>
  <c r="C78" i="2"/>
  <c r="Z77" i="2"/>
  <c r="W77" i="2"/>
  <c r="S77" i="2"/>
  <c r="R77" i="2"/>
  <c r="Q77" i="2"/>
  <c r="P77" i="2"/>
  <c r="O77" i="2"/>
  <c r="N77" i="2"/>
  <c r="M77" i="2"/>
  <c r="L77" i="2"/>
  <c r="I77" i="2"/>
  <c r="H77" i="2"/>
  <c r="G77" i="2"/>
  <c r="F77" i="2"/>
  <c r="E77" i="2"/>
  <c r="D77" i="2"/>
  <c r="C77" i="2"/>
  <c r="Z76" i="2"/>
  <c r="W76" i="2"/>
  <c r="S76" i="2"/>
  <c r="R76" i="2"/>
  <c r="Q76" i="2"/>
  <c r="P76" i="2"/>
  <c r="O76" i="2"/>
  <c r="N76" i="2"/>
  <c r="M76" i="2"/>
  <c r="L76" i="2"/>
  <c r="I76" i="2"/>
  <c r="H76" i="2"/>
  <c r="G76" i="2"/>
  <c r="F76" i="2"/>
  <c r="E76" i="2"/>
  <c r="D76" i="2"/>
  <c r="C76" i="2"/>
  <c r="Z75" i="2"/>
  <c r="W75" i="2"/>
  <c r="S75" i="2"/>
  <c r="R75" i="2"/>
  <c r="Q75" i="2"/>
  <c r="P75" i="2"/>
  <c r="O75" i="2"/>
  <c r="N75" i="2"/>
  <c r="M75" i="2"/>
  <c r="L75" i="2"/>
  <c r="I75" i="2"/>
  <c r="H75" i="2"/>
  <c r="G75" i="2"/>
  <c r="F75" i="2"/>
  <c r="E75" i="2"/>
  <c r="D75" i="2"/>
  <c r="C75" i="2"/>
  <c r="Z74" i="2"/>
  <c r="W74" i="2"/>
  <c r="S74" i="2"/>
  <c r="R74" i="2"/>
  <c r="Q74" i="2"/>
  <c r="P74" i="2"/>
  <c r="O74" i="2"/>
  <c r="N74" i="2"/>
  <c r="M74" i="2"/>
  <c r="L74" i="2"/>
  <c r="I74" i="2"/>
  <c r="H74" i="2"/>
  <c r="G74" i="2"/>
  <c r="F74" i="2"/>
  <c r="E74" i="2"/>
  <c r="D74" i="2"/>
  <c r="C74" i="2"/>
  <c r="Z73" i="2"/>
  <c r="W73" i="2"/>
  <c r="S73" i="2"/>
  <c r="R73" i="2"/>
  <c r="Q73" i="2"/>
  <c r="P73" i="2"/>
  <c r="O73" i="2"/>
  <c r="N73" i="2"/>
  <c r="M73" i="2"/>
  <c r="L73" i="2"/>
  <c r="I73" i="2"/>
  <c r="H73" i="2"/>
  <c r="G73" i="2"/>
  <c r="F73" i="2"/>
  <c r="E73" i="2"/>
  <c r="D73" i="2"/>
  <c r="C73" i="2"/>
  <c r="Z72" i="2"/>
  <c r="W72" i="2"/>
  <c r="S72" i="2"/>
  <c r="R72" i="2"/>
  <c r="Q72" i="2"/>
  <c r="P72" i="2"/>
  <c r="O72" i="2"/>
  <c r="N72" i="2"/>
  <c r="M72" i="2"/>
  <c r="L72" i="2"/>
  <c r="I72" i="2"/>
  <c r="H72" i="2"/>
  <c r="G72" i="2"/>
  <c r="F72" i="2"/>
  <c r="E72" i="2"/>
  <c r="D72" i="2"/>
  <c r="C72" i="2"/>
  <c r="Z71" i="2"/>
  <c r="W71" i="2"/>
  <c r="S71" i="2"/>
  <c r="R71" i="2"/>
  <c r="Q71" i="2"/>
  <c r="P71" i="2"/>
  <c r="O71" i="2"/>
  <c r="N71" i="2"/>
  <c r="M71" i="2"/>
  <c r="L71" i="2"/>
  <c r="I71" i="2"/>
  <c r="H71" i="2"/>
  <c r="G71" i="2"/>
  <c r="F71" i="2"/>
  <c r="E71" i="2"/>
  <c r="D71" i="2"/>
  <c r="C71" i="2"/>
  <c r="Z70" i="2"/>
  <c r="W70" i="2"/>
  <c r="S70" i="2"/>
  <c r="R70" i="2"/>
  <c r="Q70" i="2"/>
  <c r="P70" i="2"/>
  <c r="O70" i="2"/>
  <c r="N70" i="2"/>
  <c r="M70" i="2"/>
  <c r="L70" i="2"/>
  <c r="I70" i="2"/>
  <c r="H70" i="2"/>
  <c r="G70" i="2"/>
  <c r="F70" i="2"/>
  <c r="E70" i="2"/>
  <c r="D70" i="2"/>
  <c r="C70" i="2"/>
  <c r="Z69" i="2"/>
  <c r="W69" i="2"/>
  <c r="S69" i="2"/>
  <c r="R69" i="2"/>
  <c r="Q69" i="2"/>
  <c r="P69" i="2"/>
  <c r="O69" i="2"/>
  <c r="N69" i="2"/>
  <c r="M69" i="2"/>
  <c r="L69" i="2"/>
  <c r="I69" i="2"/>
  <c r="H69" i="2"/>
  <c r="G69" i="2"/>
  <c r="F69" i="2"/>
  <c r="E69" i="2"/>
  <c r="D69" i="2"/>
  <c r="C69" i="2"/>
  <c r="S68" i="2"/>
  <c r="R68" i="2"/>
  <c r="Q68" i="2"/>
  <c r="P68" i="2"/>
  <c r="O68" i="2"/>
  <c r="N68" i="2"/>
  <c r="M68" i="2"/>
  <c r="L68" i="2"/>
  <c r="I68" i="2"/>
  <c r="H68" i="2"/>
  <c r="G68" i="2"/>
  <c r="F68" i="2"/>
  <c r="E68" i="2"/>
  <c r="D68" i="2"/>
  <c r="C68" i="2"/>
  <c r="Y63" i="2"/>
  <c r="X63" i="2"/>
  <c r="W63" i="2"/>
  <c r="V63" i="2"/>
  <c r="U63" i="2"/>
  <c r="T63" i="2"/>
  <c r="S63" i="2"/>
  <c r="R63" i="2"/>
  <c r="Q63" i="2"/>
  <c r="P63" i="2"/>
  <c r="L63" i="2"/>
  <c r="K63" i="2"/>
  <c r="J63" i="2"/>
  <c r="I63" i="2"/>
  <c r="H63" i="2"/>
  <c r="G63" i="2"/>
  <c r="F63" i="2"/>
  <c r="E63" i="2"/>
  <c r="D63" i="2"/>
  <c r="C63" i="2"/>
  <c r="Y62" i="2"/>
  <c r="X62" i="2"/>
  <c r="W62" i="2"/>
  <c r="V62" i="2"/>
  <c r="U62" i="2"/>
  <c r="T62" i="2"/>
  <c r="S62" i="2"/>
  <c r="R62" i="2"/>
  <c r="Q62" i="2"/>
  <c r="P62" i="2"/>
  <c r="L62" i="2"/>
  <c r="K62" i="2"/>
  <c r="J62" i="2"/>
  <c r="I62" i="2"/>
  <c r="H62" i="2"/>
  <c r="G62" i="2"/>
  <c r="F62" i="2"/>
  <c r="E62" i="2"/>
  <c r="D62" i="2"/>
  <c r="C62" i="2"/>
  <c r="Y61" i="2"/>
  <c r="X61" i="2"/>
  <c r="W61" i="2"/>
  <c r="V61" i="2"/>
  <c r="U61" i="2"/>
  <c r="T61" i="2"/>
  <c r="S61" i="2"/>
  <c r="R61" i="2"/>
  <c r="Q61" i="2"/>
  <c r="P61" i="2"/>
  <c r="L61" i="2"/>
  <c r="K61" i="2"/>
  <c r="J61" i="2"/>
  <c r="I61" i="2"/>
  <c r="H61" i="2"/>
  <c r="G61" i="2"/>
  <c r="F61" i="2"/>
  <c r="E61" i="2"/>
  <c r="D61" i="2"/>
  <c r="C61" i="2"/>
  <c r="Y60" i="2"/>
  <c r="X60" i="2"/>
  <c r="W60" i="2"/>
  <c r="V60" i="2"/>
  <c r="U60" i="2"/>
  <c r="T60" i="2"/>
  <c r="S60" i="2"/>
  <c r="R60" i="2"/>
  <c r="Q60" i="2"/>
  <c r="P60" i="2"/>
  <c r="L60" i="2"/>
  <c r="K60" i="2"/>
  <c r="J60" i="2"/>
  <c r="I60" i="2"/>
  <c r="H60" i="2"/>
  <c r="G60" i="2"/>
  <c r="F60" i="2"/>
  <c r="E60" i="2"/>
  <c r="D60" i="2"/>
  <c r="C60" i="2"/>
  <c r="Y59" i="2"/>
  <c r="X59" i="2"/>
  <c r="W59" i="2"/>
  <c r="V59" i="2"/>
  <c r="U59" i="2"/>
  <c r="T59" i="2"/>
  <c r="S59" i="2"/>
  <c r="R59" i="2"/>
  <c r="Q59" i="2"/>
  <c r="P59" i="2"/>
  <c r="L59" i="2"/>
  <c r="K59" i="2"/>
  <c r="J59" i="2"/>
  <c r="I59" i="2"/>
  <c r="H59" i="2"/>
  <c r="G59" i="2"/>
  <c r="F59" i="2"/>
  <c r="E59" i="2"/>
  <c r="D59" i="2"/>
  <c r="C59" i="2"/>
  <c r="Y58" i="2"/>
  <c r="X58" i="2"/>
  <c r="W58" i="2"/>
  <c r="V58" i="2"/>
  <c r="U58" i="2"/>
  <c r="T58" i="2"/>
  <c r="S58" i="2"/>
  <c r="R58" i="2"/>
  <c r="Q58" i="2"/>
  <c r="P58" i="2"/>
  <c r="L58" i="2"/>
  <c r="K58" i="2"/>
  <c r="J58" i="2"/>
  <c r="I58" i="2"/>
  <c r="H58" i="2"/>
  <c r="G58" i="2"/>
  <c r="F58" i="2"/>
  <c r="E58" i="2"/>
  <c r="D58" i="2"/>
  <c r="C58" i="2"/>
  <c r="Y57" i="2"/>
  <c r="X57" i="2"/>
  <c r="W57" i="2"/>
  <c r="V57" i="2"/>
  <c r="U57" i="2"/>
  <c r="T57" i="2"/>
  <c r="S57" i="2"/>
  <c r="R57" i="2"/>
  <c r="Q57" i="2"/>
  <c r="P57" i="2"/>
  <c r="L57" i="2"/>
  <c r="K57" i="2"/>
  <c r="J57" i="2"/>
  <c r="I57" i="2"/>
  <c r="H57" i="2"/>
  <c r="G57" i="2"/>
  <c r="F57" i="2"/>
  <c r="E57" i="2"/>
  <c r="D57" i="2"/>
  <c r="C57" i="2"/>
  <c r="Y56" i="2"/>
  <c r="X56" i="2"/>
  <c r="W56" i="2"/>
  <c r="V56" i="2"/>
  <c r="U56" i="2"/>
  <c r="T56" i="2"/>
  <c r="S56" i="2"/>
  <c r="R56" i="2"/>
  <c r="Q56" i="2"/>
  <c r="P56" i="2"/>
  <c r="L56" i="2"/>
  <c r="K56" i="2"/>
  <c r="J56" i="2"/>
  <c r="I56" i="2"/>
  <c r="H56" i="2"/>
  <c r="G56" i="2"/>
  <c r="F56" i="2"/>
  <c r="E56" i="2"/>
  <c r="D56" i="2"/>
  <c r="C56" i="2"/>
  <c r="Y55" i="2"/>
  <c r="X55" i="2"/>
  <c r="W55" i="2"/>
  <c r="V55" i="2"/>
  <c r="U55" i="2"/>
  <c r="T55" i="2"/>
  <c r="S55" i="2"/>
  <c r="R55" i="2"/>
  <c r="Q55" i="2"/>
  <c r="P55" i="2"/>
  <c r="L55" i="2"/>
  <c r="K55" i="2"/>
  <c r="J55" i="2"/>
  <c r="I55" i="2"/>
  <c r="H55" i="2"/>
  <c r="G55" i="2"/>
  <c r="F55" i="2"/>
  <c r="E55" i="2"/>
  <c r="D55" i="2"/>
  <c r="C55" i="2"/>
  <c r="Y54" i="2"/>
  <c r="X54" i="2"/>
  <c r="W54" i="2"/>
  <c r="V54" i="2"/>
  <c r="U54" i="2"/>
  <c r="T54" i="2"/>
  <c r="S54" i="2"/>
  <c r="R54" i="2"/>
  <c r="Q54" i="2"/>
  <c r="P54" i="2"/>
  <c r="L54" i="2"/>
  <c r="K54" i="2"/>
  <c r="J54" i="2"/>
  <c r="I54" i="2"/>
  <c r="H54" i="2"/>
  <c r="G54" i="2"/>
  <c r="F54" i="2"/>
  <c r="E54" i="2"/>
  <c r="D54" i="2"/>
  <c r="C54" i="2"/>
  <c r="Y53" i="2"/>
  <c r="X53" i="2"/>
  <c r="W53" i="2"/>
  <c r="V53" i="2"/>
  <c r="U53" i="2"/>
  <c r="T53" i="2"/>
  <c r="S53" i="2"/>
  <c r="R53" i="2"/>
  <c r="Q53" i="2"/>
  <c r="P53" i="2"/>
  <c r="L53" i="2"/>
  <c r="K53" i="2"/>
  <c r="J53" i="2"/>
  <c r="I53" i="2"/>
  <c r="H53" i="2"/>
  <c r="G53" i="2"/>
  <c r="F53" i="2"/>
  <c r="E53" i="2"/>
  <c r="D53" i="2"/>
  <c r="C53" i="2"/>
  <c r="Y52" i="2"/>
  <c r="X52" i="2"/>
  <c r="W52" i="2"/>
  <c r="V52" i="2"/>
  <c r="U52" i="2"/>
  <c r="T52" i="2"/>
  <c r="S52" i="2"/>
  <c r="R52" i="2"/>
  <c r="Q52" i="2"/>
  <c r="P52" i="2"/>
  <c r="L52" i="2"/>
  <c r="K52" i="2"/>
  <c r="J52" i="2"/>
  <c r="I52" i="2"/>
  <c r="H52" i="2"/>
  <c r="G52" i="2"/>
  <c r="F52" i="2"/>
  <c r="E52" i="2"/>
  <c r="D52" i="2"/>
  <c r="C52" i="2"/>
  <c r="Y51" i="2"/>
  <c r="X51" i="2"/>
  <c r="W51" i="2"/>
  <c r="V51" i="2"/>
  <c r="U51" i="2"/>
  <c r="T51" i="2"/>
  <c r="S51" i="2"/>
  <c r="R51" i="2"/>
  <c r="Q51" i="2"/>
  <c r="P51" i="2"/>
  <c r="L51" i="2"/>
  <c r="K51" i="2"/>
  <c r="J51" i="2"/>
  <c r="I51" i="2"/>
  <c r="H51" i="2"/>
  <c r="G51" i="2"/>
  <c r="F51" i="2"/>
  <c r="E51" i="2"/>
  <c r="D51" i="2"/>
  <c r="C51" i="2"/>
  <c r="Y50" i="2"/>
  <c r="X50" i="2"/>
  <c r="W50" i="2"/>
  <c r="V50" i="2"/>
  <c r="U50" i="2"/>
  <c r="T50" i="2"/>
  <c r="S50" i="2"/>
  <c r="R50" i="2"/>
  <c r="Q50" i="2"/>
  <c r="P50" i="2"/>
  <c r="L50" i="2"/>
  <c r="K50" i="2"/>
  <c r="J50" i="2"/>
  <c r="I50" i="2"/>
  <c r="H50" i="2"/>
  <c r="G50" i="2"/>
  <c r="F50" i="2"/>
  <c r="E50" i="2"/>
  <c r="D50" i="2"/>
  <c r="C50" i="2"/>
  <c r="Y49" i="2"/>
  <c r="X49" i="2"/>
  <c r="W49" i="2"/>
  <c r="V49" i="2"/>
  <c r="U49" i="2"/>
  <c r="T49" i="2"/>
  <c r="S49" i="2"/>
  <c r="R49" i="2"/>
  <c r="Q49" i="2"/>
  <c r="P49" i="2"/>
  <c r="L49" i="2"/>
  <c r="K49" i="2"/>
  <c r="J49" i="2"/>
  <c r="I49" i="2"/>
  <c r="H49" i="2"/>
  <c r="G49" i="2"/>
  <c r="F49" i="2"/>
  <c r="E49" i="2"/>
  <c r="D49" i="2"/>
  <c r="C49" i="2"/>
  <c r="Y48" i="2"/>
  <c r="X48" i="2"/>
  <c r="W48" i="2"/>
  <c r="V48" i="2"/>
  <c r="U48" i="2"/>
  <c r="T48" i="2"/>
  <c r="S48" i="2"/>
  <c r="R48" i="2"/>
  <c r="Q48" i="2"/>
  <c r="P48" i="2"/>
  <c r="L48" i="2"/>
  <c r="K48" i="2"/>
  <c r="J48" i="2"/>
  <c r="I48" i="2"/>
  <c r="H48" i="2"/>
  <c r="G48" i="2"/>
  <c r="F48" i="2"/>
  <c r="E48" i="2"/>
  <c r="D48" i="2"/>
  <c r="C48" i="2"/>
  <c r="Y47" i="2"/>
  <c r="X47" i="2"/>
  <c r="W47" i="2"/>
  <c r="V47" i="2"/>
  <c r="U47" i="2"/>
  <c r="T47" i="2"/>
  <c r="S47" i="2"/>
  <c r="R47" i="2"/>
  <c r="Q47" i="2"/>
  <c r="P47" i="2"/>
  <c r="L47" i="2"/>
  <c r="K47" i="2"/>
  <c r="J47" i="2"/>
  <c r="I47" i="2"/>
  <c r="H47" i="2"/>
  <c r="G47" i="2"/>
  <c r="F47" i="2"/>
  <c r="E47" i="2"/>
  <c r="D47" i="2"/>
  <c r="C47" i="2"/>
  <c r="Y46" i="2"/>
  <c r="X46" i="2"/>
  <c r="W46" i="2"/>
  <c r="V46" i="2"/>
  <c r="U46" i="2"/>
  <c r="T46" i="2"/>
  <c r="S46" i="2"/>
  <c r="R46" i="2"/>
  <c r="Q46" i="2"/>
  <c r="P46" i="2"/>
  <c r="L46" i="2"/>
  <c r="K46" i="2"/>
  <c r="J46" i="2"/>
  <c r="I46" i="2"/>
  <c r="H46" i="2"/>
  <c r="G46" i="2"/>
  <c r="F46" i="2"/>
  <c r="E46" i="2"/>
  <c r="D46" i="2"/>
  <c r="C46" i="2"/>
  <c r="Y45" i="2"/>
  <c r="X45" i="2"/>
  <c r="W45" i="2"/>
  <c r="V45" i="2"/>
  <c r="U45" i="2"/>
  <c r="T45" i="2"/>
  <c r="S45" i="2"/>
  <c r="R45" i="2"/>
  <c r="Q45" i="2"/>
  <c r="P45" i="2"/>
  <c r="L45" i="2"/>
  <c r="K45" i="2"/>
  <c r="J45" i="2"/>
  <c r="I45" i="2"/>
  <c r="H45" i="2"/>
  <c r="G45" i="2"/>
  <c r="F45" i="2"/>
  <c r="E45" i="2"/>
  <c r="D45" i="2"/>
  <c r="C45" i="2"/>
  <c r="Y44" i="2"/>
  <c r="X44" i="2"/>
  <c r="W44" i="2"/>
  <c r="V44" i="2"/>
  <c r="U44" i="2"/>
  <c r="T44" i="2"/>
  <c r="S44" i="2"/>
  <c r="R44" i="2"/>
  <c r="Q44" i="2"/>
  <c r="P44" i="2"/>
  <c r="L44" i="2"/>
  <c r="K44" i="2"/>
  <c r="J44" i="2"/>
  <c r="I44" i="2"/>
  <c r="H44" i="2"/>
  <c r="G44" i="2"/>
  <c r="F44" i="2"/>
  <c r="E44" i="2"/>
  <c r="D44" i="2"/>
  <c r="C44" i="2"/>
  <c r="Y43" i="2"/>
  <c r="X43" i="2"/>
  <c r="W43" i="2"/>
  <c r="V43" i="2"/>
  <c r="U43" i="2"/>
  <c r="T43" i="2"/>
  <c r="S43" i="2"/>
  <c r="R43" i="2"/>
  <c r="Q43" i="2"/>
  <c r="P43" i="2"/>
  <c r="L43" i="2"/>
  <c r="K43" i="2"/>
  <c r="J43" i="2"/>
  <c r="I43" i="2"/>
  <c r="H43" i="2"/>
  <c r="G43" i="2"/>
  <c r="F43" i="2"/>
  <c r="E43" i="2"/>
  <c r="D43" i="2"/>
  <c r="C43" i="2"/>
  <c r="Y42" i="2"/>
  <c r="X42" i="2"/>
  <c r="W42" i="2"/>
  <c r="V42" i="2"/>
  <c r="U42" i="2"/>
  <c r="T42" i="2"/>
  <c r="S42" i="2"/>
  <c r="R42" i="2"/>
  <c r="Q42" i="2"/>
  <c r="P42" i="2"/>
  <c r="L42" i="2"/>
  <c r="K42" i="2"/>
  <c r="J42" i="2"/>
  <c r="I42" i="2"/>
  <c r="H42" i="2"/>
  <c r="G42" i="2"/>
  <c r="F42" i="2"/>
  <c r="E42" i="2"/>
  <c r="D42" i="2"/>
  <c r="C42" i="2"/>
  <c r="Y41" i="2"/>
  <c r="X41" i="2"/>
  <c r="W41" i="2"/>
  <c r="V41" i="2"/>
  <c r="U41" i="2"/>
  <c r="T41" i="2"/>
  <c r="S41" i="2"/>
  <c r="R41" i="2"/>
  <c r="Q41" i="2"/>
  <c r="P41" i="2"/>
  <c r="L41" i="2"/>
  <c r="K41" i="2"/>
  <c r="J41" i="2"/>
  <c r="I41" i="2"/>
  <c r="H41" i="2"/>
  <c r="G41" i="2"/>
  <c r="F41" i="2"/>
  <c r="E41" i="2"/>
  <c r="D41" i="2"/>
  <c r="C41" i="2"/>
  <c r="Y40" i="2"/>
  <c r="X40" i="2"/>
  <c r="W40" i="2"/>
  <c r="V40" i="2"/>
  <c r="U40" i="2"/>
  <c r="T40" i="2"/>
  <c r="S40" i="2"/>
  <c r="R40" i="2"/>
  <c r="Q40" i="2"/>
  <c r="P40" i="2"/>
  <c r="L40" i="2"/>
  <c r="K40" i="2"/>
  <c r="J40" i="2"/>
  <c r="I40" i="2"/>
  <c r="H40" i="2"/>
  <c r="G40" i="2"/>
  <c r="F40" i="2"/>
  <c r="E40" i="2"/>
  <c r="D40" i="2"/>
  <c r="C40" i="2"/>
  <c r="Y39" i="2"/>
  <c r="X39" i="2"/>
  <c r="W39" i="2"/>
  <c r="V39" i="2"/>
  <c r="U39" i="2"/>
  <c r="T39" i="2"/>
  <c r="S39" i="2"/>
  <c r="R39" i="2"/>
  <c r="Q39" i="2"/>
  <c r="P39" i="2"/>
  <c r="L39" i="2"/>
  <c r="K39" i="2"/>
  <c r="J39" i="2"/>
  <c r="I39" i="2"/>
  <c r="H39" i="2"/>
  <c r="G39" i="2"/>
  <c r="F39" i="2"/>
  <c r="E39" i="2"/>
  <c r="D39" i="2"/>
  <c r="C39" i="2"/>
  <c r="Y38" i="2"/>
  <c r="X38" i="2"/>
  <c r="W38" i="2"/>
  <c r="V38" i="2"/>
  <c r="U38" i="2"/>
  <c r="T38" i="2"/>
  <c r="S38" i="2"/>
  <c r="R38" i="2"/>
  <c r="Q38" i="2"/>
  <c r="P38" i="2"/>
  <c r="L38" i="2"/>
  <c r="K38" i="2"/>
  <c r="J38" i="2"/>
  <c r="I38" i="2"/>
  <c r="H38" i="2"/>
  <c r="G38" i="2"/>
  <c r="F38" i="2"/>
  <c r="E38" i="2"/>
  <c r="D38" i="2"/>
  <c r="C38" i="2"/>
  <c r="Y37" i="2"/>
  <c r="X37" i="2"/>
  <c r="W37" i="2"/>
  <c r="V37" i="2"/>
  <c r="U37" i="2"/>
  <c r="T37" i="2"/>
  <c r="S37" i="2"/>
  <c r="R37" i="2"/>
  <c r="Q37" i="2"/>
  <c r="P37" i="2"/>
  <c r="L37" i="2"/>
  <c r="K37" i="2"/>
  <c r="J37" i="2"/>
  <c r="I37" i="2"/>
  <c r="H37" i="2"/>
  <c r="G37" i="2"/>
  <c r="F37" i="2"/>
  <c r="E37" i="2"/>
  <c r="D37" i="2"/>
  <c r="C37" i="2"/>
  <c r="Y36" i="2"/>
  <c r="X36" i="2"/>
  <c r="W36" i="2"/>
  <c r="V36" i="2"/>
  <c r="U36" i="2"/>
  <c r="T36" i="2"/>
  <c r="S36" i="2"/>
  <c r="R36" i="2"/>
  <c r="Q36" i="2"/>
  <c r="P36" i="2"/>
  <c r="L36" i="2"/>
  <c r="K36" i="2"/>
  <c r="J36" i="2"/>
  <c r="I36" i="2"/>
  <c r="H36" i="2"/>
  <c r="G36" i="2"/>
  <c r="F36" i="2"/>
  <c r="E36" i="2"/>
  <c r="D36" i="2"/>
  <c r="C36" i="2"/>
  <c r="Y35" i="2"/>
  <c r="X35" i="2"/>
  <c r="W35" i="2"/>
  <c r="V35" i="2"/>
  <c r="U35" i="2"/>
  <c r="T35" i="2"/>
  <c r="S35" i="2"/>
  <c r="R35" i="2"/>
  <c r="Q35" i="2"/>
  <c r="P35" i="2"/>
  <c r="L35" i="2"/>
  <c r="K35" i="2"/>
  <c r="J35" i="2"/>
  <c r="I35" i="2"/>
  <c r="H35" i="2"/>
  <c r="G35" i="2"/>
  <c r="F35" i="2"/>
  <c r="E35" i="2"/>
  <c r="D35" i="2"/>
  <c r="C35" i="2"/>
  <c r="Y34" i="2"/>
  <c r="X34" i="2"/>
  <c r="W34" i="2"/>
  <c r="V34" i="2"/>
  <c r="U34" i="2"/>
  <c r="T34" i="2"/>
  <c r="S34" i="2"/>
  <c r="R34" i="2"/>
  <c r="Q34" i="2"/>
  <c r="P34" i="2"/>
  <c r="L34" i="2"/>
  <c r="K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Q33" i="2"/>
  <c r="P33" i="2"/>
  <c r="M33" i="2"/>
  <c r="L33" i="2"/>
  <c r="K33" i="2"/>
  <c r="J33" i="2"/>
  <c r="I33" i="2"/>
  <c r="H33" i="2"/>
  <c r="G33" i="2"/>
  <c r="F33" i="2"/>
  <c r="E33" i="2"/>
  <c r="D33" i="2"/>
  <c r="C33" i="2"/>
  <c r="Y32" i="2"/>
  <c r="X32" i="2"/>
  <c r="W32" i="2"/>
  <c r="V32" i="2"/>
  <c r="U32" i="2"/>
  <c r="T32" i="2"/>
  <c r="S32" i="2"/>
  <c r="R32" i="2"/>
  <c r="Q32" i="2"/>
  <c r="P32" i="2"/>
  <c r="L32" i="2"/>
  <c r="K32" i="2"/>
  <c r="J32" i="2"/>
  <c r="I32" i="2"/>
  <c r="H32" i="2"/>
  <c r="G32" i="2"/>
  <c r="F32" i="2"/>
  <c r="E32" i="2"/>
  <c r="D32" i="2"/>
  <c r="C32" i="2"/>
  <c r="Y31" i="2"/>
  <c r="X31" i="2"/>
  <c r="W31" i="2"/>
  <c r="V31" i="2"/>
  <c r="U31" i="2"/>
  <c r="T31" i="2"/>
  <c r="S31" i="2"/>
  <c r="R31" i="2"/>
  <c r="Q31" i="2"/>
  <c r="P31" i="2"/>
  <c r="L31" i="2"/>
  <c r="K31" i="2"/>
  <c r="J31" i="2"/>
  <c r="I31" i="2"/>
  <c r="H31" i="2"/>
  <c r="G31" i="2"/>
  <c r="F31" i="2"/>
  <c r="E31" i="2"/>
  <c r="D31" i="2"/>
  <c r="C31" i="2"/>
  <c r="Y30" i="2"/>
  <c r="X30" i="2"/>
  <c r="W30" i="2"/>
  <c r="V30" i="2"/>
  <c r="U30" i="2"/>
  <c r="T30" i="2"/>
  <c r="S30" i="2"/>
  <c r="R30" i="2"/>
  <c r="Q30" i="2"/>
  <c r="P30" i="2"/>
  <c r="L30" i="2"/>
  <c r="K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Q29" i="2"/>
  <c r="P29" i="2"/>
  <c r="L29" i="2"/>
  <c r="K29" i="2"/>
  <c r="J29" i="2"/>
  <c r="I29" i="2"/>
  <c r="H29" i="2"/>
  <c r="G29" i="2"/>
  <c r="F29" i="2"/>
  <c r="E29" i="2"/>
  <c r="D29" i="2"/>
  <c r="C29" i="2"/>
  <c r="Y28" i="2"/>
  <c r="X28" i="2"/>
  <c r="W28" i="2"/>
  <c r="V28" i="2"/>
  <c r="U28" i="2"/>
  <c r="T28" i="2"/>
  <c r="S28" i="2"/>
  <c r="R28" i="2"/>
  <c r="Q28" i="2"/>
  <c r="P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V27" i="2"/>
  <c r="U27" i="2"/>
  <c r="T27" i="2"/>
  <c r="S27" i="2"/>
  <c r="R27" i="2"/>
  <c r="Q27" i="2"/>
  <c r="P27" i="2"/>
  <c r="L27" i="2"/>
  <c r="K27" i="2"/>
  <c r="J27" i="2"/>
  <c r="I27" i="2"/>
  <c r="H27" i="2"/>
  <c r="G27" i="2"/>
  <c r="F27" i="2"/>
  <c r="E27" i="2"/>
  <c r="D27" i="2"/>
  <c r="C27" i="2"/>
  <c r="Y26" i="2"/>
  <c r="X26" i="2"/>
  <c r="W26" i="2"/>
  <c r="V26" i="2"/>
  <c r="U26" i="2"/>
  <c r="T26" i="2"/>
  <c r="S26" i="2"/>
  <c r="R26" i="2"/>
  <c r="Q26" i="2"/>
  <c r="P26" i="2"/>
  <c r="L26" i="2"/>
  <c r="K26" i="2"/>
  <c r="J26" i="2"/>
  <c r="I26" i="2"/>
  <c r="H26" i="2"/>
  <c r="G26" i="2"/>
  <c r="F26" i="2"/>
  <c r="E26" i="2"/>
  <c r="D26" i="2"/>
  <c r="C26" i="2"/>
  <c r="Y25" i="2"/>
  <c r="X25" i="2"/>
  <c r="W25" i="2"/>
  <c r="V25" i="2"/>
  <c r="U25" i="2"/>
  <c r="T25" i="2"/>
  <c r="S25" i="2"/>
  <c r="R25" i="2"/>
  <c r="Q25" i="2"/>
  <c r="P25" i="2"/>
  <c r="L25" i="2"/>
  <c r="K25" i="2"/>
  <c r="J25" i="2"/>
  <c r="I25" i="2"/>
  <c r="H25" i="2"/>
  <c r="G25" i="2"/>
  <c r="F25" i="2"/>
  <c r="E25" i="2"/>
  <c r="D25" i="2"/>
  <c r="C25" i="2"/>
  <c r="Y24" i="2"/>
  <c r="X24" i="2"/>
  <c r="W24" i="2"/>
  <c r="V24" i="2"/>
  <c r="U24" i="2"/>
  <c r="T24" i="2"/>
  <c r="S24" i="2"/>
  <c r="R24" i="2"/>
  <c r="Q24" i="2"/>
  <c r="P24" i="2"/>
  <c r="L24" i="2"/>
  <c r="K24" i="2"/>
  <c r="J24" i="2"/>
  <c r="I24" i="2"/>
  <c r="H24" i="2"/>
  <c r="G24" i="2"/>
  <c r="F24" i="2"/>
  <c r="E24" i="2"/>
  <c r="D24" i="2"/>
  <c r="C24" i="2"/>
  <c r="Y23" i="2"/>
  <c r="X23" i="2"/>
  <c r="W23" i="2"/>
  <c r="V23" i="2"/>
  <c r="U23" i="2"/>
  <c r="T23" i="2"/>
  <c r="S23" i="2"/>
  <c r="R23" i="2"/>
  <c r="Q23" i="2"/>
  <c r="P23" i="2"/>
  <c r="L23" i="2"/>
  <c r="K23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Q22" i="2"/>
  <c r="P22" i="2"/>
  <c r="L22" i="2"/>
  <c r="K22" i="2"/>
  <c r="J22" i="2"/>
  <c r="I22" i="2"/>
  <c r="H22" i="2"/>
  <c r="G22" i="2"/>
  <c r="F22" i="2"/>
  <c r="E22" i="2"/>
  <c r="D22" i="2"/>
  <c r="C22" i="2"/>
  <c r="Y21" i="2"/>
  <c r="X21" i="2"/>
  <c r="W21" i="2"/>
  <c r="V21" i="2"/>
  <c r="U21" i="2"/>
  <c r="T21" i="2"/>
  <c r="S21" i="2"/>
  <c r="R21" i="2"/>
  <c r="Q21" i="2"/>
  <c r="P21" i="2"/>
  <c r="L21" i="2"/>
  <c r="K21" i="2"/>
  <c r="J21" i="2"/>
  <c r="I21" i="2"/>
  <c r="H21" i="2"/>
  <c r="G21" i="2"/>
  <c r="F21" i="2"/>
  <c r="E21" i="2"/>
  <c r="D21" i="2"/>
  <c r="C21" i="2"/>
  <c r="Y20" i="2"/>
  <c r="X20" i="2"/>
  <c r="W20" i="2"/>
  <c r="V20" i="2"/>
  <c r="U20" i="2"/>
  <c r="T20" i="2"/>
  <c r="S20" i="2"/>
  <c r="R20" i="2"/>
  <c r="Q20" i="2"/>
  <c r="P20" i="2"/>
  <c r="L20" i="2"/>
  <c r="K20" i="2"/>
  <c r="J20" i="2"/>
  <c r="I20" i="2"/>
  <c r="H20" i="2"/>
  <c r="G20" i="2"/>
  <c r="F20" i="2"/>
  <c r="E20" i="2"/>
  <c r="D20" i="2"/>
  <c r="C20" i="2"/>
  <c r="Y19" i="2"/>
  <c r="X19" i="2"/>
  <c r="W19" i="2"/>
  <c r="V19" i="2"/>
  <c r="U19" i="2"/>
  <c r="T19" i="2"/>
  <c r="S19" i="2"/>
  <c r="R19" i="2"/>
  <c r="Q19" i="2"/>
  <c r="P19" i="2"/>
  <c r="L19" i="2"/>
  <c r="K19" i="2"/>
  <c r="J19" i="2"/>
  <c r="I19" i="2"/>
  <c r="H19" i="2"/>
  <c r="G19" i="2"/>
  <c r="F19" i="2"/>
  <c r="E19" i="2"/>
  <c r="D19" i="2"/>
  <c r="C19" i="2"/>
  <c r="Y18" i="2"/>
  <c r="X18" i="2"/>
  <c r="W18" i="2"/>
  <c r="V18" i="2"/>
  <c r="U18" i="2"/>
  <c r="T18" i="2"/>
  <c r="S18" i="2"/>
  <c r="R18" i="2"/>
  <c r="Q18" i="2"/>
  <c r="P18" i="2"/>
  <c r="L18" i="2"/>
  <c r="K18" i="2"/>
  <c r="J18" i="2"/>
  <c r="I18" i="2"/>
  <c r="H18" i="2"/>
  <c r="G18" i="2"/>
  <c r="F18" i="2"/>
  <c r="E18" i="2"/>
  <c r="D18" i="2"/>
  <c r="C18" i="2"/>
  <c r="Y17" i="2"/>
  <c r="X17" i="2"/>
  <c r="W17" i="2"/>
  <c r="V17" i="2"/>
  <c r="U17" i="2"/>
  <c r="T17" i="2"/>
  <c r="S17" i="2"/>
  <c r="R17" i="2"/>
  <c r="Q17" i="2"/>
  <c r="P17" i="2"/>
  <c r="L17" i="2"/>
  <c r="K17" i="2"/>
  <c r="J17" i="2"/>
  <c r="I17" i="2"/>
  <c r="H17" i="2"/>
  <c r="G17" i="2"/>
  <c r="F17" i="2"/>
  <c r="E17" i="2"/>
  <c r="D17" i="2"/>
  <c r="C17" i="2"/>
  <c r="Y16" i="2"/>
  <c r="X16" i="2"/>
  <c r="W16" i="2"/>
  <c r="V16" i="2"/>
  <c r="U16" i="2"/>
  <c r="T16" i="2"/>
  <c r="S16" i="2"/>
  <c r="R16" i="2"/>
  <c r="Q16" i="2"/>
  <c r="P16" i="2"/>
  <c r="L16" i="2"/>
  <c r="K16" i="2"/>
  <c r="J16" i="2"/>
  <c r="I16" i="2"/>
  <c r="H16" i="2"/>
  <c r="G16" i="2"/>
  <c r="F16" i="2"/>
  <c r="E16" i="2"/>
  <c r="D16" i="2"/>
  <c r="C16" i="2"/>
  <c r="Y15" i="2"/>
  <c r="X15" i="2"/>
  <c r="W15" i="2"/>
  <c r="V15" i="2"/>
  <c r="U15" i="2"/>
  <c r="T15" i="2"/>
  <c r="S15" i="2"/>
  <c r="R15" i="2"/>
  <c r="Q15" i="2"/>
  <c r="P15" i="2"/>
  <c r="L15" i="2"/>
  <c r="K15" i="2"/>
  <c r="J15" i="2"/>
  <c r="I15" i="2"/>
  <c r="H15" i="2"/>
  <c r="G15" i="2"/>
  <c r="F15" i="2"/>
  <c r="E15" i="2"/>
  <c r="D15" i="2"/>
  <c r="C15" i="2"/>
  <c r="Y14" i="2"/>
  <c r="X14" i="2"/>
  <c r="W14" i="2"/>
  <c r="V14" i="2"/>
  <c r="U14" i="2"/>
  <c r="T14" i="2"/>
  <c r="S14" i="2"/>
  <c r="R14" i="2"/>
  <c r="Q14" i="2"/>
  <c r="P14" i="2"/>
  <c r="L14" i="2"/>
  <c r="K14" i="2"/>
  <c r="J14" i="2"/>
  <c r="I14" i="2"/>
  <c r="H14" i="2"/>
  <c r="G14" i="2"/>
  <c r="F14" i="2"/>
  <c r="E14" i="2"/>
  <c r="D14" i="2"/>
  <c r="C14" i="2"/>
  <c r="Y13" i="2"/>
  <c r="X13" i="2"/>
  <c r="W13" i="2"/>
  <c r="V13" i="2"/>
  <c r="U13" i="2"/>
  <c r="T13" i="2"/>
  <c r="S13" i="2"/>
  <c r="R13" i="2"/>
  <c r="Q13" i="2"/>
  <c r="P13" i="2"/>
  <c r="L13" i="2"/>
  <c r="K13" i="2"/>
  <c r="J13" i="2"/>
  <c r="I13" i="2"/>
  <c r="H13" i="2"/>
  <c r="G13" i="2"/>
  <c r="F13" i="2"/>
  <c r="E13" i="2"/>
  <c r="D13" i="2"/>
  <c r="C13" i="2"/>
  <c r="Y12" i="2"/>
  <c r="X12" i="2"/>
  <c r="W12" i="2"/>
  <c r="V12" i="2"/>
  <c r="U12" i="2"/>
  <c r="T12" i="2"/>
  <c r="S12" i="2"/>
  <c r="R12" i="2"/>
  <c r="Q12" i="2"/>
  <c r="P12" i="2"/>
  <c r="L12" i="2"/>
  <c r="K12" i="2"/>
  <c r="J12" i="2"/>
  <c r="I12" i="2"/>
  <c r="H12" i="2"/>
  <c r="G12" i="2"/>
  <c r="F12" i="2"/>
  <c r="E12" i="2"/>
  <c r="D12" i="2"/>
  <c r="C12" i="2"/>
  <c r="Y11" i="2"/>
  <c r="X11" i="2"/>
  <c r="W11" i="2"/>
  <c r="V11" i="2"/>
  <c r="U11" i="2"/>
  <c r="T11" i="2"/>
  <c r="S11" i="2"/>
  <c r="R11" i="2"/>
  <c r="Q11" i="2"/>
  <c r="P11" i="2"/>
  <c r="L11" i="2"/>
  <c r="K11" i="2"/>
  <c r="J11" i="2"/>
  <c r="I11" i="2"/>
  <c r="H11" i="2"/>
  <c r="G11" i="2"/>
  <c r="F11" i="2"/>
  <c r="E11" i="2"/>
  <c r="D11" i="2"/>
  <c r="C11" i="2"/>
  <c r="Y10" i="2"/>
  <c r="X10" i="2"/>
  <c r="W10" i="2"/>
  <c r="V10" i="2"/>
  <c r="U10" i="2"/>
  <c r="T10" i="2"/>
  <c r="S10" i="2"/>
  <c r="R10" i="2"/>
  <c r="Q10" i="2"/>
  <c r="P10" i="2"/>
  <c r="L10" i="2"/>
  <c r="K10" i="2"/>
  <c r="J10" i="2"/>
  <c r="I10" i="2"/>
  <c r="H10" i="2"/>
  <c r="G10" i="2"/>
  <c r="F10" i="2"/>
  <c r="E10" i="2"/>
  <c r="C10" i="2"/>
  <c r="Y9" i="2"/>
  <c r="X9" i="2"/>
  <c r="W9" i="2"/>
  <c r="V9" i="2"/>
  <c r="U9" i="2"/>
  <c r="T9" i="2"/>
  <c r="S9" i="2"/>
  <c r="R9" i="2"/>
  <c r="Q9" i="2"/>
  <c r="P9" i="2"/>
  <c r="L9" i="2"/>
  <c r="K9" i="2"/>
  <c r="J9" i="2"/>
  <c r="I9" i="2"/>
  <c r="H9" i="2"/>
  <c r="G9" i="2"/>
  <c r="F9" i="2"/>
  <c r="E9" i="2"/>
  <c r="D9" i="2"/>
  <c r="C9" i="2"/>
  <c r="Y8" i="2"/>
  <c r="X8" i="2"/>
  <c r="W8" i="2"/>
  <c r="V8" i="2"/>
  <c r="U8" i="2"/>
  <c r="T8" i="2"/>
  <c r="S8" i="2"/>
  <c r="R8" i="2"/>
  <c r="Q8" i="2"/>
  <c r="P8" i="2"/>
  <c r="L8" i="2"/>
  <c r="K8" i="2"/>
  <c r="J8" i="2"/>
  <c r="I8" i="2"/>
  <c r="H8" i="2"/>
  <c r="G8" i="2"/>
  <c r="F8" i="2"/>
  <c r="E8" i="2"/>
  <c r="D8" i="2"/>
  <c r="C8" i="2"/>
  <c r="Y7" i="2"/>
  <c r="X7" i="2"/>
  <c r="W7" i="2"/>
  <c r="V7" i="2"/>
  <c r="U7" i="2"/>
  <c r="T7" i="2"/>
  <c r="S7" i="2"/>
  <c r="R7" i="2"/>
  <c r="Q7" i="2"/>
  <c r="P7" i="2"/>
  <c r="L7" i="2"/>
  <c r="K7" i="2"/>
  <c r="J7" i="2"/>
  <c r="I7" i="2"/>
  <c r="H7" i="2"/>
  <c r="G7" i="2"/>
  <c r="F7" i="2"/>
  <c r="E7" i="2"/>
  <c r="D7" i="2"/>
  <c r="C7" i="2"/>
  <c r="Y6" i="2"/>
  <c r="X6" i="2"/>
  <c r="W6" i="2"/>
  <c r="V6" i="2"/>
  <c r="U6" i="2"/>
  <c r="T6" i="2"/>
  <c r="S6" i="2"/>
  <c r="R6" i="2"/>
  <c r="Q6" i="2"/>
  <c r="P6" i="2"/>
  <c r="L6" i="2"/>
  <c r="K6" i="2"/>
  <c r="J6" i="2"/>
  <c r="I6" i="2"/>
  <c r="H6" i="2"/>
  <c r="G6" i="2"/>
  <c r="F6" i="2"/>
  <c r="E6" i="2"/>
  <c r="D6" i="2"/>
  <c r="C6" i="2"/>
  <c r="Y5" i="2"/>
  <c r="X5" i="2"/>
  <c r="W5" i="2"/>
  <c r="V5" i="2"/>
  <c r="U5" i="2"/>
  <c r="T5" i="2"/>
  <c r="S5" i="2"/>
  <c r="R5" i="2"/>
  <c r="Q5" i="2"/>
  <c r="P5" i="2"/>
  <c r="L5" i="2"/>
  <c r="K5" i="2"/>
  <c r="J5" i="2"/>
  <c r="I5" i="2"/>
  <c r="H5" i="2"/>
  <c r="G5" i="2"/>
  <c r="F5" i="2"/>
  <c r="E5" i="2"/>
  <c r="D5" i="2"/>
  <c r="C5" i="2"/>
  <c r="Y4" i="2"/>
  <c r="X4" i="2"/>
  <c r="W4" i="2"/>
  <c r="V4" i="2"/>
  <c r="U4" i="2"/>
  <c r="T4" i="2"/>
  <c r="S4" i="2"/>
  <c r="R4" i="2"/>
  <c r="Q4" i="2"/>
  <c r="P4" i="2"/>
  <c r="L4" i="2"/>
  <c r="K4" i="2"/>
  <c r="J4" i="2"/>
  <c r="I4" i="2"/>
  <c r="H4" i="2"/>
  <c r="G4" i="2"/>
  <c r="F4" i="2"/>
  <c r="E4" i="2"/>
  <c r="D4" i="2"/>
  <c r="C4" i="2"/>
  <c r="Y3" i="2"/>
  <c r="X3" i="2"/>
  <c r="W3" i="2"/>
  <c r="V3" i="2"/>
  <c r="U3" i="2"/>
  <c r="T3" i="2"/>
  <c r="S3" i="2"/>
  <c r="R3" i="2"/>
  <c r="Q3" i="2"/>
  <c r="P3" i="2"/>
  <c r="L3" i="2"/>
  <c r="K3" i="2"/>
  <c r="J3" i="2"/>
  <c r="I3" i="2"/>
  <c r="H3" i="2"/>
  <c r="G3" i="2"/>
  <c r="F3" i="2"/>
  <c r="E3" i="2"/>
  <c r="D3" i="2"/>
  <c r="C3" i="2"/>
  <c r="Q85" i="1"/>
  <c r="O136" i="1"/>
  <c r="O135" i="1"/>
  <c r="O113" i="1"/>
  <c r="O112" i="1"/>
  <c r="O111" i="1"/>
  <c r="R95" i="1"/>
  <c r="R96" i="1"/>
  <c r="R97" i="1"/>
  <c r="R98" i="1"/>
  <c r="R99" i="1"/>
  <c r="R100" i="1"/>
  <c r="R94" i="1"/>
  <c r="R93" i="1"/>
  <c r="Q100" i="1"/>
  <c r="Q99" i="1"/>
  <c r="Q98" i="1"/>
  <c r="Q96" i="1"/>
  <c r="Q97" i="1"/>
  <c r="Q95" i="1"/>
  <c r="Q94" i="1"/>
  <c r="Q93" i="1"/>
  <c r="P94" i="1"/>
  <c r="P95" i="1"/>
  <c r="P96" i="1"/>
  <c r="P97" i="1"/>
  <c r="P98" i="1"/>
  <c r="P99" i="1"/>
  <c r="P100" i="1"/>
  <c r="P93" i="1"/>
  <c r="O105" i="1"/>
  <c r="O101" i="1"/>
  <c r="O100" i="1"/>
  <c r="O99" i="1"/>
  <c r="O98" i="1"/>
  <c r="O97" i="1"/>
  <c r="O96" i="1"/>
  <c r="O95" i="1"/>
  <c r="O94" i="1"/>
  <c r="O93" i="1"/>
  <c r="O86" i="1"/>
  <c r="O85" i="1"/>
  <c r="P42" i="1" l="1"/>
  <c r="P45" i="1" s="1"/>
  <c r="P43" i="1"/>
  <c r="P46" i="1" s="1"/>
  <c r="P27" i="1"/>
  <c r="P28" i="1"/>
  <c r="P35" i="1" s="1"/>
  <c r="P34" i="1"/>
  <c r="O28" i="1"/>
  <c r="O27" i="1"/>
  <c r="O46" i="1" s="1"/>
  <c r="O43" i="1"/>
  <c r="O42" i="1"/>
  <c r="O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E66" i="1"/>
  <c r="E138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4" i="1"/>
  <c r="E4" i="1" s="1"/>
  <c r="D5" i="1"/>
  <c r="E5" i="1" s="1"/>
  <c r="D3" i="1"/>
  <c r="E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P9" i="1"/>
  <c r="O9" i="1"/>
  <c r="P8" i="1"/>
  <c r="O8" i="1"/>
  <c r="P7" i="1"/>
  <c r="O7" i="1"/>
  <c r="P6" i="1"/>
  <c r="O6" i="1"/>
  <c r="P5" i="1"/>
  <c r="O22" i="1" s="1"/>
  <c r="O5" i="1"/>
  <c r="P36" i="1" l="1"/>
  <c r="O36" i="1"/>
  <c r="O35" i="1"/>
  <c r="O45" i="1"/>
  <c r="O21" i="1"/>
</calcChain>
</file>

<file path=xl/sharedStrings.xml><?xml version="1.0" encoding="utf-8"?>
<sst xmlns="http://schemas.openxmlformats.org/spreadsheetml/2006/main" count="159" uniqueCount="111">
  <si>
    <t>x1</t>
  </si>
  <si>
    <t>x2</t>
  </si>
  <si>
    <t>pisomka</t>
  </si>
  <si>
    <t xml:space="preserve">gen. nah. Cisel </t>
  </si>
  <si>
    <t>pr1</t>
  </si>
  <si>
    <t>pr2</t>
  </si>
  <si>
    <t>pr3</t>
  </si>
  <si>
    <t>pr4</t>
  </si>
  <si>
    <t>max 8b</t>
  </si>
  <si>
    <t>Priemer</t>
  </si>
  <si>
    <t>Standard Error</t>
  </si>
  <si>
    <t>Median</t>
  </si>
  <si>
    <t>Mode</t>
  </si>
  <si>
    <t>Average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</si>
  <si>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</si>
  <si>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</si>
  <si>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</si>
  <si>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</si>
  <si>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</si>
  <si>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</si>
  <si>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</si>
  <si>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</si>
  <si>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</si>
  <si>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</si>
  <si>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*každá hodnota je iná, nedá sa určit mode</t>
  </si>
  <si>
    <t>Ľavá strana intervalu</t>
  </si>
  <si>
    <t>Prava strana intervalu</t>
  </si>
  <si>
    <t>poradie</t>
  </si>
  <si>
    <t>teoreticka dist.Funkcia</t>
  </si>
  <si>
    <t>empiricka dist. Funkcia N(0,1)</t>
  </si>
  <si>
    <t>delta 1</t>
  </si>
  <si>
    <t>delta 2</t>
  </si>
  <si>
    <t>empiricka dist. funkcia N(0,2)</t>
  </si>
  <si>
    <t>Výberová smerodajná odchýlka (S)</t>
  </si>
  <si>
    <t>n (počet vzoriek)</t>
  </si>
  <si>
    <t>alfa (zvolená nepísaným pravidlom)</t>
  </si>
  <si>
    <t>Interval spolahlivosti pre strednú hodnotu</t>
  </si>
  <si>
    <t>kvantil studentovho rozdelenia</t>
  </si>
  <si>
    <t>*Skutocna stredna hodnota sa s P=0,95 nachadza v intervale medzi L a R</t>
  </si>
  <si>
    <t>Interval spolahlivosti pre rozptyl</t>
  </si>
  <si>
    <t>1 Kvantil chi kvadrat rozdelenia</t>
  </si>
  <si>
    <t>2 Kvantil chi kvadrat rozdelenia</t>
  </si>
  <si>
    <t>Lava strana intervalu</t>
  </si>
  <si>
    <t>bins</t>
  </si>
  <si>
    <t>frequency</t>
  </si>
  <si>
    <t>More</t>
  </si>
  <si>
    <t>alfa</t>
  </si>
  <si>
    <t>H0: vyber je z normaloveho rozdelenia N(0:2)</t>
  </si>
  <si>
    <t>D(N)</t>
  </si>
  <si>
    <t>Kriticka hodnota</t>
  </si>
  <si>
    <t>Na hladine 0,05 nezamietame. Pretoze D(N) je vacsie ako kriticka hodnota</t>
  </si>
  <si>
    <t>H1: vyber nie je z normaloveho rozdelenia</t>
  </si>
  <si>
    <t>(potrebne pre graf)</t>
  </si>
  <si>
    <t>Podla Histogramu sme blizko ku normalnemi rozdeleniu</t>
  </si>
  <si>
    <t>Teda x1 pochadza z N(0,2) rozdelenia</t>
  </si>
  <si>
    <t>Na hladine 0,05 nulovu hypotezu zamietame. Pretoze D(N) je vacsie ako kriticka hodnota</t>
  </si>
  <si>
    <t>Celkovy sucet</t>
  </si>
  <si>
    <t>Pocet bodov z pr1</t>
  </si>
  <si>
    <t>Pravdepodobnost</t>
  </si>
  <si>
    <t>bin. Rozdelenie</t>
  </si>
  <si>
    <t>E(X)</t>
  </si>
  <si>
    <t>Teoreticke pocty</t>
  </si>
  <si>
    <t>Pocetnost</t>
  </si>
  <si>
    <t>(obs-exp)^2/exp</t>
  </si>
  <si>
    <t xml:space="preserve">alfa </t>
  </si>
  <si>
    <t>H0: vyber je z Bin(n=8,p=0,6)</t>
  </si>
  <si>
    <t>H1: vyber nie  je z Bin(n=8,p=0,6)</t>
  </si>
  <si>
    <t>Testovacia statistika</t>
  </si>
  <si>
    <t>p hodnota</t>
  </si>
  <si>
    <t>Kedze v testovacej statistike vyslo 3,9 a kriticka je 14, tak nezamietame.</t>
  </si>
  <si>
    <t>F-Test Two-Sample for Variances</t>
  </si>
  <si>
    <t>Mean</t>
  </si>
  <si>
    <t>Variance</t>
  </si>
  <si>
    <t>Observations</t>
  </si>
  <si>
    <t>df</t>
  </si>
  <si>
    <t xml:space="preserve">F (variaciax1/variaciax2) variacia je rozptyl </t>
  </si>
  <si>
    <t>P(F&lt;=f) one-tail</t>
  </si>
  <si>
    <t>F Critical one-tail</t>
  </si>
  <si>
    <t>Test rozptylu (F test)</t>
  </si>
  <si>
    <t>H0: sigma^2(x1)==sigma^2(x2) =&gt; rozpyly nasich dvoch vyberov sa rovnaju</t>
  </si>
  <si>
    <t>H1:sigma^2(x1)!=sigma^2(x2) =&gt; rozpyly nasich dvoch vyberov sa nerovnaju</t>
  </si>
  <si>
    <t>testovacia statistika</t>
  </si>
  <si>
    <t>Kvantil F rozdelenia/kriticka hodnota F rozdelenia</t>
  </si>
  <si>
    <t>F statistika je mensia a v tomto pripade nezamietame hypotezu H0, predpokladame ze rozptyly su rovne</t>
  </si>
  <si>
    <t>P je vacsie ako 0,05 takze nezamietneme nulovu hypotezu</t>
  </si>
  <si>
    <t>t-Test: Paired Two Sample for Means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</si>
  <si>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</si>
  <si>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</si>
  <si>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</si>
  <si>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</si>
  <si>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</si>
  <si>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</si>
  <si>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</si>
  <si>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H0: mi(x1)==mi(x2) =&gt; stredne hodnoty nasich dvoch vyberov sa rovnaju</t>
  </si>
  <si>
    <t>H1: mi(x1)!=mi(x2) =&gt; stredne hodnoty nasich dvoch vyberov sa nerovnaju</t>
  </si>
  <si>
    <t>testovacia hodnota je mensia ako kriticka hodnota, takze na hladine 0,05 mozme zamietnut nulovu hypotezu</t>
  </si>
  <si>
    <t>5.</t>
  </si>
  <si>
    <t>4.</t>
  </si>
  <si>
    <t>3.</t>
  </si>
  <si>
    <t>2.</t>
  </si>
  <si>
    <t>1.</t>
  </si>
  <si>
    <t>Norm roz</t>
  </si>
  <si>
    <t>stredna hohnota</t>
  </si>
  <si>
    <t>rozptyl</t>
  </si>
  <si>
    <t>t rozdelenie</t>
  </si>
  <si>
    <t>chi kvadrat rozdelenie</t>
  </si>
  <si>
    <t>T rozdelenie</t>
  </si>
  <si>
    <t>Chi kvadrat</t>
  </si>
  <si>
    <t>stupne volnosti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</si>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</sst>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5" formatCode="_-* #,##0.00000_-;\-* #,##0.00000_-;_-* &quot;-&quot;??_-;_-@_-"/>
    <numFmt numFmtId="166" formatCode="_-* #,##0.0000_-;\-* #,##0.0000_-;_-* &quot;-&quot;??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Fill="1" applyBorder="1" applyAlignme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 applyAlignment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0" xfId="0" applyBorder="1"/>
    <xf numFmtId="0" fontId="2" fillId="0" borderId="1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4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8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20" xfId="0" applyFill="1" applyBorder="1" applyAlignment="1"/>
    <xf numFmtId="0" fontId="0" fillId="0" borderId="21" xfId="0" applyFill="1" applyBorder="1" applyAlignment="1"/>
    <xf numFmtId="0" fontId="0" fillId="0" borderId="20" xfId="0" applyBorder="1"/>
    <xf numFmtId="0" fontId="0" fillId="0" borderId="21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Continuous"/>
    </xf>
    <xf numFmtId="0" fontId="2" fillId="0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5" fontId="0" fillId="0" borderId="0" xfId="1" applyNumberFormat="1" applyFont="1"/>
    <xf numFmtId="43" fontId="0" fillId="0" borderId="0" xfId="1" applyFont="1"/>
    <xf numFmtId="166" fontId="0" fillId="0" borderId="0" xfId="1" applyNumberFormat="1" applyFont="1"/>
    <xf numFmtId="0" fontId="0" fillId="2" borderId="0" xfId="0" applyFill="1"/>
    <xf numFmtId="0" fontId="0" fillId="2" borderId="0" xfId="0" applyFill="1" applyAlignment="1">
      <alignment vertical="center"/>
    </xf>
  </cellXfs>
  <cellStyles count="2">
    <cellStyle name="Čiarka" xfId="1" builtinId="3"/>
    <cellStyle name="Normálna" xfId="0" builtinId="0"/>
  </cellStyles>
  <dxfs count="11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Normalne rozdelenie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'Projekt 1'!$P$3:$P$63</c:f>
              <c:numCache>
                <c:formatCode>_-* #\ ##0.00000_-;\-* #\ ##0.00000_-;_-* "-"??_-;_-@_-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1.752830049356854E-2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7.9154515829799686E-3</c:v>
                </c:pt>
                <c:pt idx="59">
                  <c:v>5.9525324197758538E-3</c:v>
                </c:pt>
                <c:pt idx="60">
                  <c:v>4.4318484119380075E-3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2-4C4E-BF6E-835EF6476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05376"/>
        <c:axId val="465806360"/>
      </c:lineChart>
      <c:catAx>
        <c:axId val="465805376"/>
        <c:scaling>
          <c:orientation val="minMax"/>
        </c:scaling>
        <c:delete val="1"/>
        <c:axPos val="b"/>
        <c:majorTickMark val="none"/>
        <c:minorTickMark val="none"/>
        <c:tickLblPos val="nextTo"/>
        <c:crossAx val="465806360"/>
        <c:crosses val="autoZero"/>
        <c:auto val="1"/>
        <c:lblAlgn val="ctr"/>
        <c:lblOffset val="100"/>
        <c:noMultiLvlLbl val="0"/>
      </c:catAx>
      <c:valAx>
        <c:axId val="46580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00_-;\-* #\ ##0.0000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658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Normalne</a:t>
            </a:r>
            <a:r>
              <a:rPr lang="en-US" baseline="0"/>
              <a:t> vs T rozdelenie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'Projekt 1'!$P$3:$P$63</c:f>
              <c:numCache>
                <c:formatCode>_-* #\ ##0.00000_-;\-* #\ ##0.00000_-;_-* "-"??_-;_-@_-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1.752830049356854E-2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7.9154515829799686E-3</c:v>
                </c:pt>
                <c:pt idx="59">
                  <c:v>5.9525324197758538E-3</c:v>
                </c:pt>
                <c:pt idx="60">
                  <c:v>4.4318484119380075E-3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2-4F4B-9B28-9DF397FDE03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'Projekt 1'!$W$69:$W$129</c:f>
              <c:numCache>
                <c:formatCode>General</c:formatCode>
                <c:ptCount val="61"/>
                <c:pt idx="0">
                  <c:v>2.7410122234342141E-2</c:v>
                </c:pt>
                <c:pt idx="1">
                  <c:v>2.9773089691342156E-2</c:v>
                </c:pt>
                <c:pt idx="2">
                  <c:v>3.2397190704437938E-2</c:v>
                </c:pt>
                <c:pt idx="3">
                  <c:v>3.5316400157415856E-2</c:v>
                </c:pt>
                <c:pt idx="4">
                  <c:v>3.8569485068463798E-2</c:v>
                </c:pt>
                <c:pt idx="5">
                  <c:v>4.2200643868047963E-2</c:v>
                </c:pt>
                <c:pt idx="6">
                  <c:v>4.6260190632586233E-2</c:v>
                </c:pt>
                <c:pt idx="7">
                  <c:v>5.0805263425290861E-2</c:v>
                </c:pt>
                <c:pt idx="8">
                  <c:v>5.5900519948967275E-2</c:v>
                </c:pt>
                <c:pt idx="9">
                  <c:v>6.1618760182009694E-2</c:v>
                </c:pt>
                <c:pt idx="10">
                  <c:v>6.8041381743977156E-2</c:v>
                </c:pt>
                <c:pt idx="11">
                  <c:v>7.5258526010828733E-2</c:v>
                </c:pt>
                <c:pt idx="12">
                  <c:v>8.3368707696663935E-2</c:v>
                </c:pt>
                <c:pt idx="13">
                  <c:v>9.2477634283463117E-2</c:v>
                </c:pt>
                <c:pt idx="14">
                  <c:v>0.10269581267343132</c:v>
                </c:pt>
                <c:pt idx="15">
                  <c:v>0.11413441178180377</c:v>
                </c:pt>
                <c:pt idx="16">
                  <c:v>0.12689871404788033</c:v>
                </c:pt>
                <c:pt idx="17">
                  <c:v>0.1410783756897977</c:v>
                </c:pt>
                <c:pt idx="18">
                  <c:v>0.1567336819817419</c:v>
                </c:pt>
                <c:pt idx="19">
                  <c:v>0.17387712529157248</c:v>
                </c:pt>
                <c:pt idx="20">
                  <c:v>0.19245008972987526</c:v>
                </c:pt>
                <c:pt idx="21">
                  <c:v>0.21229536878003327</c:v>
                </c:pt>
                <c:pt idx="22">
                  <c:v>0.23312782382449382</c:v>
                </c:pt>
                <c:pt idx="23">
                  <c:v>0.25450773113432851</c:v>
                </c:pt>
                <c:pt idx="24">
                  <c:v>0.27582396394242342</c:v>
                </c:pt>
                <c:pt idx="25">
                  <c:v>0.29629629629629628</c:v>
                </c:pt>
                <c:pt idx="26">
                  <c:v>0.3150063969628572</c:v>
                </c:pt>
                <c:pt idx="27">
                  <c:v>0.33096385830912667</c:v>
                </c:pt>
                <c:pt idx="28">
                  <c:v>0.3432059029480416</c:v>
                </c:pt>
                <c:pt idx="29">
                  <c:v>0.35091821684507385</c:v>
                </c:pt>
                <c:pt idx="30">
                  <c:v>0.35355339059327379</c:v>
                </c:pt>
                <c:pt idx="31">
                  <c:v>0.35091821684507385</c:v>
                </c:pt>
                <c:pt idx="32">
                  <c:v>0.3432059029480416</c:v>
                </c:pt>
                <c:pt idx="33">
                  <c:v>0.33096385830912667</c:v>
                </c:pt>
                <c:pt idx="34">
                  <c:v>0.3150063969628572</c:v>
                </c:pt>
                <c:pt idx="35">
                  <c:v>0.29629629629629628</c:v>
                </c:pt>
                <c:pt idx="36">
                  <c:v>0.27582396394242342</c:v>
                </c:pt>
                <c:pt idx="37">
                  <c:v>0.25450773113432851</c:v>
                </c:pt>
                <c:pt idx="38">
                  <c:v>0.23312782382449382</c:v>
                </c:pt>
                <c:pt idx="39">
                  <c:v>0.21229536878003327</c:v>
                </c:pt>
                <c:pt idx="40">
                  <c:v>0.19245008972987526</c:v>
                </c:pt>
                <c:pt idx="41">
                  <c:v>0.17387712529157248</c:v>
                </c:pt>
                <c:pt idx="42">
                  <c:v>0.1567336819817419</c:v>
                </c:pt>
                <c:pt idx="43">
                  <c:v>0.1410783756897977</c:v>
                </c:pt>
                <c:pt idx="44">
                  <c:v>0.12689871404788033</c:v>
                </c:pt>
                <c:pt idx="45">
                  <c:v>0.11413441178180377</c:v>
                </c:pt>
                <c:pt idx="46">
                  <c:v>0.10269581267343132</c:v>
                </c:pt>
                <c:pt idx="47">
                  <c:v>9.2477634283463117E-2</c:v>
                </c:pt>
                <c:pt idx="48">
                  <c:v>8.3368707696663935E-2</c:v>
                </c:pt>
                <c:pt idx="49">
                  <c:v>7.5258526010828733E-2</c:v>
                </c:pt>
                <c:pt idx="50">
                  <c:v>6.8041381743977156E-2</c:v>
                </c:pt>
                <c:pt idx="51">
                  <c:v>6.1618760182009694E-2</c:v>
                </c:pt>
                <c:pt idx="52">
                  <c:v>5.5900519948967275E-2</c:v>
                </c:pt>
                <c:pt idx="53">
                  <c:v>5.0805263425290861E-2</c:v>
                </c:pt>
                <c:pt idx="54">
                  <c:v>4.6260190632586233E-2</c:v>
                </c:pt>
                <c:pt idx="55">
                  <c:v>4.2200643868047963E-2</c:v>
                </c:pt>
                <c:pt idx="56">
                  <c:v>3.8569485068463798E-2</c:v>
                </c:pt>
                <c:pt idx="57">
                  <c:v>3.5316400157415856E-2</c:v>
                </c:pt>
                <c:pt idx="58">
                  <c:v>3.2397190704437938E-2</c:v>
                </c:pt>
                <c:pt idx="59">
                  <c:v>2.9773089691342156E-2</c:v>
                </c:pt>
                <c:pt idx="60">
                  <c:v>2.7410122234342141E-2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2-4F4B-9B28-9DF397FDE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010072"/>
        <c:axId val="664015320"/>
      </c:lineChart>
      <c:catAx>
        <c:axId val="664010072"/>
        <c:scaling>
          <c:orientation val="minMax"/>
        </c:scaling>
        <c:delete val="1"/>
        <c:axPos val="b"/>
        <c:majorTickMark val="out"/>
        <c:minorTickMark val="none"/>
        <c:tickLblPos val="nextTo"/>
        <c:crossAx val="664015320"/>
        <c:crosses val="autoZero"/>
        <c:auto val="1"/>
        <c:lblAlgn val="ctr"/>
        <c:lblOffset val="100"/>
        <c:noMultiLvlLbl val="0"/>
      </c:catAx>
      <c:valAx>
        <c:axId val="66401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00_-;\-* #\ ##0.0000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6401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rozdelenie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'Projekt 1'!$W$69:$W$129</c:f>
              <c:numCache>
                <c:formatCode>General</c:formatCode>
                <c:ptCount val="61"/>
                <c:pt idx="0">
                  <c:v>2.7410122234342141E-2</c:v>
                </c:pt>
                <c:pt idx="1">
                  <c:v>2.9773089691342156E-2</c:v>
                </c:pt>
                <c:pt idx="2">
                  <c:v>3.2397190704437938E-2</c:v>
                </c:pt>
                <c:pt idx="3">
                  <c:v>3.5316400157415856E-2</c:v>
                </c:pt>
                <c:pt idx="4">
                  <c:v>3.8569485068463798E-2</c:v>
                </c:pt>
                <c:pt idx="5">
                  <c:v>4.2200643868047963E-2</c:v>
                </c:pt>
                <c:pt idx="6">
                  <c:v>4.6260190632586233E-2</c:v>
                </c:pt>
                <c:pt idx="7">
                  <c:v>5.0805263425290861E-2</c:v>
                </c:pt>
                <c:pt idx="8">
                  <c:v>5.5900519948967275E-2</c:v>
                </c:pt>
                <c:pt idx="9">
                  <c:v>6.1618760182009694E-2</c:v>
                </c:pt>
                <c:pt idx="10">
                  <c:v>6.8041381743977156E-2</c:v>
                </c:pt>
                <c:pt idx="11">
                  <c:v>7.5258526010828733E-2</c:v>
                </c:pt>
                <c:pt idx="12">
                  <c:v>8.3368707696663935E-2</c:v>
                </c:pt>
                <c:pt idx="13">
                  <c:v>9.2477634283463117E-2</c:v>
                </c:pt>
                <c:pt idx="14">
                  <c:v>0.10269581267343132</c:v>
                </c:pt>
                <c:pt idx="15">
                  <c:v>0.11413441178180377</c:v>
                </c:pt>
                <c:pt idx="16">
                  <c:v>0.12689871404788033</c:v>
                </c:pt>
                <c:pt idx="17">
                  <c:v>0.1410783756897977</c:v>
                </c:pt>
                <c:pt idx="18">
                  <c:v>0.1567336819817419</c:v>
                </c:pt>
                <c:pt idx="19">
                  <c:v>0.17387712529157248</c:v>
                </c:pt>
                <c:pt idx="20">
                  <c:v>0.19245008972987526</c:v>
                </c:pt>
                <c:pt idx="21">
                  <c:v>0.21229536878003327</c:v>
                </c:pt>
                <c:pt idx="22">
                  <c:v>0.23312782382449382</c:v>
                </c:pt>
                <c:pt idx="23">
                  <c:v>0.25450773113432851</c:v>
                </c:pt>
                <c:pt idx="24">
                  <c:v>0.27582396394242342</c:v>
                </c:pt>
                <c:pt idx="25">
                  <c:v>0.29629629629629628</c:v>
                </c:pt>
                <c:pt idx="26">
                  <c:v>0.3150063969628572</c:v>
                </c:pt>
                <c:pt idx="27">
                  <c:v>0.33096385830912667</c:v>
                </c:pt>
                <c:pt idx="28">
                  <c:v>0.3432059029480416</c:v>
                </c:pt>
                <c:pt idx="29">
                  <c:v>0.35091821684507385</c:v>
                </c:pt>
                <c:pt idx="30">
                  <c:v>0.35355339059327379</c:v>
                </c:pt>
                <c:pt idx="31">
                  <c:v>0.35091821684507385</c:v>
                </c:pt>
                <c:pt idx="32">
                  <c:v>0.3432059029480416</c:v>
                </c:pt>
                <c:pt idx="33">
                  <c:v>0.33096385830912667</c:v>
                </c:pt>
                <c:pt idx="34">
                  <c:v>0.3150063969628572</c:v>
                </c:pt>
                <c:pt idx="35">
                  <c:v>0.29629629629629628</c:v>
                </c:pt>
                <c:pt idx="36">
                  <c:v>0.27582396394242342</c:v>
                </c:pt>
                <c:pt idx="37">
                  <c:v>0.25450773113432851</c:v>
                </c:pt>
                <c:pt idx="38">
                  <c:v>0.23312782382449382</c:v>
                </c:pt>
                <c:pt idx="39">
                  <c:v>0.21229536878003327</c:v>
                </c:pt>
                <c:pt idx="40">
                  <c:v>0.19245008972987526</c:v>
                </c:pt>
                <c:pt idx="41">
                  <c:v>0.17387712529157248</c:v>
                </c:pt>
                <c:pt idx="42">
                  <c:v>0.1567336819817419</c:v>
                </c:pt>
                <c:pt idx="43">
                  <c:v>0.1410783756897977</c:v>
                </c:pt>
                <c:pt idx="44">
                  <c:v>0.12689871404788033</c:v>
                </c:pt>
                <c:pt idx="45">
                  <c:v>0.11413441178180377</c:v>
                </c:pt>
                <c:pt idx="46">
                  <c:v>0.10269581267343132</c:v>
                </c:pt>
                <c:pt idx="47">
                  <c:v>9.2477634283463117E-2</c:v>
                </c:pt>
                <c:pt idx="48">
                  <c:v>8.3368707696663935E-2</c:v>
                </c:pt>
                <c:pt idx="49">
                  <c:v>7.5258526010828733E-2</c:v>
                </c:pt>
                <c:pt idx="50">
                  <c:v>6.8041381743977156E-2</c:v>
                </c:pt>
                <c:pt idx="51">
                  <c:v>6.1618760182009694E-2</c:v>
                </c:pt>
                <c:pt idx="52">
                  <c:v>5.5900519948967275E-2</c:v>
                </c:pt>
                <c:pt idx="53">
                  <c:v>5.0805263425290861E-2</c:v>
                </c:pt>
                <c:pt idx="54">
                  <c:v>4.6260190632586233E-2</c:v>
                </c:pt>
                <c:pt idx="55">
                  <c:v>4.2200643868047963E-2</c:v>
                </c:pt>
                <c:pt idx="56">
                  <c:v>3.8569485068463798E-2</c:v>
                </c:pt>
                <c:pt idx="57">
                  <c:v>3.5316400157415856E-2</c:v>
                </c:pt>
                <c:pt idx="58">
                  <c:v>3.2397190704437938E-2</c:v>
                </c:pt>
                <c:pt idx="59">
                  <c:v>2.9773089691342156E-2</c:v>
                </c:pt>
                <c:pt idx="60">
                  <c:v>2.7410122234342141E-2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A-4633-8092-FC870D659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28896"/>
        <c:axId val="712229224"/>
      </c:lineChart>
      <c:catAx>
        <c:axId val="71222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712229224"/>
        <c:crosses val="autoZero"/>
        <c:auto val="1"/>
        <c:lblAlgn val="ctr"/>
        <c:lblOffset val="100"/>
        <c:noMultiLvlLbl val="0"/>
      </c:catAx>
      <c:valAx>
        <c:axId val="71222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1222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</a:t>
            </a:r>
            <a:r>
              <a:rPr lang="en-US" baseline="0"/>
              <a:t> kvadrat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'Projekt 1'!$Z$69:$Z$503</c:f>
              <c:numCache>
                <c:formatCode>_-* #\ ##0.0000_-;\-* #\ ##0.0000_-;_-* "-"??_-;_-@_-</c:formatCode>
                <c:ptCount val="435"/>
                <c:pt idx="0">
                  <c:v>0</c:v>
                </c:pt>
                <c:pt idx="1">
                  <c:v>1.2385799798186395E-7</c:v>
                </c:pt>
                <c:pt idx="2">
                  <c:v>1.8850779542415859E-6</c:v>
                </c:pt>
                <c:pt idx="3">
                  <c:v>9.0777794388580332E-6</c:v>
                </c:pt>
                <c:pt idx="4">
                  <c:v>2.7291025102599409E-5</c:v>
                </c:pt>
                <c:pt idx="5">
                  <c:v>6.3378969976514082E-5</c:v>
                </c:pt>
                <c:pt idx="6">
                  <c:v>1.2501307474003986E-4</c:v>
                </c:pt>
                <c:pt idx="7">
                  <c:v>2.2030678429877992E-4</c:v>
                </c:pt>
                <c:pt idx="8">
                  <c:v>3.575040245523413E-4</c:v>
                </c:pt>
                <c:pt idx="9">
                  <c:v>5.4472373734250714E-4</c:v>
                </c:pt>
                <c:pt idx="10">
                  <c:v>7.8975346316749158E-4</c:v>
                </c:pt>
                <c:pt idx="11">
                  <c:v>1.0998856997110295E-3</c:v>
                </c:pt>
                <c:pt idx="12">
                  <c:v>1.4817914174538715E-3</c:v>
                </c:pt>
                <c:pt idx="13">
                  <c:v>1.9414257070405447E-3</c:v>
                </c:pt>
                <c:pt idx="14">
                  <c:v>2.4839610716732795E-3</c:v>
                </c:pt>
                <c:pt idx="15">
                  <c:v>3.1137443662127449E-3</c:v>
                </c:pt>
                <c:pt idx="16">
                  <c:v>3.8342738271336255E-3</c:v>
                </c:pt>
                <c:pt idx="17">
                  <c:v>4.6481930379283342E-3</c:v>
                </c:pt>
                <c:pt idx="18">
                  <c:v>5.5572990365793141E-3</c:v>
                </c:pt>
                <c:pt idx="19">
                  <c:v>6.562562098647663E-3</c:v>
                </c:pt>
                <c:pt idx="20">
                  <c:v>7.6641550244050498E-3</c:v>
                </c:pt>
                <c:pt idx="21">
                  <c:v>8.8614900240737791E-3</c:v>
                </c:pt>
                <c:pt idx="22">
                  <c:v>1.0153261534215802E-2</c:v>
                </c:pt>
                <c:pt idx="23">
                  <c:v>1.153749351299525E-2</c:v>
                </c:pt>
                <c:pt idx="24">
                  <c:v>1.3011589954607125E-2</c:v>
                </c:pt>
                <c:pt idx="25">
                  <c:v>1.4572387535613508E-2</c:v>
                </c:pt>
                <c:pt idx="26">
                  <c:v>1.6216209460092577E-2</c:v>
                </c:pt>
                <c:pt idx="27">
                  <c:v>1.793891970806161E-2</c:v>
                </c:pt>
                <c:pt idx="28">
                  <c:v>1.9735977014126559E-2</c:v>
                </c:pt>
                <c:pt idx="29">
                  <c:v>2.1602488012144427E-2</c:v>
                </c:pt>
                <c:pt idx="30">
                  <c:v>2.3533259078154699E-2</c:v>
                </c:pt>
                <c:pt idx="31">
                  <c:v>2.5522846489120794E-2</c:v>
                </c:pt>
                <c:pt idx="32">
                  <c:v>2.7565604590203612E-2</c:v>
                </c:pt>
                <c:pt idx="33">
                  <c:v>2.9655731729353298E-2</c:v>
                </c:pt>
                <c:pt idx="34">
                  <c:v>3.1787313775850923E-2</c:v>
                </c:pt>
                <c:pt idx="35">
                  <c:v>3.3954365089885967E-2</c:v>
                </c:pt>
                <c:pt idx="36">
                  <c:v>3.615086685406102E-2</c:v>
                </c:pt>
                <c:pt idx="37">
                  <c:v>3.8370802715561821E-2</c:v>
                </c:pt>
                <c:pt idx="38">
                  <c:v>4.0608191720235436E-2</c:v>
                </c:pt>
                <c:pt idx="39">
                  <c:v>4.2857118547548888E-2</c:v>
                </c:pt>
                <c:pt idx="40">
                  <c:v>4.5111761078870896E-2</c:v>
                </c:pt>
                <c:pt idx="41">
                  <c:v>4.736641535119495E-2</c:v>
                </c:pt>
                <c:pt idx="42">
                  <c:v>4.9615517964725353E-2</c:v>
                </c:pt>
                <c:pt idx="43">
                  <c:v>5.1853666026066302E-2</c:v>
                </c:pt>
                <c:pt idx="44">
                  <c:v>5.4075634719431012E-2</c:v>
                </c:pt>
                <c:pt idx="45">
                  <c:v>5.6276392606639969E-2</c:v>
                </c:pt>
                <c:pt idx="46">
                  <c:v>5.8451114762985638E-2</c:v>
                </c:pt>
                <c:pt idx="47">
                  <c:v>6.0595193860564493E-2</c:v>
                </c:pt>
                <c:pt idx="48">
                  <c:v>6.2704249313641894E-2</c:v>
                </c:pt>
                <c:pt idx="49">
                  <c:v>6.4774134602234051E-2</c:v>
                </c:pt>
                <c:pt idx="50">
                  <c:v>6.6800942890542642E-2</c:v>
                </c:pt>
                <c:pt idx="51">
                  <c:v>6.8781011056336883E-2</c:v>
                </c:pt>
                <c:pt idx="52">
                  <c:v>7.0710922245986366E-2</c:v>
                </c:pt>
                <c:pt idx="53">
                  <c:v>7.2587507067743709E-2</c:v>
                </c:pt>
                <c:pt idx="54">
                  <c:v>7.440784353317785E-2</c:v>
                </c:pt>
                <c:pt idx="55">
                  <c:v>7.6169255853467246E-2</c:v>
                </c:pt>
                <c:pt idx="56">
                  <c:v>7.7869312193679111E-2</c:v>
                </c:pt>
                <c:pt idx="57">
                  <c:v>7.9505821484259859E-2</c:v>
                </c:pt>
                <c:pt idx="58">
                  <c:v>8.1076829384824453E-2</c:v>
                </c:pt>
                <c:pt idx="59">
                  <c:v>8.2580613491015961E-2</c:v>
                </c:pt>
                <c:pt idx="60">
                  <c:v>8.4015677870770411E-2</c:v>
                </c:pt>
                <c:pt idx="61">
                  <c:v>8.5380747011817568E-2</c:v>
                </c:pt>
                <c:pt idx="62">
                  <c:v>8.6674759257710204E-2</c:v>
                </c:pt>
                <c:pt idx="63">
                  <c:v>8.7896859805147901E-2</c:v>
                </c:pt>
                <c:pt idx="64">
                  <c:v>8.9046393330873608E-2</c:v>
                </c:pt>
                <c:pt idx="65">
                  <c:v>9.0122896311996437E-2</c:v>
                </c:pt>
                <c:pt idx="66">
                  <c:v>9.1126089099262411E-2</c:v>
                </c:pt>
                <c:pt idx="67">
                  <c:v>9.2055867798564381E-2</c:v>
                </c:pt>
                <c:pt idx="68">
                  <c:v>9.2912296011879836E-2</c:v>
                </c:pt>
                <c:pt idx="69">
                  <c:v>9.3695596484852608E-2</c:v>
                </c:pt>
                <c:pt idx="70">
                  <c:v>9.4406142704409793E-2</c:v>
                </c:pt>
                <c:pt idx="71">
                  <c:v>9.5044450486130583E-2</c:v>
                </c:pt>
                <c:pt idx="72">
                  <c:v>9.5611169587566117E-2</c:v>
                </c:pt>
                <c:pt idx="73">
                  <c:v>9.6107075380355469E-2</c:v>
                </c:pt>
                <c:pt idx="74">
                  <c:v>9.6533060610786953E-2</c:v>
                </c:pt>
                <c:pt idx="75">
                  <c:v>9.6890127275428173E-2</c:v>
                </c:pt>
                <c:pt idx="76">
                  <c:v>9.7179378635578559E-2</c:v>
                </c:pt>
                <c:pt idx="77">
                  <c:v>9.7402011391597224E-2</c:v>
                </c:pt>
                <c:pt idx="78">
                  <c:v>9.7559308035610734E-2</c:v>
                </c:pt>
                <c:pt idx="79">
                  <c:v>9.7652629398719326E-2</c:v>
                </c:pt>
                <c:pt idx="80">
                  <c:v>9.7683407406582309E-2</c:v>
                </c:pt>
                <c:pt idx="81">
                  <c:v>9.765313805517617E-2</c:v>
                </c:pt>
                <c:pt idx="82">
                  <c:v>9.7563374616575563E-2</c:v>
                </c:pt>
                <c:pt idx="83">
                  <c:v>9.7415721082801582E-2</c:v>
                </c:pt>
                <c:pt idx="84">
                  <c:v>9.7211825854110825E-2</c:v>
                </c:pt>
                <c:pt idx="85">
                  <c:v>9.6953375676556569E-2</c:v>
                </c:pt>
                <c:pt idx="86">
                  <c:v>9.6642089832232436E-2</c:v>
                </c:pt>
                <c:pt idx="87">
                  <c:v>9.6279714584307938E-2</c:v>
                </c:pt>
                <c:pt idx="88">
                  <c:v>9.5868017877773368E-2</c:v>
                </c:pt>
                <c:pt idx="89">
                  <c:v>9.540878429572798E-2</c:v>
                </c:pt>
                <c:pt idx="90">
                  <c:v>9.4903810270062214E-2</c:v>
                </c:pt>
                <c:pt idx="91">
                  <c:v>9.4354899544495427E-2</c:v>
                </c:pt>
                <c:pt idx="92">
                  <c:v>9.3763858887133553E-2</c:v>
                </c:pt>
                <c:pt idx="93">
                  <c:v>9.3132494048996761E-2</c:v>
                </c:pt>
                <c:pt idx="94">
                  <c:v>9.2462605964333644E-2</c:v>
                </c:pt>
                <c:pt idx="95">
                  <c:v>9.1755987187978866E-2</c:v>
                </c:pt>
                <c:pt idx="96">
                  <c:v>9.1014418564522304E-2</c:v>
                </c:pt>
                <c:pt idx="97">
                  <c:v>9.0239666123632781E-2</c:v>
                </c:pt>
                <c:pt idx="98">
                  <c:v>8.9433478195516072E-2</c:v>
                </c:pt>
                <c:pt idx="99">
                  <c:v>8.8597582740180217E-2</c:v>
                </c:pt>
                <c:pt idx="100">
                  <c:v>8.7733684883925356E-2</c:v>
                </c:pt>
                <c:pt idx="101">
                  <c:v>8.6843464656269673E-2</c:v>
                </c:pt>
                <c:pt idx="102">
                  <c:v>8.5928574920360309E-2</c:v>
                </c:pt>
                <c:pt idx="103">
                  <c:v>8.4990639489797848E-2</c:v>
                </c:pt>
                <c:pt idx="104">
                  <c:v>8.4031251424719164E-2</c:v>
                </c:pt>
                <c:pt idx="105">
                  <c:v>8.3051971499934485E-2</c:v>
                </c:pt>
                <c:pt idx="106">
                  <c:v>8.2054326837897554E-2</c:v>
                </c:pt>
                <c:pt idx="107">
                  <c:v>8.103980969929786E-2</c:v>
                </c:pt>
                <c:pt idx="108">
                  <c:v>8.0009876424100609E-2</c:v>
                </c:pt>
                <c:pt idx="109">
                  <c:v>7.8965946515921107E-2</c:v>
                </c:pt>
                <c:pt idx="110">
                  <c:v>7.7909401862698444E-2</c:v>
                </c:pt>
                <c:pt idx="111">
                  <c:v>7.68415860867354E-2</c:v>
                </c:pt>
                <c:pt idx="112">
                  <c:v>7.5763804017284428E-2</c:v>
                </c:pt>
                <c:pt idx="113">
                  <c:v>7.4677321278991363E-2</c:v>
                </c:pt>
                <c:pt idx="114">
                  <c:v>7.358336398965043E-2</c:v>
                </c:pt>
                <c:pt idx="115">
                  <c:v>7.2483118560877413E-2</c:v>
                </c:pt>
                <c:pt idx="116">
                  <c:v>7.1377731595471741E-2</c:v>
                </c:pt>
                <c:pt idx="117">
                  <c:v>7.02683098754079E-2</c:v>
                </c:pt>
                <c:pt idx="118">
                  <c:v>6.9155920434574802E-2</c:v>
                </c:pt>
                <c:pt idx="119">
                  <c:v>6.8041590710563662E-2</c:v>
                </c:pt>
                <c:pt idx="120">
                  <c:v>6.6926308769991685E-2</c:v>
                </c:pt>
                <c:pt idx="121">
                  <c:v>6.5811023602039179E-2</c:v>
                </c:pt>
                <c:pt idx="122">
                  <c:v>6.4696645475068815E-2</c:v>
                </c:pt>
                <c:pt idx="123">
                  <c:v>6.3584046351388743E-2</c:v>
                </c:pt>
                <c:pt idx="124">
                  <c:v>6.2474060355415764E-2</c:v>
                </c:pt>
                <c:pt idx="125">
                  <c:v>6.1367484290685947E-2</c:v>
                </c:pt>
                <c:pt idx="126">
                  <c:v>6.0265078201354315E-2</c:v>
                </c:pt>
                <c:pt idx="127">
                  <c:v>5.9167565974013923E-2</c:v>
                </c:pt>
                <c:pt idx="128">
                  <c:v>5.8075635975854377E-2</c:v>
                </c:pt>
                <c:pt idx="129">
                  <c:v>5.6989941725364784E-2</c:v>
                </c:pt>
                <c:pt idx="130">
                  <c:v>5.5911102591969339E-2</c:v>
                </c:pt>
                <c:pt idx="131">
                  <c:v>5.4839704521163643E-2</c:v>
                </c:pt>
                <c:pt idx="132">
                  <c:v>5.377630078189452E-2</c:v>
                </c:pt>
                <c:pt idx="133">
                  <c:v>5.2721412733099215E-2</c:v>
                </c:pt>
                <c:pt idx="134">
                  <c:v>5.1675530606486546E-2</c:v>
                </c:pt>
                <c:pt idx="135">
                  <c:v>5.0639114302806196E-2</c:v>
                </c:pt>
                <c:pt idx="136">
                  <c:v>4.9612594199011088E-2</c:v>
                </c:pt>
                <c:pt idx="137">
                  <c:v>4.8596371963871537E-2</c:v>
                </c:pt>
                <c:pt idx="138">
                  <c:v>4.7590821379748967E-2</c:v>
                </c:pt>
                <c:pt idx="139">
                  <c:v>4.6596289168381863E-2</c:v>
                </c:pt>
                <c:pt idx="140">
                  <c:v>4.561309581867487E-2</c:v>
                </c:pt>
                <c:pt idx="141">
                  <c:v>4.4641536414617725E-2</c:v>
                </c:pt>
                <c:pt idx="142">
                  <c:v>4.3681881461588835E-2</c:v>
                </c:pt>
                <c:pt idx="143">
                  <c:v>4.2734377709423628E-2</c:v>
                </c:pt>
                <c:pt idx="144">
                  <c:v>4.179924897074682E-2</c:v>
                </c:pt>
                <c:pt idx="145">
                  <c:v>4.0876696933182535E-2</c:v>
                </c:pt>
                <c:pt idx="146">
                  <c:v>3.9966901964165857E-2</c:v>
                </c:pt>
                <c:pt idx="147">
                  <c:v>3.9070023907184441E-2</c:v>
                </c:pt>
                <c:pt idx="148">
                  <c:v>3.8186202868378691E-2</c:v>
                </c:pt>
                <c:pt idx="149">
                  <c:v>3.7315559992525206E-2</c:v>
                </c:pt>
                <c:pt idx="150">
                  <c:v>3.6458198227518335E-2</c:v>
                </c:pt>
                <c:pt idx="151">
                  <c:v>3.5614203076552213E-2</c:v>
                </c:pt>
                <c:pt idx="152">
                  <c:v>3.4783643337287368E-2</c:v>
                </c:pt>
                <c:pt idx="153">
                  <c:v>3.3966571827363602E-2</c:v>
                </c:pt>
                <c:pt idx="154">
                  <c:v>3.3163026095695984E-2</c:v>
                </c:pt>
                <c:pt idx="155">
                  <c:v>3.2373029119059218E-2</c:v>
                </c:pt>
                <c:pt idx="156">
                  <c:v>3.1596589983532548E-2</c:v>
                </c:pt>
                <c:pt idx="157">
                  <c:v>3.0833704550439652E-2</c:v>
                </c:pt>
                <c:pt idx="158">
                  <c:v>3.0084356106475561E-2</c:v>
                </c:pt>
                <c:pt idx="159">
                  <c:v>2.9348515997769289E-2</c:v>
                </c:pt>
                <c:pt idx="160">
                  <c:v>2.8626144247681017E-2</c:v>
                </c:pt>
                <c:pt idx="161">
                  <c:v>2.7917190158182146E-2</c:v>
                </c:pt>
                <c:pt idx="162">
                  <c:v>2.7221592894711346E-2</c:v>
                </c:pt>
                <c:pt idx="163">
                  <c:v>2.6539282054441806E-2</c:v>
                </c:pt>
                <c:pt idx="164">
                  <c:v>2.5870178217935025E-2</c:v>
                </c:pt>
                <c:pt idx="165">
                  <c:v>2.5214193484191971E-2</c:v>
                </c:pt>
                <c:pt idx="166">
                  <c:v>2.4571231989147256E-2</c:v>
                </c:pt>
                <c:pt idx="167">
                  <c:v>2.3941190407682989E-2</c:v>
                </c:pt>
                <c:pt idx="168">
                  <c:v>2.33239584392675E-2</c:v>
                </c:pt>
                <c:pt idx="169">
                  <c:v>2.2719419277351813E-2</c:v>
                </c:pt>
                <c:pt idx="170">
                  <c:v>2.2127450062679698E-2</c:v>
                </c:pt>
                <c:pt idx="171">
                  <c:v>2.1547922320691072E-2</c:v>
                </c:pt>
                <c:pt idx="172">
                  <c:v>2.0980702383217111E-2</c:v>
                </c:pt>
                <c:pt idx="173">
                  <c:v>2.042565179468523E-2</c:v>
                </c:pt>
                <c:pt idx="174">
                  <c:v>1.9882627703068107E-2</c:v>
                </c:pt>
                <c:pt idx="175">
                  <c:v>1.9351483235825542E-2</c:v>
                </c:pt>
                <c:pt idx="176">
                  <c:v>1.8832067861101847E-2</c:v>
                </c:pt>
                <c:pt idx="177">
                  <c:v>1.8324227734452851E-2</c:v>
                </c:pt>
                <c:pt idx="178">
                  <c:v>1.7827806031386766E-2</c:v>
                </c:pt>
                <c:pt idx="179">
                  <c:v>1.7342643266012783E-2</c:v>
                </c:pt>
                <c:pt idx="180">
                  <c:v>1.686857759609801E-2</c:v>
                </c:pt>
                <c:pt idx="181">
                  <c:v>1.640544511484078E-2</c:v>
                </c:pt>
                <c:pt idx="182">
                  <c:v>1.5953080129673097E-2</c:v>
                </c:pt>
                <c:pt idx="183">
                  <c:v>1.5511315428409552E-2</c:v>
                </c:pt>
                <c:pt idx="184">
                  <c:v>1.507998253306349E-2</c:v>
                </c:pt>
                <c:pt idx="185">
                  <c:v>1.4658911941653282E-2</c:v>
                </c:pt>
                <c:pt idx="186">
                  <c:v>1.4247933358323505E-2</c:v>
                </c:pt>
                <c:pt idx="187">
                  <c:v>1.3846875912106312E-2</c:v>
                </c:pt>
                <c:pt idx="188">
                  <c:v>1.3455568364648427E-2</c:v>
                </c:pt>
                <c:pt idx="189">
                  <c:v>1.3073839307228699E-2</c:v>
                </c:pt>
                <c:pt idx="190">
                  <c:v>1.2701517347389361E-2</c:v>
                </c:pt>
                <c:pt idx="191">
                  <c:v>1.2338431285503042E-2</c:v>
                </c:pt>
                <c:pt idx="192">
                  <c:v>1.1984410281594422E-2</c:v>
                </c:pt>
                <c:pt idx="193">
                  <c:v>1.1639284012732986E-2</c:v>
                </c:pt>
                <c:pt idx="194">
                  <c:v>1.1302882821310018E-2</c:v>
                </c:pt>
                <c:pt idx="195">
                  <c:v>1.0975037854508866E-2</c:v>
                </c:pt>
                <c:pt idx="196">
                  <c:v>1.0655581195273768E-2</c:v>
                </c:pt>
                <c:pt idx="197">
                  <c:v>1.0344345985078109E-2</c:v>
                </c:pt>
                <c:pt idx="198">
                  <c:v>1.0041166538787619E-2</c:v>
                </c:pt>
                <c:pt idx="199">
                  <c:v>9.745878451910257E-3</c:v>
                </c:pt>
                <c:pt idx="200">
                  <c:v>9.4583187005176789E-3</c:v>
                </c:pt>
                <c:pt idx="201">
                  <c:v>9.1783257341193306E-3</c:v>
                </c:pt>
                <c:pt idx="202">
                  <c:v>8.9057395617634129E-3</c:v>
                </c:pt>
                <c:pt idx="203">
                  <c:v>8.6404018316337539E-3</c:v>
                </c:pt>
                <c:pt idx="204">
                  <c:v>8.3821559044057609E-3</c:v>
                </c:pt>
                <c:pt idx="205">
                  <c:v>8.1308469206181153E-3</c:v>
                </c:pt>
                <c:pt idx="206">
                  <c:v>7.8863218623115208E-3</c:v>
                </c:pt>
                <c:pt idx="207">
                  <c:v>7.6484296091789113E-3</c:v>
                </c:pt>
                <c:pt idx="208">
                  <c:v>7.4170209894657436E-3</c:v>
                </c:pt>
                <c:pt idx="209">
                  <c:v>7.1919488258527734E-3</c:v>
                </c:pt>
                <c:pt idx="210">
                  <c:v>6.9730679765471083E-3</c:v>
                </c:pt>
                <c:pt idx="211">
                  <c:v>6.7602353718014133E-3</c:v>
                </c:pt>
                <c:pt idx="212">
                  <c:v>6.5533100460747036E-3</c:v>
                </c:pt>
                <c:pt idx="213">
                  <c:v>6.3521531660419104E-3</c:v>
                </c:pt>
                <c:pt idx="214">
                  <c:v>6.1566280546533955E-3</c:v>
                </c:pt>
                <c:pt idx="215">
                  <c:v>5.9666002114390762E-3</c:v>
                </c:pt>
                <c:pt idx="216">
                  <c:v>5.781937329246198E-3</c:v>
                </c:pt>
                <c:pt idx="217">
                  <c:v>5.6025093075932316E-3</c:v>
                </c:pt>
                <c:pt idx="218">
                  <c:v>5.4281882628168052E-3</c:v>
                </c:pt>
                <c:pt idx="219">
                  <c:v>5.2588485351825311E-3</c:v>
                </c:pt>
                <c:pt idx="220">
                  <c:v>5.0943666931247229E-3</c:v>
                </c:pt>
                <c:pt idx="221">
                  <c:v>4.9346215347743838E-3</c:v>
                </c:pt>
                <c:pt idx="222">
                  <c:v>4.7794940869291848E-3</c:v>
                </c:pt>
                <c:pt idx="223">
                  <c:v>4.6288676016135663E-3</c:v>
                </c:pt>
                <c:pt idx="224">
                  <c:v>4.4826275503718378E-3</c:v>
                </c:pt>
                <c:pt idx="225">
                  <c:v>4.3406616164315638E-3</c:v>
                </c:pt>
                <c:pt idx="226">
                  <c:v>4.2028596848696729E-3</c:v>
                </c:pt>
                <c:pt idx="227">
                  <c:v>4.0691138309082893E-3</c:v>
                </c:pt>
                <c:pt idx="228">
                  <c:v>3.9393183064624932E-3</c:v>
                </c:pt>
                <c:pt idx="229">
                  <c:v>3.8133695250574242E-3</c:v>
                </c:pt>
                <c:pt idx="230">
                  <c:v>3.6911660452271038E-3</c:v>
                </c:pt>
                <c:pt idx="231">
                  <c:v>3.5726085525031358E-3</c:v>
                </c:pt>
                <c:pt idx="232">
                  <c:v>3.4575998400965076E-3</c:v>
                </c:pt>
                <c:pt idx="233">
                  <c:v>3.3460447883716434E-3</c:v>
                </c:pt>
                <c:pt idx="234">
                  <c:v>3.2378503432075358E-3</c:v>
                </c:pt>
                <c:pt idx="235">
                  <c:v>3.13292549333636E-3</c:v>
                </c:pt>
                <c:pt idx="236">
                  <c:v>3.031181246746454E-3</c:v>
                </c:pt>
                <c:pt idx="237">
                  <c:v>2.9325306062320594E-3</c:v>
                </c:pt>
                <c:pt idx="238">
                  <c:v>2.836888544168865E-3</c:v>
                </c:pt>
                <c:pt idx="239">
                  <c:v>2.7441719765905412E-3</c:v>
                </c:pt>
                <c:pt idx="240">
                  <c:v>2.6542997366377865E-3</c:v>
                </c:pt>
                <c:pt idx="241">
                  <c:v>2.5671925474481929E-3</c:v>
                </c:pt>
                <c:pt idx="242">
                  <c:v>2.4827729945516843E-3</c:v>
                </c:pt>
                <c:pt idx="243">
                  <c:v>2.4009654978331438E-3</c:v>
                </c:pt>
                <c:pt idx="244">
                  <c:v>2.3216962831207858E-3</c:v>
                </c:pt>
                <c:pt idx="245">
                  <c:v>2.2448933534556233E-3</c:v>
                </c:pt>
                <c:pt idx="246">
                  <c:v>2.1704864600947268E-3</c:v>
                </c:pt>
                <c:pt idx="247">
                  <c:v>2.0984070732979368E-3</c:v>
                </c:pt>
                <c:pt idx="248">
                  <c:v>2.0285883529451115E-3</c:v>
                </c:pt>
                <c:pt idx="249">
                  <c:v>1.9609651190284185E-3</c:v>
                </c:pt>
                <c:pt idx="250">
                  <c:v>1.8954738220614974E-3</c:v>
                </c:pt>
                <c:pt idx="251">
                  <c:v>1.8320525134451551E-3</c:v>
                </c:pt>
                <c:pt idx="252">
                  <c:v>1.7706408158266811E-3</c:v>
                </c:pt>
                <c:pt idx="253">
                  <c:v>1.7111798934878446E-3</c:v>
                </c:pt>
                <c:pt idx="254">
                  <c:v>1.6536124227943946E-3</c:v>
                </c:pt>
                <c:pt idx="255">
                  <c:v>1.597882562737802E-3</c:v>
                </c:pt>
                <c:pt idx="256">
                  <c:v>1.5439359255981218E-3</c:v>
                </c:pt>
                <c:pt idx="257">
                  <c:v>1.4917195477548305E-3</c:v>
                </c:pt>
                <c:pt idx="258">
                  <c:v>1.4411818606707861E-3</c:v>
                </c:pt>
                <c:pt idx="259">
                  <c:v>1.3922726620726879E-3</c:v>
                </c:pt>
                <c:pt idx="260">
                  <c:v>1.3449430873497057E-3</c:v>
                </c:pt>
                <c:pt idx="261">
                  <c:v>1.299145581190469E-3</c:v>
                </c:pt>
                <c:pt idx="262">
                  <c:v>1.2548338694769756E-3</c:v>
                </c:pt>
                <c:pt idx="263">
                  <c:v>1.2119629314526028E-3</c:v>
                </c:pt>
                <c:pt idx="264">
                  <c:v>1.1704889721800187E-3</c:v>
                </c:pt>
                <c:pt idx="265">
                  <c:v>1.1303693953034111E-3</c:v>
                </c:pt>
                <c:pt idx="266">
                  <c:v>1.0915627761283035E-3</c:v>
                </c:pt>
                <c:pt idx="267">
                  <c:v>1.0540288350308982E-3</c:v>
                </c:pt>
                <c:pt idx="268">
                  <c:v>1.017728411207873E-3</c:v>
                </c:pt>
                <c:pt idx="269">
                  <c:v>9.8262343677639865E-4</c:v>
                </c:pt>
                <c:pt idx="270">
                  <c:v>9.4867691123313026E-4</c:v>
                </c:pt>
                <c:pt idx="271">
                  <c:v>9.1585287627997825E-4</c:v>
                </c:pt>
                <c:pt idx="272">
                  <c:v>8.8411639102348519E-4</c:v>
                </c:pt>
                <c:pt idx="273">
                  <c:v>8.5343350755381073E-4</c:v>
                </c:pt>
                <c:pt idx="274">
                  <c:v>8.2377124690847158E-4</c:v>
                </c:pt>
                <c:pt idx="275">
                  <c:v>7.9509757542517326E-4</c:v>
                </c:pt>
                <c:pt idx="276">
                  <c:v>7.6738138148738132E-4</c:v>
                </c:pt>
                <c:pt idx="277">
                  <c:v>7.4059245266551714E-4</c:v>
                </c:pt>
                <c:pt idx="278">
                  <c:v>7.147014532560439E-4</c:v>
                </c:pt>
                <c:pt idx="279">
                  <c:v>6.8967990222008207E-4</c:v>
                </c:pt>
                <c:pt idx="280">
                  <c:v>6.6550015152255521E-4</c:v>
                </c:pt>
                <c:pt idx="281">
                  <c:v>6.4213536487240166E-4</c:v>
                </c:pt>
                <c:pt idx="282">
                  <c:v>6.195594968637782E-4</c:v>
                </c:pt>
                <c:pt idx="283">
                  <c:v>5.9774727251776457E-4</c:v>
                </c:pt>
                <c:pt idx="284">
                  <c:v>5.7667416722359348E-4</c:v>
                </c:pt>
                <c:pt idx="285">
                  <c:v>5.5631638707798279E-4</c:v>
                </c:pt>
                <c:pt idx="286">
                  <c:v>5.3665084962081799E-4</c:v>
                </c:pt>
                <c:pt idx="287">
                  <c:v>5.1765516496497636E-4</c:v>
                </c:pt>
                <c:pt idx="288">
                  <c:v>4.9930761731780912E-4</c:v>
                </c:pt>
                <c:pt idx="289">
                  <c:v>4.8158714689144774E-4</c:v>
                </c:pt>
                <c:pt idx="290">
                  <c:v>4.6447333219879958E-4</c:v>
                </c:pt>
                <c:pt idx="291">
                  <c:v>4.4794637273185678E-4</c:v>
                </c:pt>
                <c:pt idx="292">
                  <c:v>4.3198707201864067E-4</c:v>
                </c:pt>
                <c:pt idx="293">
                  <c:v>4.1657682105492814E-4</c:v>
                </c:pt>
                <c:pt idx="294">
                  <c:v>4.0169758210665174E-4</c:v>
                </c:pt>
                <c:pt idx="295">
                  <c:v>3.8733187287869178E-4</c:v>
                </c:pt>
                <c:pt idx="296">
                  <c:v>3.7346275104560735E-4</c:v>
                </c:pt>
                <c:pt idx="297">
                  <c:v>3.6007379913967228E-4</c:v>
                </c:pt>
                <c:pt idx="298">
                  <c:v>3.4714910979146633E-4</c:v>
                </c:pt>
                <c:pt idx="299">
                  <c:v>3.3467327131813025E-4</c:v>
                </c:pt>
                <c:pt idx="300">
                  <c:v>3.2263135365426959E-4</c:v>
                </c:pt>
                <c:pt idx="301">
                  <c:v>3.1100889462042059E-4</c:v>
                </c:pt>
                <c:pt idx="302">
                  <c:v>2.9979188652387492E-4</c:v>
                </c:pt>
                <c:pt idx="303">
                  <c:v>2.8896676308659807E-4</c:v>
                </c:pt>
                <c:pt idx="304">
                  <c:v>2.7852038669491864E-4</c:v>
                </c:pt>
                <c:pt idx="305">
                  <c:v>2.6844003596560078E-4</c:v>
                </c:pt>
                <c:pt idx="306">
                  <c:v>2.5871339362287419E-4</c:v>
                </c:pt>
                <c:pt idx="307">
                  <c:v>2.4932853468096606E-4</c:v>
                </c:pt>
                <c:pt idx="308">
                  <c:v>2.4027391492664551E-4</c:v>
                </c:pt>
                <c:pt idx="309">
                  <c:v>2.3153835969629558E-4</c:v>
                </c:pt>
                <c:pt idx="310">
                  <c:v>2.2311105294198837E-4</c:v>
                </c:pt>
                <c:pt idx="311">
                  <c:v>2.1498152658107404E-4</c:v>
                </c:pt>
                <c:pt idx="312">
                  <c:v>2.0713965012377037E-4</c:v>
                </c:pt>
                <c:pt idx="313">
                  <c:v>1.9957562057327423E-4</c:v>
                </c:pt>
                <c:pt idx="314">
                  <c:v>1.922799525929245E-4</c:v>
                </c:pt>
                <c:pt idx="315">
                  <c:v>1.8524346893497169E-4</c:v>
                </c:pt>
                <c:pt idx="316">
                  <c:v>1.7845729112554799E-4</c:v>
                </c:pt>
                <c:pt idx="317">
                  <c:v>1.7191283040044971E-4</c:v>
                </c:pt>
                <c:pt idx="318">
                  <c:v>1.6560177888640489E-4</c:v>
                </c:pt>
                <c:pt idx="319">
                  <c:v>1.5951610102252537E-4</c:v>
                </c:pt>
                <c:pt idx="320">
                  <c:v>1.5364802521669515E-4</c:v>
                </c:pt>
                <c:pt idx="321">
                  <c:v>1.4799003573170533E-4</c:v>
                </c:pt>
                <c:pt idx="322">
                  <c:v>1.4253486479598793E-4</c:v>
                </c:pt>
                <c:pt idx="323">
                  <c:v>1.3727548493386934E-4</c:v>
                </c:pt>
                <c:pt idx="324">
                  <c:v>1.3220510151031181E-4</c:v>
                </c:pt>
                <c:pt idx="325">
                  <c:v>1.2731714548519377E-4</c:v>
                </c:pt>
                <c:pt idx="326">
                  <c:v>1.2260526637221722E-4</c:v>
                </c:pt>
                <c:pt idx="327">
                  <c:v>1.1806332539762226E-4</c:v>
                </c:pt>
                <c:pt idx="328">
                  <c:v>1.1368538885394262E-4</c:v>
                </c:pt>
                <c:pt idx="329">
                  <c:v>1.0946572164410882E-4</c:v>
                </c:pt>
                <c:pt idx="330">
                  <c:v>1.0539878101128159E-4</c:v>
                </c:pt>
                <c:pt idx="331">
                  <c:v>1.0147921044986063E-4</c:v>
                </c:pt>
                <c:pt idx="332">
                  <c:v>9.7701833793216781E-5</c:v>
                </c:pt>
                <c:pt idx="333">
                  <c:v>9.4061649473695086E-5</c:v>
                </c:pt>
                <c:pt idx="334">
                  <c:v>9.0553824950614898E-5</c:v>
                </c:pt>
                <c:pt idx="335">
                  <c:v>8.7173691302020118E-5</c:v>
                </c:pt>
                <c:pt idx="336">
                  <c:v>8.3916737975944826E-5</c:v>
                </c:pt>
                <c:pt idx="337">
                  <c:v>8.0778607697172956E-5</c:v>
                </c:pt>
                <c:pt idx="338">
                  <c:v>7.7755091525398714E-5</c:v>
                </c:pt>
                <c:pt idx="339">
                  <c:v>7.4842124060910294E-5</c:v>
                </c:pt>
                <c:pt idx="340">
                  <c:v>7.2035778793883966E-5</c:v>
                </c:pt>
                <c:pt idx="341">
                  <c:v>6.9332263593511865E-5</c:v>
                </c:pt>
                <c:pt idx="342">
                  <c:v>6.6727916333249052E-5</c:v>
                </c:pt>
                <c:pt idx="343">
                  <c:v>6.4219200648537786E-5</c:v>
                </c:pt>
                <c:pt idx="344">
                  <c:v>6.1802701823444956E-5</c:v>
                </c:pt>
                <c:pt idx="345">
                  <c:v>5.9475122802726859E-5</c:v>
                </c:pt>
                <c:pt idx="346">
                  <c:v>5.7233280325902477E-5</c:v>
                </c:pt>
                <c:pt idx="347">
                  <c:v>5.5074101179997345E-5</c:v>
                </c:pt>
                <c:pt idx="348">
                  <c:v>5.2994618567690668E-5</c:v>
                </c:pt>
                <c:pt idx="349">
                  <c:v>5.0991968587668438E-5</c:v>
                </c:pt>
                <c:pt idx="350">
                  <c:v>4.9063386824064656E-5</c:v>
                </c:pt>
                <c:pt idx="351">
                  <c:v>4.7206205041932355E-5</c:v>
                </c:pt>
                <c:pt idx="352">
                  <c:v>4.5417847985767396E-5</c:v>
                </c:pt>
                <c:pt idx="353">
                  <c:v>4.3695830278171235E-5</c:v>
                </c:pt>
                <c:pt idx="354">
                  <c:v>4.2037753415807231E-5</c:v>
                </c:pt>
                <c:pt idx="355">
                  <c:v>4.0441302859877118E-5</c:v>
                </c:pt>
                <c:pt idx="356">
                  <c:v>3.8904245218404392E-5</c:v>
                </c:pt>
                <c:pt idx="357">
                  <c:v>3.7424425517681921E-5</c:v>
                </c:pt>
                <c:pt idx="358">
                  <c:v>3.5999764560304524E-5</c:v>
                </c:pt>
                <c:pt idx="359">
                  <c:v>3.462825636726827E-5</c:v>
                </c:pt>
                <c:pt idx="360">
                  <c:v>3.3307965701685242E-5</c:v>
                </c:pt>
                <c:pt idx="361">
                  <c:v>3.2037025671719252E-5</c:v>
                </c:pt>
                <c:pt idx="362">
                  <c:v>3.0813635410412178E-5</c:v>
                </c:pt>
                <c:pt idx="363">
                  <c:v>2.9636057830127926E-5</c:v>
                </c:pt>
                <c:pt idx="364">
                  <c:v>2.8502617449399419E-5</c:v>
                </c:pt>
                <c:pt idx="365">
                  <c:v>2.7411698290023202E-5</c:v>
                </c:pt>
                <c:pt idx="366">
                  <c:v>2.6361741842299203E-5</c:v>
                </c:pt>
                <c:pt idx="367">
                  <c:v>2.535124509637043E-5</c:v>
                </c:pt>
                <c:pt idx="368">
                  <c:v>2.4378758637671898E-5</c:v>
                </c:pt>
                <c:pt idx="369">
                  <c:v>2.3442884804548395E-5</c:v>
                </c:pt>
                <c:pt idx="370">
                  <c:v>2.2542275906155977E-5</c:v>
                </c:pt>
                <c:pt idx="371">
                  <c:v>2.1675632498809487E-5</c:v>
                </c:pt>
                <c:pt idx="372">
                  <c:v>2.0841701718990456E-5</c:v>
                </c:pt>
                <c:pt idx="373">
                  <c:v>2.0039275671277983E-5</c:v>
                </c:pt>
                <c:pt idx="374">
                  <c:v>1.9267189869511539E-5</c:v>
                </c:pt>
                <c:pt idx="375">
                  <c:v>1.8524321729543476E-5</c:v>
                </c:pt>
                <c:pt idx="376">
                  <c:v>1.7809589111982072E-5</c:v>
                </c:pt>
                <c:pt idx="377">
                  <c:v>1.7121948913372453E-5</c:v>
                </c:pt>
                <c:pt idx="378">
                  <c:v>1.6460395704305397E-5</c:v>
                </c:pt>
                <c:pt idx="379">
                  <c:v>1.5823960412986194E-5</c:v>
                </c:pt>
                <c:pt idx="380">
                  <c:v>1.5211709052838857E-5</c:v>
                </c:pt>
                <c:pt idx="381">
                  <c:v>1.4622741492759117E-5</c:v>
                </c:pt>
                <c:pt idx="382">
                  <c:v>1.4056190268671535E-5</c:v>
                </c:pt>
                <c:pt idx="383">
                  <c:v>1.3511219435083273E-5</c:v>
                </c:pt>
                <c:pt idx="384">
                  <c:v>1.2987023455365699E-5</c:v>
                </c:pt>
                <c:pt idx="385">
                  <c:v>1.2482826129530946E-5</c:v>
                </c:pt>
                <c:pt idx="386">
                  <c:v>1.1997879558307203E-5</c:v>
                </c:pt>
                <c:pt idx="387">
                  <c:v>1.1531463142351137E-5</c:v>
                </c:pt>
                <c:pt idx="388">
                  <c:v>1.1082882615469994E-5</c:v>
                </c:pt>
                <c:pt idx="389">
                  <c:v>1.0651469110759173E-5</c:v>
                </c:pt>
                <c:pt idx="390">
                  <c:v>1.0236578258593991E-5</c:v>
                </c:pt>
                <c:pt idx="391">
                  <c:v>9.8375893154449192E-6</c:v>
                </c:pt>
                <c:pt idx="392">
                  <c:v>9.4539043225173597E-6</c:v>
                </c:pt>
                <c:pt idx="393">
                  <c:v>9.0849472932463947E-6</c:v>
                </c:pt>
                <c:pt idx="394">
                  <c:v>8.7301634287063787E-6</c:v>
                </c:pt>
                <c:pt idx="395">
                  <c:v>8.3890183600236629E-6</c:v>
                </c:pt>
                <c:pt idx="396">
                  <c:v>8.0609974169080747E-6</c:v>
                </c:pt>
                <c:pt idx="397">
                  <c:v>7.7456049214461792E-6</c:v>
                </c:pt>
                <c:pt idx="398">
                  <c:v>7.4423635063251248E-6</c:v>
                </c:pt>
                <c:pt idx="399">
                  <c:v>7.1508134566815523E-6</c:v>
                </c:pt>
                <c:pt idx="400">
                  <c:v>6.8705120747949117E-6</c:v>
                </c:pt>
                <c:pt idx="401">
                  <c:v>6.6010330668683268E-6</c:v>
                </c:pt>
                <c:pt idx="402">
                  <c:v>6.3419659511637444E-6</c:v>
                </c:pt>
                <c:pt idx="403">
                  <c:v>6.0929154867809468E-6</c:v>
                </c:pt>
                <c:pt idx="404">
                  <c:v>5.8535011223932185E-6</c:v>
                </c:pt>
                <c:pt idx="405">
                  <c:v>5.62335646426938E-6</c:v>
                </c:pt>
                <c:pt idx="406">
                  <c:v>5.4021287629413029E-6</c:v>
                </c:pt>
                <c:pt idx="407">
                  <c:v>5.1894784178874652E-6</c:v>
                </c:pt>
                <c:pt idx="408">
                  <c:v>4.9850784996283366E-6</c:v>
                </c:pt>
                <c:pt idx="409">
                  <c:v>4.7886142886466372E-6</c:v>
                </c:pt>
                <c:pt idx="410">
                  <c:v>4.5997828305645654E-6</c:v>
                </c:pt>
                <c:pt idx="411">
                  <c:v>4.4182925070279696E-6</c:v>
                </c:pt>
                <c:pt idx="412">
                  <c:v>4.2438626217651028E-6</c:v>
                </c:pt>
                <c:pt idx="413">
                  <c:v>4.0762230013046497E-6</c:v>
                </c:pt>
                <c:pt idx="414">
                  <c:v>3.9151136098543214E-6</c:v>
                </c:pt>
                <c:pt idx="415">
                  <c:v>3.7602841778570261E-6</c:v>
                </c:pt>
                <c:pt idx="416">
                  <c:v>3.611493843757936E-6</c:v>
                </c:pt>
                <c:pt idx="417">
                  <c:v>3.4685108085299167E-6</c:v>
                </c:pt>
                <c:pt idx="418">
                  <c:v>3.3311120025203284E-6</c:v>
                </c:pt>
                <c:pt idx="419">
                  <c:v>3.1990827641958833E-6</c:v>
                </c:pt>
                <c:pt idx="420">
                  <c:v>3.0722165303762821E-6</c:v>
                </c:pt>
                <c:pt idx="421">
                  <c:v>2.9503145375607634E-6</c:v>
                </c:pt>
                <c:pt idx="422">
                  <c:v>2.8331855339643701E-6</c:v>
                </c:pt>
                <c:pt idx="423">
                  <c:v>2.7206455018938413E-6</c:v>
                </c:pt>
                <c:pt idx="424">
                  <c:v>2.6125173901046693E-6</c:v>
                </c:pt>
                <c:pt idx="425">
                  <c:v>2.5086308557930768E-6</c:v>
                </c:pt>
                <c:pt idx="426">
                  <c:v>2.4088220158880916E-6</c:v>
                </c:pt>
                <c:pt idx="427">
                  <c:v>2.3129332073197043E-6</c:v>
                </c:pt>
                <c:pt idx="428">
                  <c:v>2.2208127559502339E-6</c:v>
                </c:pt>
                <c:pt idx="429">
                  <c:v>2.1323147538662262E-6</c:v>
                </c:pt>
                <c:pt idx="430">
                  <c:v>2.047298844738367E-6</c:v>
                </c:pt>
                <c:pt idx="431">
                  <c:v>1.9656300169667385E-6</c:v>
                </c:pt>
                <c:pt idx="432">
                  <c:v>1.8871784043380874E-6</c:v>
                </c:pt>
                <c:pt idx="433">
                  <c:v>1.8118190939311006E-6</c:v>
                </c:pt>
                <c:pt idx="434">
                  <c:v>1.7394319410144916E-6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8-4A84-85C7-948EB4EE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951920"/>
        <c:axId val="464948640"/>
      </c:lineChart>
      <c:catAx>
        <c:axId val="464951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4948640"/>
        <c:crosses val="autoZero"/>
        <c:auto val="1"/>
        <c:lblAlgn val="ctr"/>
        <c:lblOffset val="100"/>
        <c:noMultiLvlLbl val="0"/>
      </c:catAx>
      <c:valAx>
        <c:axId val="4649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0_-;\-* #\ ##0.000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6495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'Projekt 2'!$N$51:$N$68</c:f>
              <c:strCache>
                <c:ptCount val="18"/>
                <c:pt idx="0">
                  <c:v>-4</c:v>
                </c:pt>
                <c:pt idx="1">
                  <c:v>-3,5</c:v>
                </c:pt>
                <c:pt idx="2">
                  <c:v>-3</c:v>
                </c:pt>
                <c:pt idx="3">
                  <c:v>-2,5</c:v>
                </c:pt>
                <c:pt idx="4">
                  <c:v>-2</c:v>
                </c:pt>
                <c:pt idx="5">
                  <c:v>-1,5</c:v>
                </c:pt>
                <c:pt idx="6">
                  <c:v>-1</c:v>
                </c:pt>
                <c:pt idx="7">
                  <c:v>-0,5</c:v>
                </c:pt>
                <c:pt idx="8">
                  <c:v>0</c:v>
                </c:pt>
                <c:pt idx="9">
                  <c:v>0,5</c:v>
                </c:pt>
                <c:pt idx="10">
                  <c:v>1</c:v>
                </c:pt>
                <c:pt idx="11">
                  <c:v>1,5</c:v>
                </c:pt>
                <c:pt idx="12">
                  <c:v>2</c:v>
                </c:pt>
                <c:pt idx="13">
                  <c:v>2,5</c:v>
                </c:pt>
                <c:pt idx="14">
                  <c:v>3</c:v>
                </c:pt>
                <c:pt idx="15">
                  <c:v>3,5</c:v>
                </c:pt>
                <c:pt idx="16">
                  <c:v>4</c:v>
                </c:pt>
                <c:pt idx="17">
                  <c:v>More</c:v>
                </c:pt>
              </c:strCache>
            </c:strRef>
          </c:cat>
          <c:val>
            <c:numRef>
              <c:f>'Projekt 2'!$O$51:$O$68</c:f>
              <c:numCache>
                <c:formatCode>General</c:formatCode>
                <c:ptCount val="18"/>
                <c:pt idx="0">
                  <c:v>3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14</c:v>
                </c:pt>
                <c:pt idx="5">
                  <c:v>9</c:v>
                </c:pt>
                <c:pt idx="6">
                  <c:v>10</c:v>
                </c:pt>
                <c:pt idx="7">
                  <c:v>27</c:v>
                </c:pt>
                <c:pt idx="8">
                  <c:v>22</c:v>
                </c:pt>
                <c:pt idx="9">
                  <c:v>21</c:v>
                </c:pt>
                <c:pt idx="10">
                  <c:v>15</c:v>
                </c:pt>
                <c:pt idx="11">
                  <c:v>12</c:v>
                </c:pt>
                <c:pt idx="12">
                  <c:v>14</c:v>
                </c:pt>
                <c:pt idx="13">
                  <c:v>13</c:v>
                </c:pt>
                <c:pt idx="14">
                  <c:v>5</c:v>
                </c:pt>
                <c:pt idx="15">
                  <c:v>11</c:v>
                </c:pt>
                <c:pt idx="16">
                  <c:v>2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4-464B-9DAE-B12884CA3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76272992"/>
        <c:axId val="576273976"/>
      </c:barChart>
      <c:catAx>
        <c:axId val="57627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76273976"/>
        <c:crosses val="autoZero"/>
        <c:auto val="1"/>
        <c:lblAlgn val="ctr"/>
        <c:lblOffset val="100"/>
        <c:noMultiLvlLbl val="0"/>
      </c:catAx>
      <c:valAx>
        <c:axId val="576273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762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628648</xdr:colOff>
      <xdr:row>0</xdr:row>
      <xdr:rowOff>140493</xdr:rowOff>
    </xdr:from>
    <xdr:to>
      <xdr:col>33</xdr:col>
      <xdr:colOff>349367</xdr:colOff>
      <xdr:row>16</xdr:row>
      <xdr:rowOff>167755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B48DBB41-0BD2-4AB6-9CC4-B21C225BA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11052</xdr:colOff>
      <xdr:row>37</xdr:row>
      <xdr:rowOff>4823</xdr:rowOff>
    </xdr:from>
    <xdr:to>
      <xdr:col>33</xdr:col>
      <xdr:colOff>379470</xdr:colOff>
      <xdr:row>53</xdr:row>
      <xdr:rowOff>27323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DF47E03B-E269-4F04-B609-F48A4B511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639636</xdr:colOff>
      <xdr:row>20</xdr:row>
      <xdr:rowOff>16730</xdr:rowOff>
    </xdr:from>
    <xdr:to>
      <xdr:col>33</xdr:col>
      <xdr:colOff>360355</xdr:colOff>
      <xdr:row>36</xdr:row>
      <xdr:rowOff>39230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FFB60B04-22D2-4C1D-9DCC-21B2FFDBF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599091</xdr:colOff>
      <xdr:row>36</xdr:row>
      <xdr:rowOff>171079</xdr:rowOff>
    </xdr:from>
    <xdr:to>
      <xdr:col>41</xdr:col>
      <xdr:colOff>641279</xdr:colOff>
      <xdr:row>53</xdr:row>
      <xdr:rowOff>19747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29486CB2-1B9B-40DD-BC65-3E8EFB644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69</xdr:row>
      <xdr:rowOff>0</xdr:rowOff>
    </xdr:from>
    <xdr:to>
      <xdr:col>17</xdr:col>
      <xdr:colOff>0</xdr:colOff>
      <xdr:row>78</xdr:row>
      <xdr:rowOff>74084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F7635A0-6223-4063-9E21-A2D44EF7D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ven/Downloads/Rajcok_Jakub_92335_Projek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 1"/>
      <sheetName val="Projekt 2"/>
    </sheetNames>
    <sheetDataSet>
      <sheetData sheetId="0">
        <row r="2">
          <cell r="B2" t="str">
            <v>Norm roz</v>
          </cell>
          <cell r="O2" t="str">
            <v>Norm roz</v>
          </cell>
        </row>
        <row r="3">
          <cell r="B3">
            <v>-3</v>
          </cell>
          <cell r="O3">
            <v>-3</v>
          </cell>
          <cell r="P3">
            <v>6.0758828498232861E-9</v>
          </cell>
        </row>
        <row r="4">
          <cell r="B4">
            <v>-2.9</v>
          </cell>
          <cell r="O4">
            <v>-2.9</v>
          </cell>
          <cell r="P4">
            <v>1.1015763624682308E-8</v>
          </cell>
        </row>
        <row r="5">
          <cell r="B5">
            <v>-2.8</v>
          </cell>
          <cell r="O5">
            <v>-2.8</v>
          </cell>
          <cell r="P5">
            <v>1.9773196406244672E-8</v>
          </cell>
        </row>
        <row r="6">
          <cell r="B6">
            <v>-2.7</v>
          </cell>
          <cell r="O6">
            <v>-2.7</v>
          </cell>
          <cell r="P6">
            <v>3.513955094820434E-8</v>
          </cell>
        </row>
        <row r="7">
          <cell r="B7">
            <v>-2.6</v>
          </cell>
          <cell r="O7">
            <v>-2.6</v>
          </cell>
          <cell r="P7">
            <v>6.1826205001658573E-8</v>
          </cell>
        </row>
        <row r="8">
          <cell r="B8">
            <v>-2.5</v>
          </cell>
          <cell r="O8">
            <v>-2.5</v>
          </cell>
          <cell r="P8">
            <v>1.0769760042543276E-7</v>
          </cell>
        </row>
        <row r="9">
          <cell r="B9">
            <v>-2.4</v>
          </cell>
          <cell r="O9">
            <v>-2.4</v>
          </cell>
          <cell r="P9">
            <v>1.8573618445552897E-7</v>
          </cell>
        </row>
        <row r="10">
          <cell r="B10">
            <v>-2.2999999999999998</v>
          </cell>
          <cell r="O10">
            <v>-2.2999999999999998</v>
          </cell>
          <cell r="P10">
            <v>3.1713492167159759E-7</v>
          </cell>
        </row>
        <row r="11">
          <cell r="B11">
            <v>-2.2000000000000002</v>
          </cell>
          <cell r="O11">
            <v>-2.2000000000000002</v>
          </cell>
          <cell r="P11">
            <v>5.3610353446976145E-7</v>
          </cell>
        </row>
        <row r="12">
          <cell r="B12">
            <v>-2.1</v>
          </cell>
          <cell r="O12">
            <v>-2.1</v>
          </cell>
          <cell r="P12">
            <v>8.9724351623833374E-7</v>
          </cell>
        </row>
        <row r="13">
          <cell r="B13">
            <v>-2</v>
          </cell>
          <cell r="O13">
            <v>-2</v>
          </cell>
          <cell r="P13">
            <v>1.4867195147342977E-6</v>
          </cell>
        </row>
        <row r="14">
          <cell r="B14">
            <v>-1.9</v>
          </cell>
          <cell r="O14">
            <v>-1.9</v>
          </cell>
          <cell r="P14">
            <v>2.4389607458933522E-6</v>
          </cell>
        </row>
        <row r="15">
          <cell r="B15">
            <v>-1.8</v>
          </cell>
          <cell r="O15">
            <v>-1.8</v>
          </cell>
          <cell r="P15">
            <v>3.9612990910320753E-6</v>
          </cell>
        </row>
        <row r="16">
          <cell r="B16">
            <v>-1.7</v>
          </cell>
          <cell r="O16">
            <v>-1.7</v>
          </cell>
          <cell r="P16">
            <v>6.3698251788670899E-6</v>
          </cell>
        </row>
        <row r="17">
          <cell r="B17">
            <v>-1.6</v>
          </cell>
          <cell r="O17">
            <v>-1.6</v>
          </cell>
          <cell r="P17">
            <v>1.0140852065486758E-5</v>
          </cell>
        </row>
        <row r="18">
          <cell r="B18">
            <v>-1.5</v>
          </cell>
          <cell r="O18">
            <v>-1.5</v>
          </cell>
          <cell r="P18">
            <v>1.5983741106905475E-5</v>
          </cell>
        </row>
        <row r="19">
          <cell r="B19">
            <v>-1.4</v>
          </cell>
          <cell r="O19">
            <v>-1.4</v>
          </cell>
          <cell r="P19">
            <v>2.4942471290053535E-5</v>
          </cell>
        </row>
        <row r="20">
          <cell r="B20">
            <v>-1.3</v>
          </cell>
          <cell r="O20">
            <v>-1.3</v>
          </cell>
          <cell r="P20">
            <v>3.8535196742087129E-5</v>
          </cell>
        </row>
        <row r="21">
          <cell r="B21">
            <v>-1.2</v>
          </cell>
          <cell r="O21">
            <v>-1.2</v>
          </cell>
          <cell r="P21">
            <v>5.8943067756539855E-5</v>
          </cell>
        </row>
        <row r="22">
          <cell r="B22">
            <v>-1.1000000000000001</v>
          </cell>
          <cell r="O22">
            <v>-1.1000000000000001</v>
          </cell>
          <cell r="P22">
            <v>8.9261657177132928E-5</v>
          </cell>
        </row>
        <row r="23">
          <cell r="B23">
            <v>-1</v>
          </cell>
          <cell r="O23">
            <v>-1</v>
          </cell>
          <cell r="P23">
            <v>1.3383022576488537E-4</v>
          </cell>
        </row>
        <row r="24">
          <cell r="B24">
            <v>-0.9</v>
          </cell>
          <cell r="O24">
            <v>-0.9</v>
          </cell>
          <cell r="P24">
            <v>1.9865547139277272E-4</v>
          </cell>
        </row>
        <row r="25">
          <cell r="B25">
            <v>-0.8</v>
          </cell>
          <cell r="O25">
            <v>-0.8</v>
          </cell>
          <cell r="P25">
            <v>2.9194692579146027E-4</v>
          </cell>
        </row>
        <row r="26">
          <cell r="B26">
            <v>-0.7</v>
          </cell>
          <cell r="O26">
            <v>-0.7</v>
          </cell>
          <cell r="P26">
            <v>4.2478027055075143E-4</v>
          </cell>
        </row>
        <row r="27">
          <cell r="B27">
            <v>-0.6</v>
          </cell>
          <cell r="O27">
            <v>-0.6</v>
          </cell>
          <cell r="P27">
            <v>6.119019301137719E-4</v>
          </cell>
        </row>
        <row r="28">
          <cell r="B28">
            <v>-0.5</v>
          </cell>
          <cell r="O28">
            <v>-0.5</v>
          </cell>
          <cell r="P28">
            <v>8.7268269504576015E-4</v>
          </cell>
        </row>
        <row r="29">
          <cell r="B29">
            <v>-0.4</v>
          </cell>
          <cell r="O29">
            <v>-0.4</v>
          </cell>
          <cell r="P29">
            <v>1.2322191684730199E-3</v>
          </cell>
        </row>
        <row r="30">
          <cell r="B30">
            <v>-0.3</v>
          </cell>
          <cell r="O30">
            <v>-0.3</v>
          </cell>
          <cell r="P30">
            <v>1.7225689390536812E-3</v>
          </cell>
        </row>
        <row r="31">
          <cell r="B31">
            <v>-0.2</v>
          </cell>
          <cell r="O31">
            <v>-0.2</v>
          </cell>
          <cell r="P31">
            <v>2.3840882014648404E-3</v>
          </cell>
        </row>
        <row r="32">
          <cell r="B32">
            <v>-0.1</v>
          </cell>
          <cell r="O32">
            <v>-0.1</v>
          </cell>
          <cell r="P32">
            <v>3.2668190561999182E-3</v>
          </cell>
        </row>
        <row r="33">
          <cell r="B33">
            <v>0</v>
          </cell>
          <cell r="O33">
            <v>0</v>
          </cell>
          <cell r="P33">
            <v>4.4318484119380075E-3</v>
          </cell>
        </row>
        <row r="34">
          <cell r="B34">
            <v>0.1</v>
          </cell>
          <cell r="O34">
            <v>0.1</v>
          </cell>
          <cell r="P34">
            <v>5.9525324197758538E-3</v>
          </cell>
        </row>
        <row r="35">
          <cell r="B35">
            <v>0.2</v>
          </cell>
          <cell r="O35">
            <v>0.2</v>
          </cell>
          <cell r="P35">
            <v>7.9154515829799686E-3</v>
          </cell>
        </row>
        <row r="36">
          <cell r="B36">
            <v>0.3</v>
          </cell>
          <cell r="O36">
            <v>0.3</v>
          </cell>
          <cell r="P36">
            <v>1.0420934814422592E-2</v>
          </cell>
        </row>
        <row r="37">
          <cell r="B37">
            <v>0.4</v>
          </cell>
          <cell r="O37">
            <v>0.4</v>
          </cell>
          <cell r="P37">
            <v>1.3582969233685613E-2</v>
          </cell>
        </row>
        <row r="38">
          <cell r="B38">
            <v>0.5</v>
          </cell>
          <cell r="O38">
            <v>0.5</v>
          </cell>
          <cell r="P38">
            <v>1.752830049356854E-2</v>
          </cell>
        </row>
        <row r="39">
          <cell r="B39">
            <v>0.6</v>
          </cell>
          <cell r="O39">
            <v>0.6</v>
          </cell>
          <cell r="P39">
            <v>2.2394530294842899E-2</v>
          </cell>
        </row>
        <row r="40">
          <cell r="B40">
            <v>0.7</v>
          </cell>
          <cell r="O40">
            <v>0.7</v>
          </cell>
          <cell r="P40">
            <v>2.8327037741601186E-2</v>
          </cell>
        </row>
        <row r="41">
          <cell r="B41">
            <v>0.8</v>
          </cell>
          <cell r="O41">
            <v>0.8</v>
          </cell>
          <cell r="P41">
            <v>3.5474592846231424E-2</v>
          </cell>
        </row>
        <row r="42">
          <cell r="B42">
            <v>0.9</v>
          </cell>
          <cell r="O42">
            <v>0.9</v>
          </cell>
          <cell r="P42">
            <v>4.3983595980427191E-2</v>
          </cell>
        </row>
        <row r="43">
          <cell r="B43">
            <v>1</v>
          </cell>
          <cell r="O43">
            <v>1</v>
          </cell>
          <cell r="P43">
            <v>5.3990966513188063E-2</v>
          </cell>
        </row>
        <row r="44">
          <cell r="B44">
            <v>1.1000000000000001</v>
          </cell>
          <cell r="O44">
            <v>1.1000000000000001</v>
          </cell>
          <cell r="P44">
            <v>6.5615814774676595E-2</v>
          </cell>
        </row>
        <row r="45">
          <cell r="B45">
            <v>1.2</v>
          </cell>
          <cell r="O45">
            <v>1.2</v>
          </cell>
          <cell r="P45">
            <v>7.8950158300894149E-2</v>
          </cell>
        </row>
        <row r="46">
          <cell r="B46">
            <v>1.3</v>
          </cell>
          <cell r="O46">
            <v>1.3</v>
          </cell>
          <cell r="P46">
            <v>9.4049077376886947E-2</v>
          </cell>
        </row>
        <row r="47">
          <cell r="B47">
            <v>1.4</v>
          </cell>
          <cell r="O47">
            <v>1.4</v>
          </cell>
          <cell r="P47">
            <v>0.11092083467945554</v>
          </cell>
        </row>
        <row r="48">
          <cell r="B48">
            <v>1.5</v>
          </cell>
          <cell r="O48">
            <v>1.5</v>
          </cell>
          <cell r="P48">
            <v>0.12951759566589174</v>
          </cell>
        </row>
        <row r="49">
          <cell r="B49">
            <v>1.6</v>
          </cell>
          <cell r="O49">
            <v>1.6</v>
          </cell>
          <cell r="P49">
            <v>0.14972746563574488</v>
          </cell>
        </row>
        <row r="50">
          <cell r="B50">
            <v>1.7</v>
          </cell>
          <cell r="O50">
            <v>1.7</v>
          </cell>
          <cell r="P50">
            <v>0.17136859204780736</v>
          </cell>
        </row>
        <row r="51">
          <cell r="B51">
            <v>1.8</v>
          </cell>
          <cell r="O51">
            <v>1.8</v>
          </cell>
          <cell r="P51">
            <v>0.19418605498321295</v>
          </cell>
        </row>
        <row r="52">
          <cell r="B52">
            <v>1.9</v>
          </cell>
          <cell r="O52">
            <v>1.9</v>
          </cell>
          <cell r="P52">
            <v>0.21785217703255053</v>
          </cell>
        </row>
        <row r="53">
          <cell r="B53">
            <v>2</v>
          </cell>
          <cell r="O53">
            <v>2</v>
          </cell>
          <cell r="P53">
            <v>0.24197072451914337</v>
          </cell>
        </row>
        <row r="54">
          <cell r="B54">
            <v>2.1</v>
          </cell>
          <cell r="O54">
            <v>2.1</v>
          </cell>
          <cell r="P54">
            <v>0.26608524989875487</v>
          </cell>
        </row>
        <row r="55">
          <cell r="B55">
            <v>2.2000000000000002</v>
          </cell>
          <cell r="O55">
            <v>2.2000000000000002</v>
          </cell>
          <cell r="P55">
            <v>0.28969155276148278</v>
          </cell>
        </row>
        <row r="56">
          <cell r="B56">
            <v>2.2999999999999998</v>
          </cell>
          <cell r="O56">
            <v>2.2999999999999998</v>
          </cell>
          <cell r="P56">
            <v>0.31225393336676122</v>
          </cell>
        </row>
        <row r="57">
          <cell r="B57">
            <v>2.4</v>
          </cell>
          <cell r="O57">
            <v>2.4</v>
          </cell>
          <cell r="P57">
            <v>0.33322460289179967</v>
          </cell>
        </row>
        <row r="58">
          <cell r="B58">
            <v>2.5</v>
          </cell>
          <cell r="O58">
            <v>2.5</v>
          </cell>
          <cell r="P58">
            <v>0.35206532676429952</v>
          </cell>
        </row>
        <row r="59">
          <cell r="B59">
            <v>2.6</v>
          </cell>
          <cell r="O59">
            <v>2.6</v>
          </cell>
          <cell r="P59">
            <v>0.36827014030332339</v>
          </cell>
        </row>
        <row r="60">
          <cell r="B60">
            <v>2.7</v>
          </cell>
          <cell r="O60">
            <v>2.7</v>
          </cell>
          <cell r="P60">
            <v>0.38138781546052414</v>
          </cell>
        </row>
        <row r="61">
          <cell r="B61">
            <v>2.8</v>
          </cell>
          <cell r="O61">
            <v>2.8</v>
          </cell>
          <cell r="P61">
            <v>0.39104269397545588</v>
          </cell>
        </row>
        <row r="62">
          <cell r="B62">
            <v>2.9</v>
          </cell>
          <cell r="O62">
            <v>2.9</v>
          </cell>
          <cell r="P62">
            <v>0.39695254747701181</v>
          </cell>
        </row>
        <row r="63">
          <cell r="B63">
            <v>3</v>
          </cell>
          <cell r="O63">
            <v>3</v>
          </cell>
          <cell r="P63">
            <v>0.3989422804014327</v>
          </cell>
        </row>
        <row r="66">
          <cell r="V66" t="str">
            <v>t rozdelenie</v>
          </cell>
          <cell r="AI66" t="str">
            <v>chi kvadrat rozdelenie</v>
          </cell>
        </row>
        <row r="69">
          <cell r="V69">
            <v>-3</v>
          </cell>
          <cell r="W69">
            <v>2.7410122234342141E-2</v>
          </cell>
          <cell r="AI69">
            <v>0</v>
          </cell>
          <cell r="AJ69">
            <v>0</v>
          </cell>
        </row>
        <row r="70">
          <cell r="V70">
            <v>-2.99</v>
          </cell>
          <cell r="W70">
            <v>2.7635546822390677E-2</v>
          </cell>
          <cell r="AI70">
            <v>0.1</v>
          </cell>
          <cell r="AJ70">
            <v>1.2385799798186395E-7</v>
          </cell>
        </row>
        <row r="71">
          <cell r="V71">
            <v>-2.98</v>
          </cell>
          <cell r="W71">
            <v>2.7863310032696646E-2</v>
          </cell>
          <cell r="AI71">
            <v>0.2</v>
          </cell>
          <cell r="AJ71">
            <v>1.8850779542415859E-6</v>
          </cell>
        </row>
        <row r="72">
          <cell r="V72">
            <v>-2.97</v>
          </cell>
          <cell r="W72">
            <v>2.8093440223870791E-2</v>
          </cell>
          <cell r="AI72">
            <v>0.3</v>
          </cell>
          <cell r="AJ72">
            <v>9.0777794388580332E-6</v>
          </cell>
        </row>
        <row r="73">
          <cell r="V73">
            <v>-2.96</v>
          </cell>
          <cell r="W73">
            <v>2.8325966131874405E-2</v>
          </cell>
          <cell r="AI73">
            <v>0.4</v>
          </cell>
          <cell r="AJ73">
            <v>2.7291025102599409E-5</v>
          </cell>
        </row>
        <row r="74">
          <cell r="V74">
            <v>-2.95</v>
          </cell>
          <cell r="W74">
            <v>2.8560916875120693E-2</v>
          </cell>
          <cell r="AI74">
            <v>0.5</v>
          </cell>
          <cell r="AJ74">
            <v>6.3378969976514082E-5</v>
          </cell>
        </row>
        <row r="75">
          <cell r="V75">
            <v>-2.94</v>
          </cell>
          <cell r="W75">
            <v>2.8798321959635515E-2</v>
          </cell>
          <cell r="AI75">
            <v>0.6</v>
          </cell>
          <cell r="AJ75">
            <v>1.2501307474003986E-4</v>
          </cell>
        </row>
        <row r="76">
          <cell r="V76">
            <v>-2.93</v>
          </cell>
          <cell r="W76">
            <v>2.9038211284277523E-2</v>
          </cell>
          <cell r="AI76">
            <v>0.7</v>
          </cell>
          <cell r="AJ76">
            <v>2.2030678429877992E-4</v>
          </cell>
        </row>
        <row r="77">
          <cell r="V77">
            <v>-2.92</v>
          </cell>
          <cell r="W77">
            <v>2.9280615146018166E-2</v>
          </cell>
          <cell r="AI77">
            <v>0.8</v>
          </cell>
          <cell r="AJ77">
            <v>3.575040245523413E-4</v>
          </cell>
        </row>
        <row r="78">
          <cell r="V78">
            <v>-2.91</v>
          </cell>
          <cell r="W78">
            <v>2.9525564245281168E-2</v>
          </cell>
          <cell r="AI78">
            <v>0.9</v>
          </cell>
          <cell r="AJ78">
            <v>5.4472373734250714E-4</v>
          </cell>
        </row>
        <row r="79">
          <cell r="V79">
            <v>-2.9</v>
          </cell>
          <cell r="W79">
            <v>2.9773089691342156E-2</v>
          </cell>
          <cell r="AI79">
            <v>1</v>
          </cell>
          <cell r="AJ79">
            <v>7.8975346316749158E-4</v>
          </cell>
        </row>
        <row r="80">
          <cell r="V80">
            <v>-2.89</v>
          </cell>
          <cell r="W80">
            <v>3.0023223007787765E-2</v>
          </cell>
          <cell r="AI80">
            <v>1.1000000000000001</v>
          </cell>
          <cell r="AJ80">
            <v>1.0998856997110295E-3</v>
          </cell>
        </row>
        <row r="81">
          <cell r="V81">
            <v>-2.88</v>
          </cell>
          <cell r="W81">
            <v>3.0275996138034878E-2</v>
          </cell>
          <cell r="AI81">
            <v>1.2</v>
          </cell>
          <cell r="AJ81">
            <v>1.4817914174538715E-3</v>
          </cell>
        </row>
        <row r="82">
          <cell r="V82">
            <v>-2.87</v>
          </cell>
          <cell r="W82">
            <v>3.0531441450909535E-2</v>
          </cell>
          <cell r="AI82">
            <v>1.3</v>
          </cell>
          <cell r="AJ82">
            <v>1.9414257070405447E-3</v>
          </cell>
        </row>
        <row r="83">
          <cell r="V83">
            <v>-2.86</v>
          </cell>
          <cell r="W83">
            <v>3.0789591746285552E-2</v>
          </cell>
          <cell r="AI83">
            <v>1.4</v>
          </cell>
          <cell r="AJ83">
            <v>2.4839610716732795E-3</v>
          </cell>
        </row>
        <row r="84">
          <cell r="V84">
            <v>-2.85</v>
          </cell>
          <cell r="W84">
            <v>3.1050480260782755E-2</v>
          </cell>
          <cell r="AI84">
            <v>1.5</v>
          </cell>
          <cell r="AJ84">
            <v>3.1137443662127449E-3</v>
          </cell>
        </row>
        <row r="85">
          <cell r="V85">
            <v>-2.84</v>
          </cell>
          <cell r="W85">
            <v>3.1314140673524754E-2</v>
          </cell>
          <cell r="AI85">
            <v>1.6</v>
          </cell>
          <cell r="AJ85">
            <v>3.8342738271336255E-3</v>
          </cell>
        </row>
        <row r="86">
          <cell r="V86">
            <v>-2.83</v>
          </cell>
          <cell r="W86">
            <v>3.158060711195574E-2</v>
          </cell>
          <cell r="AI86">
            <v>1.7</v>
          </cell>
          <cell r="AJ86">
            <v>4.6481930379283342E-3</v>
          </cell>
        </row>
        <row r="87">
          <cell r="V87">
            <v>-2.82</v>
          </cell>
          <cell r="W87">
            <v>3.1849914157716451E-2</v>
          </cell>
          <cell r="AI87">
            <v>1.8</v>
          </cell>
          <cell r="AJ87">
            <v>5.5572990365793141E-3</v>
          </cell>
        </row>
        <row r="88">
          <cell r="V88">
            <v>-2.81</v>
          </cell>
          <cell r="W88">
            <v>3.2122096852578615E-2</v>
          </cell>
          <cell r="AI88">
            <v>1.9</v>
          </cell>
          <cell r="AJ88">
            <v>6.562562098647663E-3</v>
          </cell>
        </row>
        <row r="89">
          <cell r="V89">
            <v>-2.8</v>
          </cell>
          <cell r="W89">
            <v>3.2397190704437938E-2</v>
          </cell>
          <cell r="AI89">
            <v>2</v>
          </cell>
          <cell r="AJ89">
            <v>7.6641550244050498E-3</v>
          </cell>
        </row>
        <row r="90">
          <cell r="V90">
            <v>-2.79</v>
          </cell>
          <cell r="W90">
            <v>3.2675231693364601E-2</v>
          </cell>
          <cell r="AI90">
            <v>2.1</v>
          </cell>
          <cell r="AJ90">
            <v>8.8614900240737791E-3</v>
          </cell>
        </row>
        <row r="91">
          <cell r="V91">
            <v>-2.78</v>
          </cell>
          <cell r="W91">
            <v>3.2956256277711656E-2</v>
          </cell>
          <cell r="AI91">
            <v>2.2000000000000002</v>
          </cell>
          <cell r="AJ91">
            <v>1.0153261534215802E-2</v>
          </cell>
        </row>
        <row r="92">
          <cell r="V92">
            <v>-2.77</v>
          </cell>
          <cell r="W92">
            <v>3.3240301400279851E-2</v>
          </cell>
          <cell r="AI92">
            <v>2.2999999999999998</v>
          </cell>
          <cell r="AJ92">
            <v>1.153749351299525E-2</v>
          </cell>
        </row>
        <row r="93">
          <cell r="V93">
            <v>-2.76</v>
          </cell>
          <cell r="W93">
            <v>3.3527404494538983E-2</v>
          </cell>
          <cell r="AI93">
            <v>2.4</v>
          </cell>
          <cell r="AJ93">
            <v>1.3011589954607125E-2</v>
          </cell>
        </row>
        <row r="94">
          <cell r="V94">
            <v>-2.7499999999999898</v>
          </cell>
          <cell r="W94">
            <v>3.381760349090511E-2</v>
          </cell>
          <cell r="AI94">
            <v>2.5</v>
          </cell>
          <cell r="AJ94">
            <v>1.4572387535613508E-2</v>
          </cell>
        </row>
        <row r="95">
          <cell r="V95">
            <v>-2.73999999999999</v>
          </cell>
          <cell r="W95">
            <v>3.4110936823071113E-2</v>
          </cell>
          <cell r="AI95">
            <v>2.6</v>
          </cell>
          <cell r="AJ95">
            <v>1.6216209460092577E-2</v>
          </cell>
        </row>
        <row r="96">
          <cell r="V96">
            <v>-2.7299999999999902</v>
          </cell>
          <cell r="W96">
            <v>3.4407443434394357E-2</v>
          </cell>
          <cell r="AI96">
            <v>2.7</v>
          </cell>
          <cell r="AJ96">
            <v>1.793891970806161E-2</v>
          </cell>
        </row>
        <row r="97">
          <cell r="V97">
            <v>-2.71999999999999</v>
          </cell>
          <cell r="W97">
            <v>3.4707162784334521E-2</v>
          </cell>
          <cell r="AI97">
            <v>2.8</v>
          </cell>
          <cell r="AJ97">
            <v>1.9735977014126559E-2</v>
          </cell>
        </row>
        <row r="98">
          <cell r="V98">
            <v>-2.7099999999999902</v>
          </cell>
          <cell r="W98">
            <v>3.5010134854945162E-2</v>
          </cell>
          <cell r="AI98">
            <v>2.9</v>
          </cell>
          <cell r="AJ98">
            <v>2.1602488012144427E-2</v>
          </cell>
        </row>
        <row r="99">
          <cell r="V99">
            <v>-2.69999999999999</v>
          </cell>
          <cell r="W99">
            <v>3.5316400157416168E-2</v>
          </cell>
          <cell r="AI99">
            <v>3</v>
          </cell>
          <cell r="AJ99">
            <v>2.3533259078154699E-2</v>
          </cell>
        </row>
        <row r="100">
          <cell r="V100">
            <v>-2.6899999999999902</v>
          </cell>
          <cell r="W100">
            <v>3.5625999738666113E-2</v>
          </cell>
          <cell r="AI100">
            <v>3.1</v>
          </cell>
          <cell r="AJ100">
            <v>2.5522846489120794E-2</v>
          </cell>
        </row>
        <row r="101">
          <cell r="V101">
            <v>-2.6799999999999899</v>
          </cell>
          <cell r="W101">
            <v>3.5938975187983641E-2</v>
          </cell>
          <cell r="AI101">
            <v>3.2</v>
          </cell>
          <cell r="AJ101">
            <v>2.7565604590203612E-2</v>
          </cell>
        </row>
        <row r="102">
          <cell r="V102">
            <v>-2.6699999999999902</v>
          </cell>
          <cell r="W102">
            <v>3.6255368643716118E-2</v>
          </cell>
          <cell r="AI102">
            <v>3.3</v>
          </cell>
          <cell r="AJ102">
            <v>2.9655731729353298E-2</v>
          </cell>
        </row>
        <row r="103">
          <cell r="V103">
            <v>-2.6599999999999899</v>
          </cell>
          <cell r="W103">
            <v>3.6575222800004498E-2</v>
          </cell>
          <cell r="AI103">
            <v>3.4</v>
          </cell>
          <cell r="AJ103">
            <v>3.1787313775850923E-2</v>
          </cell>
        </row>
        <row r="104">
          <cell r="V104">
            <v>-2.6499999999999901</v>
          </cell>
          <cell r="W104">
            <v>3.6898580913562511E-2</v>
          </cell>
          <cell r="AI104">
            <v>3.5</v>
          </cell>
          <cell r="AJ104">
            <v>3.3954365089885967E-2</v>
          </cell>
        </row>
        <row r="105">
          <cell r="V105">
            <v>-2.6399999999999899</v>
          </cell>
          <cell r="W105">
            <v>3.7225486810499038E-2</v>
          </cell>
          <cell r="AI105">
            <v>3.6</v>
          </cell>
          <cell r="AJ105">
            <v>3.615086685406102E-2</v>
          </cell>
        </row>
        <row r="106">
          <cell r="V106">
            <v>-2.6299999999999901</v>
          </cell>
          <cell r="W106">
            <v>3.75559848931813E-2</v>
          </cell>
          <cell r="AI106">
            <v>3.7</v>
          </cell>
          <cell r="AJ106">
            <v>3.8370802715561821E-2</v>
          </cell>
        </row>
        <row r="107">
          <cell r="V107">
            <v>-2.6199999999999899</v>
          </cell>
          <cell r="W107">
            <v>3.7890120147137531E-2</v>
          </cell>
          <cell r="AI107">
            <v>3.8</v>
          </cell>
          <cell r="AJ107">
            <v>4.0608191720235436E-2</v>
          </cell>
        </row>
        <row r="108">
          <cell r="V108">
            <v>-2.6099999999999901</v>
          </cell>
          <cell r="W108">
            <v>3.8227938147996833E-2</v>
          </cell>
          <cell r="AI108">
            <v>3.9</v>
          </cell>
          <cell r="AJ108">
            <v>4.2857118547548888E-2</v>
          </cell>
        </row>
        <row r="109">
          <cell r="V109">
            <v>-2.5999999999999899</v>
          </cell>
          <cell r="W109">
            <v>3.8569485068464145E-2</v>
          </cell>
          <cell r="AI109">
            <v>4</v>
          </cell>
          <cell r="AJ109">
            <v>4.5111761078870896E-2</v>
          </cell>
        </row>
        <row r="110">
          <cell r="V110">
            <v>-2.5899999999999901</v>
          </cell>
          <cell r="W110">
            <v>3.891480768532822E-2</v>
          </cell>
          <cell r="AI110">
            <v>4.0999999999999996</v>
          </cell>
          <cell r="AJ110">
            <v>4.736641535119495E-2</v>
          </cell>
        </row>
        <row r="111">
          <cell r="V111">
            <v>-2.5799999999999899</v>
          </cell>
          <cell r="W111">
            <v>3.926395338649985E-2</v>
          </cell>
          <cell r="AI111">
            <v>4.2</v>
          </cell>
          <cell r="AJ111">
            <v>4.9615517964725353E-2</v>
          </cell>
        </row>
        <row r="112">
          <cell r="V112">
            <v>-2.5699999999999901</v>
          </cell>
          <cell r="W112">
            <v>3.9616970178078359E-2</v>
          </cell>
          <cell r="AI112">
            <v>4.3</v>
          </cell>
          <cell r="AJ112">
            <v>5.1853666026066302E-2</v>
          </cell>
        </row>
        <row r="113">
          <cell r="V113">
            <v>-2.5599999999999898</v>
          </cell>
          <cell r="W113">
            <v>3.9973906691443066E-2</v>
          </cell>
          <cell r="AI113">
            <v>4.4000000000000004</v>
          </cell>
          <cell r="AJ113">
            <v>5.4075634719431012E-2</v>
          </cell>
        </row>
        <row r="114">
          <cell r="V114">
            <v>-2.5499999999999901</v>
          </cell>
          <cell r="W114">
            <v>4.0334812190367157E-2</v>
          </cell>
          <cell r="AI114">
            <v>4.5</v>
          </cell>
          <cell r="AJ114">
            <v>5.6276392606639969E-2</v>
          </cell>
        </row>
        <row r="115">
          <cell r="V115">
            <v>-2.5399999999999898</v>
          </cell>
          <cell r="W115">
            <v>4.0699736578151097E-2</v>
          </cell>
          <cell r="AI115">
            <v>4.5999999999999996</v>
          </cell>
          <cell r="AJ115">
            <v>5.8451114762985638E-2</v>
          </cell>
        </row>
        <row r="116">
          <cell r="V116">
            <v>-2.52999999999999</v>
          </cell>
          <cell r="W116">
            <v>4.1068730404772102E-2</v>
          </cell>
          <cell r="AI116">
            <v>4.7</v>
          </cell>
          <cell r="AJ116">
            <v>6.0595193860564493E-2</v>
          </cell>
        </row>
        <row r="117">
          <cell r="V117">
            <v>-2.5199999999999898</v>
          </cell>
          <cell r="W117">
            <v>4.144184487404632E-2</v>
          </cell>
          <cell r="AI117">
            <v>4.8</v>
          </cell>
          <cell r="AJ117">
            <v>6.2704249313641894E-2</v>
          </cell>
        </row>
        <row r="118">
          <cell r="V118">
            <v>-2.50999999999999</v>
          </cell>
          <cell r="W118">
            <v>4.181913185080037E-2</v>
          </cell>
          <cell r="AI118">
            <v>4.9000000000000004</v>
          </cell>
          <cell r="AJ118">
            <v>6.4774134602234051E-2</v>
          </cell>
        </row>
        <row r="119">
          <cell r="V119">
            <v>-2.4999999999999898</v>
          </cell>
          <cell r="W119">
            <v>4.2200643868048372E-2</v>
          </cell>
          <cell r="AI119">
            <v>5</v>
          </cell>
          <cell r="AJ119">
            <v>6.6800942890542642E-2</v>
          </cell>
        </row>
        <row r="120">
          <cell r="V120">
            <v>-2.48999999999999</v>
          </cell>
          <cell r="W120">
            <v>4.2586434134170334E-2</v>
          </cell>
          <cell r="AI120">
            <v>5.0999999999999996</v>
          </cell>
          <cell r="AJ120">
            <v>6.8781011056336883E-2</v>
          </cell>
        </row>
        <row r="121">
          <cell r="V121">
            <v>-2.4799999999999902</v>
          </cell>
          <cell r="W121">
            <v>4.2976556540088251E-2</v>
          </cell>
          <cell r="AI121">
            <v>5.2</v>
          </cell>
          <cell r="AJ121">
            <v>7.0710922245986366E-2</v>
          </cell>
        </row>
        <row r="122">
          <cell r="V122">
            <v>-2.46999999999999</v>
          </cell>
          <cell r="W122">
            <v>4.3371065666434817E-2</v>
          </cell>
          <cell r="AI122">
            <v>5.3</v>
          </cell>
          <cell r="AJ122">
            <v>7.2587507067743709E-2</v>
          </cell>
        </row>
        <row r="123">
          <cell r="V123">
            <v>-2.4599999999999902</v>
          </cell>
          <cell r="W123">
            <v>4.3770016790710631E-2</v>
          </cell>
          <cell r="AI123">
            <v>5.4</v>
          </cell>
          <cell r="AJ123">
            <v>7.440784353317785E-2</v>
          </cell>
        </row>
        <row r="124">
          <cell r="V124">
            <v>-2.44999999999999</v>
          </cell>
          <cell r="W124">
            <v>4.4173465894425203E-2</v>
          </cell>
          <cell r="AI124">
            <v>5.5</v>
          </cell>
          <cell r="AJ124">
            <v>7.6169255853467246E-2</v>
          </cell>
        </row>
        <row r="125">
          <cell r="V125">
            <v>-2.4399999999999902</v>
          </cell>
          <cell r="W125">
            <v>4.4581469670215992E-2</v>
          </cell>
          <cell r="AI125">
            <v>5.6</v>
          </cell>
          <cell r="AJ125">
            <v>7.7869312193679111E-2</v>
          </cell>
        </row>
        <row r="126">
          <cell r="V126">
            <v>-2.4299999999999899</v>
          </cell>
          <cell r="W126">
            <v>4.4994085528940873E-2</v>
          </cell>
          <cell r="AI126">
            <v>5.7</v>
          </cell>
          <cell r="AJ126">
            <v>7.9505821484259859E-2</v>
          </cell>
        </row>
        <row r="127">
          <cell r="V127">
            <v>-2.4199999999999902</v>
          </cell>
          <cell r="W127">
            <v>4.541137160673786E-2</v>
          </cell>
          <cell r="AI127">
            <v>5.8</v>
          </cell>
          <cell r="AJ127">
            <v>8.1076829384824453E-2</v>
          </cell>
        </row>
        <row r="128">
          <cell r="V128">
            <v>-2.4099999999999899</v>
          </cell>
          <cell r="W128">
            <v>4.5833386772046951E-2</v>
          </cell>
          <cell r="AI128">
            <v>5.9</v>
          </cell>
          <cell r="AJ128">
            <v>8.2580613491015961E-2</v>
          </cell>
        </row>
        <row r="129">
          <cell r="V129">
            <v>-2.3999999999999901</v>
          </cell>
          <cell r="W129">
            <v>4.6260190632586642E-2</v>
          </cell>
          <cell r="AI129">
            <v>6</v>
          </cell>
          <cell r="AJ129">
            <v>8.4015677870770411E-2</v>
          </cell>
        </row>
        <row r="130">
          <cell r="V130">
            <v>-2.3899999999999899</v>
          </cell>
          <cell r="W130">
            <v>4.6691843542280391E-2</v>
          </cell>
          <cell r="AI130">
            <v>6.1</v>
          </cell>
          <cell r="AJ130">
            <v>8.5380747011817568E-2</v>
          </cell>
        </row>
        <row r="131">
          <cell r="V131">
            <v>-2.3799999999999901</v>
          </cell>
          <cell r="W131">
            <v>4.7128406608124514E-2</v>
          </cell>
          <cell r="AI131">
            <v>6.2</v>
          </cell>
          <cell r="AJ131">
            <v>8.6674759257710204E-2</v>
          </cell>
        </row>
        <row r="132">
          <cell r="V132">
            <v>-2.3699999999999899</v>
          </cell>
          <cell r="W132">
            <v>4.7569941696992066E-2</v>
          </cell>
          <cell r="AI132">
            <v>6.3</v>
          </cell>
          <cell r="AJ132">
            <v>8.7896859805147901E-2</v>
          </cell>
        </row>
        <row r="133">
          <cell r="V133">
            <v>-2.3599999999999901</v>
          </cell>
          <cell r="W133">
            <v>4.8016511442363602E-2</v>
          </cell>
          <cell r="AI133">
            <v>6.4</v>
          </cell>
          <cell r="AJ133">
            <v>8.9046393330873608E-2</v>
          </cell>
        </row>
        <row r="134">
          <cell r="V134">
            <v>-2.3499999999999899</v>
          </cell>
          <cell r="W134">
            <v>4.8468179250979015E-2</v>
          </cell>
          <cell r="AI134">
            <v>6.5</v>
          </cell>
          <cell r="AJ134">
            <v>9.0122896311996437E-2</v>
          </cell>
        </row>
        <row r="135">
          <cell r="V135">
            <v>-2.3399999999999901</v>
          </cell>
          <cell r="W135">
            <v>4.8925009309400518E-2</v>
          </cell>
          <cell r="AI135">
            <v>6.6</v>
          </cell>
          <cell r="AJ135">
            <v>9.1126089099262411E-2</v>
          </cell>
        </row>
        <row r="136">
          <cell r="V136">
            <v>-2.3299999999999801</v>
          </cell>
          <cell r="W136">
            <v>4.9387066590479922E-2</v>
          </cell>
          <cell r="AI136">
            <v>6.7</v>
          </cell>
          <cell r="AJ136">
            <v>9.2055867798564381E-2</v>
          </cell>
        </row>
        <row r="137">
          <cell r="V137">
            <v>-2.3199999999999901</v>
          </cell>
          <cell r="W137">
            <v>4.9854416859717851E-2</v>
          </cell>
          <cell r="AI137">
            <v>6.8</v>
          </cell>
          <cell r="AJ137">
            <v>9.2912296011879836E-2</v>
          </cell>
        </row>
        <row r="138">
          <cell r="V138">
            <v>-2.3099999999999801</v>
          </cell>
          <cell r="W138">
            <v>5.0327126681515712E-2</v>
          </cell>
          <cell r="AI138">
            <v>6.9</v>
          </cell>
          <cell r="AJ138">
            <v>9.3695596484852608E-2</v>
          </cell>
        </row>
        <row r="139">
          <cell r="V139">
            <v>-2.2999999999999798</v>
          </cell>
          <cell r="W139">
            <v>5.0805263425291833E-2</v>
          </cell>
          <cell r="AI139">
            <v>7</v>
          </cell>
          <cell r="AJ139">
            <v>9.4406142704409793E-2</v>
          </cell>
        </row>
        <row r="140">
          <cell r="V140">
            <v>-2.2899999999999801</v>
          </cell>
          <cell r="W140">
            <v>5.1288895271475045E-2</v>
          </cell>
          <cell r="AI140">
            <v>7.1</v>
          </cell>
          <cell r="AJ140">
            <v>9.5044450486130583E-2</v>
          </cell>
        </row>
        <row r="141">
          <cell r="V141">
            <v>-2.2799999999999798</v>
          </cell>
          <cell r="W141">
            <v>5.1778091217346174E-2</v>
          </cell>
          <cell r="AI141">
            <v>7.2</v>
          </cell>
          <cell r="AJ141">
            <v>9.5611169587566117E-2</v>
          </cell>
        </row>
        <row r="142">
          <cell r="V142">
            <v>-2.26999999999998</v>
          </cell>
          <cell r="W142">
            <v>5.2272921082726395E-2</v>
          </cell>
          <cell r="AI142">
            <v>7.3</v>
          </cell>
          <cell r="AJ142">
            <v>9.6107075380355469E-2</v>
          </cell>
        </row>
        <row r="143">
          <cell r="V143">
            <v>-2.2599999999999798</v>
          </cell>
          <cell r="W143">
            <v>5.2773455515498356E-2</v>
          </cell>
          <cell r="AI143">
            <v>7.4</v>
          </cell>
          <cell r="AJ143">
            <v>9.6533060610786953E-2</v>
          </cell>
        </row>
        <row r="144">
          <cell r="V144">
            <v>-2.24999999999998</v>
          </cell>
          <cell r="W144">
            <v>5.3279765996948128E-2</v>
          </cell>
          <cell r="AI144">
            <v>7.5</v>
          </cell>
          <cell r="AJ144">
            <v>9.6890127275428173E-2</v>
          </cell>
        </row>
        <row r="145">
          <cell r="V145">
            <v>-2.2399999999999798</v>
          </cell>
          <cell r="W145">
            <v>5.3791924846915966E-2</v>
          </cell>
          <cell r="AI145">
            <v>7.6</v>
          </cell>
          <cell r="AJ145">
            <v>9.7179378635578559E-2</v>
          </cell>
        </row>
        <row r="146">
          <cell r="V146">
            <v>-2.22999999999998</v>
          </cell>
          <cell r="W146">
            <v>5.4310005228742811E-2</v>
          </cell>
          <cell r="AI146">
            <v>7.7</v>
          </cell>
          <cell r="AJ146">
            <v>9.7402011391597224E-2</v>
          </cell>
        </row>
        <row r="147">
          <cell r="V147">
            <v>-2.2199999999999802</v>
          </cell>
          <cell r="W147">
            <v>5.4834081153999202E-2</v>
          </cell>
          <cell r="AI147">
            <v>7.8</v>
          </cell>
          <cell r="AJ147">
            <v>9.7559308035610734E-2</v>
          </cell>
        </row>
        <row r="148">
          <cell r="V148">
            <v>-2.20999999999998</v>
          </cell>
          <cell r="W148">
            <v>5.5364227486982588E-2</v>
          </cell>
          <cell r="AI148">
            <v>7.9</v>
          </cell>
          <cell r="AJ148">
            <v>9.7652629398719326E-2</v>
          </cell>
        </row>
        <row r="149">
          <cell r="V149">
            <v>-2.1999999999999802</v>
          </cell>
          <cell r="W149">
            <v>5.5900519948968372E-2</v>
          </cell>
          <cell r="AI149">
            <v>8</v>
          </cell>
          <cell r="AJ149">
            <v>9.7683407406582309E-2</v>
          </cell>
        </row>
        <row r="150">
          <cell r="V150">
            <v>-2.18999999999998</v>
          </cell>
          <cell r="W150">
            <v>5.6443035122200044E-2</v>
          </cell>
          <cell r="AI150">
            <v>8.1</v>
          </cell>
          <cell r="AJ150">
            <v>9.765313805517617E-2</v>
          </cell>
        </row>
        <row r="151">
          <cell r="V151">
            <v>-2.1799999999999802</v>
          </cell>
          <cell r="W151">
            <v>5.6991850453601979E-2</v>
          </cell>
          <cell r="AI151">
            <v>8.1999999999999993</v>
          </cell>
          <cell r="AJ151">
            <v>9.7563374616575563E-2</v>
          </cell>
        </row>
        <row r="152">
          <cell r="V152">
            <v>-2.1699999999999799</v>
          </cell>
          <cell r="W152">
            <v>5.7547044258199356E-2</v>
          </cell>
          <cell r="AI152">
            <v>8.3000000000000007</v>
          </cell>
          <cell r="AJ152">
            <v>9.7415721082801582E-2</v>
          </cell>
        </row>
        <row r="153">
          <cell r="V153">
            <v>-2.1599999999999802</v>
          </cell>
          <cell r="W153">
            <v>5.8108695722227342E-2</v>
          </cell>
          <cell r="AI153">
            <v>8.4</v>
          </cell>
          <cell r="AJ153">
            <v>9.7211825854110825E-2</v>
          </cell>
        </row>
        <row r="154">
          <cell r="V154">
            <v>-2.1499999999999799</v>
          </cell>
          <cell r="W154">
            <v>5.8676884905912871E-2</v>
          </cell>
          <cell r="AI154">
            <v>8.5</v>
          </cell>
          <cell r="AJ154">
            <v>9.6953375676556569E-2</v>
          </cell>
        </row>
        <row r="155">
          <cell r="V155">
            <v>-2.1399999999999801</v>
          </cell>
          <cell r="W155">
            <v>5.9251692745909711E-2</v>
          </cell>
          <cell r="AI155">
            <v>8.6</v>
          </cell>
          <cell r="AJ155">
            <v>9.6642089832232436E-2</v>
          </cell>
        </row>
        <row r="156">
          <cell r="V156">
            <v>-2.1299999999999799</v>
          </cell>
          <cell r="W156">
            <v>5.9833201057368793E-2</v>
          </cell>
          <cell r="AI156">
            <v>8.6999999999999993</v>
          </cell>
          <cell r="AJ156">
            <v>9.6279714584307938E-2</v>
          </cell>
        </row>
        <row r="157">
          <cell r="V157">
            <v>-2.1199999999999801</v>
          </cell>
          <cell r="W157">
            <v>6.0421492535623032E-2</v>
          </cell>
          <cell r="AI157">
            <v>8.8000000000000007</v>
          </cell>
          <cell r="AJ157">
            <v>9.5868017877773368E-2</v>
          </cell>
        </row>
        <row r="158">
          <cell r="V158">
            <v>-2.1099999999999799</v>
          </cell>
          <cell r="W158">
            <v>6.1016650757467282E-2</v>
          </cell>
          <cell r="AI158">
            <v>8.9</v>
          </cell>
          <cell r="AJ158">
            <v>9.540878429572798E-2</v>
          </cell>
        </row>
        <row r="159">
          <cell r="V159">
            <v>-2.0999999999999801</v>
          </cell>
          <cell r="W159">
            <v>6.1618760182010901E-2</v>
          </cell>
          <cell r="AI159">
            <v>9</v>
          </cell>
          <cell r="AJ159">
            <v>9.4903810270062214E-2</v>
          </cell>
        </row>
        <row r="160">
          <cell r="V160">
            <v>-2.0899999999999799</v>
          </cell>
          <cell r="W160">
            <v>6.2227906151082195E-2</v>
          </cell>
          <cell r="AI160">
            <v>9.1</v>
          </cell>
          <cell r="AJ160">
            <v>9.4354899544495427E-2</v>
          </cell>
        </row>
        <row r="161">
          <cell r="V161">
            <v>-2.0799999999999801</v>
          </cell>
          <cell r="W161">
            <v>6.2844174889160637E-2</v>
          </cell>
          <cell r="AI161">
            <v>9.1999999999999993</v>
          </cell>
          <cell r="AJ161">
            <v>9.3763858887133553E-2</v>
          </cell>
        </row>
        <row r="162">
          <cell r="V162">
            <v>-2.0699999999999799</v>
          </cell>
          <cell r="W162">
            <v>6.346765350281465E-2</v>
          </cell>
          <cell r="AI162">
            <v>9.3000000000000007</v>
          </cell>
          <cell r="AJ162">
            <v>9.3132494048996761E-2</v>
          </cell>
        </row>
        <row r="163">
          <cell r="V163">
            <v>-2.0599999999999801</v>
          </cell>
          <cell r="W163">
            <v>6.4098429979618482E-2</v>
          </cell>
          <cell r="AI163">
            <v>9.4</v>
          </cell>
          <cell r="AJ163">
            <v>9.2462605964333644E-2</v>
          </cell>
        </row>
        <row r="164">
          <cell r="V164">
            <v>-2.0499999999999798</v>
          </cell>
          <cell r="W164">
            <v>6.4736593186524818E-2</v>
          </cell>
          <cell r="AI164">
            <v>9.5</v>
          </cell>
          <cell r="AJ164">
            <v>9.1755987187978866E-2</v>
          </cell>
        </row>
        <row r="165">
          <cell r="V165">
            <v>-2.0399999999999801</v>
          </cell>
          <cell r="W165">
            <v>6.5382232867665244E-2</v>
          </cell>
          <cell r="AI165">
            <v>9.6</v>
          </cell>
          <cell r="AJ165">
            <v>9.1014418564522304E-2</v>
          </cell>
        </row>
        <row r="166">
          <cell r="V166">
            <v>-2.0299999999999798</v>
          </cell>
          <cell r="W166">
            <v>6.6035439641552257E-2</v>
          </cell>
          <cell r="AI166">
            <v>9.6999999999999993</v>
          </cell>
          <cell r="AJ166">
            <v>9.0239666123632781E-2</v>
          </cell>
        </row>
        <row r="167">
          <cell r="V167">
            <v>-2.01999999999998</v>
          </cell>
          <cell r="W167">
            <v>6.6696304997653943E-2</v>
          </cell>
          <cell r="AI167">
            <v>9.8000000000000007</v>
          </cell>
          <cell r="AJ167">
            <v>8.9433478195516072E-2</v>
          </cell>
        </row>
        <row r="168">
          <cell r="V168">
            <v>-2.0099999999999798</v>
          </cell>
          <cell r="W168">
            <v>6.7364921292312904E-2</v>
          </cell>
          <cell r="AI168">
            <v>9.9</v>
          </cell>
          <cell r="AJ168">
            <v>8.8597582740180217E-2</v>
          </cell>
        </row>
        <row r="169">
          <cell r="V169">
            <v>-1.99999999999998</v>
          </cell>
          <cell r="W169">
            <v>6.8041381743978543E-2</v>
          </cell>
          <cell r="AI169">
            <v>10</v>
          </cell>
          <cell r="AJ169">
            <v>8.7733684883925356E-2</v>
          </cell>
        </row>
        <row r="170">
          <cell r="V170">
            <v>-1.98999999999998</v>
          </cell>
          <cell r="W170">
            <v>6.8725780427721886E-2</v>
          </cell>
          <cell r="AI170">
            <v>10.1</v>
          </cell>
          <cell r="AJ170">
            <v>8.6843464656269673E-2</v>
          </cell>
        </row>
        <row r="171">
          <cell r="V171">
            <v>-1.97999999999998</v>
          </cell>
          <cell r="W171">
            <v>6.9418212269000856E-2</v>
          </cell>
          <cell r="AI171">
            <v>10.199999999999999</v>
          </cell>
          <cell r="AJ171">
            <v>8.5928574920360309E-2</v>
          </cell>
        </row>
        <row r="172">
          <cell r="V172">
            <v>-1.96999999999998</v>
          </cell>
          <cell r="W172">
            <v>7.0118773036642101E-2</v>
          </cell>
          <cell r="AI172">
            <v>10.3</v>
          </cell>
          <cell r="AJ172">
            <v>8.4990639489797848E-2</v>
          </cell>
        </row>
        <row r="173">
          <cell r="V173">
            <v>-1.95999999999998</v>
          </cell>
          <cell r="W173">
            <v>7.0827559335005702E-2</v>
          </cell>
          <cell r="AI173">
            <v>10.4</v>
          </cell>
          <cell r="AJ173">
            <v>8.4031251424719164E-2</v>
          </cell>
        </row>
        <row r="174">
          <cell r="V174">
            <v>-1.94999999999998</v>
          </cell>
          <cell r="W174">
            <v>7.1544668595296873E-2</v>
          </cell>
          <cell r="AI174">
            <v>10.5</v>
          </cell>
          <cell r="AJ174">
            <v>8.3051971499934485E-2</v>
          </cell>
        </row>
        <row r="175">
          <cell r="V175">
            <v>-1.93999999999998</v>
          </cell>
          <cell r="W175">
            <v>7.2270199065987625E-2</v>
          </cell>
          <cell r="AI175">
            <v>10.6</v>
          </cell>
          <cell r="AJ175">
            <v>8.2054326837897554E-2</v>
          </cell>
        </row>
        <row r="176">
          <cell r="V176">
            <v>-1.92999999999998</v>
          </cell>
          <cell r="W176">
            <v>7.3004249802311322E-2</v>
          </cell>
          <cell r="AI176">
            <v>10.7</v>
          </cell>
          <cell r="AJ176">
            <v>8.103980969929786E-2</v>
          </cell>
        </row>
        <row r="177">
          <cell r="V177">
            <v>-1.9199999999999799</v>
          </cell>
          <cell r="W177">
            <v>7.3746920654790507E-2</v>
          </cell>
          <cell r="AI177">
            <v>10.8</v>
          </cell>
          <cell r="AJ177">
            <v>8.0009876424100609E-2</v>
          </cell>
        </row>
        <row r="178">
          <cell r="V178">
            <v>-1.9099999999999799</v>
          </cell>
          <cell r="W178">
            <v>7.4498312256758167E-2</v>
          </cell>
          <cell r="AI178">
            <v>10.9</v>
          </cell>
          <cell r="AJ178">
            <v>7.8965946515921107E-2</v>
          </cell>
        </row>
        <row r="179">
          <cell r="V179">
            <v>-1.8999999999999699</v>
          </cell>
          <cell r="W179">
            <v>7.5258526010831009E-2</v>
          </cell>
          <cell r="AI179">
            <v>11</v>
          </cell>
          <cell r="AJ179">
            <v>7.7909401862698444E-2</v>
          </cell>
        </row>
        <row r="180">
          <cell r="V180">
            <v>-1.8899999999999699</v>
          </cell>
          <cell r="W180">
            <v>7.6027664074288584E-2</v>
          </cell>
          <cell r="AI180">
            <v>11.1</v>
          </cell>
          <cell r="AJ180">
            <v>7.68415860867354E-2</v>
          </cell>
        </row>
        <row r="181">
          <cell r="V181">
            <v>-1.8799999999999699</v>
          </cell>
          <cell r="W181">
            <v>7.6805829343324444E-2</v>
          </cell>
          <cell r="AI181">
            <v>11.2</v>
          </cell>
          <cell r="AJ181">
            <v>7.5763804017284428E-2</v>
          </cell>
        </row>
        <row r="182">
          <cell r="V182">
            <v>-1.8699999999999699</v>
          </cell>
          <cell r="W182">
            <v>7.7593125436109606E-2</v>
          </cell>
          <cell r="AI182">
            <v>11.3</v>
          </cell>
          <cell r="AJ182">
            <v>7.4677321278991363E-2</v>
          </cell>
        </row>
        <row r="183">
          <cell r="V183">
            <v>-1.8599999999999699</v>
          </cell>
          <cell r="W183">
            <v>7.8389656674632879E-2</v>
          </cell>
          <cell r="AI183">
            <v>11.4</v>
          </cell>
          <cell r="AJ183">
            <v>7.358336398965043E-2</v>
          </cell>
        </row>
        <row r="184">
          <cell r="V184">
            <v>-1.8499999999999699</v>
          </cell>
          <cell r="W184">
            <v>7.9195528065265197E-2</v>
          </cell>
          <cell r="AI184">
            <v>11.5</v>
          </cell>
          <cell r="AJ184">
            <v>7.2483118560877413E-2</v>
          </cell>
        </row>
        <row r="185">
          <cell r="V185">
            <v>-1.8399999999999701</v>
          </cell>
          <cell r="W185">
            <v>8.0010845277999842E-2</v>
          </cell>
          <cell r="AI185">
            <v>11.6</v>
          </cell>
          <cell r="AJ185">
            <v>7.1377731595471741E-2</v>
          </cell>
        </row>
        <row r="186">
          <cell r="V186">
            <v>-1.8299999999999701</v>
          </cell>
          <cell r="W186">
            <v>8.0835714624317573E-2</v>
          </cell>
          <cell r="AI186">
            <v>11.7</v>
          </cell>
          <cell r="AJ186">
            <v>7.02683098754079E-2</v>
          </cell>
        </row>
        <row r="187">
          <cell r="V187">
            <v>-1.8199999999999701</v>
          </cell>
          <cell r="W187">
            <v>8.1670243033624648E-2</v>
          </cell>
          <cell r="AI187">
            <v>11.8</v>
          </cell>
          <cell r="AJ187">
            <v>6.9155920434574802E-2</v>
          </cell>
        </row>
        <row r="188">
          <cell r="V188">
            <v>-1.8099999999999701</v>
          </cell>
          <cell r="W188">
            <v>8.2514538028209905E-2</v>
          </cell>
          <cell r="AI188">
            <v>11.9</v>
          </cell>
          <cell r="AJ188">
            <v>6.8041590710563662E-2</v>
          </cell>
        </row>
        <row r="189">
          <cell r="V189">
            <v>-1.7999999999999701</v>
          </cell>
          <cell r="W189">
            <v>8.3368707696666516E-2</v>
          </cell>
          <cell r="AI189">
            <v>12</v>
          </cell>
          <cell r="AJ189">
            <v>6.6926308769991685E-2</v>
          </cell>
        </row>
        <row r="190">
          <cell r="V190">
            <v>-1.7899999999999701</v>
          </cell>
          <cell r="W190">
            <v>8.4232860665721762E-2</v>
          </cell>
          <cell r="AI190">
            <v>12.1</v>
          </cell>
          <cell r="AJ190">
            <v>6.5811023602039179E-2</v>
          </cell>
        </row>
        <row r="191">
          <cell r="V191">
            <v>-1.7799999999999701</v>
          </cell>
          <cell r="W191">
            <v>8.5107106070417021E-2</v>
          </cell>
          <cell r="AI191">
            <v>12.2</v>
          </cell>
          <cell r="AJ191">
            <v>6.4696645475068815E-2</v>
          </cell>
        </row>
        <row r="192">
          <cell r="V192">
            <v>-1.76999999999997</v>
          </cell>
          <cell r="W192">
            <v>8.5991553522578493E-2</v>
          </cell>
          <cell r="AI192">
            <v>12.3</v>
          </cell>
          <cell r="AJ192">
            <v>6.3584046351388743E-2</v>
          </cell>
        </row>
        <row r="193">
          <cell r="V193">
            <v>-1.75999999999997</v>
          </cell>
          <cell r="W193">
            <v>8.6886313077518554E-2</v>
          </cell>
          <cell r="AI193">
            <v>12.4</v>
          </cell>
          <cell r="AJ193">
            <v>6.2474060355415764E-2</v>
          </cell>
        </row>
        <row r="194">
          <cell r="V194">
            <v>-1.74999999999997</v>
          </cell>
          <cell r="W194">
            <v>8.7791495198905334E-2</v>
          </cell>
          <cell r="AI194">
            <v>12.5</v>
          </cell>
          <cell r="AJ194">
            <v>6.1367484290685947E-2</v>
          </cell>
        </row>
        <row r="195">
          <cell r="V195">
            <v>-1.73999999999997</v>
          </cell>
          <cell r="W195">
            <v>8.8707210721736526E-2</v>
          </cell>
          <cell r="AI195">
            <v>12.6</v>
          </cell>
          <cell r="AJ195">
            <v>6.0265078201354315E-2</v>
          </cell>
        </row>
        <row r="196">
          <cell r="V196">
            <v>-1.72999999999997</v>
          </cell>
          <cell r="W196">
            <v>8.9633570813353311E-2</v>
          </cell>
          <cell r="AI196">
            <v>12.7</v>
          </cell>
          <cell r="AJ196">
            <v>5.9167565974013923E-2</v>
          </cell>
        </row>
        <row r="197">
          <cell r="V197">
            <v>-1.71999999999997</v>
          </cell>
          <cell r="W197">
            <v>9.0570686932426647E-2</v>
          </cell>
          <cell r="AI197">
            <v>12.8</v>
          </cell>
          <cell r="AJ197">
            <v>5.8075635975854377E-2</v>
          </cell>
        </row>
        <row r="198">
          <cell r="V198">
            <v>-1.70999999999997</v>
          </cell>
          <cell r="W198">
            <v>9.1518670785849812E-2</v>
          </cell>
          <cell r="AI198">
            <v>12.9</v>
          </cell>
          <cell r="AJ198">
            <v>5.6989941725364784E-2</v>
          </cell>
        </row>
        <row r="199">
          <cell r="V199">
            <v>-1.69999999999997</v>
          </cell>
          <cell r="W199">
            <v>9.247763428346599E-2</v>
          </cell>
          <cell r="AI199">
            <v>13</v>
          </cell>
          <cell r="AJ199">
            <v>5.5911102591969339E-2</v>
          </cell>
        </row>
        <row r="200">
          <cell r="V200">
            <v>-1.68999999999997</v>
          </cell>
          <cell r="W200">
            <v>9.344768949056162E-2</v>
          </cell>
          <cell r="AI200">
            <v>13.1</v>
          </cell>
          <cell r="AJ200">
            <v>5.4839704521163643E-2</v>
          </cell>
        </row>
        <row r="201">
          <cell r="V201">
            <v>-1.67999999999997</v>
          </cell>
          <cell r="W201">
            <v>9.4428948578052757E-2</v>
          </cell>
          <cell r="AI201">
            <v>13.2</v>
          </cell>
          <cell r="AJ201">
            <v>5.377630078189452E-2</v>
          </cell>
        </row>
        <row r="202">
          <cell r="V202">
            <v>-1.66999999999997</v>
          </cell>
          <cell r="W202">
            <v>9.5421523770291367E-2</v>
          </cell>
          <cell r="AI202">
            <v>13.3</v>
          </cell>
          <cell r="AJ202">
            <v>5.2721412733099215E-2</v>
          </cell>
        </row>
        <row r="203">
          <cell r="V203">
            <v>-1.6599999999999699</v>
          </cell>
          <cell r="W203">
            <v>9.6425527290416979E-2</v>
          </cell>
          <cell r="AI203">
            <v>13.4</v>
          </cell>
          <cell r="AJ203">
            <v>5.1675530606486546E-2</v>
          </cell>
        </row>
        <row r="204">
          <cell r="V204">
            <v>-1.6499999999999699</v>
          </cell>
          <cell r="W204">
            <v>9.7441071303176627E-2</v>
          </cell>
          <cell r="AI204">
            <v>13.5</v>
          </cell>
          <cell r="AJ204">
            <v>5.0639114302806196E-2</v>
          </cell>
        </row>
        <row r="205">
          <cell r="V205">
            <v>-1.6399999999999699</v>
          </cell>
          <cell r="W205">
            <v>9.8468267855138153E-2</v>
          </cell>
          <cell r="AI205">
            <v>13.6</v>
          </cell>
          <cell r="AJ205">
            <v>4.9612594199011088E-2</v>
          </cell>
        </row>
        <row r="206">
          <cell r="V206">
            <v>-1.6299999999999699</v>
          </cell>
          <cell r="W206">
            <v>9.9507228812215437E-2</v>
          </cell>
          <cell r="AI206">
            <v>13.7</v>
          </cell>
          <cell r="AJ206">
            <v>4.8596371963871537E-2</v>
          </cell>
        </row>
        <row r="207">
          <cell r="V207">
            <v>-1.6199999999999699</v>
          </cell>
          <cell r="W207">
            <v>0.10055806579442921</v>
          </cell>
          <cell r="AI207">
            <v>13.8</v>
          </cell>
          <cell r="AJ207">
            <v>4.7590821379748967E-2</v>
          </cell>
        </row>
        <row r="208">
          <cell r="V208">
            <v>-1.6099999999999699</v>
          </cell>
          <cell r="W208">
            <v>0.10162089010782012</v>
          </cell>
          <cell r="AI208">
            <v>13.9</v>
          </cell>
          <cell r="AJ208">
            <v>4.6596289168381863E-2</v>
          </cell>
        </row>
        <row r="209">
          <cell r="V209">
            <v>-1.5999999999999699</v>
          </cell>
          <cell r="W209">
            <v>0.1026958126734346</v>
          </cell>
          <cell r="AI209">
            <v>14</v>
          </cell>
          <cell r="AJ209">
            <v>4.561309581867487E-2</v>
          </cell>
        </row>
        <row r="210">
          <cell r="V210">
            <v>-1.5899999999999701</v>
          </cell>
          <cell r="W210">
            <v>0.10378294395329977</v>
          </cell>
          <cell r="AI210">
            <v>14.1</v>
          </cell>
          <cell r="AJ210">
            <v>4.4641536414617725E-2</v>
          </cell>
        </row>
        <row r="211">
          <cell r="V211">
            <v>-1.5799999999999701</v>
          </cell>
          <cell r="W211">
            <v>0.10488239387330429</v>
          </cell>
          <cell r="AI211">
            <v>14.2</v>
          </cell>
          <cell r="AJ211">
            <v>4.3681881461588835E-2</v>
          </cell>
        </row>
        <row r="212">
          <cell r="V212">
            <v>-1.5699999999999701</v>
          </cell>
          <cell r="W212">
            <v>0.10599427174290171</v>
          </cell>
          <cell r="AI212">
            <v>14.3</v>
          </cell>
          <cell r="AJ212">
            <v>4.2734377709423628E-2</v>
          </cell>
        </row>
        <row r="213">
          <cell r="V213">
            <v>-1.5599999999999701</v>
          </cell>
          <cell r="W213">
            <v>0.1071186861715506</v>
          </cell>
          <cell r="AI213">
            <v>14.4</v>
          </cell>
          <cell r="AJ213">
            <v>4.179924897074682E-2</v>
          </cell>
        </row>
        <row r="214">
          <cell r="V214">
            <v>-1.5499999999999701</v>
          </cell>
          <cell r="W214">
            <v>0.10825574498180728</v>
          </cell>
          <cell r="AI214">
            <v>14.5</v>
          </cell>
          <cell r="AJ214">
            <v>4.0876696933182535E-2</v>
          </cell>
        </row>
        <row r="215">
          <cell r="V215">
            <v>-1.5399999999999701</v>
          </cell>
          <cell r="W215">
            <v>0.10940555511898477</v>
          </cell>
          <cell r="AI215">
            <v>14.6</v>
          </cell>
          <cell r="AJ215">
            <v>3.9966901964165857E-2</v>
          </cell>
        </row>
        <row r="216">
          <cell r="V216">
            <v>-1.5299999999999701</v>
          </cell>
          <cell r="W216">
            <v>0.11056822255729215</v>
          </cell>
          <cell r="AI216">
            <v>14.7</v>
          </cell>
          <cell r="AJ216">
            <v>3.9070023907184441E-2</v>
          </cell>
        </row>
        <row r="217">
          <cell r="V217">
            <v>-1.51999999999997</v>
          </cell>
          <cell r="W217">
            <v>0.11174385220236824</v>
          </cell>
          <cell r="AI217">
            <v>14.8</v>
          </cell>
          <cell r="AJ217">
            <v>3.8186202868378691E-2</v>
          </cell>
        </row>
        <row r="218">
          <cell r="V218">
            <v>-1.50999999999997</v>
          </cell>
          <cell r="W218">
            <v>0.11293254779012407</v>
          </cell>
          <cell r="AI218">
            <v>14.9</v>
          </cell>
          <cell r="AJ218">
            <v>3.7315559992525206E-2</v>
          </cell>
        </row>
        <row r="219">
          <cell r="V219">
            <v>-1.49999999999997</v>
          </cell>
          <cell r="W219">
            <v>0.11413441178180736</v>
          </cell>
          <cell r="AI219">
            <v>15</v>
          </cell>
          <cell r="AJ219">
            <v>3.6458198227518335E-2</v>
          </cell>
        </row>
        <row r="220">
          <cell r="V220">
            <v>-1.48999999999997</v>
          </cell>
          <cell r="W220">
            <v>0.11534954525520393</v>
          </cell>
          <cell r="AI220">
            <v>15.1</v>
          </cell>
          <cell r="AJ220">
            <v>3.5614203076552213E-2</v>
          </cell>
        </row>
        <row r="221">
          <cell r="V221">
            <v>-1.47999999999997</v>
          </cell>
          <cell r="W221">
            <v>0.11657804779189095</v>
          </cell>
          <cell r="AI221">
            <v>15.2</v>
          </cell>
          <cell r="AJ221">
            <v>3.4783643337287368E-2</v>
          </cell>
        </row>
        <row r="222">
          <cell r="V222">
            <v>-1.46999999999996</v>
          </cell>
          <cell r="W222">
            <v>0.11782001736045924</v>
          </cell>
          <cell r="AI222">
            <v>15.3</v>
          </cell>
          <cell r="AJ222">
            <v>3.3966571827363602E-2</v>
          </cell>
        </row>
        <row r="223">
          <cell r="V223">
            <v>-1.45999999999996</v>
          </cell>
          <cell r="W223">
            <v>0.11907555019561332</v>
          </cell>
          <cell r="AI223">
            <v>15.4</v>
          </cell>
          <cell r="AJ223">
            <v>3.3163026095695984E-2</v>
          </cell>
        </row>
        <row r="224">
          <cell r="V224">
            <v>-1.44999999999996</v>
          </cell>
          <cell r="W224">
            <v>0.12034474067308552</v>
          </cell>
          <cell r="AI224">
            <v>15.5</v>
          </cell>
          <cell r="AJ224">
            <v>3.2373029119059218E-2</v>
          </cell>
        </row>
        <row r="225">
          <cell r="V225">
            <v>-1.43999999999996</v>
          </cell>
          <cell r="W225">
            <v>0.12162768118025996</v>
          </cell>
          <cell r="AI225">
            <v>15.6</v>
          </cell>
          <cell r="AJ225">
            <v>3.1596589983532548E-2</v>
          </cell>
        </row>
        <row r="226">
          <cell r="V226">
            <v>-1.42999999999996</v>
          </cell>
          <cell r="W226">
            <v>0.12292446198244419</v>
          </cell>
          <cell r="AI226">
            <v>15.7</v>
          </cell>
          <cell r="AJ226">
            <v>3.0833704550439652E-2</v>
          </cell>
        </row>
        <row r="227">
          <cell r="V227">
            <v>-1.41999999999996</v>
          </cell>
          <cell r="W227">
            <v>0.12423517108470432</v>
          </cell>
          <cell r="AI227">
            <v>15.8</v>
          </cell>
          <cell r="AJ227">
            <v>3.0084356106475561E-2</v>
          </cell>
        </row>
        <row r="228">
          <cell r="V228">
            <v>-1.40999999999996</v>
          </cell>
          <cell r="W228">
            <v>0.12555989408919155</v>
          </cell>
          <cell r="AI228">
            <v>15.9</v>
          </cell>
          <cell r="AJ228">
            <v>2.9348515997769289E-2</v>
          </cell>
        </row>
        <row r="229">
          <cell r="V229">
            <v>-1.3999999999999599</v>
          </cell>
          <cell r="W229">
            <v>0.12689871404788575</v>
          </cell>
          <cell r="AI229">
            <v>16</v>
          </cell>
          <cell r="AJ229">
            <v>2.8626144247681017E-2</v>
          </cell>
        </row>
        <row r="230">
          <cell r="V230">
            <v>-1.3899999999999599</v>
          </cell>
          <cell r="W230">
            <v>0.12825171131068716</v>
          </cell>
          <cell r="AI230">
            <v>16.100000000000001</v>
          </cell>
          <cell r="AJ230">
            <v>2.7917190158182146E-2</v>
          </cell>
        </row>
        <row r="231">
          <cell r="V231">
            <v>-1.3799999999999599</v>
          </cell>
          <cell r="W231">
            <v>0.12961896336879153</v>
          </cell>
          <cell r="AI231">
            <v>16.2</v>
          </cell>
          <cell r="AJ231">
            <v>2.7221592894711346E-2</v>
          </cell>
        </row>
        <row r="232">
          <cell r="V232">
            <v>-1.3699999999999599</v>
          </cell>
          <cell r="W232">
            <v>0.13100054469328332</v>
          </cell>
          <cell r="AI232">
            <v>16.3</v>
          </cell>
          <cell r="AJ232">
            <v>2.6539282054441806E-2</v>
          </cell>
        </row>
        <row r="233">
          <cell r="V233">
            <v>-1.3599999999999599</v>
          </cell>
          <cell r="W233">
            <v>0.132396526568891</v>
          </cell>
          <cell r="AI233">
            <v>16.399999999999999</v>
          </cell>
          <cell r="AJ233">
            <v>2.5870178217935025E-2</v>
          </cell>
        </row>
        <row r="234">
          <cell r="V234">
            <v>-1.3499999999999599</v>
          </cell>
          <cell r="W234">
            <v>0.13380697692284799</v>
          </cell>
          <cell r="AI234">
            <v>16.5</v>
          </cell>
          <cell r="AJ234">
            <v>2.5214193484191971E-2</v>
          </cell>
        </row>
        <row r="235">
          <cell r="V235">
            <v>-1.3399999999999599</v>
          </cell>
          <cell r="W235">
            <v>0.13523196014881075</v>
          </cell>
          <cell r="AI235">
            <v>16.600000000000001</v>
          </cell>
          <cell r="AJ235">
            <v>2.4571231989147256E-2</v>
          </cell>
        </row>
        <row r="236">
          <cell r="V236">
            <v>-1.3299999999999601</v>
          </cell>
          <cell r="W236">
            <v>0.13667153692579012</v>
          </cell>
          <cell r="AI236">
            <v>16.7</v>
          </cell>
          <cell r="AJ236">
            <v>2.3941190407682989E-2</v>
          </cell>
        </row>
        <row r="237">
          <cell r="V237">
            <v>-1.3199999999999601</v>
          </cell>
          <cell r="W237">
            <v>0.13812576403205534</v>
          </cell>
          <cell r="AI237">
            <v>16.8</v>
          </cell>
          <cell r="AJ237">
            <v>2.33239584392675E-2</v>
          </cell>
        </row>
        <row r="238">
          <cell r="V238">
            <v>-1.3099999999999601</v>
          </cell>
          <cell r="W238">
            <v>0.13959469415397999</v>
          </cell>
          <cell r="AI238">
            <v>16.899999999999999</v>
          </cell>
          <cell r="AJ238">
            <v>2.2719419277351813E-2</v>
          </cell>
        </row>
        <row r="239">
          <cell r="V239">
            <v>-1.2999999999999601</v>
          </cell>
          <cell r="W239">
            <v>0.14107837568980366</v>
          </cell>
          <cell r="AI239">
            <v>17</v>
          </cell>
          <cell r="AJ239">
            <v>2.2127450062679698E-2</v>
          </cell>
        </row>
        <row r="240">
          <cell r="V240">
            <v>-1.2899999999999601</v>
          </cell>
          <cell r="W240">
            <v>0.14257685254828964</v>
          </cell>
          <cell r="AI240">
            <v>17.100000000000001</v>
          </cell>
          <cell r="AJ240">
            <v>2.1547922320691072E-2</v>
          </cell>
        </row>
        <row r="241">
          <cell r="V241">
            <v>-1.2799999999999601</v>
          </cell>
          <cell r="W241">
            <v>0.14409016394226834</v>
          </cell>
          <cell r="AI241">
            <v>17.2</v>
          </cell>
          <cell r="AJ241">
            <v>2.0980702383217111E-2</v>
          </cell>
        </row>
        <row r="242">
          <cell r="V242">
            <v>-1.26999999999996</v>
          </cell>
          <cell r="W242">
            <v>0.14561834417706365</v>
          </cell>
          <cell r="AI242">
            <v>17.3</v>
          </cell>
          <cell r="AJ242">
            <v>2.042565179468523E-2</v>
          </cell>
        </row>
        <row r="243">
          <cell r="V243">
            <v>-1.25999999999996</v>
          </cell>
          <cell r="W243">
            <v>0.14716142243380773</v>
          </cell>
          <cell r="AI243">
            <v>17.399999999999999</v>
          </cell>
          <cell r="AJ243">
            <v>1.9882627703068107E-2</v>
          </cell>
        </row>
        <row r="244">
          <cell r="V244">
            <v>-1.24999999999996</v>
          </cell>
          <cell r="W244">
            <v>0.1487194225476603</v>
          </cell>
          <cell r="AI244">
            <v>17.5</v>
          </cell>
          <cell r="AJ244">
            <v>1.9351483235825542E-2</v>
          </cell>
        </row>
        <row r="245">
          <cell r="V245">
            <v>-1.23999999999996</v>
          </cell>
          <cell r="W245">
            <v>0.15029236278095717</v>
          </cell>
          <cell r="AI245">
            <v>17.600000000000001</v>
          </cell>
          <cell r="AJ245">
            <v>1.8832067861101847E-2</v>
          </cell>
        </row>
        <row r="246">
          <cell r="V246">
            <v>-1.22999999999996</v>
          </cell>
          <cell r="W246">
            <v>0.15188025559132506</v>
          </cell>
          <cell r="AI246">
            <v>17.7</v>
          </cell>
          <cell r="AJ246">
            <v>1.8324227734452851E-2</v>
          </cell>
        </row>
        <row r="247">
          <cell r="V247">
            <v>-1.21999999999996</v>
          </cell>
          <cell r="W247">
            <v>0.15348310739480908</v>
          </cell>
          <cell r="AI247">
            <v>17.8</v>
          </cell>
          <cell r="AJ247">
            <v>1.7827806031386766E-2</v>
          </cell>
        </row>
        <row r="248">
          <cell r="V248">
            <v>-1.20999999999996</v>
          </cell>
          <cell r="W248">
            <v>0.15510091832407383</v>
          </cell>
          <cell r="AI248">
            <v>17.899999999999999</v>
          </cell>
          <cell r="AJ248">
            <v>1.7342643266012783E-2</v>
          </cell>
        </row>
        <row r="249">
          <cell r="V249">
            <v>-1.19999999999996</v>
          </cell>
          <cell r="W249">
            <v>0.15673368198174845</v>
          </cell>
          <cell r="AI249">
            <v>18</v>
          </cell>
          <cell r="AJ249">
            <v>1.686857759609801E-2</v>
          </cell>
        </row>
        <row r="250">
          <cell r="V250">
            <v>-1.18999999999996</v>
          </cell>
          <cell r="W250">
            <v>0.15838138518900305</v>
          </cell>
          <cell r="AI250">
            <v>18.100000000000001</v>
          </cell>
          <cell r="AJ250">
            <v>1.640544511484078E-2</v>
          </cell>
        </row>
        <row r="251">
          <cell r="V251">
            <v>-1.17999999999996</v>
          </cell>
          <cell r="W251">
            <v>0.16004400772945468</v>
          </cell>
          <cell r="AI251">
            <v>18.2</v>
          </cell>
          <cell r="AJ251">
            <v>1.5953080129673097E-2</v>
          </cell>
        </row>
        <row r="252">
          <cell r="V252">
            <v>-1.16999999999996</v>
          </cell>
          <cell r="W252">
            <v>0.16172152208851875</v>
          </cell>
          <cell r="AI252">
            <v>18.3</v>
          </cell>
          <cell r="AJ252">
            <v>1.5511315428409552E-2</v>
          </cell>
        </row>
        <row r="253">
          <cell r="V253">
            <v>-1.15999999999996</v>
          </cell>
          <cell r="W253">
            <v>0.16341389318833455</v>
          </cell>
          <cell r="AI253">
            <v>18.399999999999999</v>
          </cell>
          <cell r="AJ253">
            <v>1.507998253306349E-2</v>
          </cell>
        </row>
        <row r="254">
          <cell r="V254">
            <v>-1.1499999999999599</v>
          </cell>
          <cell r="W254">
            <v>0.16512107811841256</v>
          </cell>
          <cell r="AI254">
            <v>18.5</v>
          </cell>
          <cell r="AJ254">
            <v>1.4658911941653282E-2</v>
          </cell>
        </row>
        <row r="255">
          <cell r="V255">
            <v>-1.1399999999999599</v>
          </cell>
          <cell r="W255">
            <v>0.16684302586216657</v>
          </cell>
          <cell r="AI255">
            <v>18.600000000000001</v>
          </cell>
          <cell r="AJ255">
            <v>1.4247933358323505E-2</v>
          </cell>
        </row>
        <row r="256">
          <cell r="V256">
            <v>-1.1299999999999599</v>
          </cell>
          <cell r="W256">
            <v>0.16857967701951207</v>
          </cell>
          <cell r="AI256">
            <v>18.7</v>
          </cell>
          <cell r="AJ256">
            <v>1.3846875912106312E-2</v>
          </cell>
        </row>
        <row r="257">
          <cell r="V257">
            <v>-1.1199999999999599</v>
          </cell>
          <cell r="W257">
            <v>0.17033096352573102</v>
          </cell>
          <cell r="AI257">
            <v>18.8</v>
          </cell>
          <cell r="AJ257">
            <v>1.3455568364648427E-2</v>
          </cell>
        </row>
        <row r="258">
          <cell r="V258">
            <v>-1.1099999999999599</v>
          </cell>
          <cell r="W258">
            <v>0.17209680836682267</v>
          </cell>
          <cell r="AI258">
            <v>18.899999999999999</v>
          </cell>
          <cell r="AJ258">
            <v>1.3073839307228699E-2</v>
          </cell>
        </row>
        <row r="259">
          <cell r="V259">
            <v>-1.0999999999999599</v>
          </cell>
          <cell r="W259">
            <v>0.17387712529157962</v>
          </cell>
          <cell r="AI259">
            <v>19</v>
          </cell>
          <cell r="AJ259">
            <v>1.2701517347389361E-2</v>
          </cell>
        </row>
        <row r="260">
          <cell r="V260">
            <v>-1.0899999999999599</v>
          </cell>
          <cell r="W260">
            <v>0.17567181852065056</v>
          </cell>
          <cell r="AI260">
            <v>19.100000000000001</v>
          </cell>
          <cell r="AJ260">
            <v>1.2338431285503042E-2</v>
          </cell>
        </row>
        <row r="261">
          <cell r="V261">
            <v>-1.0799999999999601</v>
          </cell>
          <cell r="W261">
            <v>0.17748078245287088</v>
          </cell>
          <cell r="AI261">
            <v>19.2</v>
          </cell>
          <cell r="AJ261">
            <v>1.1984410281594422E-2</v>
          </cell>
        </row>
        <row r="262">
          <cell r="V262">
            <v>-1.0699999999999601</v>
          </cell>
          <cell r="W262">
            <v>0.17930390136916746</v>
          </cell>
          <cell r="AI262">
            <v>19.3</v>
          </cell>
          <cell r="AJ262">
            <v>1.1639284012732986E-2</v>
          </cell>
        </row>
        <row r="263">
          <cell r="V263">
            <v>-1.0599999999999601</v>
          </cell>
          <cell r="W263">
            <v>0.18114104913436374</v>
          </cell>
          <cell r="AI263">
            <v>19.399999999999999</v>
          </cell>
          <cell r="AJ263">
            <v>1.1302882821310018E-2</v>
          </cell>
        </row>
        <row r="264">
          <cell r="V264">
            <v>-1.0499999999999601</v>
          </cell>
          <cell r="W264">
            <v>0.18299208889723853</v>
          </cell>
          <cell r="AI264">
            <v>19.5</v>
          </cell>
          <cell r="AJ264">
            <v>1.0975037854508866E-2</v>
          </cell>
        </row>
        <row r="265">
          <cell r="V265">
            <v>-1.0399999999999501</v>
          </cell>
          <cell r="W265">
            <v>0.18485687278921603</v>
          </cell>
          <cell r="AI265">
            <v>19.600000000000001</v>
          </cell>
          <cell r="AJ265">
            <v>1.0655581195273768E-2</v>
          </cell>
        </row>
        <row r="266">
          <cell r="V266">
            <v>-1.0299999999999501</v>
          </cell>
          <cell r="W266">
            <v>0.18673524162207786</v>
          </cell>
          <cell r="AI266">
            <v>19.7</v>
          </cell>
          <cell r="AJ266">
            <v>1.0344345985078109E-2</v>
          </cell>
        </row>
        <row r="267">
          <cell r="V267">
            <v>-1.0199999999999501</v>
          </cell>
          <cell r="W267">
            <v>0.18862702458515199</v>
          </cell>
          <cell r="AI267">
            <v>19.8</v>
          </cell>
          <cell r="AJ267">
            <v>1.0041166538787619E-2</v>
          </cell>
        </row>
        <row r="268">
          <cell r="V268">
            <v>-1.00999999999995</v>
          </cell>
          <cell r="W268">
            <v>0.19053203894239637</v>
          </cell>
          <cell r="AI268">
            <v>19.899999999999999</v>
          </cell>
          <cell r="AJ268">
            <v>9.745878451910257E-3</v>
          </cell>
        </row>
        <row r="269">
          <cell r="V269">
            <v>-0.99999999999995004</v>
          </cell>
          <cell r="W269">
            <v>0.19245008972988481</v>
          </cell>
          <cell r="AI269">
            <v>20</v>
          </cell>
          <cell r="AJ269">
            <v>9.4583187005176789E-3</v>
          </cell>
        </row>
        <row r="270">
          <cell r="V270">
            <v>-0.98999999999995003</v>
          </cell>
          <cell r="W270">
            <v>0.19438096945419378</v>
          </cell>
          <cell r="AI270">
            <v>20.100000000000001</v>
          </cell>
          <cell r="AJ270">
            <v>9.1783257341193306E-3</v>
          </cell>
        </row>
        <row r="271">
          <cell r="V271">
            <v>-0.97999999999995002</v>
          </cell>
          <cell r="W271">
            <v>0.19632445779222621</v>
          </cell>
          <cell r="AI271">
            <v>20.2</v>
          </cell>
          <cell r="AJ271">
            <v>8.9057395617634129E-3</v>
          </cell>
        </row>
        <row r="272">
          <cell r="V272">
            <v>-0.96999999999995001</v>
          </cell>
          <cell r="W272">
            <v>0.19828032129304016</v>
          </cell>
          <cell r="AI272">
            <v>20.3</v>
          </cell>
          <cell r="AJ272">
            <v>8.6404018316337539E-3</v>
          </cell>
        </row>
        <row r="273">
          <cell r="V273">
            <v>-0.95999999999995</v>
          </cell>
          <cell r="W273">
            <v>0.20024831308227173</v>
          </cell>
          <cell r="AI273">
            <v>20.399999999999999</v>
          </cell>
          <cell r="AJ273">
            <v>8.3821559044057609E-3</v>
          </cell>
        </row>
        <row r="274">
          <cell r="V274">
            <v>-0.94999999999995</v>
          </cell>
          <cell r="W274">
            <v>0.2022281725697771</v>
          </cell>
          <cell r="AI274">
            <v>20.5</v>
          </cell>
          <cell r="AJ274">
            <v>8.1308469206181153E-3</v>
          </cell>
        </row>
        <row r="275">
          <cell r="V275">
            <v>-0.93999999999994999</v>
          </cell>
          <cell r="W275">
            <v>0.20421962516114342</v>
          </cell>
          <cell r="AI275">
            <v>20.6</v>
          </cell>
          <cell r="AJ275">
            <v>7.8863218623115208E-3</v>
          </cell>
        </row>
        <row r="276">
          <cell r="V276">
            <v>-0.92999999999994998</v>
          </cell>
          <cell r="W276">
            <v>0.20622238197374865</v>
          </cell>
          <cell r="AI276">
            <v>20.7</v>
          </cell>
          <cell r="AJ276">
            <v>7.6484296091789113E-3</v>
          </cell>
        </row>
        <row r="277">
          <cell r="V277">
            <v>-0.91999999999994997</v>
          </cell>
          <cell r="W277">
            <v>0.20823613955807899</v>
          </cell>
          <cell r="AI277">
            <v>20.8</v>
          </cell>
          <cell r="AJ277">
            <v>7.4170209894657436E-3</v>
          </cell>
        </row>
        <row r="278">
          <cell r="V278">
            <v>-0.90999999999994996</v>
          </cell>
          <cell r="W278">
            <v>0.21026057962504233</v>
          </cell>
          <cell r="AI278">
            <v>20.9</v>
          </cell>
          <cell r="AJ278">
            <v>7.1919488258527734E-3</v>
          </cell>
        </row>
        <row r="279">
          <cell r="V279">
            <v>-0.89999999999994995</v>
          </cell>
          <cell r="W279">
            <v>0.21229536878004354</v>
          </cell>
          <cell r="AI279">
            <v>21</v>
          </cell>
          <cell r="AJ279">
            <v>6.9730679765471083E-3</v>
          </cell>
        </row>
        <row r="280">
          <cell r="V280">
            <v>-0.88999999999995005</v>
          </cell>
          <cell r="W280">
            <v>0.21434015826461575</v>
          </cell>
          <cell r="AI280">
            <v>21.1</v>
          </cell>
          <cell r="AJ280">
            <v>6.7602353718014133E-3</v>
          </cell>
        </row>
        <row r="281">
          <cell r="V281">
            <v>-0.87999999999995004</v>
          </cell>
          <cell r="W281">
            <v>0.21639458370643064</v>
          </cell>
          <cell r="AI281">
            <v>21.2</v>
          </cell>
          <cell r="AJ281">
            <v>6.5533100460747036E-3</v>
          </cell>
        </row>
        <row r="282">
          <cell r="V282">
            <v>-0.86999999999995004</v>
          </cell>
          <cell r="W282">
            <v>0.21845826487853598</v>
          </cell>
          <cell r="AI282">
            <v>21.3</v>
          </cell>
          <cell r="AJ282">
            <v>6.3521531660419104E-3</v>
          </cell>
        </row>
        <row r="283">
          <cell r="V283">
            <v>-0.85999999999995003</v>
          </cell>
          <cell r="W283">
            <v>0.22053080546869613</v>
          </cell>
          <cell r="AI283">
            <v>21.4</v>
          </cell>
          <cell r="AJ283">
            <v>6.1566280546533955E-3</v>
          </cell>
        </row>
        <row r="284">
          <cell r="V284">
            <v>-0.84999999999995002</v>
          </cell>
          <cell r="W284">
            <v>0.22261179285973717</v>
          </cell>
          <cell r="AI284">
            <v>21.5</v>
          </cell>
          <cell r="AJ284">
            <v>5.9666002114390762E-3</v>
          </cell>
        </row>
        <row r="285">
          <cell r="V285">
            <v>-0.83999999999995001</v>
          </cell>
          <cell r="W285">
            <v>0.2247007979218196</v>
          </cell>
          <cell r="AI285">
            <v>21.6</v>
          </cell>
          <cell r="AJ285">
            <v>5.781937329246198E-3</v>
          </cell>
        </row>
        <row r="286">
          <cell r="V286">
            <v>-0.82999999999995</v>
          </cell>
          <cell r="W286">
            <v>0.2267973748175886</v>
          </cell>
          <cell r="AI286">
            <v>21.7</v>
          </cell>
          <cell r="AJ286">
            <v>5.6025093075932316E-3</v>
          </cell>
        </row>
        <row r="287">
          <cell r="V287">
            <v>-0.81999999999994999</v>
          </cell>
          <cell r="W287">
            <v>0.22890106082116965</v>
          </cell>
          <cell r="AI287">
            <v>21.8</v>
          </cell>
          <cell r="AJ287">
            <v>5.4281882628168052E-3</v>
          </cell>
        </row>
        <row r="288">
          <cell r="V288">
            <v>-0.80999999999994998</v>
          </cell>
          <cell r="W288">
            <v>0.23101137615200035</v>
          </cell>
          <cell r="AI288">
            <v>21.9</v>
          </cell>
          <cell r="AJ288">
            <v>5.2588485351825311E-3</v>
          </cell>
        </row>
        <row r="289">
          <cell r="V289">
            <v>-0.79999999999994997</v>
          </cell>
          <cell r="W289">
            <v>0.23312782382450442</v>
          </cell>
          <cell r="AI289">
            <v>22</v>
          </cell>
          <cell r="AJ289">
            <v>5.0943666931247229E-3</v>
          </cell>
        </row>
        <row r="290">
          <cell r="V290">
            <v>-0.78999999999994996</v>
          </cell>
          <cell r="W290">
            <v>0.23524988951463302</v>
          </cell>
          <cell r="AI290">
            <v>22.1</v>
          </cell>
          <cell r="AJ290">
            <v>4.9346215347743838E-3</v>
          </cell>
        </row>
        <row r="291">
          <cell r="V291">
            <v>-0.77999999999994996</v>
          </cell>
          <cell r="W291">
            <v>0.23737704144430979</v>
          </cell>
          <cell r="AI291">
            <v>22.2</v>
          </cell>
          <cell r="AJ291">
            <v>4.7794940869291848E-3</v>
          </cell>
        </row>
        <row r="292">
          <cell r="V292">
            <v>-0.76999999999994995</v>
          </cell>
          <cell r="W292">
            <v>0.23950873028483008</v>
          </cell>
          <cell r="AI292">
            <v>22.3</v>
          </cell>
          <cell r="AJ292">
            <v>4.6288676016135663E-3</v>
          </cell>
        </row>
        <row r="293">
          <cell r="V293">
            <v>-0.75999999999995005</v>
          </cell>
          <cell r="W293">
            <v>0.24164438908027139</v>
          </cell>
          <cell r="AI293">
            <v>22.4</v>
          </cell>
          <cell r="AJ293">
            <v>4.4826275503718378E-3</v>
          </cell>
        </row>
        <row r="294">
          <cell r="V294">
            <v>-0.74999999999995004</v>
          </cell>
          <cell r="W294">
            <v>0.24378343319198112</v>
          </cell>
          <cell r="AI294">
            <v>22.5</v>
          </cell>
          <cell r="AJ294">
            <v>4.3406616164315638E-3</v>
          </cell>
        </row>
        <row r="295">
          <cell r="V295">
            <v>-0.73999999999995003</v>
          </cell>
          <cell r="W295">
            <v>0.24592526026520856</v>
          </cell>
          <cell r="AI295">
            <v>22.6</v>
          </cell>
          <cell r="AJ295">
            <v>4.2028596848696729E-3</v>
          </cell>
        </row>
        <row r="296">
          <cell r="V296">
            <v>-0.72999999999995002</v>
          </cell>
          <cell r="W296">
            <v>0.24806925021894879</v>
          </cell>
          <cell r="AI296">
            <v>22.7</v>
          </cell>
          <cell r="AJ296">
            <v>4.0691138309082893E-3</v>
          </cell>
        </row>
        <row r="297">
          <cell r="V297">
            <v>-0.71999999999995001</v>
          </cell>
          <cell r="W297">
            <v>0.25021476526006486</v>
          </cell>
          <cell r="AI297">
            <v>22.8</v>
          </cell>
          <cell r="AJ297">
            <v>3.9393183064624932E-3</v>
          </cell>
        </row>
        <row r="298">
          <cell r="V298">
            <v>-0.70999999999995</v>
          </cell>
          <cell r="W298">
            <v>0.25236114992274455</v>
          </cell>
          <cell r="AI298">
            <v>22.9</v>
          </cell>
          <cell r="AJ298">
            <v>3.8133695250574242E-3</v>
          </cell>
        </row>
        <row r="299">
          <cell r="V299">
            <v>-0.69999999999995</v>
          </cell>
          <cell r="W299">
            <v>0.25450773113433917</v>
          </cell>
          <cell r="AI299">
            <v>23</v>
          </cell>
          <cell r="AJ299">
            <v>3.6911660452271038E-3</v>
          </cell>
        </row>
        <row r="300">
          <cell r="V300">
            <v>-0.68999999999994999</v>
          </cell>
          <cell r="W300">
            <v>0.25665381830861833</v>
          </cell>
          <cell r="AI300">
            <v>23.1</v>
          </cell>
          <cell r="AJ300">
            <v>3.5726085525031358E-3</v>
          </cell>
        </row>
        <row r="301">
          <cell r="V301">
            <v>-0.67999999999994998</v>
          </cell>
          <cell r="W301">
            <v>0.25879870346745187</v>
          </cell>
          <cell r="AI301">
            <v>23.2</v>
          </cell>
          <cell r="AJ301">
            <v>3.4575998400965076E-3</v>
          </cell>
        </row>
        <row r="302">
          <cell r="V302">
            <v>-0.66999999999994997</v>
          </cell>
          <cell r="W302">
            <v>0.26094166139191227</v>
          </cell>
          <cell r="AI302">
            <v>23.3</v>
          </cell>
          <cell r="AJ302">
            <v>3.3460447883716434E-3</v>
          </cell>
        </row>
        <row r="303">
          <cell r="V303">
            <v>-0.65999999999994996</v>
          </cell>
          <cell r="W303">
            <v>0.26308194980375804</v>
          </cell>
          <cell r="AI303">
            <v>23.4</v>
          </cell>
          <cell r="AJ303">
            <v>3.2378503432075358E-3</v>
          </cell>
        </row>
        <row r="304">
          <cell r="V304">
            <v>-0.64999999999994995</v>
          </cell>
          <cell r="W304">
            <v>0.26521880957822963</v>
          </cell>
          <cell r="AI304">
            <v>23.5</v>
          </cell>
          <cell r="AJ304">
            <v>3.13292549333636E-3</v>
          </cell>
        </row>
        <row r="305">
          <cell r="V305">
            <v>-0.63999999999995005</v>
          </cell>
          <cell r="W305">
            <v>0.26735146498905094</v>
          </cell>
          <cell r="AI305">
            <v>23.6</v>
          </cell>
          <cell r="AJ305">
            <v>3.031181246746454E-3</v>
          </cell>
        </row>
        <row r="306">
          <cell r="V306">
            <v>-0.62999999999995004</v>
          </cell>
          <cell r="W306">
            <v>0.26947912398648594</v>
          </cell>
          <cell r="AI306">
            <v>23.7</v>
          </cell>
          <cell r="AJ306">
            <v>2.9325306062320594E-3</v>
          </cell>
        </row>
        <row r="307">
          <cell r="V307">
            <v>-0.61999999999995004</v>
          </cell>
          <cell r="W307">
            <v>0.27160097850925569</v>
          </cell>
          <cell r="AI307">
            <v>23.8</v>
          </cell>
          <cell r="AJ307">
            <v>2.836888544168865E-3</v>
          </cell>
        </row>
        <row r="308">
          <cell r="V308">
            <v>-0.60999999999995003</v>
          </cell>
          <cell r="W308">
            <v>0.27371620483106524</v>
          </cell>
          <cell r="AI308">
            <v>23.9</v>
          </cell>
          <cell r="AJ308">
            <v>2.7441719765905412E-3</v>
          </cell>
        </row>
        <row r="309">
          <cell r="V309">
            <v>-0.59999999999994003</v>
          </cell>
          <cell r="W309">
            <v>0.27582396394243608</v>
          </cell>
          <cell r="AI309">
            <v>24</v>
          </cell>
          <cell r="AJ309">
            <v>2.6542997366377865E-3</v>
          </cell>
        </row>
        <row r="310">
          <cell r="V310">
            <v>-0.58999999999994002</v>
          </cell>
          <cell r="W310">
            <v>0.27792340196846033</v>
          </cell>
          <cell r="AI310">
            <v>24.1</v>
          </cell>
          <cell r="AJ310">
            <v>2.5671925474481929E-3</v>
          </cell>
        </row>
        <row r="311">
          <cell r="V311">
            <v>-0.57999999999994001</v>
          </cell>
          <cell r="W311">
            <v>0.28001365062307204</v>
          </cell>
          <cell r="AI311">
            <v>24.2</v>
          </cell>
          <cell r="AJ311">
            <v>2.4827729945516843E-3</v>
          </cell>
        </row>
        <row r="312">
          <cell r="V312">
            <v>-0.56999999999994</v>
          </cell>
          <cell r="W312">
            <v>0.2820938277002768</v>
          </cell>
          <cell r="AI312">
            <v>24.3</v>
          </cell>
          <cell r="AJ312">
            <v>2.4009654978331438E-3</v>
          </cell>
        </row>
        <row r="313">
          <cell r="V313">
            <v>-0.55999999999993999</v>
          </cell>
          <cell r="W313">
            <v>0.2841630376027835</v>
          </cell>
          <cell r="AI313">
            <v>24.4</v>
          </cell>
          <cell r="AJ313">
            <v>2.3216962831207858E-3</v>
          </cell>
        </row>
        <row r="314">
          <cell r="V314">
            <v>-0.54999999999993998</v>
          </cell>
          <cell r="W314">
            <v>0.28622037190834526</v>
          </cell>
          <cell r="AI314">
            <v>24.5</v>
          </cell>
          <cell r="AJ314">
            <v>2.2448933534556233E-3</v>
          </cell>
        </row>
        <row r="315">
          <cell r="V315">
            <v>-0.53999999999993997</v>
          </cell>
          <cell r="W315">
            <v>0.28826490997404819</v>
          </cell>
          <cell r="AI315">
            <v>24.6</v>
          </cell>
          <cell r="AJ315">
            <v>2.1704864600947268E-3</v>
          </cell>
        </row>
        <row r="316">
          <cell r="V316">
            <v>-0.52999999999993996</v>
          </cell>
          <cell r="W316">
            <v>0.29029571957868294</v>
          </cell>
          <cell r="AI316">
            <v>24.7</v>
          </cell>
          <cell r="AJ316">
            <v>2.0984070732979368E-3</v>
          </cell>
        </row>
        <row r="317">
          <cell r="V317">
            <v>-0.51999999999993995</v>
          </cell>
          <cell r="W317">
            <v>0.29231185760324213</v>
          </cell>
          <cell r="AI317">
            <v>24.8</v>
          </cell>
          <cell r="AJ317">
            <v>2.0285883529451115E-3</v>
          </cell>
        </row>
        <row r="318">
          <cell r="V318">
            <v>-0.50999999999993995</v>
          </cell>
          <cell r="W318">
            <v>0.29431237074947231</v>
          </cell>
          <cell r="AI318">
            <v>24.9</v>
          </cell>
          <cell r="AJ318">
            <v>1.9609651190284185E-3</v>
          </cell>
        </row>
        <row r="319">
          <cell r="V319">
            <v>-0.49999999999993999</v>
          </cell>
          <cell r="W319">
            <v>0.29629629629630816</v>
          </cell>
          <cell r="AI319">
            <v>25</v>
          </cell>
          <cell r="AJ319">
            <v>1.8954738220614974E-3</v>
          </cell>
        </row>
        <row r="320">
          <cell r="V320">
            <v>-0.48999999999993998</v>
          </cell>
          <cell r="W320">
            <v>0.2982626628938988</v>
          </cell>
          <cell r="AI320">
            <v>25.1</v>
          </cell>
          <cell r="AJ320">
            <v>1.8320525134451551E-3</v>
          </cell>
        </row>
        <row r="321">
          <cell r="V321">
            <v>-0.47999999999993997</v>
          </cell>
          <cell r="W321">
            <v>0.30021049139481765</v>
          </cell>
          <cell r="AI321">
            <v>25.2</v>
          </cell>
          <cell r="AJ321">
            <v>1.7706408158266811E-3</v>
          </cell>
        </row>
        <row r="322">
          <cell r="V322">
            <v>-0.46999999999994002</v>
          </cell>
          <cell r="W322">
            <v>0.3021387957219287</v>
          </cell>
          <cell r="AI322">
            <v>25.3</v>
          </cell>
          <cell r="AJ322">
            <v>1.7111798934878446E-3</v>
          </cell>
        </row>
        <row r="323">
          <cell r="V323">
            <v>-0.45999999999994001</v>
          </cell>
          <cell r="W323">
            <v>0.30404658377225452</v>
          </cell>
          <cell r="AI323">
            <v>25.4</v>
          </cell>
          <cell r="AJ323">
            <v>1.6536124227943946E-3</v>
          </cell>
        </row>
        <row r="324">
          <cell r="V324">
            <v>-0.44999999999994</v>
          </cell>
          <cell r="W324">
            <v>0.30593285835606532</v>
          </cell>
          <cell r="AI324">
            <v>25.5</v>
          </cell>
          <cell r="AJ324">
            <v>1.597882562737802E-3</v>
          </cell>
        </row>
        <row r="325">
          <cell r="V325">
            <v>-0.43999999999993999</v>
          </cell>
          <cell r="W325">
            <v>0.30779661817027637</v>
          </cell>
          <cell r="AI325">
            <v>25.6</v>
          </cell>
          <cell r="AJ325">
            <v>1.5439359255981218E-3</v>
          </cell>
        </row>
        <row r="326">
          <cell r="V326">
            <v>-0.42999999999993999</v>
          </cell>
          <cell r="W326">
            <v>0.3096368588051101</v>
          </cell>
          <cell r="AI326">
            <v>25.7</v>
          </cell>
          <cell r="AJ326">
            <v>1.4917195477548305E-3</v>
          </cell>
        </row>
        <row r="327">
          <cell r="V327">
            <v>-0.41999999999993998</v>
          </cell>
          <cell r="W327">
            <v>0.31145257378284508</v>
          </cell>
          <cell r="AI327">
            <v>25.8</v>
          </cell>
          <cell r="AJ327">
            <v>1.4411818606707861E-3</v>
          </cell>
        </row>
        <row r="328">
          <cell r="V328">
            <v>-0.40999999999994002</v>
          </cell>
          <cell r="W328">
            <v>0.31324275562733733</v>
          </cell>
          <cell r="AI328">
            <v>25.9</v>
          </cell>
          <cell r="AJ328">
            <v>1.3922726620726879E-3</v>
          </cell>
        </row>
        <row r="329">
          <cell r="V329">
            <v>-0.39999999999994001</v>
          </cell>
          <cell r="W329">
            <v>0.3150063969628677</v>
          </cell>
          <cell r="AI329">
            <v>26</v>
          </cell>
          <cell r="AJ329">
            <v>1.3449430873497057E-3</v>
          </cell>
        </row>
        <row r="330">
          <cell r="V330">
            <v>-0.38999999999994001</v>
          </cell>
          <cell r="W330">
            <v>0.31674249164072987</v>
          </cell>
          <cell r="AI330">
            <v>26.1</v>
          </cell>
          <cell r="AJ330">
            <v>1.299145581190469E-3</v>
          </cell>
        </row>
        <row r="331">
          <cell r="V331">
            <v>-0.37999999999994</v>
          </cell>
          <cell r="W331">
            <v>0.31845003589184101</v>
          </cell>
          <cell r="AI331">
            <v>26.2</v>
          </cell>
          <cell r="AJ331">
            <v>1.2548338694769756E-3</v>
          </cell>
        </row>
        <row r="332">
          <cell r="V332">
            <v>-0.36999999999993999</v>
          </cell>
          <cell r="W332">
            <v>0.32012802950352542</v>
          </cell>
          <cell r="AI332">
            <v>26.3</v>
          </cell>
          <cell r="AJ332">
            <v>1.2119629314526028E-3</v>
          </cell>
        </row>
        <row r="333">
          <cell r="V333">
            <v>-0.35999999999993998</v>
          </cell>
          <cell r="W333">
            <v>0.32177547701848919</v>
          </cell>
          <cell r="AI333">
            <v>26.4</v>
          </cell>
          <cell r="AJ333">
            <v>1.1704889721800187E-3</v>
          </cell>
        </row>
        <row r="334">
          <cell r="V334">
            <v>-0.34999999999994003</v>
          </cell>
          <cell r="W334">
            <v>0.32339138895387548</v>
          </cell>
          <cell r="AI334">
            <v>26.5</v>
          </cell>
          <cell r="AJ334">
            <v>1.1303693953034111E-3</v>
          </cell>
        </row>
        <row r="335">
          <cell r="V335">
            <v>-0.33999999999994002</v>
          </cell>
          <cell r="W335">
            <v>0.32497478303816729</v>
          </cell>
          <cell r="AI335">
            <v>26.6</v>
          </cell>
          <cell r="AJ335">
            <v>1.0915627761283035E-3</v>
          </cell>
        </row>
        <row r="336">
          <cell r="V336">
            <v>-0.32999999999994001</v>
          </cell>
          <cell r="W336">
            <v>0.32652468546358471</v>
          </cell>
          <cell r="AI336">
            <v>26.7</v>
          </cell>
          <cell r="AJ336">
            <v>1.0540288350308982E-3</v>
          </cell>
        </row>
        <row r="337">
          <cell r="V337">
            <v>-0.31999999999994</v>
          </cell>
          <cell r="W337">
            <v>0.32804013215150568</v>
          </cell>
          <cell r="AI337">
            <v>26.8</v>
          </cell>
          <cell r="AJ337">
            <v>1.017728411207873E-3</v>
          </cell>
        </row>
        <row r="338">
          <cell r="V338">
            <v>-0.30999999999993999</v>
          </cell>
          <cell r="W338">
            <v>0.32952017002833439</v>
          </cell>
          <cell r="AI338">
            <v>26.9</v>
          </cell>
          <cell r="AJ338">
            <v>9.8262343677639865E-4</v>
          </cell>
        </row>
        <row r="339">
          <cell r="V339">
            <v>-0.29999999999993998</v>
          </cell>
          <cell r="W339">
            <v>0.33096385830913516</v>
          </cell>
          <cell r="AI339">
            <v>27</v>
          </cell>
          <cell r="AJ339">
            <v>9.4867691123313026E-4</v>
          </cell>
        </row>
        <row r="340">
          <cell r="V340">
            <v>-0.28999999999993997</v>
          </cell>
          <cell r="W340">
            <v>0.33237026978625411</v>
          </cell>
          <cell r="AI340">
            <v>27.1</v>
          </cell>
          <cell r="AJ340">
            <v>9.1585287627997825E-4</v>
          </cell>
        </row>
        <row r="341">
          <cell r="V341">
            <v>-0.27999999999994002</v>
          </cell>
          <cell r="W341">
            <v>0.33373849212006612</v>
          </cell>
          <cell r="AI341">
            <v>27.2</v>
          </cell>
          <cell r="AJ341">
            <v>8.8411639102348519E-4</v>
          </cell>
        </row>
        <row r="342">
          <cell r="V342">
            <v>-0.26999999999994001</v>
          </cell>
          <cell r="W342">
            <v>0.33506762912890187</v>
          </cell>
          <cell r="AI342">
            <v>27.3</v>
          </cell>
          <cell r="AJ342">
            <v>8.5343350755381073E-4</v>
          </cell>
        </row>
        <row r="343">
          <cell r="V343">
            <v>-0.25999999999994</v>
          </cell>
          <cell r="W343">
            <v>0.33635680207513979</v>
          </cell>
          <cell r="AI343">
            <v>27.4</v>
          </cell>
          <cell r="AJ343">
            <v>8.2377124690847158E-4</v>
          </cell>
        </row>
        <row r="344">
          <cell r="V344">
            <v>-0.24999999999993999</v>
          </cell>
          <cell r="W344">
            <v>0.33760515094439114</v>
          </cell>
          <cell r="AI344">
            <v>27.5</v>
          </cell>
          <cell r="AJ344">
            <v>7.9509757542517326E-4</v>
          </cell>
        </row>
        <row r="345">
          <cell r="V345">
            <v>-0.23999999999994001</v>
          </cell>
          <cell r="W345">
            <v>0.33881183571465068</v>
          </cell>
          <cell r="AI345">
            <v>27.6</v>
          </cell>
          <cell r="AJ345">
            <v>7.6738138148738132E-4</v>
          </cell>
        </row>
        <row r="346">
          <cell r="V346">
            <v>-0.22999999999994</v>
          </cell>
          <cell r="W346">
            <v>0.33997603761225209</v>
          </cell>
          <cell r="AI346">
            <v>27.7</v>
          </cell>
          <cell r="AJ346">
            <v>7.4059245266551714E-4</v>
          </cell>
        </row>
        <row r="347">
          <cell r="V347">
            <v>-0.21999999999993999</v>
          </cell>
          <cell r="W347">
            <v>0.34109696035143416</v>
          </cell>
          <cell r="AI347">
            <v>27.8</v>
          </cell>
          <cell r="AJ347">
            <v>7.147014532560439E-4</v>
          </cell>
        </row>
        <row r="348">
          <cell r="V348">
            <v>-0.20999999999994001</v>
          </cell>
          <cell r="W348">
            <v>0.34217383135431295</v>
          </cell>
          <cell r="AI348">
            <v>27.9</v>
          </cell>
          <cell r="AJ348">
            <v>6.8967990222008207E-4</v>
          </cell>
        </row>
        <row r="349">
          <cell r="V349">
            <v>-0.19999999999994</v>
          </cell>
          <cell r="W349">
            <v>0.34320590294804765</v>
          </cell>
          <cell r="AI349">
            <v>28</v>
          </cell>
          <cell r="AJ349">
            <v>6.6550015152255521E-4</v>
          </cell>
        </row>
        <row r="350">
          <cell r="V350">
            <v>-0.18999999999993999</v>
          </cell>
          <cell r="W350">
            <v>0.34419245353599848</v>
          </cell>
          <cell r="AI350">
            <v>28.1</v>
          </cell>
          <cell r="AJ350">
            <v>6.4213536487240166E-4</v>
          </cell>
        </row>
        <row r="351">
          <cell r="V351">
            <v>-0.17999999999994001</v>
          </cell>
          <cell r="W351">
            <v>0.34513278873969744</v>
          </cell>
          <cell r="AI351">
            <v>28.2</v>
          </cell>
          <cell r="AJ351">
            <v>6.195594968637782E-4</v>
          </cell>
        </row>
        <row r="352">
          <cell r="V352">
            <v>-0.16999999999993001</v>
          </cell>
          <cell r="W352">
            <v>0.34602624250848546</v>
          </cell>
          <cell r="AI352">
            <v>28.3</v>
          </cell>
          <cell r="AJ352">
            <v>5.9774727251776457E-4</v>
          </cell>
        </row>
        <row r="353">
          <cell r="V353">
            <v>-0.15999999999993</v>
          </cell>
          <cell r="W353">
            <v>0.34687217819371546</v>
          </cell>
          <cell r="AI353">
            <v>28.4</v>
          </cell>
          <cell r="AJ353">
            <v>5.7667416722359348E-4</v>
          </cell>
        </row>
        <row r="354">
          <cell r="V354">
            <v>-0.14999999999992999</v>
          </cell>
          <cell r="W354">
            <v>0.34766998958449491</v>
          </cell>
          <cell r="AI354">
            <v>28.5</v>
          </cell>
          <cell r="AJ354">
            <v>5.5631638707798279E-4</v>
          </cell>
        </row>
        <row r="355">
          <cell r="V355">
            <v>-0.13999999999993001</v>
          </cell>
          <cell r="W355">
            <v>0.34841910190198977</v>
          </cell>
          <cell r="AI355">
            <v>28.6</v>
          </cell>
          <cell r="AJ355">
            <v>5.3665084962081799E-4</v>
          </cell>
        </row>
        <row r="356">
          <cell r="V356">
            <v>-0.12999999999993</v>
          </cell>
          <cell r="W356">
            <v>0.34911897274942649</v>
          </cell>
          <cell r="AI356">
            <v>28.7</v>
          </cell>
          <cell r="AJ356">
            <v>5.1765516496497636E-4</v>
          </cell>
        </row>
        <row r="357">
          <cell r="V357">
            <v>-0.11999999999993</v>
          </cell>
          <cell r="W357">
            <v>0.3497690930150098</v>
          </cell>
          <cell r="AI357">
            <v>28.8</v>
          </cell>
          <cell r="AJ357">
            <v>4.9930761731780912E-4</v>
          </cell>
        </row>
        <row r="358">
          <cell r="V358">
            <v>-0.10999999999993</v>
          </cell>
          <cell r="W358">
            <v>0.35036898772509562</v>
          </cell>
          <cell r="AI358">
            <v>28.9</v>
          </cell>
          <cell r="AJ358">
            <v>4.8158714689144774E-4</v>
          </cell>
        </row>
        <row r="359">
          <cell r="V359">
            <v>-9.9999999999930395E-2</v>
          </cell>
          <cell r="W359">
            <v>0.35091821684507746</v>
          </cell>
          <cell r="AI359">
            <v>29</v>
          </cell>
          <cell r="AJ359">
            <v>4.6447333219879958E-4</v>
          </cell>
        </row>
        <row r="360">
          <cell r="V360">
            <v>-8.9999999999930094E-2</v>
          </cell>
          <cell r="W360">
            <v>0.3514163760255844</v>
          </cell>
          <cell r="AI360">
            <v>29.1</v>
          </cell>
          <cell r="AJ360">
            <v>4.4794637273185678E-4</v>
          </cell>
        </row>
        <row r="361">
          <cell r="V361">
            <v>-7.9999999999930294E-2</v>
          </cell>
          <cell r="W361">
            <v>0.35186309729173509</v>
          </cell>
          <cell r="AI361">
            <v>29.2</v>
          </cell>
          <cell r="AJ361">
            <v>4.3198707201864067E-4</v>
          </cell>
        </row>
        <row r="362">
          <cell r="V362">
            <v>-6.9999999999930104E-2</v>
          </cell>
          <cell r="W362">
            <v>0.35225804967334795</v>
          </cell>
          <cell r="AI362">
            <v>29.3</v>
          </cell>
          <cell r="AJ362">
            <v>4.1657682105492814E-4</v>
          </cell>
        </row>
        <row r="363">
          <cell r="V363">
            <v>-5.9999999999930297E-2</v>
          </cell>
          <cell r="W363">
            <v>0.35260093977418022</v>
          </cell>
          <cell r="AI363">
            <v>29.4</v>
          </cell>
          <cell r="AJ363">
            <v>4.0169758210665174E-4</v>
          </cell>
        </row>
        <row r="364">
          <cell r="V364">
            <v>-4.99999999999301E-2</v>
          </cell>
          <cell r="W364">
            <v>0.35289151227844051</v>
          </cell>
          <cell r="AI364">
            <v>29.5</v>
          </cell>
          <cell r="AJ364">
            <v>3.8733187287869178E-4</v>
          </cell>
        </row>
        <row r="365">
          <cell r="V365">
            <v>-3.99999999999303E-2</v>
          </cell>
          <cell r="W365">
            <v>0.35312955039300825</v>
          </cell>
          <cell r="AI365">
            <v>29.6</v>
          </cell>
          <cell r="AJ365">
            <v>3.7346275104560735E-4</v>
          </cell>
        </row>
        <row r="366">
          <cell r="V366">
            <v>-2.99999999999301E-2</v>
          </cell>
          <cell r="W366">
            <v>0.35331487622398722</v>
          </cell>
          <cell r="AI366">
            <v>29.7</v>
          </cell>
          <cell r="AJ366">
            <v>3.6007379913967228E-4</v>
          </cell>
        </row>
        <row r="367">
          <cell r="V367">
            <v>-1.9999999999930299E-2</v>
          </cell>
          <cell r="W367">
            <v>0.35344735108641501</v>
          </cell>
          <cell r="AI367">
            <v>29.8</v>
          </cell>
          <cell r="AJ367">
            <v>3.4714910979146633E-4</v>
          </cell>
        </row>
        <row r="368">
          <cell r="V368">
            <v>-9.9999999999300596E-3</v>
          </cell>
          <cell r="W368">
            <v>0.35352687574616454</v>
          </cell>
          <cell r="AI368">
            <v>29.9</v>
          </cell>
          <cell r="AJ368">
            <v>3.3467327131813025E-4</v>
          </cell>
        </row>
        <row r="369">
          <cell r="V369">
            <v>6.9722005946459805E-14</v>
          </cell>
          <cell r="W369">
            <v>0.35355339059327379</v>
          </cell>
          <cell r="AI369">
            <v>30</v>
          </cell>
          <cell r="AJ369">
            <v>3.2263135365426959E-4</v>
          </cell>
        </row>
        <row r="370">
          <cell r="V370">
            <v>1.000000000007E-2</v>
          </cell>
          <cell r="W370">
            <v>0.35352687574616376</v>
          </cell>
          <cell r="AI370">
            <v>30.1</v>
          </cell>
          <cell r="AJ370">
            <v>3.1100889462042059E-4</v>
          </cell>
        </row>
        <row r="371">
          <cell r="V371">
            <v>2.0000000000069702E-2</v>
          </cell>
          <cell r="W371">
            <v>0.35344735108641362</v>
          </cell>
          <cell r="AI371">
            <v>30.2</v>
          </cell>
          <cell r="AJ371">
            <v>2.9979188652387492E-4</v>
          </cell>
        </row>
        <row r="372">
          <cell r="V372">
            <v>3.0000000000069998E-2</v>
          </cell>
          <cell r="W372">
            <v>0.35331487622398494</v>
          </cell>
          <cell r="AI372">
            <v>30.3</v>
          </cell>
          <cell r="AJ372">
            <v>2.8896676308659807E-4</v>
          </cell>
        </row>
        <row r="373">
          <cell r="V373">
            <v>4.0000000000069799E-2</v>
          </cell>
          <cell r="W373">
            <v>0.35312955039300531</v>
          </cell>
          <cell r="AI373">
            <v>30.4</v>
          </cell>
          <cell r="AJ373">
            <v>2.7852038669491864E-4</v>
          </cell>
        </row>
        <row r="374">
          <cell r="V374">
            <v>5.0000000000070002E-2</v>
          </cell>
          <cell r="W374">
            <v>0.35289151227843674</v>
          </cell>
          <cell r="AI374">
            <v>30.5</v>
          </cell>
          <cell r="AJ374">
            <v>2.6844003596560078E-4</v>
          </cell>
        </row>
        <row r="375">
          <cell r="V375">
            <v>6.0000000000069803E-2</v>
          </cell>
          <cell r="W375">
            <v>0.35260093977417578</v>
          </cell>
          <cell r="AI375">
            <v>30.6</v>
          </cell>
          <cell r="AJ375">
            <v>2.5871339362287419E-4</v>
          </cell>
        </row>
        <row r="376">
          <cell r="V376">
            <v>7.0000000000070006E-2</v>
          </cell>
          <cell r="W376">
            <v>0.35225804967334279</v>
          </cell>
          <cell r="AI376">
            <v>30.7</v>
          </cell>
          <cell r="AJ376">
            <v>2.4932853468096606E-4</v>
          </cell>
        </row>
        <row r="377">
          <cell r="V377">
            <v>8.0000000000069793E-2</v>
          </cell>
          <cell r="W377">
            <v>0.35186309729172915</v>
          </cell>
          <cell r="AI377">
            <v>30.8</v>
          </cell>
          <cell r="AJ377">
            <v>2.4027391492664551E-4</v>
          </cell>
        </row>
        <row r="378">
          <cell r="V378">
            <v>9.0000000000069594E-2</v>
          </cell>
          <cell r="W378">
            <v>0.35141637602557785</v>
          </cell>
          <cell r="AI378">
            <v>30.9</v>
          </cell>
          <cell r="AJ378">
            <v>2.3153835969629558E-4</v>
          </cell>
        </row>
        <row r="379">
          <cell r="V379">
            <v>0.10000000000007001</v>
          </cell>
          <cell r="W379">
            <v>0.35091821684507013</v>
          </cell>
          <cell r="AI379">
            <v>31</v>
          </cell>
          <cell r="AJ379">
            <v>2.2311105294198837E-4</v>
          </cell>
        </row>
        <row r="380">
          <cell r="V380">
            <v>0.11000000000007</v>
          </cell>
          <cell r="W380">
            <v>0.35036898772508762</v>
          </cell>
          <cell r="AI380">
            <v>31.1</v>
          </cell>
          <cell r="AJ380">
            <v>2.1498152658107404E-4</v>
          </cell>
        </row>
        <row r="381">
          <cell r="V381">
            <v>0.12000000000007</v>
          </cell>
          <cell r="W381">
            <v>0.3497690930150012</v>
          </cell>
          <cell r="AI381">
            <v>31.2</v>
          </cell>
          <cell r="AJ381">
            <v>2.0713965012377037E-4</v>
          </cell>
        </row>
        <row r="382">
          <cell r="V382">
            <v>0.13000000000007</v>
          </cell>
          <cell r="W382">
            <v>0.349118972749417</v>
          </cell>
          <cell r="AI382">
            <v>31.3</v>
          </cell>
          <cell r="AJ382">
            <v>1.9957562057327423E-4</v>
          </cell>
        </row>
        <row r="383">
          <cell r="V383">
            <v>0.14000000000007001</v>
          </cell>
          <cell r="W383">
            <v>0.34841910190197972</v>
          </cell>
          <cell r="AI383">
            <v>31.4</v>
          </cell>
          <cell r="AJ383">
            <v>1.922799525929245E-4</v>
          </cell>
        </row>
        <row r="384">
          <cell r="V384">
            <v>0.15000000000006999</v>
          </cell>
          <cell r="W384">
            <v>0.34766998958448414</v>
          </cell>
          <cell r="AI384">
            <v>31.5</v>
          </cell>
          <cell r="AJ384">
            <v>1.8524346893497169E-4</v>
          </cell>
        </row>
        <row r="385">
          <cell r="V385">
            <v>0.16000000000007</v>
          </cell>
          <cell r="W385">
            <v>0.34687217819370392</v>
          </cell>
          <cell r="AI385">
            <v>31.6</v>
          </cell>
          <cell r="AJ385">
            <v>1.7845729112554799E-4</v>
          </cell>
        </row>
        <row r="386">
          <cell r="V386">
            <v>0.17000000000007001</v>
          </cell>
          <cell r="W386">
            <v>0.3460262425084733</v>
          </cell>
          <cell r="AI386">
            <v>31.7</v>
          </cell>
          <cell r="AJ386">
            <v>1.7191283040044971E-4</v>
          </cell>
        </row>
        <row r="387">
          <cell r="V387">
            <v>0.18000000000006999</v>
          </cell>
          <cell r="W387">
            <v>0.34513278873968539</v>
          </cell>
          <cell r="AI387">
            <v>31.8</v>
          </cell>
          <cell r="AJ387">
            <v>1.6560177888640489E-4</v>
          </cell>
        </row>
        <row r="388">
          <cell r="V388">
            <v>0.19000000000007</v>
          </cell>
          <cell r="W388">
            <v>0.34419245353598604</v>
          </cell>
          <cell r="AI388">
            <v>31.9</v>
          </cell>
          <cell r="AJ388">
            <v>1.5951610102252537E-4</v>
          </cell>
        </row>
        <row r="389">
          <cell r="V389">
            <v>0.20000000000007001</v>
          </cell>
          <cell r="W389">
            <v>0.34320590294803455</v>
          </cell>
          <cell r="AI389">
            <v>32</v>
          </cell>
          <cell r="AJ389">
            <v>1.5364802521669515E-4</v>
          </cell>
        </row>
        <row r="390">
          <cell r="V390">
            <v>0.21000000000006999</v>
          </cell>
          <cell r="W390">
            <v>0.3421738313542993</v>
          </cell>
          <cell r="AI390">
            <v>32.1</v>
          </cell>
          <cell r="AJ390">
            <v>1.4799003573170533E-4</v>
          </cell>
        </row>
        <row r="391">
          <cell r="V391">
            <v>0.22000000000007</v>
          </cell>
          <cell r="W391">
            <v>0.34109696035141995</v>
          </cell>
          <cell r="AI391">
            <v>32.200000000000003</v>
          </cell>
          <cell r="AJ391">
            <v>1.4253486479598793E-4</v>
          </cell>
        </row>
        <row r="392">
          <cell r="V392">
            <v>0.23000000000007001</v>
          </cell>
          <cell r="W392">
            <v>0.33997603761223721</v>
          </cell>
          <cell r="AI392">
            <v>32.299999999999997</v>
          </cell>
          <cell r="AJ392">
            <v>1.3727548493386934E-4</v>
          </cell>
        </row>
        <row r="393">
          <cell r="V393">
            <v>0.24000000000006999</v>
          </cell>
          <cell r="W393">
            <v>0.33881183571463519</v>
          </cell>
          <cell r="AI393">
            <v>32.4</v>
          </cell>
          <cell r="AJ393">
            <v>1.3220510151031181E-4</v>
          </cell>
        </row>
        <row r="394">
          <cell r="V394">
            <v>0.25000000000007</v>
          </cell>
          <cell r="W394">
            <v>0.3376051509443751</v>
          </cell>
          <cell r="AI394">
            <v>32.5</v>
          </cell>
          <cell r="AJ394">
            <v>1.2731714548519377E-4</v>
          </cell>
        </row>
        <row r="395">
          <cell r="V395">
            <v>0.26000000000008</v>
          </cell>
          <cell r="W395">
            <v>0.33635680207512203</v>
          </cell>
          <cell r="AI395">
            <v>32.6</v>
          </cell>
          <cell r="AJ395">
            <v>1.2260526637221722E-4</v>
          </cell>
        </row>
        <row r="396">
          <cell r="V396">
            <v>0.27000000000008001</v>
          </cell>
          <cell r="W396">
            <v>0.33506762912888349</v>
          </cell>
          <cell r="AI396">
            <v>32.700000000000003</v>
          </cell>
          <cell r="AJ396">
            <v>1.1806332539762226E-4</v>
          </cell>
        </row>
        <row r="397">
          <cell r="V397">
            <v>0.28000000000008002</v>
          </cell>
          <cell r="W397">
            <v>0.3337384921200473</v>
          </cell>
          <cell r="AI397">
            <v>32.799999999999997</v>
          </cell>
          <cell r="AJ397">
            <v>1.1368538885394262E-4</v>
          </cell>
        </row>
        <row r="398">
          <cell r="V398">
            <v>0.29000000000008003</v>
          </cell>
          <cell r="W398">
            <v>0.33237026978623463</v>
          </cell>
          <cell r="AI398">
            <v>32.9</v>
          </cell>
          <cell r="AJ398">
            <v>1.0946572164410882E-4</v>
          </cell>
        </row>
        <row r="399">
          <cell r="V399">
            <v>0.30000000000007998</v>
          </cell>
          <cell r="W399">
            <v>0.33096385830911529</v>
          </cell>
          <cell r="AI399">
            <v>33</v>
          </cell>
          <cell r="AJ399">
            <v>1.0539878101128159E-4</v>
          </cell>
        </row>
        <row r="400">
          <cell r="V400">
            <v>0.31000000000007999</v>
          </cell>
          <cell r="W400">
            <v>0.32952017002831396</v>
          </cell>
          <cell r="AI400">
            <v>33.100000000000101</v>
          </cell>
          <cell r="AJ400">
            <v>1.0147921044986063E-4</v>
          </cell>
        </row>
        <row r="401">
          <cell r="V401">
            <v>0.32000000000008</v>
          </cell>
          <cell r="W401">
            <v>0.32804013215148464</v>
          </cell>
          <cell r="AI401">
            <v>33.200000000000102</v>
          </cell>
          <cell r="AJ401">
            <v>9.7701833793216781E-5</v>
          </cell>
        </row>
        <row r="402">
          <cell r="V402">
            <v>0.33000000000008001</v>
          </cell>
          <cell r="W402">
            <v>0.32652468546356334</v>
          </cell>
          <cell r="AI402">
            <v>33.299999999999997</v>
          </cell>
          <cell r="AJ402">
            <v>9.4061649473695086E-5</v>
          </cell>
        </row>
        <row r="403">
          <cell r="V403">
            <v>0.34000000000008002</v>
          </cell>
          <cell r="W403">
            <v>0.32497478303814542</v>
          </cell>
          <cell r="AI403">
            <v>33.4</v>
          </cell>
          <cell r="AJ403">
            <v>9.0553824950614898E-5</v>
          </cell>
        </row>
        <row r="404">
          <cell r="V404">
            <v>0.35000000000008002</v>
          </cell>
          <cell r="W404">
            <v>0.323391388953853</v>
          </cell>
          <cell r="AI404">
            <v>33.5</v>
          </cell>
          <cell r="AJ404">
            <v>8.7173691302020118E-5</v>
          </cell>
        </row>
        <row r="405">
          <cell r="V405">
            <v>0.36000000000007998</v>
          </cell>
          <cell r="W405">
            <v>0.32177547701846632</v>
          </cell>
          <cell r="AI405">
            <v>33.600000000000101</v>
          </cell>
          <cell r="AJ405">
            <v>8.3916737975944826E-5</v>
          </cell>
        </row>
        <row r="406">
          <cell r="V406">
            <v>0.37000000000007999</v>
          </cell>
          <cell r="W406">
            <v>0.32012802950350205</v>
          </cell>
          <cell r="AI406">
            <v>33.700000000000102</v>
          </cell>
          <cell r="AJ406">
            <v>8.0778607697172956E-5</v>
          </cell>
        </row>
        <row r="407">
          <cell r="V407">
            <v>0.38000000000008</v>
          </cell>
          <cell r="W407">
            <v>0.31845003589181725</v>
          </cell>
          <cell r="AI407">
            <v>33.800000000000097</v>
          </cell>
          <cell r="AJ407">
            <v>7.7755091525398714E-5</v>
          </cell>
        </row>
        <row r="408">
          <cell r="V408">
            <v>0.39000000000008</v>
          </cell>
          <cell r="W408">
            <v>0.31674249164070584</v>
          </cell>
          <cell r="AI408">
            <v>33.900000000000098</v>
          </cell>
          <cell r="AJ408">
            <v>7.4842124060910294E-5</v>
          </cell>
        </row>
        <row r="409">
          <cell r="V409">
            <v>0.40000000000008001</v>
          </cell>
          <cell r="W409">
            <v>0.31500639696284327</v>
          </cell>
          <cell r="AI409">
            <v>34.000000000000099</v>
          </cell>
          <cell r="AJ409">
            <v>7.2035778793883966E-5</v>
          </cell>
        </row>
        <row r="410">
          <cell r="V410">
            <v>0.41000000000008002</v>
          </cell>
          <cell r="W410">
            <v>0.31324275562731235</v>
          </cell>
          <cell r="AI410">
            <v>34.100000000000101</v>
          </cell>
          <cell r="AJ410">
            <v>6.9332263593511865E-5</v>
          </cell>
        </row>
        <row r="411">
          <cell r="V411">
            <v>0.42000000000007998</v>
          </cell>
          <cell r="W411">
            <v>0.31145257378281976</v>
          </cell>
          <cell r="AI411">
            <v>34.200000000000102</v>
          </cell>
          <cell r="AJ411">
            <v>6.6727916333249052E-5</v>
          </cell>
        </row>
        <row r="412">
          <cell r="V412">
            <v>0.43000000000007998</v>
          </cell>
          <cell r="W412">
            <v>0.30963685880508451</v>
          </cell>
          <cell r="AI412">
            <v>34.300000000000097</v>
          </cell>
          <cell r="AJ412">
            <v>6.4219200648537786E-5</v>
          </cell>
        </row>
        <row r="413">
          <cell r="V413">
            <v>0.44000000000007999</v>
          </cell>
          <cell r="W413">
            <v>0.30779661817025056</v>
          </cell>
          <cell r="AI413">
            <v>34.400000000000098</v>
          </cell>
          <cell r="AJ413">
            <v>6.1802701823444956E-5</v>
          </cell>
        </row>
        <row r="414">
          <cell r="V414">
            <v>0.45000000000008</v>
          </cell>
          <cell r="W414">
            <v>0.30593285835603901</v>
          </cell>
          <cell r="AI414">
            <v>34.500000000000099</v>
          </cell>
          <cell r="AJ414">
            <v>5.9475122802726859E-5</v>
          </cell>
        </row>
        <row r="415">
          <cell r="V415">
            <v>0.46000000000008001</v>
          </cell>
          <cell r="W415">
            <v>0.30404658377222787</v>
          </cell>
          <cell r="AI415">
            <v>34.600000000000101</v>
          </cell>
          <cell r="AJ415">
            <v>5.7233280325902477E-5</v>
          </cell>
        </row>
        <row r="416">
          <cell r="V416">
            <v>0.47000000000008002</v>
          </cell>
          <cell r="W416">
            <v>0.30213879572190172</v>
          </cell>
          <cell r="AI416">
            <v>34.700000000000102</v>
          </cell>
          <cell r="AJ416">
            <v>5.5074101179997345E-5</v>
          </cell>
        </row>
        <row r="417">
          <cell r="V417">
            <v>0.48000000000007997</v>
          </cell>
          <cell r="W417">
            <v>0.30021049139479045</v>
          </cell>
          <cell r="AI417">
            <v>34.800000000000097</v>
          </cell>
          <cell r="AJ417">
            <v>5.2994618567690668E-5</v>
          </cell>
        </row>
        <row r="418">
          <cell r="V418">
            <v>0.49000000000007998</v>
          </cell>
          <cell r="W418">
            <v>0.29826266289387138</v>
          </cell>
          <cell r="AI418">
            <v>34.900000000000098</v>
          </cell>
          <cell r="AJ418">
            <v>5.0991968587668438E-5</v>
          </cell>
        </row>
        <row r="419">
          <cell r="V419">
            <v>0.50000000000008005</v>
          </cell>
          <cell r="W419">
            <v>0.29629629629628051</v>
          </cell>
          <cell r="AI419">
            <v>35.000000000000099</v>
          </cell>
          <cell r="AJ419">
            <v>4.9063386824064656E-5</v>
          </cell>
        </row>
        <row r="420">
          <cell r="V420">
            <v>0.51000000000007994</v>
          </cell>
          <cell r="W420">
            <v>0.29431237074944433</v>
          </cell>
          <cell r="AI420">
            <v>35.100000000000101</v>
          </cell>
          <cell r="AJ420">
            <v>4.7206205041932355E-5</v>
          </cell>
        </row>
        <row r="421">
          <cell r="V421">
            <v>0.52000000000007995</v>
          </cell>
          <cell r="W421">
            <v>0.2923118576032141</v>
          </cell>
          <cell r="AI421">
            <v>35.200000000000102</v>
          </cell>
          <cell r="AJ421">
            <v>4.5417847985767396E-5</v>
          </cell>
        </row>
        <row r="422">
          <cell r="V422">
            <v>0.53000000000007996</v>
          </cell>
          <cell r="W422">
            <v>0.29029571957865458</v>
          </cell>
          <cell r="AI422">
            <v>35.300000000000097</v>
          </cell>
          <cell r="AJ422">
            <v>4.3695830278171235E-5</v>
          </cell>
        </row>
        <row r="423">
          <cell r="V423">
            <v>0.54000000000007997</v>
          </cell>
          <cell r="W423">
            <v>0.28826490997401955</v>
          </cell>
          <cell r="AI423">
            <v>35.400000000000098</v>
          </cell>
          <cell r="AJ423">
            <v>4.2037753415807231E-5</v>
          </cell>
        </row>
        <row r="424">
          <cell r="V424">
            <v>0.55000000000007998</v>
          </cell>
          <cell r="W424">
            <v>0.28622037190831662</v>
          </cell>
          <cell r="AI424">
            <v>35.500000000000099</v>
          </cell>
          <cell r="AJ424">
            <v>4.0441302859877118E-5</v>
          </cell>
        </row>
        <row r="425">
          <cell r="V425">
            <v>0.56000000000007999</v>
          </cell>
          <cell r="W425">
            <v>0.28416303760275452</v>
          </cell>
          <cell r="AI425">
            <v>35.600000000000101</v>
          </cell>
          <cell r="AJ425">
            <v>3.8904245218404392E-5</v>
          </cell>
        </row>
        <row r="426">
          <cell r="V426">
            <v>0.57000000000008</v>
          </cell>
          <cell r="W426">
            <v>0.28209382770024782</v>
          </cell>
          <cell r="AI426">
            <v>35.700000000000102</v>
          </cell>
          <cell r="AJ426">
            <v>3.7424425517681921E-5</v>
          </cell>
        </row>
        <row r="427">
          <cell r="V427">
            <v>0.58000000000008001</v>
          </cell>
          <cell r="W427">
            <v>0.2800136506230429</v>
          </cell>
          <cell r="AI427">
            <v>35.800000000000097</v>
          </cell>
          <cell r="AJ427">
            <v>3.5999764560304524E-5</v>
          </cell>
        </row>
        <row r="428">
          <cell r="V428">
            <v>0.59000000000008002</v>
          </cell>
          <cell r="W428">
            <v>0.27792340196843107</v>
          </cell>
          <cell r="AI428">
            <v>35.900000000000098</v>
          </cell>
          <cell r="AJ428">
            <v>3.462825636726827E-5</v>
          </cell>
        </row>
        <row r="429">
          <cell r="V429">
            <v>0.60000000000008002</v>
          </cell>
          <cell r="W429">
            <v>0.2758239639424066</v>
          </cell>
          <cell r="AI429">
            <v>36.000000000000099</v>
          </cell>
          <cell r="AJ429">
            <v>3.3307965701685242E-5</v>
          </cell>
        </row>
        <row r="430">
          <cell r="V430">
            <v>0.61000000000008003</v>
          </cell>
          <cell r="W430">
            <v>0.27371620483103787</v>
          </cell>
          <cell r="AI430">
            <v>36.100000000000101</v>
          </cell>
          <cell r="AJ430">
            <v>3.2037025671719252E-5</v>
          </cell>
        </row>
        <row r="431">
          <cell r="V431">
            <v>0.62000000000008004</v>
          </cell>
          <cell r="W431">
            <v>0.2716009785092281</v>
          </cell>
          <cell r="AI431">
            <v>36.200000000000102</v>
          </cell>
          <cell r="AJ431">
            <v>3.0813635410412178E-5</v>
          </cell>
        </row>
        <row r="432">
          <cell r="V432">
            <v>0.63000000000008005</v>
          </cell>
          <cell r="W432">
            <v>0.26947912398645829</v>
          </cell>
          <cell r="AI432">
            <v>36.300000000000097</v>
          </cell>
          <cell r="AJ432">
            <v>2.9636057830127926E-5</v>
          </cell>
        </row>
        <row r="433">
          <cell r="V433">
            <v>0.64000000000007995</v>
          </cell>
          <cell r="W433">
            <v>0.26735146498902329</v>
          </cell>
          <cell r="AI433">
            <v>36.400000000000098</v>
          </cell>
          <cell r="AJ433">
            <v>2.8502617449399419E-5</v>
          </cell>
        </row>
        <row r="434">
          <cell r="V434">
            <v>0.65000000000007996</v>
          </cell>
          <cell r="W434">
            <v>0.26521880957820199</v>
          </cell>
          <cell r="AI434">
            <v>36.500000000000099</v>
          </cell>
          <cell r="AJ434">
            <v>2.7411698290023202E-5</v>
          </cell>
        </row>
        <row r="435">
          <cell r="V435">
            <v>0.66000000000007997</v>
          </cell>
          <cell r="W435">
            <v>0.26308194980373023</v>
          </cell>
          <cell r="AI435">
            <v>36.600000000000101</v>
          </cell>
          <cell r="AJ435">
            <v>2.6361741842299203E-5</v>
          </cell>
        </row>
        <row r="436">
          <cell r="V436">
            <v>0.67000000000007998</v>
          </cell>
          <cell r="W436">
            <v>0.26094166139188446</v>
          </cell>
          <cell r="AI436">
            <v>36.700000000000102</v>
          </cell>
          <cell r="AJ436">
            <v>2.535124509637043E-5</v>
          </cell>
        </row>
        <row r="437">
          <cell r="V437">
            <v>0.68000000000007998</v>
          </cell>
          <cell r="W437">
            <v>0.25879870346742395</v>
          </cell>
          <cell r="AI437">
            <v>36.800000000000097</v>
          </cell>
          <cell r="AJ437">
            <v>2.4378758637671898E-5</v>
          </cell>
        </row>
        <row r="438">
          <cell r="V438">
            <v>0.69000000000007999</v>
          </cell>
          <cell r="W438">
            <v>0.25665381830859046</v>
          </cell>
          <cell r="AI438">
            <v>36.900000000000098</v>
          </cell>
          <cell r="AJ438">
            <v>2.3442884804548395E-5</v>
          </cell>
        </row>
        <row r="439">
          <cell r="V439">
            <v>0.70000000000008999</v>
          </cell>
          <cell r="W439">
            <v>0.25450773113430919</v>
          </cell>
          <cell r="AI439">
            <v>37.000000000000099</v>
          </cell>
          <cell r="AJ439">
            <v>2.2542275906155977E-5</v>
          </cell>
        </row>
        <row r="440">
          <cell r="V440">
            <v>0.71000000000009</v>
          </cell>
          <cell r="W440">
            <v>0.25236114992271447</v>
          </cell>
          <cell r="AI440">
            <v>37.100000000000101</v>
          </cell>
          <cell r="AJ440">
            <v>2.1675632498809487E-5</v>
          </cell>
        </row>
        <row r="441">
          <cell r="V441">
            <v>0.72000000000009001</v>
          </cell>
          <cell r="W441">
            <v>0.25021476526003483</v>
          </cell>
          <cell r="AI441">
            <v>37.200000000000102</v>
          </cell>
          <cell r="AJ441">
            <v>2.0841701718990456E-5</v>
          </cell>
        </row>
        <row r="442">
          <cell r="V442">
            <v>0.73000000000009002</v>
          </cell>
          <cell r="W442">
            <v>0.24806925021891874</v>
          </cell>
          <cell r="AI442">
            <v>37.300000000000097</v>
          </cell>
          <cell r="AJ442">
            <v>2.0039275671277983E-5</v>
          </cell>
        </row>
        <row r="443">
          <cell r="V443">
            <v>0.74000000000009003</v>
          </cell>
          <cell r="W443">
            <v>0.24592526026517852</v>
          </cell>
          <cell r="AI443">
            <v>37.400000000000098</v>
          </cell>
          <cell r="AJ443">
            <v>1.9267189869511539E-5</v>
          </cell>
        </row>
        <row r="444">
          <cell r="V444">
            <v>0.75000000000009004</v>
          </cell>
          <cell r="W444">
            <v>0.2437834331919512</v>
          </cell>
          <cell r="AI444">
            <v>37.500000000000099</v>
          </cell>
          <cell r="AJ444">
            <v>1.8524321729543476E-5</v>
          </cell>
        </row>
        <row r="445">
          <cell r="V445">
            <v>0.76000000000009005</v>
          </cell>
          <cell r="W445">
            <v>0.24164438908024138</v>
          </cell>
          <cell r="AI445">
            <v>37.600000000000101</v>
          </cell>
          <cell r="AJ445">
            <v>1.7809589111982072E-5</v>
          </cell>
        </row>
        <row r="446">
          <cell r="V446">
            <v>0.77000000000008995</v>
          </cell>
          <cell r="W446">
            <v>0.23950873028480013</v>
          </cell>
          <cell r="AI446">
            <v>37.700000000000102</v>
          </cell>
          <cell r="AJ446">
            <v>1.7121948913372453E-5</v>
          </cell>
        </row>
        <row r="447">
          <cell r="V447">
            <v>0.78000000000008995</v>
          </cell>
          <cell r="W447">
            <v>0.23737704144427996</v>
          </cell>
          <cell r="AI447">
            <v>37.800000000000097</v>
          </cell>
          <cell r="AJ447">
            <v>1.6460395704305397E-5</v>
          </cell>
        </row>
        <row r="448">
          <cell r="V448">
            <v>0.79000000000008996</v>
          </cell>
          <cell r="W448">
            <v>0.23524988951460329</v>
          </cell>
          <cell r="AI448">
            <v>37.900000000000098</v>
          </cell>
          <cell r="AJ448">
            <v>1.5823960412986194E-5</v>
          </cell>
        </row>
        <row r="449">
          <cell r="V449">
            <v>0.80000000000008997</v>
          </cell>
          <cell r="W449">
            <v>0.23312782382447472</v>
          </cell>
          <cell r="AI449">
            <v>38.000000000000099</v>
          </cell>
          <cell r="AJ449">
            <v>1.5211709052838857E-5</v>
          </cell>
        </row>
        <row r="450">
          <cell r="V450">
            <v>0.81000000000008998</v>
          </cell>
          <cell r="W450">
            <v>0.23101137615197068</v>
          </cell>
          <cell r="AI450">
            <v>38.100000000000101</v>
          </cell>
          <cell r="AJ450">
            <v>1.4622741492759117E-5</v>
          </cell>
        </row>
        <row r="451">
          <cell r="V451">
            <v>0.82000000000008999</v>
          </cell>
          <cell r="W451">
            <v>0.22890106082114017</v>
          </cell>
          <cell r="AI451">
            <v>38.200000000000102</v>
          </cell>
          <cell r="AJ451">
            <v>1.4056190268671535E-5</v>
          </cell>
        </row>
        <row r="452">
          <cell r="V452">
            <v>0.83000000000009</v>
          </cell>
          <cell r="W452">
            <v>0.22679737481755918</v>
          </cell>
          <cell r="AI452">
            <v>38.300000000000097</v>
          </cell>
          <cell r="AJ452">
            <v>1.3511219435083273E-5</v>
          </cell>
        </row>
        <row r="453">
          <cell r="V453">
            <v>0.84000000000009001</v>
          </cell>
          <cell r="W453">
            <v>0.22470079792179032</v>
          </cell>
          <cell r="AI453">
            <v>38.400000000000098</v>
          </cell>
          <cell r="AJ453">
            <v>1.2987023455365699E-5</v>
          </cell>
        </row>
        <row r="454">
          <cell r="V454">
            <v>0.85000000000009002</v>
          </cell>
          <cell r="W454">
            <v>0.22261179285970797</v>
          </cell>
          <cell r="AI454">
            <v>38.500000000000099</v>
          </cell>
          <cell r="AJ454">
            <v>1.2482826129530946E-5</v>
          </cell>
        </row>
        <row r="455">
          <cell r="V455">
            <v>0.86000000000009003</v>
          </cell>
          <cell r="W455">
            <v>0.22053080546866705</v>
          </cell>
          <cell r="AI455">
            <v>38.600000000000101</v>
          </cell>
          <cell r="AJ455">
            <v>1.1997879558307203E-5</v>
          </cell>
        </row>
        <row r="456">
          <cell r="V456">
            <v>0.87000000000009003</v>
          </cell>
          <cell r="W456">
            <v>0.21845826487850692</v>
          </cell>
          <cell r="AI456">
            <v>38.700000000000102</v>
          </cell>
          <cell r="AJ456">
            <v>1.1531463142351137E-5</v>
          </cell>
        </row>
        <row r="457">
          <cell r="V457">
            <v>0.88000000000009004</v>
          </cell>
          <cell r="W457">
            <v>0.2163945837064018</v>
          </cell>
          <cell r="AI457">
            <v>38.800000000000097</v>
          </cell>
          <cell r="AJ457">
            <v>1.1082882615469994E-5</v>
          </cell>
        </row>
        <row r="458">
          <cell r="V458">
            <v>0.89000000000009005</v>
          </cell>
          <cell r="W458">
            <v>0.21434015826458711</v>
          </cell>
          <cell r="AI458">
            <v>38.900000000000098</v>
          </cell>
          <cell r="AJ458">
            <v>1.0651469110759173E-5</v>
          </cell>
        </row>
        <row r="459">
          <cell r="V459">
            <v>0.90000000000008995</v>
          </cell>
          <cell r="W459">
            <v>0.21229536878001498</v>
          </cell>
          <cell r="AI459">
            <v>39.000000000000099</v>
          </cell>
          <cell r="AJ459">
            <v>1.0236578258593991E-5</v>
          </cell>
        </row>
        <row r="460">
          <cell r="V460">
            <v>0.91000000000008996</v>
          </cell>
          <cell r="W460">
            <v>0.21026057962501393</v>
          </cell>
          <cell r="AI460">
            <v>39.100000000000101</v>
          </cell>
          <cell r="AJ460">
            <v>9.8375893154449192E-6</v>
          </cell>
        </row>
        <row r="461">
          <cell r="V461">
            <v>0.92000000000008997</v>
          </cell>
          <cell r="W461">
            <v>0.20823613955805065</v>
          </cell>
          <cell r="AI461">
            <v>39.200000000000102</v>
          </cell>
          <cell r="AJ461">
            <v>9.4539043225173597E-6</v>
          </cell>
        </row>
        <row r="462">
          <cell r="V462">
            <v>0.93000000000008998</v>
          </cell>
          <cell r="W462">
            <v>0.20622238197372056</v>
          </cell>
          <cell r="AI462">
            <v>39.300000000000097</v>
          </cell>
          <cell r="AJ462">
            <v>9.0849472932463947E-6</v>
          </cell>
        </row>
        <row r="463">
          <cell r="V463">
            <v>0.94000000000008999</v>
          </cell>
          <cell r="W463">
            <v>0.20421962516111547</v>
          </cell>
          <cell r="AI463">
            <v>39.400000000000098</v>
          </cell>
          <cell r="AJ463">
            <v>8.7301634287063787E-6</v>
          </cell>
        </row>
        <row r="464">
          <cell r="V464">
            <v>0.95000000000008999</v>
          </cell>
          <cell r="W464">
            <v>0.20222817256974929</v>
          </cell>
          <cell r="AI464">
            <v>39.500000000000099</v>
          </cell>
          <cell r="AJ464">
            <v>8.3890183600236629E-6</v>
          </cell>
        </row>
        <row r="465">
          <cell r="V465">
            <v>0.96000000000009</v>
          </cell>
          <cell r="W465">
            <v>0.20024831308224411</v>
          </cell>
          <cell r="AI465">
            <v>39.600000000000101</v>
          </cell>
          <cell r="AJ465">
            <v>8.0609974169080747E-6</v>
          </cell>
        </row>
        <row r="466">
          <cell r="V466">
            <v>0.97000000000009001</v>
          </cell>
          <cell r="W466">
            <v>0.19828032129301279</v>
          </cell>
          <cell r="AI466">
            <v>39.700000000000102</v>
          </cell>
          <cell r="AJ466">
            <v>7.7456049214461792E-6</v>
          </cell>
        </row>
        <row r="467">
          <cell r="V467">
            <v>0.98000000000009002</v>
          </cell>
          <cell r="W467">
            <v>0.19632445779219898</v>
          </cell>
          <cell r="AI467">
            <v>39.800000000000097</v>
          </cell>
          <cell r="AJ467">
            <v>7.4423635063251248E-6</v>
          </cell>
        </row>
        <row r="468">
          <cell r="V468">
            <v>0.99000000000009003</v>
          </cell>
          <cell r="W468">
            <v>0.19438096945416664</v>
          </cell>
          <cell r="AI468">
            <v>39.900000000000098</v>
          </cell>
          <cell r="AJ468">
            <v>7.1508134566815523E-6</v>
          </cell>
        </row>
        <row r="469">
          <cell r="V469">
            <v>1.0000000000000899</v>
          </cell>
          <cell r="W469">
            <v>0.19245008972985789</v>
          </cell>
          <cell r="AI469">
            <v>40.000000000000099</v>
          </cell>
          <cell r="AJ469">
            <v>6.8705120747949117E-6</v>
          </cell>
        </row>
        <row r="470">
          <cell r="V470">
            <v>1.0100000000000899</v>
          </cell>
          <cell r="W470">
            <v>0.19053203894236964</v>
          </cell>
          <cell r="AI470">
            <v>40.100000000000101</v>
          </cell>
          <cell r="AJ470">
            <v>6.6010330668683268E-6</v>
          </cell>
        </row>
        <row r="471">
          <cell r="V471">
            <v>1.0200000000000899</v>
          </cell>
          <cell r="W471">
            <v>0.1886270245851254</v>
          </cell>
          <cell r="AI471">
            <v>40.200000000000102</v>
          </cell>
          <cell r="AJ471">
            <v>6.3419659511637444E-6</v>
          </cell>
        </row>
        <row r="472">
          <cell r="V472">
            <v>1.03000000000009</v>
          </cell>
          <cell r="W472">
            <v>0.18673524162205149</v>
          </cell>
          <cell r="AI472">
            <v>40.300000000000203</v>
          </cell>
          <cell r="AJ472">
            <v>6.0929154867809468E-6</v>
          </cell>
        </row>
        <row r="473">
          <cell r="V473">
            <v>1.04000000000009</v>
          </cell>
          <cell r="W473">
            <v>0.18485687278918986</v>
          </cell>
          <cell r="AI473">
            <v>40.400000000000198</v>
          </cell>
          <cell r="AJ473">
            <v>5.8535011223932185E-6</v>
          </cell>
        </row>
        <row r="474">
          <cell r="V474">
            <v>1.05000000000009</v>
          </cell>
          <cell r="W474">
            <v>0.18299208889721436</v>
          </cell>
          <cell r="AI474">
            <v>40.500000000000199</v>
          </cell>
          <cell r="AJ474">
            <v>5.62335646426938E-6</v>
          </cell>
        </row>
        <row r="475">
          <cell r="V475">
            <v>1.06000000000009</v>
          </cell>
          <cell r="W475">
            <v>0.18114104913433979</v>
          </cell>
          <cell r="AI475">
            <v>40.6000000000002</v>
          </cell>
          <cell r="AJ475">
            <v>5.4021287629413029E-6</v>
          </cell>
        </row>
        <row r="476">
          <cell r="V476">
            <v>1.07000000000009</v>
          </cell>
          <cell r="W476">
            <v>0.17930390136914376</v>
          </cell>
          <cell r="AI476">
            <v>40.700000000000202</v>
          </cell>
          <cell r="AJ476">
            <v>5.1894784178874652E-6</v>
          </cell>
        </row>
        <row r="477">
          <cell r="V477">
            <v>1.08000000000009</v>
          </cell>
          <cell r="W477">
            <v>0.17748078245284732</v>
          </cell>
          <cell r="AI477">
            <v>40.800000000000203</v>
          </cell>
          <cell r="AJ477">
            <v>4.9850784996283366E-6</v>
          </cell>
        </row>
        <row r="478">
          <cell r="V478">
            <v>1.09000000000009</v>
          </cell>
          <cell r="W478">
            <v>0.1756718185206271</v>
          </cell>
          <cell r="AI478">
            <v>40.900000000000198</v>
          </cell>
          <cell r="AJ478">
            <v>4.7886142886466372E-6</v>
          </cell>
        </row>
        <row r="479">
          <cell r="V479">
            <v>1.10000000000009</v>
          </cell>
          <cell r="W479">
            <v>0.17387712529155638</v>
          </cell>
          <cell r="AI479">
            <v>41.000000000000199</v>
          </cell>
          <cell r="AJ479">
            <v>4.5997828305645654E-6</v>
          </cell>
        </row>
        <row r="480">
          <cell r="V480">
            <v>1.11000000000009</v>
          </cell>
          <cell r="W480">
            <v>0.17209680836679955</v>
          </cell>
          <cell r="AI480">
            <v>41.1000000000002</v>
          </cell>
          <cell r="AJ480">
            <v>4.4182925070279696E-6</v>
          </cell>
        </row>
        <row r="481">
          <cell r="V481">
            <v>1.1200000000001</v>
          </cell>
          <cell r="W481">
            <v>0.17033096352570637</v>
          </cell>
          <cell r="AI481">
            <v>41.200000000000202</v>
          </cell>
          <cell r="AJ481">
            <v>4.2438626217651028E-6</v>
          </cell>
        </row>
        <row r="482">
          <cell r="V482">
            <v>1.1300000000001</v>
          </cell>
          <cell r="W482">
            <v>0.16857967701948764</v>
          </cell>
          <cell r="AI482">
            <v>41.300000000000203</v>
          </cell>
          <cell r="AJ482">
            <v>4.0762230013046497E-6</v>
          </cell>
        </row>
        <row r="483">
          <cell r="V483">
            <v>1.1400000000000901</v>
          </cell>
          <cell r="W483">
            <v>0.16684302586214406</v>
          </cell>
          <cell r="AI483">
            <v>41.400000000000198</v>
          </cell>
          <cell r="AJ483">
            <v>3.9151136098543214E-6</v>
          </cell>
        </row>
        <row r="484">
          <cell r="V484">
            <v>1.1500000000001001</v>
          </cell>
          <cell r="W484">
            <v>0.1651210781183885</v>
          </cell>
          <cell r="AI484">
            <v>41.500000000000199</v>
          </cell>
          <cell r="AJ484">
            <v>3.7602841778570261E-6</v>
          </cell>
        </row>
        <row r="485">
          <cell r="V485">
            <v>1.1600000000001001</v>
          </cell>
          <cell r="W485">
            <v>0.16341389318831073</v>
          </cell>
          <cell r="AI485">
            <v>41.6000000000002</v>
          </cell>
          <cell r="AJ485">
            <v>3.611493843757936E-6</v>
          </cell>
        </row>
        <row r="486">
          <cell r="V486">
            <v>1.1700000000001001</v>
          </cell>
          <cell r="W486">
            <v>0.16172152208849513</v>
          </cell>
          <cell r="AI486">
            <v>41.700000000000202</v>
          </cell>
          <cell r="AJ486">
            <v>3.4685108085299167E-6</v>
          </cell>
        </row>
        <row r="487">
          <cell r="V487">
            <v>1.1800000000001001</v>
          </cell>
          <cell r="W487">
            <v>0.16004400772943128</v>
          </cell>
          <cell r="AI487">
            <v>41.800000000000203</v>
          </cell>
          <cell r="AJ487">
            <v>3.3311120025203284E-6</v>
          </cell>
        </row>
        <row r="488">
          <cell r="V488">
            <v>1.1900000000001001</v>
          </cell>
          <cell r="W488">
            <v>0.15838138518897985</v>
          </cell>
          <cell r="AI488">
            <v>41.900000000000198</v>
          </cell>
          <cell r="AJ488">
            <v>3.1990827641958833E-6</v>
          </cell>
        </row>
        <row r="489">
          <cell r="V489">
            <v>1.2000000000001001</v>
          </cell>
          <cell r="W489">
            <v>0.15673368198172546</v>
          </cell>
          <cell r="AI489">
            <v>42.000000000000199</v>
          </cell>
          <cell r="AJ489">
            <v>3.0722165303762821E-6</v>
          </cell>
        </row>
        <row r="490">
          <cell r="V490">
            <v>1.2100000000001001</v>
          </cell>
          <cell r="W490">
            <v>0.1551009183240511</v>
          </cell>
          <cell r="AI490">
            <v>42.1000000000002</v>
          </cell>
          <cell r="AJ490">
            <v>2.9503145375607634E-6</v>
          </cell>
        </row>
        <row r="491">
          <cell r="V491">
            <v>1.2200000000000999</v>
          </cell>
          <cell r="W491">
            <v>0.15348310739478657</v>
          </cell>
          <cell r="AI491">
            <v>42.200000000000202</v>
          </cell>
          <cell r="AJ491">
            <v>2.8331855339643701E-6</v>
          </cell>
        </row>
        <row r="492">
          <cell r="V492">
            <v>1.2300000000000999</v>
          </cell>
          <cell r="W492">
            <v>0.15188025559130272</v>
          </cell>
          <cell r="AI492">
            <v>42.300000000000203</v>
          </cell>
          <cell r="AJ492">
            <v>2.7206455018938413E-6</v>
          </cell>
        </row>
        <row r="493">
          <cell r="V493">
            <v>1.2400000000000999</v>
          </cell>
          <cell r="W493">
            <v>0.15029236278093505</v>
          </cell>
          <cell r="AI493">
            <v>42.400000000000198</v>
          </cell>
          <cell r="AJ493">
            <v>2.6125173901046693E-6</v>
          </cell>
        </row>
        <row r="494">
          <cell r="V494">
            <v>1.2500000000000999</v>
          </cell>
          <cell r="W494">
            <v>0.14871942254763837</v>
          </cell>
          <cell r="AI494">
            <v>42.500000000000199</v>
          </cell>
          <cell r="AJ494">
            <v>2.5086308557930768E-6</v>
          </cell>
        </row>
        <row r="495">
          <cell r="V495">
            <v>1.2600000000000999</v>
          </cell>
          <cell r="W495">
            <v>0.14716142243378608</v>
          </cell>
          <cell r="AI495">
            <v>42.6000000000002</v>
          </cell>
          <cell r="AJ495">
            <v>2.4088220158880916E-6</v>
          </cell>
        </row>
        <row r="496">
          <cell r="V496">
            <v>1.2700000000000999</v>
          </cell>
          <cell r="W496">
            <v>0.1456183441770422</v>
          </cell>
          <cell r="AI496">
            <v>42.700000000000202</v>
          </cell>
          <cell r="AJ496">
            <v>2.3129332073197043E-6</v>
          </cell>
        </row>
        <row r="497">
          <cell r="V497">
            <v>1.2800000000000999</v>
          </cell>
          <cell r="W497">
            <v>0.14409016394224708</v>
          </cell>
          <cell r="AI497">
            <v>42.800000000000203</v>
          </cell>
          <cell r="AJ497">
            <v>2.2208127559502339E-6</v>
          </cell>
        </row>
        <row r="498">
          <cell r="V498">
            <v>1.2900000000001</v>
          </cell>
          <cell r="W498">
            <v>0.14257685254826855</v>
          </cell>
          <cell r="AI498">
            <v>42.900000000000198</v>
          </cell>
          <cell r="AJ498">
            <v>2.1323147538662262E-6</v>
          </cell>
        </row>
        <row r="499">
          <cell r="V499">
            <v>1.3000000000001</v>
          </cell>
          <cell r="W499">
            <v>0.14107837568978285</v>
          </cell>
          <cell r="AI499">
            <v>43.000000000000199</v>
          </cell>
          <cell r="AJ499">
            <v>2.047298844738367E-6</v>
          </cell>
        </row>
        <row r="500">
          <cell r="V500">
            <v>1.3100000000001</v>
          </cell>
          <cell r="W500">
            <v>0.13959469415395934</v>
          </cell>
          <cell r="AI500">
            <v>43.1000000000002</v>
          </cell>
          <cell r="AJ500">
            <v>1.9656300169667385E-6</v>
          </cell>
        </row>
        <row r="501">
          <cell r="V501">
            <v>1.3200000000001</v>
          </cell>
          <cell r="W501">
            <v>0.13812576403203491</v>
          </cell>
          <cell r="AI501">
            <v>43.200000000000202</v>
          </cell>
          <cell r="AJ501">
            <v>1.8871784043380874E-6</v>
          </cell>
        </row>
        <row r="502">
          <cell r="V502">
            <v>1.3300000000001</v>
          </cell>
          <cell r="W502">
            <v>0.13667153692576992</v>
          </cell>
          <cell r="AI502">
            <v>43.300000000000203</v>
          </cell>
          <cell r="AJ502">
            <v>1.8118190939311006E-6</v>
          </cell>
        </row>
        <row r="503">
          <cell r="V503">
            <v>1.3400000000001</v>
          </cell>
          <cell r="W503">
            <v>0.13523196014879074</v>
          </cell>
          <cell r="AI503">
            <v>43.400000000000198</v>
          </cell>
          <cell r="AJ503">
            <v>1.7394319410144916E-6</v>
          </cell>
        </row>
        <row r="504">
          <cell r="V504">
            <v>1.3500000000001</v>
          </cell>
          <cell r="W504">
            <v>0.13380697692282806</v>
          </cell>
        </row>
        <row r="505">
          <cell r="V505">
            <v>1.3600000000001</v>
          </cell>
          <cell r="W505">
            <v>0.1323965265688713</v>
          </cell>
        </row>
        <row r="506">
          <cell r="V506">
            <v>1.3700000000001</v>
          </cell>
          <cell r="W506">
            <v>0.13100054469326389</v>
          </cell>
        </row>
        <row r="507">
          <cell r="V507">
            <v>1.3800000000001</v>
          </cell>
          <cell r="W507">
            <v>0.12961896336877224</v>
          </cell>
        </row>
        <row r="508">
          <cell r="V508">
            <v>1.3900000000001</v>
          </cell>
          <cell r="W508">
            <v>0.12825171131066812</v>
          </cell>
        </row>
        <row r="509">
          <cell r="V509">
            <v>1.4000000000001001</v>
          </cell>
          <cell r="W509">
            <v>0.12689871404786687</v>
          </cell>
        </row>
        <row r="510">
          <cell r="V510">
            <v>1.4100000000001001</v>
          </cell>
          <cell r="W510">
            <v>0.12555989408917292</v>
          </cell>
        </row>
        <row r="511">
          <cell r="V511">
            <v>1.4200000000001001</v>
          </cell>
          <cell r="W511">
            <v>0.12423517108468583</v>
          </cell>
        </row>
        <row r="512">
          <cell r="V512">
            <v>1.4300000000001001</v>
          </cell>
          <cell r="W512">
            <v>0.12292446198242596</v>
          </cell>
        </row>
        <row r="513">
          <cell r="V513">
            <v>1.4400000000001001</v>
          </cell>
          <cell r="W513">
            <v>0.12162768118024198</v>
          </cell>
        </row>
        <row r="514">
          <cell r="V514">
            <v>1.4500000000001001</v>
          </cell>
          <cell r="W514">
            <v>0.12034474067306762</v>
          </cell>
        </row>
        <row r="515">
          <cell r="V515">
            <v>1.4600000000001001</v>
          </cell>
          <cell r="W515">
            <v>0.1190755501955956</v>
          </cell>
        </row>
        <row r="516">
          <cell r="V516">
            <v>1.4700000000000999</v>
          </cell>
          <cell r="W516">
            <v>0.11782001736044181</v>
          </cell>
        </row>
        <row r="517">
          <cell r="V517">
            <v>1.4800000000000999</v>
          </cell>
          <cell r="W517">
            <v>0.11657804779187496</v>
          </cell>
        </row>
        <row r="518">
          <cell r="V518">
            <v>1.4900000000000999</v>
          </cell>
          <cell r="W518">
            <v>0.11534954525518805</v>
          </cell>
        </row>
        <row r="519">
          <cell r="V519">
            <v>1.5000000000000999</v>
          </cell>
          <cell r="W519">
            <v>0.11413441178179165</v>
          </cell>
        </row>
        <row r="520">
          <cell r="V520">
            <v>1.5100000000000999</v>
          </cell>
          <cell r="W520">
            <v>0.11293254779010857</v>
          </cell>
        </row>
        <row r="521">
          <cell r="V521">
            <v>1.5200000000000999</v>
          </cell>
          <cell r="W521">
            <v>0.1117438522023529</v>
          </cell>
        </row>
        <row r="522">
          <cell r="V522">
            <v>1.5300000000000999</v>
          </cell>
          <cell r="W522">
            <v>0.11056822255727694</v>
          </cell>
        </row>
        <row r="523">
          <cell r="V523">
            <v>1.5400000000001</v>
          </cell>
          <cell r="W523">
            <v>0.10940555511896979</v>
          </cell>
        </row>
        <row r="524">
          <cell r="V524">
            <v>1.5500000000001</v>
          </cell>
          <cell r="W524">
            <v>0.10825574498179243</v>
          </cell>
        </row>
        <row r="525">
          <cell r="V525">
            <v>1.56000000000011</v>
          </cell>
          <cell r="W525">
            <v>0.1071186861715348</v>
          </cell>
        </row>
        <row r="526">
          <cell r="V526">
            <v>1.57000000000011</v>
          </cell>
          <cell r="W526">
            <v>0.10599427174288609</v>
          </cell>
        </row>
        <row r="527">
          <cell r="V527">
            <v>1.58000000000011</v>
          </cell>
          <cell r="W527">
            <v>0.10488239387328882</v>
          </cell>
        </row>
        <row r="528">
          <cell r="V528">
            <v>1.59000000000011</v>
          </cell>
          <cell r="W528">
            <v>0.10378294395328447</v>
          </cell>
        </row>
        <row r="529">
          <cell r="V529">
            <v>1.60000000000011</v>
          </cell>
          <cell r="W529">
            <v>0.10269581267341946</v>
          </cell>
        </row>
        <row r="530">
          <cell r="V530">
            <v>1.61000000000011</v>
          </cell>
          <cell r="W530">
            <v>0.10162089010780513</v>
          </cell>
        </row>
        <row r="531">
          <cell r="V531">
            <v>1.62000000000011</v>
          </cell>
          <cell r="W531">
            <v>0.10055806579441434</v>
          </cell>
        </row>
        <row r="532">
          <cell r="V532">
            <v>1.63000000000011</v>
          </cell>
          <cell r="W532">
            <v>9.950722881220081E-2</v>
          </cell>
        </row>
        <row r="533">
          <cell r="V533">
            <v>1.64000000000011</v>
          </cell>
          <cell r="W533">
            <v>9.8468267855123678E-2</v>
          </cell>
        </row>
        <row r="534">
          <cell r="V534">
            <v>1.65000000000011</v>
          </cell>
          <cell r="W534">
            <v>9.7441071303162347E-2</v>
          </cell>
        </row>
        <row r="535">
          <cell r="V535">
            <v>1.6600000000001101</v>
          </cell>
          <cell r="W535">
            <v>9.6425527290402796E-2</v>
          </cell>
        </row>
        <row r="536">
          <cell r="V536">
            <v>1.6700000000001101</v>
          </cell>
          <cell r="W536">
            <v>9.5421523770277378E-2</v>
          </cell>
        </row>
        <row r="537">
          <cell r="V537">
            <v>1.6800000000001101</v>
          </cell>
          <cell r="W537">
            <v>9.4428948578038921E-2</v>
          </cell>
        </row>
        <row r="538">
          <cell r="V538">
            <v>1.6900000000001101</v>
          </cell>
          <cell r="W538">
            <v>9.3447689490547936E-2</v>
          </cell>
        </row>
        <row r="539">
          <cell r="V539">
            <v>1.7000000000001101</v>
          </cell>
          <cell r="W539">
            <v>9.2477634283452487E-2</v>
          </cell>
        </row>
        <row r="540">
          <cell r="V540">
            <v>1.7100000000001101</v>
          </cell>
          <cell r="W540">
            <v>9.1518670785836448E-2</v>
          </cell>
        </row>
        <row r="541">
          <cell r="V541">
            <v>1.7200000000001101</v>
          </cell>
          <cell r="W541">
            <v>9.0570686932413422E-2</v>
          </cell>
        </row>
        <row r="542">
          <cell r="V542">
            <v>1.7300000000001099</v>
          </cell>
          <cell r="W542">
            <v>8.963357081334021E-2</v>
          </cell>
        </row>
        <row r="543">
          <cell r="V543">
            <v>1.7400000000001099</v>
          </cell>
          <cell r="W543">
            <v>8.8707210721723689E-2</v>
          </cell>
        </row>
        <row r="544">
          <cell r="V544">
            <v>1.7500000000001099</v>
          </cell>
          <cell r="W544">
            <v>8.779149519889258E-2</v>
          </cell>
        </row>
        <row r="545">
          <cell r="V545">
            <v>1.7600000000001099</v>
          </cell>
          <cell r="W545">
            <v>8.6886313077505967E-2</v>
          </cell>
        </row>
        <row r="546">
          <cell r="V546">
            <v>1.7700000000001099</v>
          </cell>
          <cell r="W546">
            <v>8.5991553522566044E-2</v>
          </cell>
        </row>
        <row r="547">
          <cell r="V547">
            <v>1.7800000000001099</v>
          </cell>
          <cell r="W547">
            <v>8.5107106070404767E-2</v>
          </cell>
        </row>
        <row r="548">
          <cell r="V548">
            <v>1.7900000000001099</v>
          </cell>
          <cell r="W548">
            <v>8.4232860665709647E-2</v>
          </cell>
        </row>
        <row r="549">
          <cell r="V549">
            <v>1.80000000000011</v>
          </cell>
          <cell r="W549">
            <v>8.3368707696654484E-2</v>
          </cell>
        </row>
        <row r="550">
          <cell r="V550">
            <v>1.81000000000011</v>
          </cell>
          <cell r="W550">
            <v>8.251453802819804E-2</v>
          </cell>
        </row>
        <row r="551">
          <cell r="V551">
            <v>1.82000000000011</v>
          </cell>
          <cell r="W551">
            <v>8.1670243033612935E-2</v>
          </cell>
        </row>
        <row r="552">
          <cell r="V552">
            <v>1.83000000000011</v>
          </cell>
          <cell r="W552">
            <v>8.0835714624306013E-2</v>
          </cell>
        </row>
        <row r="553">
          <cell r="V553">
            <v>1.84000000000011</v>
          </cell>
          <cell r="W553">
            <v>8.0010845277988324E-2</v>
          </cell>
        </row>
        <row r="554">
          <cell r="V554">
            <v>1.85000000000011</v>
          </cell>
          <cell r="W554">
            <v>7.9195528065253831E-2</v>
          </cell>
        </row>
        <row r="555">
          <cell r="V555">
            <v>1.86000000000011</v>
          </cell>
          <cell r="W555">
            <v>7.8389656674621666E-2</v>
          </cell>
        </row>
        <row r="556">
          <cell r="V556">
            <v>1.87000000000011</v>
          </cell>
          <cell r="W556">
            <v>7.7593125436098517E-2</v>
          </cell>
        </row>
        <row r="557">
          <cell r="V557">
            <v>1.88000000000011</v>
          </cell>
          <cell r="W557">
            <v>7.6805829343313453E-2</v>
          </cell>
        </row>
        <row r="558">
          <cell r="V558">
            <v>1.89000000000011</v>
          </cell>
          <cell r="W558">
            <v>7.6027664074277759E-2</v>
          </cell>
        </row>
        <row r="559">
          <cell r="V559">
            <v>1.90000000000011</v>
          </cell>
          <cell r="W559">
            <v>7.5258526010820281E-2</v>
          </cell>
        </row>
        <row r="560">
          <cell r="V560">
            <v>1.9100000000001101</v>
          </cell>
          <cell r="W560">
            <v>7.44983122567483E-2</v>
          </cell>
        </row>
        <row r="561">
          <cell r="V561">
            <v>1.9200000000001101</v>
          </cell>
          <cell r="W561">
            <v>7.3746920654780806E-2</v>
          </cell>
        </row>
        <row r="562">
          <cell r="V562">
            <v>1.9300000000001101</v>
          </cell>
          <cell r="W562">
            <v>7.3004249802301691E-2</v>
          </cell>
        </row>
        <row r="563">
          <cell r="V563">
            <v>1.9400000000001101</v>
          </cell>
          <cell r="W563">
            <v>7.2270199065978133E-2</v>
          </cell>
        </row>
        <row r="564">
          <cell r="V564">
            <v>1.9500000000001101</v>
          </cell>
          <cell r="W564">
            <v>7.1544668595287506E-2</v>
          </cell>
        </row>
        <row r="565">
          <cell r="V565">
            <v>1.9600000000001101</v>
          </cell>
          <cell r="W565">
            <v>7.0827559334996459E-2</v>
          </cell>
        </row>
        <row r="566">
          <cell r="V566">
            <v>1.9700000000001101</v>
          </cell>
          <cell r="W566">
            <v>7.0118773036632914E-2</v>
          </cell>
        </row>
        <row r="567">
          <cell r="V567">
            <v>1.9800000000001099</v>
          </cell>
          <cell r="W567">
            <v>6.9418212268991822E-2</v>
          </cell>
        </row>
        <row r="568">
          <cell r="V568">
            <v>1.9900000000001199</v>
          </cell>
          <cell r="W568">
            <v>6.8725780427712269E-2</v>
          </cell>
        </row>
        <row r="569">
          <cell r="V569">
            <v>2.0000000000001199</v>
          </cell>
          <cell r="W569">
            <v>6.8041381743968996E-2</v>
          </cell>
        </row>
        <row r="570">
          <cell r="V570">
            <v>2.0100000000001201</v>
          </cell>
          <cell r="W570">
            <v>6.7364921292303453E-2</v>
          </cell>
        </row>
        <row r="571">
          <cell r="V571">
            <v>2.0200000000001199</v>
          </cell>
          <cell r="W571">
            <v>6.6696304997644604E-2</v>
          </cell>
        </row>
        <row r="572">
          <cell r="V572">
            <v>2.0300000000001202</v>
          </cell>
          <cell r="W572">
            <v>6.6035439641543014E-2</v>
          </cell>
        </row>
        <row r="573">
          <cell r="V573">
            <v>2.0400000000001199</v>
          </cell>
          <cell r="W573">
            <v>6.5382232867656168E-2</v>
          </cell>
        </row>
        <row r="574">
          <cell r="V574">
            <v>2.0500000000001202</v>
          </cell>
          <cell r="W574">
            <v>6.4736593186515812E-2</v>
          </cell>
        </row>
        <row r="575">
          <cell r="V575">
            <v>2.06000000000012</v>
          </cell>
          <cell r="W575">
            <v>6.4098429979609628E-2</v>
          </cell>
        </row>
        <row r="576">
          <cell r="V576">
            <v>2.0700000000001202</v>
          </cell>
          <cell r="W576">
            <v>6.3467653502805865E-2</v>
          </cell>
        </row>
        <row r="577">
          <cell r="V577">
            <v>2.08000000000012</v>
          </cell>
          <cell r="W577">
            <v>6.2844174889151991E-2</v>
          </cell>
        </row>
        <row r="578">
          <cell r="V578">
            <v>2.0900000000001202</v>
          </cell>
          <cell r="W578">
            <v>6.222790615107357E-2</v>
          </cell>
        </row>
        <row r="579">
          <cell r="V579">
            <v>2.10000000000012</v>
          </cell>
          <cell r="W579">
            <v>6.1618760182002415E-2</v>
          </cell>
        </row>
        <row r="580">
          <cell r="V580">
            <v>2.1100000000001198</v>
          </cell>
          <cell r="W580">
            <v>6.1016650757458907E-2</v>
          </cell>
        </row>
        <row r="581">
          <cell r="V581">
            <v>2.12000000000012</v>
          </cell>
          <cell r="W581">
            <v>6.0421492535614768E-2</v>
          </cell>
        </row>
        <row r="582">
          <cell r="V582">
            <v>2.1300000000001198</v>
          </cell>
          <cell r="W582">
            <v>5.9833201057360605E-2</v>
          </cell>
        </row>
        <row r="583">
          <cell r="V583">
            <v>2.14000000000012</v>
          </cell>
          <cell r="W583">
            <v>5.9251692745901634E-2</v>
          </cell>
        </row>
        <row r="584">
          <cell r="V584">
            <v>2.1500000000001198</v>
          </cell>
          <cell r="W584">
            <v>5.8676884905904871E-2</v>
          </cell>
        </row>
        <row r="585">
          <cell r="V585">
            <v>2.16000000000012</v>
          </cell>
          <cell r="W585">
            <v>5.8108695722219446E-2</v>
          </cell>
        </row>
        <row r="586">
          <cell r="V586">
            <v>2.1700000000001198</v>
          </cell>
          <cell r="W586">
            <v>5.7547044258191536E-2</v>
          </cell>
        </row>
        <row r="587">
          <cell r="V587">
            <v>2.1800000000001201</v>
          </cell>
          <cell r="W587">
            <v>5.6991850453594256E-2</v>
          </cell>
        </row>
        <row r="588">
          <cell r="V588">
            <v>2.1900000000001199</v>
          </cell>
          <cell r="W588">
            <v>5.6443035122192398E-2</v>
          </cell>
        </row>
        <row r="589">
          <cell r="V589">
            <v>2.2000000000001201</v>
          </cell>
          <cell r="W589">
            <v>5.5900519948960822E-2</v>
          </cell>
        </row>
        <row r="590">
          <cell r="V590">
            <v>2.2100000000001199</v>
          </cell>
          <cell r="W590">
            <v>5.5364227486975115E-2</v>
          </cell>
        </row>
        <row r="591">
          <cell r="V591">
            <v>2.2200000000001201</v>
          </cell>
          <cell r="W591">
            <v>5.4834081153991847E-2</v>
          </cell>
        </row>
        <row r="592">
          <cell r="V592">
            <v>2.2300000000001199</v>
          </cell>
          <cell r="W592">
            <v>5.4310005228735504E-2</v>
          </cell>
        </row>
        <row r="593">
          <cell r="V593">
            <v>2.2400000000001201</v>
          </cell>
          <cell r="W593">
            <v>5.3791924846908729E-2</v>
          </cell>
        </row>
        <row r="594">
          <cell r="V594">
            <v>2.2500000000001199</v>
          </cell>
          <cell r="W594">
            <v>5.3279765996940981E-2</v>
          </cell>
        </row>
        <row r="595">
          <cell r="V595">
            <v>2.2600000000001201</v>
          </cell>
          <cell r="W595">
            <v>5.2773455515491299E-2</v>
          </cell>
        </row>
        <row r="596">
          <cell r="V596">
            <v>2.2700000000001199</v>
          </cell>
          <cell r="W596">
            <v>5.2272921082719449E-2</v>
          </cell>
        </row>
        <row r="597">
          <cell r="V597">
            <v>2.2800000000001202</v>
          </cell>
          <cell r="W597">
            <v>5.1778091217339277E-2</v>
          </cell>
        </row>
        <row r="598">
          <cell r="V598">
            <v>2.2900000000001199</v>
          </cell>
          <cell r="W598">
            <v>5.1288895271468238E-2</v>
          </cell>
        </row>
        <row r="599">
          <cell r="V599">
            <v>2.3000000000001202</v>
          </cell>
          <cell r="W599">
            <v>5.0805263425285088E-2</v>
          </cell>
        </row>
        <row r="600">
          <cell r="V600">
            <v>2.31000000000012</v>
          </cell>
          <cell r="W600">
            <v>5.0327126681509071E-2</v>
          </cell>
        </row>
        <row r="601">
          <cell r="V601">
            <v>2.3200000000001202</v>
          </cell>
          <cell r="W601">
            <v>4.9854416859711738E-2</v>
          </cell>
        </row>
        <row r="602">
          <cell r="V602">
            <v>2.33000000000012</v>
          </cell>
          <cell r="W602">
            <v>4.9387066590473407E-2</v>
          </cell>
        </row>
        <row r="603">
          <cell r="V603">
            <v>2.3400000000001202</v>
          </cell>
          <cell r="W603">
            <v>4.8925009309394522E-2</v>
          </cell>
        </row>
        <row r="604">
          <cell r="V604">
            <v>2.35000000000012</v>
          </cell>
          <cell r="W604">
            <v>4.8468179250973117E-2</v>
          </cell>
        </row>
        <row r="605">
          <cell r="V605">
            <v>2.3600000000001198</v>
          </cell>
          <cell r="W605">
            <v>4.801651144235778E-2</v>
          </cell>
        </row>
        <row r="606">
          <cell r="V606">
            <v>2.37000000000012</v>
          </cell>
          <cell r="W606">
            <v>4.7569941696986258E-2</v>
          </cell>
        </row>
        <row r="607">
          <cell r="V607">
            <v>2.3800000000001198</v>
          </cell>
          <cell r="W607">
            <v>4.7128406608118845E-2</v>
          </cell>
        </row>
        <row r="608">
          <cell r="V608">
            <v>2.39000000000012</v>
          </cell>
          <cell r="W608">
            <v>4.6691843542274729E-2</v>
          </cell>
        </row>
        <row r="609">
          <cell r="V609">
            <v>2.4000000000001198</v>
          </cell>
          <cell r="W609">
            <v>4.6260190632581091E-2</v>
          </cell>
        </row>
        <row r="610">
          <cell r="V610">
            <v>2.41000000000012</v>
          </cell>
          <cell r="W610">
            <v>4.5833386772041414E-2</v>
          </cell>
        </row>
        <row r="611">
          <cell r="V611">
            <v>2.4200000000001198</v>
          </cell>
          <cell r="W611">
            <v>4.5411371606732413E-2</v>
          </cell>
        </row>
        <row r="612">
          <cell r="V612">
            <v>2.4300000000001298</v>
          </cell>
          <cell r="W612">
            <v>4.4994085528935038E-2</v>
          </cell>
        </row>
        <row r="613">
          <cell r="V613">
            <v>2.4400000000001301</v>
          </cell>
          <cell r="W613">
            <v>4.4581469670210268E-2</v>
          </cell>
        </row>
        <row r="614">
          <cell r="V614">
            <v>2.4500000000001299</v>
          </cell>
          <cell r="W614">
            <v>4.4173465894419534E-2</v>
          </cell>
        </row>
        <row r="615">
          <cell r="V615">
            <v>2.4600000000001301</v>
          </cell>
          <cell r="W615">
            <v>4.377001679070501E-2</v>
          </cell>
        </row>
        <row r="616">
          <cell r="V616">
            <v>2.4700000000001299</v>
          </cell>
          <cell r="W616">
            <v>4.3371065666429273E-2</v>
          </cell>
        </row>
        <row r="617">
          <cell r="V617">
            <v>2.4800000000001301</v>
          </cell>
          <cell r="W617">
            <v>4.2976556540082769E-2</v>
          </cell>
        </row>
        <row r="618">
          <cell r="V618">
            <v>2.4900000000001299</v>
          </cell>
          <cell r="W618">
            <v>4.2586434134164929E-2</v>
          </cell>
        </row>
        <row r="619">
          <cell r="V619">
            <v>2.5000000000001301</v>
          </cell>
          <cell r="W619">
            <v>4.2200643868042981E-2</v>
          </cell>
        </row>
        <row r="620">
          <cell r="V620">
            <v>2.5100000000001299</v>
          </cell>
          <cell r="W620">
            <v>4.1819131850795055E-2</v>
          </cell>
        </row>
        <row r="621">
          <cell r="V621">
            <v>2.5200000000001301</v>
          </cell>
          <cell r="W621">
            <v>4.1441844874041039E-2</v>
          </cell>
        </row>
        <row r="622">
          <cell r="V622">
            <v>2.5300000000001299</v>
          </cell>
          <cell r="W622">
            <v>4.1068730404766919E-2</v>
          </cell>
        </row>
        <row r="623">
          <cell r="V623">
            <v>2.5400000000001302</v>
          </cell>
          <cell r="W623">
            <v>4.0699736578145976E-2</v>
          </cell>
        </row>
        <row r="624">
          <cell r="V624">
            <v>2.5500000000001299</v>
          </cell>
          <cell r="W624">
            <v>4.0334812190362064E-2</v>
          </cell>
        </row>
        <row r="625">
          <cell r="V625">
            <v>2.5600000000001302</v>
          </cell>
          <cell r="W625">
            <v>3.9973906691438021E-2</v>
          </cell>
        </row>
        <row r="626">
          <cell r="V626">
            <v>2.57000000000013</v>
          </cell>
          <cell r="W626">
            <v>3.9616970178073398E-2</v>
          </cell>
        </row>
        <row r="627">
          <cell r="V627">
            <v>2.5800000000001302</v>
          </cell>
          <cell r="W627">
            <v>3.9263953386494917E-2</v>
          </cell>
        </row>
        <row r="628">
          <cell r="V628">
            <v>2.59000000000013</v>
          </cell>
          <cell r="W628">
            <v>3.8914807685323349E-2</v>
          </cell>
        </row>
        <row r="629">
          <cell r="V629">
            <v>2.6000000000001302</v>
          </cell>
          <cell r="W629">
            <v>3.8569485068459343E-2</v>
          </cell>
        </row>
        <row r="630">
          <cell r="V630">
            <v>2.61000000000013</v>
          </cell>
          <cell r="W630">
            <v>3.8227938147992066E-2</v>
          </cell>
        </row>
        <row r="631">
          <cell r="V631">
            <v>2.6200000000001298</v>
          </cell>
          <cell r="W631">
            <v>3.7890120147132854E-2</v>
          </cell>
        </row>
        <row r="632">
          <cell r="V632">
            <v>2.63000000000013</v>
          </cell>
          <cell r="W632">
            <v>3.7555984893176651E-2</v>
          </cell>
        </row>
        <row r="633">
          <cell r="V633">
            <v>2.6400000000001298</v>
          </cell>
          <cell r="W633">
            <v>3.7225486810494438E-2</v>
          </cell>
        </row>
        <row r="634">
          <cell r="V634">
            <v>2.65000000000013</v>
          </cell>
          <cell r="W634">
            <v>3.6898580913557959E-2</v>
          </cell>
        </row>
        <row r="635">
          <cell r="V635">
            <v>2.6600000000001298</v>
          </cell>
          <cell r="W635">
            <v>3.6575222800000001E-2</v>
          </cell>
        </row>
        <row r="636">
          <cell r="V636">
            <v>2.67000000000013</v>
          </cell>
          <cell r="W636">
            <v>3.6255368643711677E-2</v>
          </cell>
        </row>
        <row r="637">
          <cell r="V637">
            <v>2.6800000000001298</v>
          </cell>
          <cell r="W637">
            <v>3.5938975187979269E-2</v>
          </cell>
        </row>
        <row r="638">
          <cell r="V638">
            <v>2.6900000000001301</v>
          </cell>
          <cell r="W638">
            <v>3.5625999738661762E-2</v>
          </cell>
        </row>
        <row r="639">
          <cell r="V639">
            <v>2.7000000000001299</v>
          </cell>
          <cell r="W639">
            <v>3.5316400157411852E-2</v>
          </cell>
        </row>
        <row r="640">
          <cell r="V640">
            <v>2.7100000000001301</v>
          </cell>
          <cell r="W640">
            <v>3.5010134854940901E-2</v>
          </cell>
        </row>
        <row r="641">
          <cell r="V641">
            <v>2.7200000000001299</v>
          </cell>
          <cell r="W641">
            <v>3.4707162784330295E-2</v>
          </cell>
        </row>
        <row r="642">
          <cell r="V642">
            <v>2.7300000000001301</v>
          </cell>
          <cell r="W642">
            <v>3.4407443434390172E-2</v>
          </cell>
        </row>
        <row r="643">
          <cell r="V643">
            <v>2.7400000000001299</v>
          </cell>
          <cell r="W643">
            <v>3.4110936823066991E-2</v>
          </cell>
        </row>
        <row r="644">
          <cell r="V644">
            <v>2.7500000000001301</v>
          </cell>
          <cell r="W644">
            <v>3.3817603490901016E-2</v>
          </cell>
        </row>
        <row r="645">
          <cell r="V645">
            <v>2.7600000000001299</v>
          </cell>
          <cell r="W645">
            <v>3.3527404494535236E-2</v>
          </cell>
        </row>
        <row r="646">
          <cell r="V646">
            <v>2.7700000000001301</v>
          </cell>
          <cell r="W646">
            <v>3.3240301400276132E-2</v>
          </cell>
        </row>
        <row r="647">
          <cell r="V647">
            <v>2.7800000000001299</v>
          </cell>
          <cell r="W647">
            <v>3.2956256277707999E-2</v>
          </cell>
        </row>
        <row r="648">
          <cell r="V648">
            <v>2.7900000000001302</v>
          </cell>
          <cell r="W648">
            <v>3.2675231693360958E-2</v>
          </cell>
        </row>
        <row r="649">
          <cell r="V649">
            <v>2.8000000000001299</v>
          </cell>
          <cell r="W649">
            <v>3.2397190704434323E-2</v>
          </cell>
        </row>
        <row r="650">
          <cell r="V650">
            <v>2.8100000000001302</v>
          </cell>
          <cell r="W650">
            <v>3.2122096852575062E-2</v>
          </cell>
        </row>
        <row r="651">
          <cell r="V651">
            <v>2.82000000000013</v>
          </cell>
          <cell r="W651">
            <v>3.1849914157712926E-2</v>
          </cell>
        </row>
        <row r="652">
          <cell r="V652">
            <v>2.8300000000001302</v>
          </cell>
          <cell r="W652">
            <v>3.1580607111952277E-2</v>
          </cell>
        </row>
        <row r="653">
          <cell r="V653">
            <v>2.8400000000001402</v>
          </cell>
          <cell r="W653">
            <v>3.1314140673521042E-2</v>
          </cell>
        </row>
        <row r="654">
          <cell r="V654">
            <v>2.8500000000001302</v>
          </cell>
          <cell r="W654">
            <v>3.1050480260779334E-2</v>
          </cell>
        </row>
        <row r="655">
          <cell r="V655">
            <v>2.86000000000013</v>
          </cell>
          <cell r="W655">
            <v>3.0789591746282177E-2</v>
          </cell>
        </row>
        <row r="656">
          <cell r="V656">
            <v>2.87000000000014</v>
          </cell>
          <cell r="W656">
            <v>3.0531441450905958E-2</v>
          </cell>
        </row>
        <row r="657">
          <cell r="V657">
            <v>2.8800000000001398</v>
          </cell>
          <cell r="W657">
            <v>3.0275996138031329E-2</v>
          </cell>
        </row>
        <row r="658">
          <cell r="V658">
            <v>2.89000000000014</v>
          </cell>
          <cell r="W658">
            <v>3.0023223007784244E-2</v>
          </cell>
        </row>
        <row r="659">
          <cell r="V659">
            <v>2.9000000000001398</v>
          </cell>
          <cell r="W659">
            <v>2.977308969133869E-2</v>
          </cell>
        </row>
        <row r="660">
          <cell r="V660">
            <v>2.91000000000014</v>
          </cell>
          <cell r="W660">
            <v>2.9525564245277733E-2</v>
          </cell>
        </row>
        <row r="661">
          <cell r="V661">
            <v>2.9200000000001398</v>
          </cell>
          <cell r="W661">
            <v>2.9280615146014745E-2</v>
          </cell>
        </row>
        <row r="662">
          <cell r="V662">
            <v>2.93000000000014</v>
          </cell>
          <cell r="W662">
            <v>2.9038211284274147E-2</v>
          </cell>
        </row>
        <row r="663">
          <cell r="V663">
            <v>2.9400000000001398</v>
          </cell>
          <cell r="W663">
            <v>2.8798321959632178E-2</v>
          </cell>
        </row>
        <row r="664">
          <cell r="V664">
            <v>2.9500000000001401</v>
          </cell>
          <cell r="W664">
            <v>2.8560916875117397E-2</v>
          </cell>
        </row>
        <row r="665">
          <cell r="V665">
            <v>2.9600000000001399</v>
          </cell>
          <cell r="W665">
            <v>2.8325966131871137E-2</v>
          </cell>
        </row>
        <row r="666">
          <cell r="V666">
            <v>2.9700000000001401</v>
          </cell>
          <cell r="W666">
            <v>2.8093440223867547E-2</v>
          </cell>
        </row>
        <row r="667">
          <cell r="V667">
            <v>2.9800000000001399</v>
          </cell>
          <cell r="W667">
            <v>2.7863310032693451E-2</v>
          </cell>
        </row>
        <row r="668">
          <cell r="V668">
            <v>2.9900000000001401</v>
          </cell>
          <cell r="W668">
            <v>2.7635546822387509E-2</v>
          </cell>
        </row>
        <row r="669">
          <cell r="V669">
            <v>3.0000000000001399</v>
          </cell>
          <cell r="W669">
            <v>2.7410122234339026E-2</v>
          </cell>
        </row>
      </sheetData>
      <sheetData sheetId="1">
        <row r="83">
          <cell r="Q83">
            <v>-4</v>
          </cell>
          <cell r="R83">
            <v>3</v>
          </cell>
        </row>
        <row r="84">
          <cell r="Q84">
            <v>-3.5</v>
          </cell>
          <cell r="R84">
            <v>1</v>
          </cell>
        </row>
        <row r="85">
          <cell r="Q85">
            <v>-3</v>
          </cell>
          <cell r="R85">
            <v>6</v>
          </cell>
        </row>
        <row r="86">
          <cell r="Q86">
            <v>-2.5</v>
          </cell>
          <cell r="R86">
            <v>8</v>
          </cell>
        </row>
        <row r="87">
          <cell r="Q87">
            <v>-2</v>
          </cell>
          <cell r="R87">
            <v>14</v>
          </cell>
        </row>
        <row r="88">
          <cell r="Q88">
            <v>-1.5</v>
          </cell>
          <cell r="R88">
            <v>9</v>
          </cell>
        </row>
        <row r="89">
          <cell r="Q89">
            <v>-1</v>
          </cell>
          <cell r="R89">
            <v>10</v>
          </cell>
        </row>
        <row r="90">
          <cell r="Q90">
            <v>-0.5</v>
          </cell>
          <cell r="R90">
            <v>27</v>
          </cell>
        </row>
        <row r="91">
          <cell r="Q91">
            <v>0</v>
          </cell>
          <cell r="R91">
            <v>22</v>
          </cell>
        </row>
        <row r="92">
          <cell r="Q92">
            <v>0.5</v>
          </cell>
          <cell r="R92">
            <v>21</v>
          </cell>
        </row>
        <row r="93">
          <cell r="Q93">
            <v>1</v>
          </cell>
          <cell r="R93">
            <v>15</v>
          </cell>
        </row>
        <row r="94">
          <cell r="Q94">
            <v>1.5</v>
          </cell>
          <cell r="R94">
            <v>12</v>
          </cell>
        </row>
        <row r="95">
          <cell r="Q95">
            <v>2</v>
          </cell>
          <cell r="R95">
            <v>14</v>
          </cell>
        </row>
        <row r="96">
          <cell r="Q96">
            <v>2.5</v>
          </cell>
          <cell r="R96">
            <v>13</v>
          </cell>
        </row>
        <row r="97">
          <cell r="Q97">
            <v>3</v>
          </cell>
          <cell r="R97">
            <v>5</v>
          </cell>
        </row>
        <row r="98">
          <cell r="Q98">
            <v>3.5</v>
          </cell>
          <cell r="R98">
            <v>11</v>
          </cell>
        </row>
        <row r="99">
          <cell r="Q99">
            <v>4</v>
          </cell>
          <cell r="R99">
            <v>2</v>
          </cell>
        </row>
        <row r="100">
          <cell r="Q100" t="str">
            <v>More</v>
          </cell>
          <cell r="R100">
            <v>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2B1F9C-6AF5-4A43-A4D9-F849EDA990D1}" name="Tabuľka3" displayName="Tabuľka3" ref="B2:H202" totalsRowShown="0" headerRowDxfId="10" headerRowBorderDxfId="9" tableBorderDxfId="8" totalsRowBorderDxfId="7">
  <autoFilter ref="B2:H202" xr:uid="{57F45ADF-75AF-4E3C-8D4F-41298D98BA86}"/>
  <sortState xmlns:xlrd2="http://schemas.microsoft.com/office/spreadsheetml/2017/richdata2" ref="B3:H202">
    <sortCondition ref="B2:B202"/>
  </sortState>
  <tableColumns count="7">
    <tableColumn id="1" xr3:uid="{4C608527-6913-4018-8DD7-357EBB2D0B20}" name="x1" dataDxfId="6"/>
    <tableColumn id="3" xr3:uid="{727ECB8A-5A15-499D-801E-0A8B907CC8F0}" name="teoreticka dist.Funkcia" dataDxfId="5">
      <calculatedColumnFormula>A3/200</calculatedColumnFormula>
    </tableColumn>
    <tableColumn id="4" xr3:uid="{2278BD4A-A5BE-400A-B0EB-48CE3A30C5F4}" name="empiricka dist. Funkcia N(0,1)" dataDxfId="4">
      <calculatedColumnFormula>_xlfn.NORM.DIST(Tabuľka3[[#This Row],[x1]],0,1,1)</calculatedColumnFormula>
    </tableColumn>
    <tableColumn id="5" xr3:uid="{402541C6-F2CF-41B1-A74B-052F1D877572}" name="delta 1" dataDxfId="3">
      <calculatedColumnFormula>ABS(Tabuľka3[[#This Row],[teoreticka dist.Funkcia]]-Tabuľka3[[#This Row],[empiricka dist. Funkcia N(0,1)]])</calculatedColumnFormula>
    </tableColumn>
    <tableColumn id="6" xr3:uid="{26703919-0B5C-4922-BA0F-A5ABB2E8C736}" name="empiricka dist. funkcia N(0,2)" dataDxfId="2">
      <calculatedColumnFormula>_xlfn.NORM.DIST(Tabuľka3[[#This Row],[x1]],0,2,1)</calculatedColumnFormula>
    </tableColumn>
    <tableColumn id="7" xr3:uid="{6885046E-6F58-4092-9433-A43DDD636D77}" name="delta 2" dataDxfId="1">
      <calculatedColumnFormula>ABS(Tabuľka3[[#This Row],[teoreticka dist.Funkcia]]-Tabuľka3[[#This Row],[empiricka dist. funkcia N(0,2)]])</calculatedColumnFormula>
    </tableColumn>
    <tableColumn id="2" xr3:uid="{33723F72-D0EB-435F-A7B1-102EFDF14D35}" name="x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078B-6671-49D7-A891-C636F656DA5A}">
  <dimension ref="B2:AB503"/>
  <sheetViews>
    <sheetView topLeftCell="M1" zoomScale="80" zoomScaleNormal="80" workbookViewId="0">
      <selection activeCell="AJ65" sqref="AJ65"/>
    </sheetView>
  </sheetViews>
  <sheetFormatPr defaultRowHeight="14.25" x14ac:dyDescent="0.45"/>
  <cols>
    <col min="3" max="3" width="11.19921875" bestFit="1" customWidth="1"/>
    <col min="12" max="12" width="10" customWidth="1"/>
    <col min="18" max="21" width="9.796875" bestFit="1" customWidth="1"/>
    <col min="22" max="22" width="8.73046875" customWidth="1"/>
    <col min="23" max="24" width="9.796875" bestFit="1" customWidth="1"/>
    <col min="25" max="25" width="9.53125" customWidth="1"/>
    <col min="27" max="27" width="16.46484375" bestFit="1" customWidth="1"/>
    <col min="36" max="36" width="12" bestFit="1" customWidth="1"/>
  </cols>
  <sheetData>
    <row r="2" spans="2:25" x14ac:dyDescent="0.45">
      <c r="B2" t="s">
        <v>101</v>
      </c>
      <c r="C2">
        <v>0</v>
      </c>
      <c r="D2">
        <v>0.01</v>
      </c>
      <c r="E2">
        <v>0.02</v>
      </c>
      <c r="F2">
        <v>0.03</v>
      </c>
      <c r="G2">
        <v>0.04</v>
      </c>
      <c r="H2">
        <v>0.05</v>
      </c>
      <c r="I2">
        <v>0.06</v>
      </c>
      <c r="J2">
        <v>7.0000000000000007E-2</v>
      </c>
      <c r="K2">
        <v>0.08</v>
      </c>
      <c r="L2">
        <v>0.09</v>
      </c>
      <c r="O2" t="s">
        <v>101</v>
      </c>
      <c r="P2">
        <v>0</v>
      </c>
      <c r="Q2">
        <v>0.01</v>
      </c>
      <c r="R2">
        <v>0.02</v>
      </c>
      <c r="S2">
        <v>0.03</v>
      </c>
      <c r="T2">
        <v>0.04</v>
      </c>
      <c r="U2">
        <v>0.05</v>
      </c>
      <c r="V2">
        <v>0.06</v>
      </c>
      <c r="W2">
        <v>7.0000000000000007E-2</v>
      </c>
      <c r="X2">
        <v>0.08</v>
      </c>
      <c r="Y2">
        <v>0.09</v>
      </c>
    </row>
    <row r="3" spans="2:25" x14ac:dyDescent="0.45">
      <c r="B3">
        <v>-3</v>
      </c>
      <c r="C3" s="34">
        <f>_xlfn.NORM.DIST($B3-C$2,0,1,1)</f>
        <v>1.3498980316300933E-3</v>
      </c>
      <c r="D3" s="34">
        <f t="shared" ref="D3:L18" si="0">_xlfn.NORM.DIST($B3-D$2,0,1,1)</f>
        <v>1.3062384487694675E-3</v>
      </c>
      <c r="E3" s="34">
        <f t="shared" si="0"/>
        <v>1.2638734276722969E-3</v>
      </c>
      <c r="F3" s="34">
        <f t="shared" si="0"/>
        <v>1.2227686935922593E-3</v>
      </c>
      <c r="G3" s="34">
        <f t="shared" si="0"/>
        <v>1.1828907431044044E-3</v>
      </c>
      <c r="H3" s="34">
        <f t="shared" si="0"/>
        <v>1.1442068310226975E-3</v>
      </c>
      <c r="I3" s="34">
        <f t="shared" si="0"/>
        <v>1.1066849574092469E-3</v>
      </c>
      <c r="J3" s="34">
        <f t="shared" si="0"/>
        <v>1.0702938546789222E-3</v>
      </c>
      <c r="K3" s="34">
        <f t="shared" si="0"/>
        <v>1.0350029748028415E-3</v>
      </c>
      <c r="L3" s="34">
        <f>_xlfn.NORM.DIST($B3-L$2,0,1,1)</f>
        <v>1.0007824766140115E-3</v>
      </c>
      <c r="O3">
        <v>-3</v>
      </c>
      <c r="P3" s="34">
        <f>_xlfn.NORM.DIST($O3-P$2,$AB$18,SQRT($AB$19),0)</f>
        <v>4.4318484119380075E-3</v>
      </c>
      <c r="Q3" s="34">
        <f>_xlfn.NORM.DIST($O3-Q$2,$AB$18,SQRT($AB$19),0)</f>
        <v>4.3006524587304498E-3</v>
      </c>
      <c r="R3" s="34">
        <f>_xlfn.NORM.DIST($O3-R$2,$AB$18,SQRT($AB$19),0)</f>
        <v>4.1729229845239623E-3</v>
      </c>
      <c r="S3" s="34">
        <f>_xlfn.NORM.DIST($O3-S$2,$AB$18,SQRT($AB$19),0)</f>
        <v>4.04858220009443E-3</v>
      </c>
      <c r="T3" s="34">
        <f>_xlfn.NORM.DIST($O3-T$2,$AB$18,SQRT($AB$19),0)</f>
        <v>3.9275536289247789E-3</v>
      </c>
      <c r="U3" s="34">
        <f>_xlfn.NORM.DIST($O3-U$2,$AB$18,SQRT($AB$19),0)</f>
        <v>3.8097620982218104E-3</v>
      </c>
      <c r="V3" s="34">
        <f>_xlfn.NORM.DIST($O3-V$2,$AB$18,SQRT($AB$19),0)</f>
        <v>3.6951337295590349E-3</v>
      </c>
      <c r="W3" s="34">
        <f>_xlfn.NORM.DIST($O3-W$2,$AB$18,SQRT($AB$19),0)</f>
        <v>3.5835959291623614E-3</v>
      </c>
      <c r="X3" s="34">
        <f>_xlfn.NORM.DIST($O3-X$2,$AB$18,SQRT($AB$19),0)</f>
        <v>3.4750773778549375E-3</v>
      </c>
      <c r="Y3" s="34">
        <f>_xlfn.NORM.DIST($O3-Y$2,$AB$18,SQRT($AB$19),0)</f>
        <v>3.3695080206774812E-3</v>
      </c>
    </row>
    <row r="4" spans="2:25" x14ac:dyDescent="0.45">
      <c r="B4">
        <v>-2.9</v>
      </c>
      <c r="C4" s="34">
        <f t="shared" ref="C4:L33" si="1">_xlfn.NORM.DIST($B4-C$2,0,1,1)</f>
        <v>1.8658133003840378E-3</v>
      </c>
      <c r="D4" s="34">
        <f t="shared" si="0"/>
        <v>1.807143780806431E-3</v>
      </c>
      <c r="E4" s="34">
        <f t="shared" si="0"/>
        <v>1.7501569286760988E-3</v>
      </c>
      <c r="F4" s="34">
        <f t="shared" si="0"/>
        <v>1.6948100192772627E-3</v>
      </c>
      <c r="G4" s="34">
        <f t="shared" si="0"/>
        <v>1.6410612341569962E-3</v>
      </c>
      <c r="H4" s="34">
        <f t="shared" si="0"/>
        <v>1.5888696473648693E-3</v>
      </c>
      <c r="I4" s="34">
        <f t="shared" si="0"/>
        <v>1.538195211738057E-3</v>
      </c>
      <c r="J4" s="34">
        <f t="shared" si="0"/>
        <v>1.4889987452374655E-3</v>
      </c>
      <c r="K4" s="34">
        <f t="shared" si="0"/>
        <v>1.4412419173400134E-3</v>
      </c>
      <c r="L4" s="34">
        <f t="shared" si="0"/>
        <v>1.3948872354922507E-3</v>
      </c>
      <c r="O4">
        <v>-2.9</v>
      </c>
      <c r="P4" s="34">
        <f>_xlfn.NORM.DIST($O4-P$2,$AB$18,SQRT($AB$19),0)</f>
        <v>5.9525324197758538E-3</v>
      </c>
      <c r="Q4" s="34">
        <f>_xlfn.NORM.DIST($O4-Q$2,$AB$18,SQRT($AB$19),0)</f>
        <v>5.7820988856694825E-3</v>
      </c>
      <c r="R4" s="34">
        <f>_xlfn.NORM.DIST($O4-R$2,$AB$18,SQRT($AB$19),0)</f>
        <v>5.615983595990969E-3</v>
      </c>
      <c r="S4" s="34">
        <f>_xlfn.NORM.DIST($O4-S$2,$AB$18,SQRT($AB$19),0)</f>
        <v>5.4540952350565549E-3</v>
      </c>
      <c r="T4" s="34">
        <f>_xlfn.NORM.DIST($O4-T$2,$AB$18,SQRT($AB$19),0)</f>
        <v>5.2963438653110201E-3</v>
      </c>
      <c r="U4" s="34">
        <f>_xlfn.NORM.DIST($O4-U$2,$AB$18,SQRT($AB$19),0)</f>
        <v>5.1426409230539436E-3</v>
      </c>
      <c r="V4" s="34">
        <f>_xlfn.NORM.DIST($O4-V$2,$AB$18,SQRT($AB$19),0)</f>
        <v>4.9928992136123763E-3</v>
      </c>
      <c r="W4" s="34">
        <f>_xlfn.NORM.DIST($O4-W$2,$AB$18,SQRT($AB$19),0)</f>
        <v>4.8470329059789527E-3</v>
      </c>
      <c r="X4" s="34">
        <f>_xlfn.NORM.DIST($O4-X$2,$AB$18,SQRT($AB$19),0)</f>
        <v>4.7049575269339792E-3</v>
      </c>
      <c r="Y4" s="34">
        <f>_xlfn.NORM.DIST($O4-Y$2,$AB$18,SQRT($AB$19),0)</f>
        <v>4.5665899546701487E-3</v>
      </c>
    </row>
    <row r="5" spans="2:25" x14ac:dyDescent="0.45">
      <c r="B5">
        <v>-2.8</v>
      </c>
      <c r="C5" s="34">
        <f t="shared" si="1"/>
        <v>2.5551303304279312E-3</v>
      </c>
      <c r="D5" s="34">
        <f t="shared" si="0"/>
        <v>2.4770749987858636E-3</v>
      </c>
      <c r="E5" s="34">
        <f t="shared" si="0"/>
        <v>2.4011824741892529E-3</v>
      </c>
      <c r="F5" s="34">
        <f t="shared" si="0"/>
        <v>2.3274002067315554E-3</v>
      </c>
      <c r="G5" s="34">
        <f t="shared" si="0"/>
        <v>2.2556766915423207E-3</v>
      </c>
      <c r="H5" s="34">
        <f t="shared" si="0"/>
        <v>2.1859614549132396E-3</v>
      </c>
      <c r="I5" s="34">
        <f t="shared" si="0"/>
        <v>2.1182050404046204E-3</v>
      </c>
      <c r="J5" s="34">
        <f t="shared" si="0"/>
        <v>2.0523589949397532E-3</v>
      </c>
      <c r="K5" s="34">
        <f t="shared" si="0"/>
        <v>1.9883758548943252E-3</v>
      </c>
      <c r="L5" s="34">
        <f t="shared" si="0"/>
        <v>1.9262091321878626E-3</v>
      </c>
      <c r="O5">
        <v>-2.8</v>
      </c>
      <c r="P5" s="34">
        <f>_xlfn.NORM.DIST($O5-P$2,$AB$18,SQRT($AB$19),0)</f>
        <v>7.9154515829799686E-3</v>
      </c>
      <c r="Q5" s="34">
        <f>_xlfn.NORM.DIST($O5-Q$2,$AB$18,SQRT($AB$19),0)</f>
        <v>7.6965082022373314E-3</v>
      </c>
      <c r="R5" s="34">
        <f>_xlfn.NORM.DIST($O5-R$2,$AB$18,SQRT($AB$19),0)</f>
        <v>7.4828725257805638E-3</v>
      </c>
      <c r="S5" s="34">
        <f>_xlfn.NORM.DIST($O5-S$2,$AB$18,SQRT($AB$19),0)</f>
        <v>7.2744393571412304E-3</v>
      </c>
      <c r="T5" s="34">
        <f>_xlfn.NORM.DIST($O5-T$2,$AB$18,SQRT($AB$19),0)</f>
        <v>7.0711048860194487E-3</v>
      </c>
      <c r="U5" s="34">
        <f>_xlfn.NORM.DIST($O5-U$2,$AB$18,SQRT($AB$19),0)</f>
        <v>6.8727666906139781E-3</v>
      </c>
      <c r="V5" s="34">
        <f>_xlfn.NORM.DIST($O5-V$2,$AB$18,SQRT($AB$19),0)</f>
        <v>6.6793237392026202E-3</v>
      </c>
      <c r="W5" s="34">
        <f>_xlfn.NORM.DIST($O5-W$2,$AB$18,SQRT($AB$19),0)</f>
        <v>6.4906763909933704E-3</v>
      </c>
      <c r="X5" s="34">
        <f>_xlfn.NORM.DIST($O5-X$2,$AB$18,SQRT($AB$19),0)</f>
        <v>6.3067263962659275E-3</v>
      </c>
      <c r="Y5" s="34">
        <f>_xlfn.NORM.DIST($O5-Y$2,$AB$18,SQRT($AB$19),0)</f>
        <v>6.1273768958236934E-3</v>
      </c>
    </row>
    <row r="6" spans="2:25" x14ac:dyDescent="0.45">
      <c r="B6">
        <v>-2.7</v>
      </c>
      <c r="C6" s="34">
        <f t="shared" si="1"/>
        <v>3.4669738030406643E-3</v>
      </c>
      <c r="D6" s="34">
        <f t="shared" si="0"/>
        <v>3.3641604066691941E-3</v>
      </c>
      <c r="E6" s="34">
        <f t="shared" si="0"/>
        <v>3.2640958158913066E-3</v>
      </c>
      <c r="F6" s="34">
        <f t="shared" si="0"/>
        <v>3.1667162773577947E-3</v>
      </c>
      <c r="G6" s="34">
        <f t="shared" si="0"/>
        <v>3.071959218650487E-3</v>
      </c>
      <c r="H6" s="34">
        <f t="shared" si="0"/>
        <v>2.9797632350545551E-3</v>
      </c>
      <c r="I6" s="34">
        <f t="shared" si="0"/>
        <v>2.8900680762261443E-3</v>
      </c>
      <c r="J6" s="34">
        <f t="shared" si="0"/>
        <v>2.8028146327650242E-3</v>
      </c>
      <c r="K6" s="34">
        <f t="shared" si="0"/>
        <v>2.7179449227012539E-3</v>
      </c>
      <c r="L6" s="34">
        <f t="shared" si="0"/>
        <v>2.6354020779049505E-3</v>
      </c>
      <c r="O6">
        <v>-2.7</v>
      </c>
      <c r="P6" s="34">
        <f>_xlfn.NORM.DIST($O6-P$2,$AB$18,SQRT($AB$19),0)</f>
        <v>1.0420934814422592E-2</v>
      </c>
      <c r="Q6" s="34">
        <f>_xlfn.NORM.DIST($O6-Q$2,$AB$18,SQRT($AB$19),0)</f>
        <v>1.0142826894787077E-2</v>
      </c>
      <c r="R6" s="34">
        <f>_xlfn.NORM.DIST($O6-R$2,$AB$18,SQRT($AB$19),0)</f>
        <v>9.8711537947511301E-3</v>
      </c>
      <c r="S6" s="34">
        <f>_xlfn.NORM.DIST($O6-S$2,$AB$18,SQRT($AB$19),0)</f>
        <v>9.6057967635395872E-3</v>
      </c>
      <c r="T6" s="34">
        <f>_xlfn.NORM.DIST($O6-T$2,$AB$18,SQRT($AB$19),0)</f>
        <v>9.3466383676122835E-3</v>
      </c>
      <c r="U6" s="34">
        <f>_xlfn.NORM.DIST($O6-U$2,$AB$18,SQRT($AB$19),0)</f>
        <v>9.0935625015910529E-3</v>
      </c>
      <c r="V6" s="34">
        <f>_xlfn.NORM.DIST($O6-V$2,$AB$18,SQRT($AB$19),0)</f>
        <v>8.8464543982372194E-3</v>
      </c>
      <c r="W6" s="34">
        <f>_xlfn.NORM.DIST($O6-W$2,$AB$18,SQRT($AB$19),0)</f>
        <v>8.6052006374996715E-3</v>
      </c>
      <c r="X6" s="34">
        <f>_xlfn.NORM.DIST($O6-X$2,$AB$18,SQRT($AB$19),0)</f>
        <v>8.3696891546530226E-3</v>
      </c>
      <c r="Y6" s="34">
        <f>_xlfn.NORM.DIST($O6-Y$2,$AB$18,SQRT($AB$19),0)</f>
        <v>8.1398092475460215E-3</v>
      </c>
    </row>
    <row r="7" spans="2:25" x14ac:dyDescent="0.45">
      <c r="B7">
        <v>-2.6</v>
      </c>
      <c r="C7" s="34">
        <f t="shared" si="1"/>
        <v>4.6611880237187476E-3</v>
      </c>
      <c r="D7" s="34">
        <f t="shared" si="0"/>
        <v>4.5271111329673241E-3</v>
      </c>
      <c r="E7" s="34">
        <f t="shared" si="0"/>
        <v>4.3964883481213092E-3</v>
      </c>
      <c r="F7" s="34">
        <f t="shared" si="0"/>
        <v>4.2692434090893508E-3</v>
      </c>
      <c r="G7" s="34">
        <f t="shared" si="0"/>
        <v>4.1453013610360367E-3</v>
      </c>
      <c r="H7" s="34">
        <f t="shared" si="0"/>
        <v>4.0245885427583044E-3</v>
      </c>
      <c r="I7" s="34">
        <f t="shared" si="0"/>
        <v>3.9070325748527717E-3</v>
      </c>
      <c r="J7" s="34">
        <f t="shared" si="0"/>
        <v>3.7925623476854869E-3</v>
      </c>
      <c r="K7" s="34">
        <f t="shared" si="0"/>
        <v>3.6811080091749787E-3</v>
      </c>
      <c r="L7" s="34">
        <f t="shared" si="0"/>
        <v>3.5726009523997363E-3</v>
      </c>
      <c r="O7">
        <v>-2.6</v>
      </c>
      <c r="P7" s="34">
        <f>_xlfn.NORM.DIST($O7-P$2,$AB$18,SQRT($AB$19),0)</f>
        <v>1.3582969233685613E-2</v>
      </c>
      <c r="Q7" s="34">
        <f>_xlfn.NORM.DIST($O7-Q$2,$AB$18,SQRT($AB$19),0)</f>
        <v>1.3233701843821374E-2</v>
      </c>
      <c r="R7" s="34">
        <f>_xlfn.NORM.DIST($O7-R$2,$AB$18,SQRT($AB$19),0)</f>
        <v>1.2892126107895304E-2</v>
      </c>
      <c r="S7" s="34">
        <f>_xlfn.NORM.DIST($O7-S$2,$AB$18,SQRT($AB$19),0)</f>
        <v>1.2558110926378211E-2</v>
      </c>
      <c r="T7" s="34">
        <f>_xlfn.NORM.DIST($O7-T$2,$AB$18,SQRT($AB$19),0)</f>
        <v>1.2231526351277971E-2</v>
      </c>
      <c r="U7" s="34">
        <f>_xlfn.NORM.DIST($O7-U$2,$AB$18,SQRT($AB$19),0)</f>
        <v>1.1912243607605179E-2</v>
      </c>
      <c r="V7" s="34">
        <f>_xlfn.NORM.DIST($O7-V$2,$AB$18,SQRT($AB$19),0)</f>
        <v>1.1600135113702561E-2</v>
      </c>
      <c r="W7" s="34">
        <f>_xlfn.NORM.DIST($O7-W$2,$AB$18,SQRT($AB$19),0)</f>
        <v>1.1295074500456135E-2</v>
      </c>
      <c r="X7" s="34">
        <f>_xlfn.NORM.DIST($O7-X$2,$AB$18,SQRT($AB$19),0)</f>
        <v>1.0996936629405572E-2</v>
      </c>
      <c r="Y7" s="34">
        <f>_xlfn.NORM.DIST($O7-Y$2,$AB$18,SQRT($AB$19),0)</f>
        <v>1.0705597609772187E-2</v>
      </c>
    </row>
    <row r="8" spans="2:25" x14ac:dyDescent="0.45">
      <c r="B8">
        <v>-2.5</v>
      </c>
      <c r="C8" s="34">
        <f t="shared" si="1"/>
        <v>6.2096653257761331E-3</v>
      </c>
      <c r="D8" s="34">
        <f t="shared" si="0"/>
        <v>6.0365580804126653E-3</v>
      </c>
      <c r="E8" s="34">
        <f t="shared" si="0"/>
        <v>5.8677417153325615E-3</v>
      </c>
      <c r="F8" s="34">
        <f t="shared" si="0"/>
        <v>5.7031263329506993E-3</v>
      </c>
      <c r="G8" s="34">
        <f t="shared" si="0"/>
        <v>5.5426234430825993E-3</v>
      </c>
      <c r="H8" s="34">
        <f t="shared" si="0"/>
        <v>5.3861459540666869E-3</v>
      </c>
      <c r="I8" s="34">
        <f t="shared" si="0"/>
        <v>5.2336081635557816E-3</v>
      </c>
      <c r="J8" s="34">
        <f t="shared" si="0"/>
        <v>5.0849257489910355E-3</v>
      </c>
      <c r="K8" s="34">
        <f t="shared" si="0"/>
        <v>4.9400157577706438E-3</v>
      </c>
      <c r="L8" s="34">
        <f t="shared" si="0"/>
        <v>4.7987965971261785E-3</v>
      </c>
      <c r="O8">
        <v>-2.5</v>
      </c>
      <c r="P8" s="34">
        <f>_xlfn.NORM.DIST($O8-P$2,$AB$18,SQRT($AB$19),0)</f>
        <v>1.752830049356854E-2</v>
      </c>
      <c r="Q8" s="34">
        <f>_xlfn.NORM.DIST($O8-Q$2,$AB$18,SQRT($AB$19),0)</f>
        <v>1.7094670457496956E-2</v>
      </c>
      <c r="R8" s="34">
        <f>_xlfn.NORM.DIST($O8-R$2,$AB$18,SQRT($AB$19),0)</f>
        <v>1.6670100837381057E-2</v>
      </c>
      <c r="S8" s="34">
        <f>_xlfn.NORM.DIST($O8-S$2,$AB$18,SQRT($AB$19),0)</f>
        <v>1.6254450460600506E-2</v>
      </c>
      <c r="T8" s="34">
        <f>_xlfn.NORM.DIST($O8-T$2,$AB$18,SQRT($AB$19),0)</f>
        <v>1.5847579025360818E-2</v>
      </c>
      <c r="U8" s="34">
        <f>_xlfn.NORM.DIST($O8-U$2,$AB$18,SQRT($AB$19),0)</f>
        <v>1.5449347134395174E-2</v>
      </c>
      <c r="V8" s="34">
        <f>_xlfn.NORM.DIST($O8-V$2,$AB$18,SQRT($AB$19),0)</f>
        <v>1.5059616327377449E-2</v>
      </c>
      <c r="W8" s="34">
        <f>_xlfn.NORM.DIST($O8-W$2,$AB$18,SQRT($AB$19),0)</f>
        <v>1.4678249112060044E-2</v>
      </c>
      <c r="X8" s="34">
        <f>_xlfn.NORM.DIST($O8-X$2,$AB$18,SQRT($AB$19),0)</f>
        <v>1.430510899414969E-2</v>
      </c>
      <c r="Y8" s="34">
        <f>_xlfn.NORM.DIST($O8-Y$2,$AB$18,SQRT($AB$19),0)</f>
        <v>1.3940060505935825E-2</v>
      </c>
    </row>
    <row r="9" spans="2:25" x14ac:dyDescent="0.45">
      <c r="B9">
        <v>-2.4</v>
      </c>
      <c r="C9" s="34">
        <f t="shared" si="1"/>
        <v>8.1975359245961311E-3</v>
      </c>
      <c r="D9" s="34">
        <f t="shared" si="0"/>
        <v>7.9762602607337287E-3</v>
      </c>
      <c r="E9" s="34">
        <f t="shared" si="0"/>
        <v>7.7602535505536425E-3</v>
      </c>
      <c r="F9" s="34">
        <f t="shared" si="0"/>
        <v>7.5494114163092126E-3</v>
      </c>
      <c r="G9" s="34">
        <f t="shared" si="0"/>
        <v>7.3436309553483459E-3</v>
      </c>
      <c r="H9" s="34">
        <f t="shared" si="0"/>
        <v>7.1428107352714204E-3</v>
      </c>
      <c r="I9" s="34">
        <f t="shared" si="0"/>
        <v>6.9468507886243092E-3</v>
      </c>
      <c r="J9" s="34">
        <f t="shared" si="0"/>
        <v>6.7556526071406503E-3</v>
      </c>
      <c r="K9" s="34">
        <f t="shared" si="0"/>
        <v>6.569119135546763E-3</v>
      </c>
      <c r="L9" s="34">
        <f t="shared" si="0"/>
        <v>6.3871547649431782E-3</v>
      </c>
      <c r="O9">
        <v>-2.4</v>
      </c>
      <c r="P9" s="34">
        <f>_xlfn.NORM.DIST($O9-P$2,$AB$18,SQRT($AB$19),0)</f>
        <v>2.2394530294842899E-2</v>
      </c>
      <c r="Q9" s="34">
        <f>_xlfn.NORM.DIST($O9-Q$2,$AB$18,SQRT($AB$19),0)</f>
        <v>2.1862366757929404E-2</v>
      </c>
      <c r="R9" s="34">
        <f>_xlfn.NORM.DIST($O9-R$2,$AB$18,SQRT($AB$19),0)</f>
        <v>2.1340714899922782E-2</v>
      </c>
      <c r="S9" s="34">
        <f>_xlfn.NORM.DIST($O9-S$2,$AB$18,SQRT($AB$19),0)</f>
        <v>2.0829426985092204E-2</v>
      </c>
      <c r="T9" s="34">
        <f>_xlfn.NORM.DIST($O9-T$2,$AB$18,SQRT($AB$19),0)</f>
        <v>2.0328355738225837E-2</v>
      </c>
      <c r="U9" s="34">
        <f>_xlfn.NORM.DIST($O9-U$2,$AB$18,SQRT($AB$19),0)</f>
        <v>1.9837354391795337E-2</v>
      </c>
      <c r="V9" s="34">
        <f>_xlfn.NORM.DIST($O9-V$2,$AB$18,SQRT($AB$19),0)</f>
        <v>1.9356276731736961E-2</v>
      </c>
      <c r="W9" s="34">
        <f>_xlfn.NORM.DIST($O9-W$2,$AB$18,SQRT($AB$19),0)</f>
        <v>1.8884977141856187E-2</v>
      </c>
      <c r="X9" s="34">
        <f>_xlfn.NORM.DIST($O9-X$2,$AB$18,SQRT($AB$19),0)</f>
        <v>1.8423310646862048E-2</v>
      </c>
      <c r="Y9" s="34">
        <f>_xlfn.NORM.DIST($O9-Y$2,$AB$18,SQRT($AB$19),0)</f>
        <v>1.797113295403965E-2</v>
      </c>
    </row>
    <row r="10" spans="2:25" x14ac:dyDescent="0.45">
      <c r="B10">
        <v>-2.2999999999999998</v>
      </c>
      <c r="C10" s="34">
        <f t="shared" si="1"/>
        <v>1.0724110021675811E-2</v>
      </c>
      <c r="D10" s="34">
        <f>_xlfn.NORM.DIST($B10-D$2,0,1,1)</f>
        <v>1.044407706195109E-2</v>
      </c>
      <c r="E10" s="34">
        <f t="shared" si="0"/>
        <v>1.0170438668719676E-2</v>
      </c>
      <c r="F10" s="34">
        <f t="shared" si="0"/>
        <v>9.9030755591642573E-3</v>
      </c>
      <c r="G10" s="34">
        <f t="shared" si="0"/>
        <v>9.6418699453583289E-3</v>
      </c>
      <c r="H10" s="34">
        <f t="shared" si="0"/>
        <v>9.3867055348385835E-3</v>
      </c>
      <c r="I10" s="34">
        <f t="shared" si="0"/>
        <v>9.1374675305726672E-3</v>
      </c>
      <c r="J10" s="34">
        <f t="shared" si="0"/>
        <v>8.8940426303367806E-3</v>
      </c>
      <c r="K10" s="34">
        <f t="shared" si="0"/>
        <v>8.6563190255165429E-3</v>
      </c>
      <c r="L10" s="34">
        <f t="shared" si="0"/>
        <v>8.4241863993456938E-3</v>
      </c>
      <c r="O10">
        <v>-2.2999999999999998</v>
      </c>
      <c r="P10" s="34">
        <f>_xlfn.NORM.DIST($O10-P$2,$AB$18,SQRT($AB$19),0)</f>
        <v>2.8327037741601186E-2</v>
      </c>
      <c r="Q10" s="34">
        <f>_xlfn.NORM.DIST($O10-Q$2,$AB$18,SQRT($AB$19),0)</f>
        <v>2.7681567148336594E-2</v>
      </c>
      <c r="R10" s="34">
        <f>_xlfn.NORM.DIST($O10-R$2,$AB$18,SQRT($AB$19),0)</f>
        <v>2.7048099546881785E-2</v>
      </c>
      <c r="S10" s="34">
        <f>_xlfn.NORM.DIST($O10-S$2,$AB$18,SQRT($AB$19),0)</f>
        <v>2.6426485497261759E-2</v>
      </c>
      <c r="T10" s="34">
        <f>_xlfn.NORM.DIST($O10-T$2,$AB$18,SQRT($AB$19),0)</f>
        <v>2.581657547158769E-2</v>
      </c>
      <c r="U10" s="34">
        <f>_xlfn.NORM.DIST($O10-U$2,$AB$18,SQRT($AB$19),0)</f>
        <v>2.5218219915194417E-2</v>
      </c>
      <c r="V10" s="34">
        <f>_xlfn.NORM.DIST($O10-V$2,$AB$18,SQRT($AB$19),0)</f>
        <v>2.4631269306382507E-2</v>
      </c>
      <c r="W10" s="34">
        <f>_xlfn.NORM.DIST($O10-W$2,$AB$18,SQRT($AB$19),0)</f>
        <v>2.4055574214762995E-2</v>
      </c>
      <c r="X10" s="34">
        <f>_xlfn.NORM.DIST($O10-X$2,$AB$18,SQRT($AB$19),0)</f>
        <v>2.3490985358201363E-2</v>
      </c>
      <c r="Y10" s="34">
        <f>_xlfn.NORM.DIST($O10-Y$2,$AB$18,SQRT($AB$19),0)</f>
        <v>2.2937353658360714E-2</v>
      </c>
    </row>
    <row r="11" spans="2:25" x14ac:dyDescent="0.45">
      <c r="B11">
        <v>-2.2000000000000002</v>
      </c>
      <c r="C11" s="34">
        <f t="shared" si="1"/>
        <v>1.3903447513498597E-2</v>
      </c>
      <c r="D11" s="34">
        <f t="shared" si="0"/>
        <v>1.3552581146419981E-2</v>
      </c>
      <c r="E11" s="34">
        <f t="shared" si="0"/>
        <v>1.3209383807256267E-2</v>
      </c>
      <c r="F11" s="34">
        <f t="shared" si="0"/>
        <v>1.287372143860201E-2</v>
      </c>
      <c r="G11" s="34">
        <f t="shared" si="0"/>
        <v>1.2545461435946561E-2</v>
      </c>
      <c r="H11" s="34">
        <f t="shared" si="0"/>
        <v>1.2224472655044696E-2</v>
      </c>
      <c r="I11" s="34">
        <f t="shared" si="0"/>
        <v>1.1910625418547057E-2</v>
      </c>
      <c r="J11" s="34">
        <f t="shared" si="0"/>
        <v>1.1603791521903535E-2</v>
      </c>
      <c r="K11" s="34">
        <f t="shared" si="0"/>
        <v>1.1303844238552777E-2</v>
      </c>
      <c r="L11" s="34">
        <f t="shared" si="0"/>
        <v>1.1010658324411384E-2</v>
      </c>
      <c r="O11">
        <v>-2.2000000000000002</v>
      </c>
      <c r="P11" s="34">
        <f>_xlfn.NORM.DIST($O11-P$2,$AB$18,SQRT($AB$19),0)</f>
        <v>3.5474592846231424E-2</v>
      </c>
      <c r="Q11" s="34">
        <f>_xlfn.NORM.DIST($O11-Q$2,$AB$18,SQRT($AB$19),0)</f>
        <v>3.470093895391882E-2</v>
      </c>
      <c r="R11" s="34">
        <f>_xlfn.NORM.DIST($O11-R$2,$AB$18,SQRT($AB$19),0)</f>
        <v>3.3940763182449186E-2</v>
      </c>
      <c r="S11" s="34">
        <f>_xlfn.NORM.DIST($O11-S$2,$AB$18,SQRT($AB$19),0)</f>
        <v>3.3193920635861122E-2</v>
      </c>
      <c r="T11" s="34">
        <f>_xlfn.NORM.DIST($O11-T$2,$AB$18,SQRT($AB$19),0)</f>
        <v>3.2460265643697445E-2</v>
      </c>
      <c r="U11" s="34">
        <f>_xlfn.NORM.DIST($O11-U$2,$AB$18,SQRT($AB$19),0)</f>
        <v>3.1739651835667418E-2</v>
      </c>
      <c r="V11" s="34">
        <f>_xlfn.NORM.DIST($O11-V$2,$AB$18,SQRT($AB$19),0)</f>
        <v>3.1031932215008232E-2</v>
      </c>
      <c r="W11" s="34">
        <f>_xlfn.NORM.DIST($O11-W$2,$AB$18,SQRT($AB$19),0)</f>
        <v>3.0336959230531636E-2</v>
      </c>
      <c r="X11" s="34">
        <f>_xlfn.NORM.DIST($O11-X$2,$AB$18,SQRT($AB$19),0)</f>
        <v>2.965458484734125E-2</v>
      </c>
      <c r="Y11" s="34">
        <f>_xlfn.NORM.DIST($O11-Y$2,$AB$18,SQRT($AB$19),0)</f>
        <v>2.8984660616209412E-2</v>
      </c>
    </row>
    <row r="12" spans="2:25" x14ac:dyDescent="0.45">
      <c r="B12">
        <v>-2.1</v>
      </c>
      <c r="C12" s="34">
        <f t="shared" si="1"/>
        <v>1.7864420562816546E-2</v>
      </c>
      <c r="D12" s="34">
        <f t="shared" si="0"/>
        <v>1.7429177937657091E-2</v>
      </c>
      <c r="E12" s="34">
        <f t="shared" si="0"/>
        <v>1.7003022647632787E-2</v>
      </c>
      <c r="F12" s="34">
        <f t="shared" si="0"/>
        <v>1.6585806683605007E-2</v>
      </c>
      <c r="G12" s="34">
        <f t="shared" si="0"/>
        <v>1.6177383372166076E-2</v>
      </c>
      <c r="H12" s="34">
        <f t="shared" si="0"/>
        <v>1.5777607391090503E-2</v>
      </c>
      <c r="I12" s="34">
        <f t="shared" si="0"/>
        <v>1.538633478392545E-2</v>
      </c>
      <c r="J12" s="34">
        <f t="shared" si="0"/>
        <v>1.5003422973732208E-2</v>
      </c>
      <c r="K12" s="34">
        <f t="shared" si="0"/>
        <v>1.4628730775989252E-2</v>
      </c>
      <c r="L12" s="34">
        <f t="shared" si="0"/>
        <v>1.4262118410668875E-2</v>
      </c>
      <c r="O12">
        <v>-2.1</v>
      </c>
      <c r="P12" s="34">
        <f>_xlfn.NORM.DIST($O12-P$2,$AB$18,SQRT($AB$19),0)</f>
        <v>4.3983595980427191E-2</v>
      </c>
      <c r="Q12" s="34">
        <f>_xlfn.NORM.DIST($O12-Q$2,$AB$18,SQRT($AB$19),0)</f>
        <v>4.3067417889265734E-2</v>
      </c>
      <c r="R12" s="34">
        <f>_xlfn.NORM.DIST($O12-R$2,$AB$18,SQRT($AB$19),0)</f>
        <v>4.2166106961770311E-2</v>
      </c>
      <c r="S12" s="34">
        <f>_xlfn.NORM.DIST($O12-S$2,$AB$18,SQRT($AB$19),0)</f>
        <v>4.1279530426330417E-2</v>
      </c>
      <c r="T12" s="34">
        <f>_xlfn.NORM.DIST($O12-T$2,$AB$18,SQRT($AB$19),0)</f>
        <v>4.0407553922860308E-2</v>
      </c>
      <c r="U12" s="34">
        <f>_xlfn.NORM.DIST($O12-U$2,$AB$18,SQRT($AB$19),0)</f>
        <v>3.955004158937022E-2</v>
      </c>
      <c r="V12" s="34">
        <f>_xlfn.NORM.DIST($O12-V$2,$AB$18,SQRT($AB$19),0)</f>
        <v>3.8706856147455608E-2</v>
      </c>
      <c r="W12" s="34">
        <f>_xlfn.NORM.DIST($O12-W$2,$AB$18,SQRT($AB$19),0)</f>
        <v>3.7877858986677483E-2</v>
      </c>
      <c r="X12" s="34">
        <f>_xlfn.NORM.DIST($O12-X$2,$AB$18,SQRT($AB$19),0)</f>
        <v>3.7062910247806474E-2</v>
      </c>
      <c r="Y12" s="34">
        <f>_xlfn.NORM.DIST($O12-Y$2,$AB$18,SQRT($AB$19),0)</f>
        <v>3.6261868904906222E-2</v>
      </c>
    </row>
    <row r="13" spans="2:25" x14ac:dyDescent="0.45">
      <c r="B13">
        <v>-2</v>
      </c>
      <c r="C13" s="34">
        <f t="shared" si="1"/>
        <v>2.2750131948179191E-2</v>
      </c>
      <c r="D13" s="34">
        <f t="shared" si="0"/>
        <v>2.2215594429431475E-2</v>
      </c>
      <c r="E13" s="34">
        <f t="shared" si="0"/>
        <v>2.1691693767646781E-2</v>
      </c>
      <c r="F13" s="34">
        <f t="shared" si="0"/>
        <v>2.1178269642672266E-2</v>
      </c>
      <c r="G13" s="34">
        <f t="shared" si="0"/>
        <v>2.0675162866070039E-2</v>
      </c>
      <c r="H13" s="34">
        <f t="shared" si="0"/>
        <v>2.0182215405704397E-2</v>
      </c>
      <c r="I13" s="34">
        <f t="shared" si="0"/>
        <v>1.9699270409376895E-2</v>
      </c>
      <c r="J13" s="34">
        <f t="shared" si="0"/>
        <v>1.9226172227517276E-2</v>
      </c>
      <c r="K13" s="34">
        <f t="shared" si="0"/>
        <v>1.8762766434937749E-2</v>
      </c>
      <c r="L13" s="34">
        <f t="shared" si="0"/>
        <v>1.8308899851658973E-2</v>
      </c>
      <c r="O13">
        <v>-2</v>
      </c>
      <c r="P13" s="34">
        <f>_xlfn.NORM.DIST($O13-P$2,$AB$18,SQRT($AB$19),0)</f>
        <v>5.3990966513188063E-2</v>
      </c>
      <c r="Q13" s="34">
        <f>_xlfn.NORM.DIST($O13-Q$2,$AB$18,SQRT($AB$19),0)</f>
        <v>5.2919227719240312E-2</v>
      </c>
      <c r="R13" s="34">
        <f>_xlfn.NORM.DIST($O13-R$2,$AB$18,SQRT($AB$19),0)</f>
        <v>5.1863576682820565E-2</v>
      </c>
      <c r="S13" s="34">
        <f>_xlfn.NORM.DIST($O13-S$2,$AB$18,SQRT($AB$19),0)</f>
        <v>5.0823901493691204E-2</v>
      </c>
      <c r="T13" s="34">
        <f>_xlfn.NORM.DIST($O13-T$2,$AB$18,SQRT($AB$19),0)</f>
        <v>4.9800087735070775E-2</v>
      </c>
      <c r="U13" s="34">
        <f>_xlfn.NORM.DIST($O13-U$2,$AB$18,SQRT($AB$19),0)</f>
        <v>4.8792018579182764E-2</v>
      </c>
      <c r="V13" s="34">
        <f>_xlfn.NORM.DIST($O13-V$2,$AB$18,SQRT($AB$19),0)</f>
        <v>4.7799574882077034E-2</v>
      </c>
      <c r="W13" s="34">
        <f>_xlfn.NORM.DIST($O13-W$2,$AB$18,SQRT($AB$19),0)</f>
        <v>4.6822635277683163E-2</v>
      </c>
      <c r="X13" s="34">
        <f>_xlfn.NORM.DIST($O13-X$2,$AB$18,SQRT($AB$19),0)</f>
        <v>4.5861076271054887E-2</v>
      </c>
      <c r="Y13" s="34">
        <f>_xlfn.NORM.DIST($O13-Y$2,$AB$18,SQRT($AB$19),0)</f>
        <v>4.49147723307671E-2</v>
      </c>
    </row>
    <row r="14" spans="2:25" x14ac:dyDescent="0.45">
      <c r="B14">
        <v>-1.9</v>
      </c>
      <c r="C14" s="34">
        <f t="shared" si="1"/>
        <v>2.87165598160018E-2</v>
      </c>
      <c r="D14" s="34">
        <f t="shared" si="0"/>
        <v>2.8066606659772512E-2</v>
      </c>
      <c r="E14" s="34">
        <f t="shared" si="0"/>
        <v>2.7428949703836809E-2</v>
      </c>
      <c r="F14" s="34">
        <f t="shared" si="0"/>
        <v>2.6803418877054948E-2</v>
      </c>
      <c r="G14" s="34">
        <f t="shared" si="0"/>
        <v>2.6189844940452685E-2</v>
      </c>
      <c r="H14" s="34">
        <f t="shared" si="0"/>
        <v>2.5588059521638607E-2</v>
      </c>
      <c r="I14" s="34">
        <f t="shared" si="0"/>
        <v>2.4997895148220432E-2</v>
      </c>
      <c r="J14" s="34">
        <f t="shared" si="0"/>
        <v>2.441918528022255E-2</v>
      </c>
      <c r="K14" s="34">
        <f t="shared" si="0"/>
        <v>2.3851764341508513E-2</v>
      </c>
      <c r="L14" s="34">
        <f t="shared" si="0"/>
        <v>2.329546775021182E-2</v>
      </c>
      <c r="O14">
        <v>-1.9</v>
      </c>
      <c r="P14" s="34">
        <f>_xlfn.NORM.DIST($O14-P$2,$AB$18,SQRT($AB$19),0)</f>
        <v>6.5615814774676595E-2</v>
      </c>
      <c r="Q14" s="34">
        <f>_xlfn.NORM.DIST($O14-Q$2,$AB$18,SQRT($AB$19),0)</f>
        <v>6.4377664329969359E-2</v>
      </c>
      <c r="R14" s="34">
        <f>_xlfn.NORM.DIST($O14-R$2,$AB$18,SQRT($AB$19),0)</f>
        <v>6.3156561435198655E-2</v>
      </c>
      <c r="S14" s="34">
        <f>_xlfn.NORM.DIST($O14-S$2,$AB$18,SQRT($AB$19),0)</f>
        <v>6.1952424628105164E-2</v>
      </c>
      <c r="T14" s="34">
        <f>_xlfn.NORM.DIST($O14-T$2,$AB$18,SQRT($AB$19),0)</f>
        <v>6.0765168954564776E-2</v>
      </c>
      <c r="U14" s="34">
        <f>_xlfn.NORM.DIST($O14-U$2,$AB$18,SQRT($AB$19),0)</f>
        <v>5.9594706068816075E-2</v>
      </c>
      <c r="V14" s="34">
        <f>_xlfn.NORM.DIST($O14-V$2,$AB$18,SQRT($AB$19),0)</f>
        <v>5.8440944333451469E-2</v>
      </c>
      <c r="W14" s="34">
        <f>_xlfn.NORM.DIST($O14-W$2,$AB$18,SQRT($AB$19),0)</f>
        <v>5.7303788919117131E-2</v>
      </c>
      <c r="X14" s="34">
        <f>_xlfn.NORM.DIST($O14-X$2,$AB$18,SQRT($AB$19),0)</f>
        <v>5.6183141903868049E-2</v>
      </c>
      <c r="Y14" s="34">
        <f>_xlfn.NORM.DIST($O14-Y$2,$AB$18,SQRT($AB$19),0)</f>
        <v>5.5078902372125767E-2</v>
      </c>
    </row>
    <row r="15" spans="2:25" x14ac:dyDescent="0.45">
      <c r="B15">
        <v>-1.8</v>
      </c>
      <c r="C15" s="34">
        <f t="shared" si="1"/>
        <v>3.5930319112925789E-2</v>
      </c>
      <c r="D15" s="34">
        <f t="shared" si="0"/>
        <v>3.5147893584038796E-2</v>
      </c>
      <c r="E15" s="34">
        <f t="shared" si="0"/>
        <v>3.4379502445889977E-2</v>
      </c>
      <c r="F15" s="34">
        <f t="shared" si="0"/>
        <v>3.3624969419628316E-2</v>
      </c>
      <c r="G15" s="34">
        <f t="shared" si="0"/>
        <v>3.2884118659163887E-2</v>
      </c>
      <c r="H15" s="34">
        <f t="shared" si="0"/>
        <v>3.2156774795613713E-2</v>
      </c>
      <c r="I15" s="34">
        <f t="shared" si="0"/>
        <v>3.1442762980752693E-2</v>
      </c>
      <c r="J15" s="34">
        <f t="shared" si="0"/>
        <v>3.074190892946595E-2</v>
      </c>
      <c r="K15" s="34">
        <f t="shared" si="0"/>
        <v>3.0054038961199774E-2</v>
      </c>
      <c r="L15" s="34">
        <f t="shared" si="0"/>
        <v>2.9378980040409414E-2</v>
      </c>
      <c r="O15">
        <v>-1.8</v>
      </c>
      <c r="P15" s="34">
        <f>_xlfn.NORM.DIST($O15-P$2,$AB$18,SQRT($AB$19),0)</f>
        <v>7.8950158300894149E-2</v>
      </c>
      <c r="Q15" s="34">
        <f>_xlfn.NORM.DIST($O15-Q$2,$AB$18,SQRT($AB$19),0)</f>
        <v>7.7537891990133986E-2</v>
      </c>
      <c r="R15" s="34">
        <f>_xlfn.NORM.DIST($O15-R$2,$AB$18,SQRT($AB$19),0)</f>
        <v>7.6143273696207311E-2</v>
      </c>
      <c r="S15" s="34">
        <f>_xlfn.NORM.DIST($O15-S$2,$AB$18,SQRT($AB$19),0)</f>
        <v>7.4766262398367603E-2</v>
      </c>
      <c r="T15" s="34">
        <f>_xlfn.NORM.DIST($O15-T$2,$AB$18,SQRT($AB$19),0)</f>
        <v>7.3406812581656891E-2</v>
      </c>
      <c r="U15" s="34">
        <f>_xlfn.NORM.DIST($O15-U$2,$AB$18,SQRT($AB$19),0)</f>
        <v>7.2064874336217985E-2</v>
      </c>
      <c r="V15" s="34">
        <f>_xlfn.NORM.DIST($O15-V$2,$AB$18,SQRT($AB$19),0)</f>
        <v>7.074039345698338E-2</v>
      </c>
      <c r="W15" s="34">
        <f>_xlfn.NORM.DIST($O15-W$2,$AB$18,SQRT($AB$19),0)</f>
        <v>6.9433311543674187E-2</v>
      </c>
      <c r="X15" s="34">
        <f>_xlfn.NORM.DIST($O15-X$2,$AB$18,SQRT($AB$19),0)</f>
        <v>6.814356610104455E-2</v>
      </c>
      <c r="Y15" s="34">
        <f>_xlfn.NORM.DIST($O15-Y$2,$AB$18,SQRT($AB$19),0)</f>
        <v>6.6871090639307143E-2</v>
      </c>
    </row>
    <row r="16" spans="2:25" x14ac:dyDescent="0.45">
      <c r="B16">
        <v>-1.7</v>
      </c>
      <c r="C16" s="34">
        <f t="shared" si="1"/>
        <v>4.4565462758543041E-2</v>
      </c>
      <c r="D16" s="34">
        <f t="shared" si="0"/>
        <v>4.3632936524031884E-2</v>
      </c>
      <c r="E16" s="34">
        <f t="shared" si="0"/>
        <v>4.2716220791328911E-2</v>
      </c>
      <c r="F16" s="34">
        <f t="shared" si="0"/>
        <v>4.181513761359492E-2</v>
      </c>
      <c r="G16" s="34">
        <f t="shared" si="0"/>
        <v>4.0929508978807365E-2</v>
      </c>
      <c r="H16" s="34">
        <f t="shared" si="0"/>
        <v>4.00591568638171E-2</v>
      </c>
      <c r="I16" s="34">
        <f t="shared" si="0"/>
        <v>3.9203903287482647E-2</v>
      </c>
      <c r="J16" s="34">
        <f t="shared" si="0"/>
        <v>3.8363570362871233E-2</v>
      </c>
      <c r="K16" s="34">
        <f t="shared" si="0"/>
        <v>3.7537980348516783E-2</v>
      </c>
      <c r="L16" s="34">
        <f t="shared" si="0"/>
        <v>3.6726955698726291E-2</v>
      </c>
      <c r="O16">
        <v>-1.7</v>
      </c>
      <c r="P16" s="34">
        <f>_xlfn.NORM.DIST($O16-P$2,$AB$18,SQRT($AB$19),0)</f>
        <v>9.4049077376886947E-2</v>
      </c>
      <c r="Q16" s="34">
        <f>_xlfn.NORM.DIST($O16-Q$2,$AB$18,SQRT($AB$19),0)</f>
        <v>9.2459133396580684E-2</v>
      </c>
      <c r="R16" s="34">
        <f>_xlfn.NORM.DIST($O16-R$2,$AB$18,SQRT($AB$19),0)</f>
        <v>9.0886979016282871E-2</v>
      </c>
      <c r="S16" s="34">
        <f>_xlfn.NORM.DIST($O16-S$2,$AB$18,SQRT($AB$19),0)</f>
        <v>8.9332623487655E-2</v>
      </c>
      <c r="T16" s="34">
        <f>_xlfn.NORM.DIST($O16-T$2,$AB$18,SQRT($AB$19),0)</f>
        <v>8.7796070610905622E-2</v>
      </c>
      <c r="U16" s="34">
        <f>_xlfn.NORM.DIST($O16-U$2,$AB$18,SQRT($AB$19),0)</f>
        <v>8.6277318826511532E-2</v>
      </c>
      <c r="V16" s="34">
        <f>_xlfn.NORM.DIST($O16-V$2,$AB$18,SQRT($AB$19),0)</f>
        <v>8.4776361308022227E-2</v>
      </c>
      <c r="W16" s="34">
        <f>_xlfn.NORM.DIST($O16-W$2,$AB$18,SQRT($AB$19),0)</f>
        <v>8.3293186055874463E-2</v>
      </c>
      <c r="X16" s="34">
        <f>_xlfn.NORM.DIST($O16-X$2,$AB$18,SQRT($AB$19),0)</f>
        <v>8.1827775992142804E-2</v>
      </c>
      <c r="Y16" s="34">
        <f>_xlfn.NORM.DIST($O16-Y$2,$AB$18,SQRT($AB$19),0)</f>
        <v>8.038010905615417E-2</v>
      </c>
    </row>
    <row r="17" spans="2:28" x14ac:dyDescent="0.45">
      <c r="B17">
        <v>-1.6</v>
      </c>
      <c r="C17" s="34">
        <f t="shared" si="1"/>
        <v>5.4799291699557967E-2</v>
      </c>
      <c r="D17" s="34">
        <f t="shared" si="0"/>
        <v>5.3698928148119669E-2</v>
      </c>
      <c r="E17" s="34">
        <f t="shared" si="0"/>
        <v>5.2616138454252052E-2</v>
      </c>
      <c r="F17" s="34">
        <f t="shared" si="0"/>
        <v>5.1550748490089351E-2</v>
      </c>
      <c r="G17" s="34">
        <f t="shared" si="0"/>
        <v>5.0502583474103704E-2</v>
      </c>
      <c r="H17" s="34">
        <f t="shared" si="0"/>
        <v>4.9471468033648082E-2</v>
      </c>
      <c r="I17" s="34">
        <f t="shared" si="0"/>
        <v>4.845722626672281E-2</v>
      </c>
      <c r="J17" s="34">
        <f t="shared" si="0"/>
        <v>4.7459681802947302E-2</v>
      </c>
      <c r="K17" s="34">
        <f t="shared" si="0"/>
        <v>4.6478657863720019E-2</v>
      </c>
      <c r="L17" s="34">
        <f t="shared" si="0"/>
        <v>4.551397732154977E-2</v>
      </c>
      <c r="O17">
        <v>-1.6</v>
      </c>
      <c r="P17" s="34">
        <f>_xlfn.NORM.DIST($O17-P$2,$AB$18,SQRT($AB$19),0)</f>
        <v>0.11092083467945554</v>
      </c>
      <c r="Q17" s="34">
        <f>_xlfn.NORM.DIST($O17-Q$2,$AB$18,SQRT($AB$19),0)</f>
        <v>0.10915476589664735</v>
      </c>
      <c r="R17" s="34">
        <f>_xlfn.NORM.DIST($O17-R$2,$AB$18,SQRT($AB$19),0)</f>
        <v>0.1074060751134838</v>
      </c>
      <c r="S17" s="34">
        <f>_xlfn.NORM.DIST($O17-S$2,$AB$18,SQRT($AB$19),0)</f>
        <v>0.1056748308487636</v>
      </c>
      <c r="T17" s="34">
        <f>_xlfn.NORM.DIST($O17-T$2,$AB$18,SQRT($AB$19),0)</f>
        <v>0.10396109532876419</v>
      </c>
      <c r="U17" s="34">
        <f>_xlfn.NORM.DIST($O17-U$2,$AB$18,SQRT($AB$19),0)</f>
        <v>0.10226492456397798</v>
      </c>
      <c r="V17" s="34">
        <f>_xlfn.NORM.DIST($O17-V$2,$AB$18,SQRT($AB$19),0)</f>
        <v>0.10058636842769055</v>
      </c>
      <c r="W17" s="34">
        <f>_xlfn.NORM.DIST($O17-W$2,$AB$18,SQRT($AB$19),0)</f>
        <v>9.8925470736323698E-2</v>
      </c>
      <c r="X17" s="34">
        <f>_xlfn.NORM.DIST($O17-X$2,$AB$18,SQRT($AB$19),0)</f>
        <v>9.7282269331467469E-2</v>
      </c>
      <c r="Y17" s="34">
        <f>_xlfn.NORM.DIST($O17-Y$2,$AB$18,SQRT($AB$19),0)</f>
        <v>9.5656796163523974E-2</v>
      </c>
    </row>
    <row r="18" spans="2:28" x14ac:dyDescent="0.45">
      <c r="B18">
        <v>-1.5</v>
      </c>
      <c r="C18" s="34">
        <f t="shared" si="1"/>
        <v>6.6807201268858057E-2</v>
      </c>
      <c r="D18" s="34">
        <f t="shared" si="0"/>
        <v>6.5521712088916481E-2</v>
      </c>
      <c r="E18" s="34">
        <f t="shared" si="0"/>
        <v>6.4255487818935766E-2</v>
      </c>
      <c r="F18" s="34">
        <f t="shared" si="0"/>
        <v>6.3008364463978436E-2</v>
      </c>
      <c r="G18" s="34">
        <f t="shared" si="0"/>
        <v>6.1780176711811879E-2</v>
      </c>
      <c r="H18" s="34">
        <f t="shared" si="0"/>
        <v>6.057075800205898E-2</v>
      </c>
      <c r="I18" s="34">
        <f t="shared" si="0"/>
        <v>5.9379940594793013E-2</v>
      </c>
      <c r="J18" s="34">
        <f t="shared" si="0"/>
        <v>5.8207555638553017E-2</v>
      </c>
      <c r="K18" s="34">
        <f t="shared" si="0"/>
        <v>5.7053433237754192E-2</v>
      </c>
      <c r="L18" s="34">
        <f t="shared" si="0"/>
        <v>5.5917402519469417E-2</v>
      </c>
      <c r="O18">
        <v>-1.5</v>
      </c>
      <c r="P18" s="34">
        <f>_xlfn.NORM.DIST($O18-P$2,$AB$18,SQRT($AB$19),0)</f>
        <v>0.12951759566589174</v>
      </c>
      <c r="Q18" s="34">
        <f>_xlfn.NORM.DIST($O18-Q$2,$AB$18,SQRT($AB$19),0)</f>
        <v>0.12758295057214186</v>
      </c>
      <c r="R18" s="34">
        <f>_xlfn.NORM.DIST($O18-R$2,$AB$18,SQRT($AB$19),0)</f>
        <v>0.12566463678908815</v>
      </c>
      <c r="S18" s="34">
        <f>_xlfn.NORM.DIST($O18-S$2,$AB$18,SQRT($AB$19),0)</f>
        <v>0.12376278952152313</v>
      </c>
      <c r="T18" s="34">
        <f>_xlfn.NORM.DIST($O18-T$2,$AB$18,SQRT($AB$19),0)</f>
        <v>0.12187753703240178</v>
      </c>
      <c r="U18" s="34">
        <f>_xlfn.NORM.DIST($O18-U$2,$AB$18,SQRT($AB$19),0)</f>
        <v>0.12000900069698558</v>
      </c>
      <c r="V18" s="34">
        <f>_xlfn.NORM.DIST($O18-V$2,$AB$18,SQRT($AB$19),0)</f>
        <v>0.11815729505958227</v>
      </c>
      <c r="W18" s="34">
        <f>_xlfn.NORM.DIST($O18-W$2,$AB$18,SQRT($AB$19),0)</f>
        <v>0.11632252789280709</v>
      </c>
      <c r="X18" s="34">
        <f>_xlfn.NORM.DIST($O18-X$2,$AB$18,SQRT($AB$19),0)</f>
        <v>0.11450480025929236</v>
      </c>
      <c r="Y18" s="34">
        <f>_xlfn.NORM.DIST($O18-Y$2,$AB$18,SQRT($AB$19),0)</f>
        <v>0.11270420657577056</v>
      </c>
      <c r="AA18" t="s">
        <v>102</v>
      </c>
      <c r="AB18" s="37">
        <v>0</v>
      </c>
    </row>
    <row r="19" spans="2:28" x14ac:dyDescent="0.45">
      <c r="B19">
        <v>-1.4</v>
      </c>
      <c r="C19" s="34">
        <f t="shared" si="1"/>
        <v>8.0756659233771053E-2</v>
      </c>
      <c r="D19" s="34">
        <f t="shared" si="1"/>
        <v>7.9269841453392401E-2</v>
      </c>
      <c r="E19" s="34">
        <f t="shared" si="1"/>
        <v>7.7803840526546347E-2</v>
      </c>
      <c r="F19" s="34">
        <f t="shared" si="1"/>
        <v>7.6358509536739116E-2</v>
      </c>
      <c r="G19" s="34">
        <f t="shared" si="1"/>
        <v>7.4933699534327061E-2</v>
      </c>
      <c r="H19" s="34">
        <f t="shared" si="1"/>
        <v>7.3529259609648373E-2</v>
      </c>
      <c r="I19" s="34">
        <f t="shared" si="1"/>
        <v>7.2145036965893777E-2</v>
      </c>
      <c r="J19" s="34">
        <f t="shared" si="1"/>
        <v>7.0780876991685518E-2</v>
      </c>
      <c r="K19" s="34">
        <f t="shared" si="1"/>
        <v>6.9436623333331698E-2</v>
      </c>
      <c r="L19" s="34">
        <f t="shared" si="1"/>
        <v>6.8112117966725436E-2</v>
      </c>
      <c r="O19">
        <v>-1.4</v>
      </c>
      <c r="P19" s="34">
        <f>_xlfn.NORM.DIST($O19-P$2,$AB$18,SQRT($AB$19),0)</f>
        <v>0.14972746563574488</v>
      </c>
      <c r="Q19" s="34">
        <f>_xlfn.NORM.DIST($O19-Q$2,$AB$18,SQRT($AB$19),0)</f>
        <v>0.14763850406235574</v>
      </c>
      <c r="R19" s="34">
        <f>_xlfn.NORM.DIST($O19-R$2,$AB$18,SQRT($AB$19),0)</f>
        <v>0.14556413003734761</v>
      </c>
      <c r="S19" s="34">
        <f>_xlfn.NORM.DIST($O19-S$2,$AB$18,SQRT($AB$19),0)</f>
        <v>0.14350455054006242</v>
      </c>
      <c r="T19" s="34">
        <f>_xlfn.NORM.DIST($O19-T$2,$AB$18,SQRT($AB$19),0)</f>
        <v>0.14145996522483878</v>
      </c>
      <c r="U19" s="34">
        <f>_xlfn.NORM.DIST($O19-U$2,$AB$18,SQRT($AB$19),0)</f>
        <v>0.13943056644536028</v>
      </c>
      <c r="V19" s="34">
        <f>_xlfn.NORM.DIST($O19-V$2,$AB$18,SQRT($AB$19),0)</f>
        <v>0.13741653928228179</v>
      </c>
      <c r="W19" s="34">
        <f>_xlfn.NORM.DIST($O19-W$2,$AB$18,SQRT($AB$19),0)</f>
        <v>0.1354180615740713</v>
      </c>
      <c r="X19" s="34">
        <f>_xlfn.NORM.DIST($O19-X$2,$AB$18,SQRT($AB$19),0)</f>
        <v>0.13343530395100231</v>
      </c>
      <c r="Y19" s="34">
        <f>_xlfn.NORM.DIST($O19-Y$2,$AB$18,SQRT($AB$19),0)</f>
        <v>0.13146842987223104</v>
      </c>
      <c r="AA19" t="s">
        <v>103</v>
      </c>
      <c r="AB19" s="37">
        <v>1</v>
      </c>
    </row>
    <row r="20" spans="2:28" x14ac:dyDescent="0.45">
      <c r="B20">
        <v>-1.3</v>
      </c>
      <c r="C20" s="34">
        <f t="shared" si="1"/>
        <v>9.6800484585610316E-2</v>
      </c>
      <c r="D20" s="34">
        <f t="shared" si="1"/>
        <v>9.5097917795239018E-2</v>
      </c>
      <c r="E20" s="34">
        <f t="shared" si="1"/>
        <v>9.3417508993471773E-2</v>
      </c>
      <c r="F20" s="34">
        <f t="shared" si="1"/>
        <v>9.1759135650280807E-2</v>
      </c>
      <c r="G20" s="34">
        <f t="shared" si="1"/>
        <v>9.0122672464452463E-2</v>
      </c>
      <c r="H20" s="34">
        <f t="shared" si="1"/>
        <v>8.8507991437401998E-2</v>
      </c>
      <c r="I20" s="34">
        <f t="shared" si="1"/>
        <v>8.6914961947084993E-2</v>
      </c>
      <c r="J20" s="34">
        <f t="shared" si="1"/>
        <v>8.534345082196694E-2</v>
      </c>
      <c r="K20" s="34">
        <f t="shared" si="1"/>
        <v>8.3793322415014249E-2</v>
      </c>
      <c r="L20" s="34">
        <f t="shared" si="1"/>
        <v>8.2264438677668902E-2</v>
      </c>
      <c r="O20">
        <v>-1.3</v>
      </c>
      <c r="P20" s="34">
        <f>_xlfn.NORM.DIST($O20-P$2,$AB$18,SQRT($AB$19),0)</f>
        <v>0.17136859204780736</v>
      </c>
      <c r="Q20" s="34">
        <f>_xlfn.NORM.DIST($O20-Q$2,$AB$18,SQRT($AB$19),0)</f>
        <v>0.16914676090167238</v>
      </c>
      <c r="R20" s="34">
        <f>_xlfn.NORM.DIST($O20-R$2,$AB$18,SQRT($AB$19),0)</f>
        <v>0.16693704174171381</v>
      </c>
      <c r="S20" s="34">
        <f>_xlfn.NORM.DIST($O20-S$2,$AB$18,SQRT($AB$19),0)</f>
        <v>0.1647397153730768</v>
      </c>
      <c r="T20" s="34">
        <f>_xlfn.NORM.DIST($O20-T$2,$AB$18,SQRT($AB$19),0)</f>
        <v>0.16255505522553412</v>
      </c>
      <c r="U20" s="34">
        <f>_xlfn.NORM.DIST($O20-U$2,$AB$18,SQRT($AB$19),0)</f>
        <v>0.1603833273419196</v>
      </c>
      <c r="V20" s="34">
        <f>_xlfn.NORM.DIST($O20-V$2,$AB$18,SQRT($AB$19),0)</f>
        <v>0.15822479037038303</v>
      </c>
      <c r="W20" s="34">
        <f>_xlfn.NORM.DIST($O20-W$2,$AB$18,SQRT($AB$19),0)</f>
        <v>0.15607969556042084</v>
      </c>
      <c r="X20" s="34">
        <f>_xlfn.NORM.DIST($O20-X$2,$AB$18,SQRT($AB$19),0)</f>
        <v>0.1539482867626337</v>
      </c>
      <c r="Y20" s="34">
        <f>_xlfn.NORM.DIST($O20-Y$2,$AB$18,SQRT($AB$19),0)</f>
        <v>0.15183080043216163</v>
      </c>
    </row>
    <row r="21" spans="2:28" x14ac:dyDescent="0.45">
      <c r="B21">
        <v>-1.2</v>
      </c>
      <c r="C21" s="34">
        <f t="shared" si="1"/>
        <v>0.11506967022170828</v>
      </c>
      <c r="D21" s="34">
        <f t="shared" si="1"/>
        <v>0.11313944644397728</v>
      </c>
      <c r="E21" s="34">
        <f t="shared" si="1"/>
        <v>0.11123243744783459</v>
      </c>
      <c r="F21" s="34">
        <f t="shared" si="1"/>
        <v>0.1093485524256919</v>
      </c>
      <c r="G21" s="34">
        <f t="shared" si="1"/>
        <v>0.1074876970745869</v>
      </c>
      <c r="H21" s="34">
        <f t="shared" si="1"/>
        <v>0.10564977366685525</v>
      </c>
      <c r="I21" s="34">
        <f t="shared" si="1"/>
        <v>0.10383468112130037</v>
      </c>
      <c r="J21" s="34">
        <f t="shared" si="1"/>
        <v>0.1020423150748191</v>
      </c>
      <c r="K21" s="34">
        <f t="shared" si="1"/>
        <v>0.10027256795444205</v>
      </c>
      <c r="L21" s="34">
        <f t="shared" si="1"/>
        <v>9.8525329049747812E-2</v>
      </c>
      <c r="O21">
        <v>-1.2</v>
      </c>
      <c r="P21" s="34">
        <f>_xlfn.NORM.DIST($O21-P$2,$AB$18,SQRT($AB$19),0)</f>
        <v>0.19418605498321295</v>
      </c>
      <c r="Q21" s="34">
        <f>_xlfn.NORM.DIST($O21-Q$2,$AB$18,SQRT($AB$19),0)</f>
        <v>0.19186015471359938</v>
      </c>
      <c r="R21" s="34">
        <f>_xlfn.NORM.DIST($O21-R$2,$AB$18,SQRT($AB$19),0)</f>
        <v>0.18954315809164024</v>
      </c>
      <c r="S21" s="34">
        <f>_xlfn.NORM.DIST($O21-S$2,$AB$18,SQRT($AB$19),0)</f>
        <v>0.18723541817072956</v>
      </c>
      <c r="T21" s="34">
        <f>_xlfn.NORM.DIST($O21-T$2,$AB$18,SQRT($AB$19),0)</f>
        <v>0.18493728096330531</v>
      </c>
      <c r="U21" s="34">
        <f>_xlfn.NORM.DIST($O21-U$2,$AB$18,SQRT($AB$19),0)</f>
        <v>0.18264908538902191</v>
      </c>
      <c r="V21" s="34">
        <f>_xlfn.NORM.DIST($O21-V$2,$AB$18,SQRT($AB$19),0)</f>
        <v>0.18037116322708033</v>
      </c>
      <c r="W21" s="34">
        <f>_xlfn.NORM.DIST($O21-W$2,$AB$18,SQRT($AB$19),0)</f>
        <v>0.17810383907269359</v>
      </c>
      <c r="X21" s="34">
        <f>_xlfn.NORM.DIST($O21-X$2,$AB$18,SQRT($AB$19),0)</f>
        <v>0.17584743029766237</v>
      </c>
      <c r="Y21" s="34">
        <f>_xlfn.NORM.DIST($O21-Y$2,$AB$18,SQRT($AB$19),0)</f>
        <v>0.17360224701503299</v>
      </c>
    </row>
    <row r="22" spans="2:28" x14ac:dyDescent="0.45">
      <c r="B22">
        <v>-1.1000000000000001</v>
      </c>
      <c r="C22" s="34">
        <f t="shared" si="1"/>
        <v>0.13566606094638264</v>
      </c>
      <c r="D22" s="34">
        <f t="shared" si="1"/>
        <v>0.1334995132427472</v>
      </c>
      <c r="E22" s="34">
        <f t="shared" si="1"/>
        <v>0.13135688104273069</v>
      </c>
      <c r="F22" s="34">
        <f t="shared" si="1"/>
        <v>0.12923811224001777</v>
      </c>
      <c r="G22" s="34">
        <f t="shared" si="1"/>
        <v>0.12714315056279821</v>
      </c>
      <c r="H22" s="34">
        <f t="shared" si="1"/>
        <v>0.12507193563715019</v>
      </c>
      <c r="I22" s="34">
        <f t="shared" si="1"/>
        <v>0.12302440305134332</v>
      </c>
      <c r="J22" s="34">
        <f t="shared" si="1"/>
        <v>0.12100048442101816</v>
      </c>
      <c r="K22" s="34">
        <f t="shared" si="1"/>
        <v>0.11900010745520065</v>
      </c>
      <c r="L22" s="34">
        <f t="shared" si="1"/>
        <v>0.11702319602310868</v>
      </c>
      <c r="O22">
        <v>-1.1000000000000001</v>
      </c>
      <c r="P22" s="34">
        <f>_xlfn.NORM.DIST($O22-P$2,$AB$18,SQRT($AB$19),0)</f>
        <v>0.21785217703255053</v>
      </c>
      <c r="Q22" s="34">
        <f>_xlfn.NORM.DIST($O22-Q$2,$AB$18,SQRT($AB$19),0)</f>
        <v>0.21545816177021967</v>
      </c>
      <c r="R22" s="34">
        <f>_xlfn.NORM.DIST($O22-R$2,$AB$18,SQRT($AB$19),0)</f>
        <v>0.21306914677571784</v>
      </c>
      <c r="S22" s="34">
        <f>_xlfn.NORM.DIST($O22-S$2,$AB$18,SQRT($AB$19),0)</f>
        <v>0.21068555173601525</v>
      </c>
      <c r="T22" s="34">
        <f>_xlfn.NORM.DIST($O22-T$2,$AB$18,SQRT($AB$19),0)</f>
        <v>0.20830779004710831</v>
      </c>
      <c r="U22" s="34">
        <f>_xlfn.NORM.DIST($O22-U$2,$AB$18,SQRT($AB$19),0)</f>
        <v>0.20593626871997472</v>
      </c>
      <c r="V22" s="34">
        <f>_xlfn.NORM.DIST($O22-V$2,$AB$18,SQRT($AB$19),0)</f>
        <v>0.20357138829075938</v>
      </c>
      <c r="W22" s="34">
        <f>_xlfn.NORM.DIST($O22-W$2,$AB$18,SQRT($AB$19),0)</f>
        <v>0.20121354273519731</v>
      </c>
      <c r="X22" s="34">
        <f>_xlfn.NORM.DIST($O22-X$2,$AB$18,SQRT($AB$19),0)</f>
        <v>0.19886311938727586</v>
      </c>
      <c r="Y22" s="34">
        <f>_xlfn.NORM.DIST($O22-Y$2,$AB$18,SQRT($AB$19),0)</f>
        <v>0.19652049886213649</v>
      </c>
    </row>
    <row r="23" spans="2:28" x14ac:dyDescent="0.45">
      <c r="B23">
        <v>-1</v>
      </c>
      <c r="C23" s="34">
        <f t="shared" si="1"/>
        <v>0.15865525393145699</v>
      </c>
      <c r="D23" s="34">
        <f t="shared" si="1"/>
        <v>0.15624764502125454</v>
      </c>
      <c r="E23" s="34">
        <f t="shared" si="1"/>
        <v>0.15386423037273483</v>
      </c>
      <c r="F23" s="34">
        <f t="shared" si="1"/>
        <v>0.15150500278834367</v>
      </c>
      <c r="G23" s="34">
        <f t="shared" si="1"/>
        <v>0.1491699503309814</v>
      </c>
      <c r="H23" s="34">
        <f t="shared" si="1"/>
        <v>0.14685905637589594</v>
      </c>
      <c r="I23" s="34">
        <f t="shared" si="1"/>
        <v>0.14457229966390958</v>
      </c>
      <c r="J23" s="34">
        <f t="shared" si="1"/>
        <v>0.14230965435593917</v>
      </c>
      <c r="K23" s="34">
        <f t="shared" si="1"/>
        <v>0.14007109008876906</v>
      </c>
      <c r="L23" s="34">
        <f t="shared" si="1"/>
        <v>0.13785657203203544</v>
      </c>
      <c r="O23">
        <v>-1</v>
      </c>
      <c r="P23" s="34">
        <f>_xlfn.NORM.DIST($O23-P$2,$AB$18,SQRT($AB$19),0)</f>
        <v>0.24197072451914337</v>
      </c>
      <c r="Q23" s="34">
        <f>_xlfn.NORM.DIST($O23-Q$2,$AB$18,SQRT($AB$19),0)</f>
        <v>0.23955109772801336</v>
      </c>
      <c r="R23" s="34">
        <f>_xlfn.NORM.DIST($O23-R$2,$AB$18,SQRT($AB$19),0)</f>
        <v>0.23713195201937959</v>
      </c>
      <c r="S23" s="34">
        <f>_xlfn.NORM.DIST($O23-S$2,$AB$18,SQRT($AB$19),0)</f>
        <v>0.23471376389701182</v>
      </c>
      <c r="T23" s="34">
        <f>_xlfn.NORM.DIST($O23-T$2,$AB$18,SQRT($AB$19),0)</f>
        <v>0.2322970047433662</v>
      </c>
      <c r="U23" s="34">
        <f>_xlfn.NORM.DIST($O23-U$2,$AB$18,SQRT($AB$19),0)</f>
        <v>0.22988214068423302</v>
      </c>
      <c r="V23" s="34">
        <f>_xlfn.NORM.DIST($O23-V$2,$AB$18,SQRT($AB$19),0)</f>
        <v>0.22746963245738591</v>
      </c>
      <c r="W23" s="34">
        <f>_xlfn.NORM.DIST($O23-W$2,$AB$18,SQRT($AB$19),0)</f>
        <v>0.22505993528526966</v>
      </c>
      <c r="X23" s="34">
        <f>_xlfn.NORM.DIST($O23-X$2,$AB$18,SQRT($AB$19),0)</f>
        <v>0.22265349875176113</v>
      </c>
      <c r="Y23" s="34">
        <f>_xlfn.NORM.DIST($O23-Y$2,$AB$18,SQRT($AB$19),0)</f>
        <v>0.22025076668303326</v>
      </c>
    </row>
    <row r="24" spans="2:28" x14ac:dyDescent="0.45">
      <c r="B24">
        <v>-0.9</v>
      </c>
      <c r="C24" s="34">
        <f t="shared" si="1"/>
        <v>0.1840601253467595</v>
      </c>
      <c r="D24" s="34">
        <f t="shared" si="1"/>
        <v>0.18141125489179724</v>
      </c>
      <c r="E24" s="34">
        <f t="shared" si="1"/>
        <v>0.17878637961437172</v>
      </c>
      <c r="F24" s="34">
        <f t="shared" si="1"/>
        <v>0.1761855422452579</v>
      </c>
      <c r="G24" s="34">
        <f t="shared" si="1"/>
        <v>0.17360878033862448</v>
      </c>
      <c r="H24" s="34">
        <f t="shared" si="1"/>
        <v>0.17105612630848177</v>
      </c>
      <c r="I24" s="34">
        <f t="shared" si="1"/>
        <v>0.16852760746683779</v>
      </c>
      <c r="J24" s="34">
        <f t="shared" si="1"/>
        <v>0.16602324606352964</v>
      </c>
      <c r="K24" s="34">
        <f t="shared" si="1"/>
        <v>0.16354305932769236</v>
      </c>
      <c r="L24" s="34">
        <f t="shared" si="1"/>
        <v>0.16108705951083091</v>
      </c>
      <c r="O24">
        <v>-0.9</v>
      </c>
      <c r="P24" s="34">
        <f>_xlfn.NORM.DIST($O24-P$2,$AB$18,SQRT($AB$19),0)</f>
        <v>0.26608524989875482</v>
      </c>
      <c r="Q24" s="34">
        <f>_xlfn.NORM.DIST($O24-Q$2,$AB$18,SQRT($AB$19),0)</f>
        <v>0.26368804211381813</v>
      </c>
      <c r="R24" s="34">
        <f>_xlfn.NORM.DIST($O24-R$2,$AB$18,SQRT($AB$19),0)</f>
        <v>0.26128630124955315</v>
      </c>
      <c r="S24" s="34">
        <f>_xlfn.NORM.DIST($O24-S$2,$AB$18,SQRT($AB$19),0)</f>
        <v>0.2588805467311488</v>
      </c>
      <c r="T24" s="34">
        <f>_xlfn.NORM.DIST($O24-T$2,$AB$18,SQRT($AB$19),0)</f>
        <v>0.25647129442562033</v>
      </c>
      <c r="U24" s="34">
        <f>_xlfn.NORM.DIST($O24-U$2,$AB$18,SQRT($AB$19),0)</f>
        <v>0.25405905646918897</v>
      </c>
      <c r="V24" s="34">
        <f>_xlfn.NORM.DIST($O24-V$2,$AB$18,SQRT($AB$19),0)</f>
        <v>0.25164434109811712</v>
      </c>
      <c r="W24" s="34">
        <f>_xlfn.NORM.DIST($O24-W$2,$AB$18,SQRT($AB$19),0)</f>
        <v>0.24922765248306594</v>
      </c>
      <c r="X24" s="34">
        <f>_xlfn.NORM.DIST($O24-X$2,$AB$18,SQRT($AB$19),0)</f>
        <v>0.24680949056704274</v>
      </c>
      <c r="Y24" s="34">
        <f>_xlfn.NORM.DIST($O24-Y$2,$AB$18,SQRT($AB$19),0)</f>
        <v>0.24439035090699956</v>
      </c>
    </row>
    <row r="25" spans="2:28" x14ac:dyDescent="0.45">
      <c r="B25">
        <v>-0.8</v>
      </c>
      <c r="C25" s="34">
        <f t="shared" si="1"/>
        <v>0.21185539858339661</v>
      </c>
      <c r="D25" s="34">
        <f t="shared" si="1"/>
        <v>0.2089700878716016</v>
      </c>
      <c r="E25" s="34">
        <f t="shared" si="1"/>
        <v>0.20610805358581305</v>
      </c>
      <c r="F25" s="34">
        <f t="shared" si="1"/>
        <v>0.20326939182806841</v>
      </c>
      <c r="G25" s="34">
        <f t="shared" si="1"/>
        <v>0.20045419326044966</v>
      </c>
      <c r="H25" s="34">
        <f t="shared" si="1"/>
        <v>0.19766254312269235</v>
      </c>
      <c r="I25" s="34">
        <f t="shared" si="1"/>
        <v>0.19489452125180831</v>
      </c>
      <c r="J25" s="34">
        <f t="shared" si="1"/>
        <v>0.19215020210369613</v>
      </c>
      <c r="K25" s="34">
        <f t="shared" si="1"/>
        <v>0.18942965477671211</v>
      </c>
      <c r="L25" s="34">
        <f t="shared" si="1"/>
        <v>0.18673294303717258</v>
      </c>
      <c r="O25">
        <v>-0.8</v>
      </c>
      <c r="P25" s="34">
        <f>_xlfn.NORM.DIST($O25-P$2,$AB$18,SQRT($AB$19),0)</f>
        <v>0.28969155276148273</v>
      </c>
      <c r="Q25" s="34">
        <f>_xlfn.NORM.DIST($O25-Q$2,$AB$18,SQRT($AB$19),0)</f>
        <v>0.28736889699402829</v>
      </c>
      <c r="R25" s="34">
        <f>_xlfn.NORM.DIST($O25-R$2,$AB$18,SQRT($AB$19),0)</f>
        <v>0.28503635848900721</v>
      </c>
      <c r="S25" s="34">
        <f>_xlfn.NORM.DIST($O25-S$2,$AB$18,SQRT($AB$19),0)</f>
        <v>0.28269448205458025</v>
      </c>
      <c r="T25" s="34">
        <f>_xlfn.NORM.DIST($O25-T$2,$AB$18,SQRT($AB$19),0)</f>
        <v>0.28034381083962057</v>
      </c>
      <c r="U25" s="34">
        <f>_xlfn.NORM.DIST($O25-U$2,$AB$18,SQRT($AB$19),0)</f>
        <v>0.27798488613099642</v>
      </c>
      <c r="V25" s="34">
        <f>_xlfn.NORM.DIST($O25-V$2,$AB$18,SQRT($AB$19),0)</f>
        <v>0.27561824715345667</v>
      </c>
      <c r="W25" s="34">
        <f>_xlfn.NORM.DIST($O25-W$2,$AB$18,SQRT($AB$19),0)</f>
        <v>0.27324443087221623</v>
      </c>
      <c r="X25" s="34">
        <f>_xlfn.NORM.DIST($O25-X$2,$AB$18,SQRT($AB$19),0)</f>
        <v>0.27086397179833799</v>
      </c>
      <c r="Y25" s="34">
        <f>_xlfn.NORM.DIST($O25-Y$2,$AB$18,SQRT($AB$19),0)</f>
        <v>0.26847740179700241</v>
      </c>
    </row>
    <row r="26" spans="2:28" x14ac:dyDescent="0.45">
      <c r="B26">
        <v>-0.7</v>
      </c>
      <c r="C26" s="34">
        <f t="shared" si="1"/>
        <v>0.24196365222307298</v>
      </c>
      <c r="D26" s="34">
        <f t="shared" si="1"/>
        <v>0.23885206808998671</v>
      </c>
      <c r="E26" s="34">
        <f t="shared" si="1"/>
        <v>0.23576249777925118</v>
      </c>
      <c r="F26" s="34">
        <f t="shared" si="1"/>
        <v>0.23269509230089741</v>
      </c>
      <c r="G26" s="34">
        <f t="shared" si="1"/>
        <v>0.22964999716479059</v>
      </c>
      <c r="H26" s="34">
        <f t="shared" si="1"/>
        <v>0.22662735237686821</v>
      </c>
      <c r="I26" s="34">
        <f t="shared" si="1"/>
        <v>0.22362729243759941</v>
      </c>
      <c r="J26" s="34">
        <f t="shared" si="1"/>
        <v>0.22064994634264959</v>
      </c>
      <c r="K26" s="34">
        <f t="shared" si="1"/>
        <v>0.21769543758573318</v>
      </c>
      <c r="L26" s="34">
        <f t="shared" si="1"/>
        <v>0.21476388416363718</v>
      </c>
      <c r="O26">
        <v>-0.7</v>
      </c>
      <c r="P26" s="34">
        <f>_xlfn.NORM.DIST($O26-P$2,$AB$18,SQRT($AB$19),0)</f>
        <v>0.31225393336676127</v>
      </c>
      <c r="Q26" s="34">
        <f>_xlfn.NORM.DIST($O26-Q$2,$AB$18,SQRT($AB$19),0)</f>
        <v>0.31006028483341613</v>
      </c>
      <c r="R26" s="34">
        <f>_xlfn.NORM.DIST($O26-R$2,$AB$18,SQRT($AB$19),0)</f>
        <v>0.30785126046985295</v>
      </c>
      <c r="S26" s="34">
        <f>_xlfn.NORM.DIST($O26-S$2,$AB$18,SQRT($AB$19),0)</f>
        <v>0.30562741003020988</v>
      </c>
      <c r="T26" s="34">
        <f>_xlfn.NORM.DIST($O26-T$2,$AB$18,SQRT($AB$19),0)</f>
        <v>0.30338928375630014</v>
      </c>
      <c r="U26" s="34">
        <f>_xlfn.NORM.DIST($O26-U$2,$AB$18,SQRT($AB$19),0)</f>
        <v>0.30113743215480443</v>
      </c>
      <c r="V26" s="34">
        <f>_xlfn.NORM.DIST($O26-V$2,$AB$18,SQRT($AB$19),0)</f>
        <v>0.29887240577595275</v>
      </c>
      <c r="W26" s="34">
        <f>_xlfn.NORM.DIST($O26-W$2,$AB$18,SQRT($AB$19),0)</f>
        <v>0.29659475499381571</v>
      </c>
      <c r="X26" s="34">
        <f>_xlfn.NORM.DIST($O26-X$2,$AB$18,SQRT($AB$19),0)</f>
        <v>0.29430502978832518</v>
      </c>
      <c r="Y26" s="34">
        <f>_xlfn.NORM.DIST($O26-Y$2,$AB$18,SQRT($AB$19),0)</f>
        <v>0.29200377952914147</v>
      </c>
    </row>
    <row r="27" spans="2:28" x14ac:dyDescent="0.45">
      <c r="B27">
        <v>-0.6</v>
      </c>
      <c r="C27" s="34">
        <f t="shared" si="1"/>
        <v>0.27425311775007355</v>
      </c>
      <c r="D27" s="34">
        <f t="shared" si="1"/>
        <v>0.27093090378300566</v>
      </c>
      <c r="E27" s="34">
        <f t="shared" si="1"/>
        <v>0.267628893468983</v>
      </c>
      <c r="F27" s="34">
        <f t="shared" si="1"/>
        <v>0.26434729211567748</v>
      </c>
      <c r="G27" s="34">
        <f t="shared" si="1"/>
        <v>0.26108629969286151</v>
      </c>
      <c r="H27" s="34">
        <f t="shared" si="1"/>
        <v>0.25784611080586467</v>
      </c>
      <c r="I27" s="34">
        <f t="shared" si="1"/>
        <v>0.25462691467133614</v>
      </c>
      <c r="J27" s="34">
        <f t="shared" si="1"/>
        <v>0.25142889509531008</v>
      </c>
      <c r="K27" s="34">
        <f t="shared" si="1"/>
        <v>0.24825223045357048</v>
      </c>
      <c r="L27" s="34">
        <f t="shared" si="1"/>
        <v>0.24509709367430943</v>
      </c>
      <c r="O27">
        <v>-0.6</v>
      </c>
      <c r="P27" s="34">
        <f>_xlfn.NORM.DIST($O27-P$2,$AB$18,SQRT($AB$19),0)</f>
        <v>0.33322460289179967</v>
      </c>
      <c r="Q27" s="34">
        <f>_xlfn.NORM.DIST($O27-Q$2,$AB$18,SQRT($AB$19),0)</f>
        <v>0.33121468019115297</v>
      </c>
      <c r="R27" s="34">
        <f>_xlfn.NORM.DIST($O27-R$2,$AB$18,SQRT($AB$19),0)</f>
        <v>0.32918396077076478</v>
      </c>
      <c r="S27" s="34">
        <f>_xlfn.NORM.DIST($O27-S$2,$AB$18,SQRT($AB$19),0)</f>
        <v>0.32713297701655447</v>
      </c>
      <c r="T27" s="34">
        <f>_xlfn.NORM.DIST($O27-T$2,$AB$18,SQRT($AB$19),0)</f>
        <v>0.32506226408408218</v>
      </c>
      <c r="U27" s="34">
        <f>_xlfn.NORM.DIST($O27-U$2,$AB$18,SQRT($AB$19),0)</f>
        <v>0.32297235966791427</v>
      </c>
      <c r="V27" s="34">
        <f>_xlfn.NORM.DIST($O27-V$2,$AB$18,SQRT($AB$19),0)</f>
        <v>0.32086380377117252</v>
      </c>
      <c r="W27" s="34">
        <f>_xlfn.NORM.DIST($O27-W$2,$AB$18,SQRT($AB$19),0)</f>
        <v>0.31873713847540158</v>
      </c>
      <c r="X27" s="34">
        <f>_xlfn.NORM.DIST($O27-X$2,$AB$18,SQRT($AB$19),0)</f>
        <v>0.31659290771089282</v>
      </c>
      <c r="Y27" s="34">
        <f>_xlfn.NORM.DIST($O27-Y$2,$AB$18,SQRT($AB$19),0)</f>
        <v>0.31443165702759734</v>
      </c>
    </row>
    <row r="28" spans="2:28" x14ac:dyDescent="0.45">
      <c r="B28">
        <v>-0.5</v>
      </c>
      <c r="C28" s="34">
        <f t="shared" si="1"/>
        <v>0.30853753872598688</v>
      </c>
      <c r="D28" s="34">
        <f t="shared" si="1"/>
        <v>0.30502573089751939</v>
      </c>
      <c r="E28" s="34">
        <f t="shared" si="1"/>
        <v>0.30153178754696619</v>
      </c>
      <c r="F28" s="34">
        <f t="shared" si="1"/>
        <v>0.29805596539487639</v>
      </c>
      <c r="G28" s="34">
        <f t="shared" si="1"/>
        <v>0.29459851621569799</v>
      </c>
      <c r="H28" s="34">
        <f t="shared" si="1"/>
        <v>0.29115968678834636</v>
      </c>
      <c r="I28" s="34">
        <f t="shared" si="1"/>
        <v>0.28773971884902705</v>
      </c>
      <c r="J28" s="34">
        <f t="shared" si="1"/>
        <v>0.28433884904632412</v>
      </c>
      <c r="K28" s="34">
        <f t="shared" si="1"/>
        <v>0.2809573088985643</v>
      </c>
      <c r="L28" s="34">
        <f t="shared" si="1"/>
        <v>0.27759532475346493</v>
      </c>
      <c r="O28">
        <v>-0.5</v>
      </c>
      <c r="P28" s="34">
        <f>_xlfn.NORM.DIST($O28-P$2,$AB$18,SQRT($AB$19),0)</f>
        <v>0.35206532676429952</v>
      </c>
      <c r="Q28" s="34">
        <f>_xlfn.NORM.DIST($O28-Q$2,$AB$18,SQRT($AB$19),0)</f>
        <v>0.35029187858972582</v>
      </c>
      <c r="R28" s="34">
        <f>_xlfn.NORM.DIST($O28-R$2,$AB$18,SQRT($AB$19),0)</f>
        <v>0.34849251275897447</v>
      </c>
      <c r="S28" s="34">
        <f>_xlfn.NORM.DIST($O28-S$2,$AB$18,SQRT($AB$19),0)</f>
        <v>0.34666772133579166</v>
      </c>
      <c r="T28" s="34">
        <f>_xlfn.NORM.DIST($O28-T$2,$AB$18,SQRT($AB$19),0)</f>
        <v>0.34481800143933333</v>
      </c>
      <c r="U28" s="34">
        <f>_xlfn.NORM.DIST($O28-U$2,$AB$18,SQRT($AB$19),0)</f>
        <v>0.3429438550193839</v>
      </c>
      <c r="V28" s="34">
        <f>_xlfn.NORM.DIST($O28-V$2,$AB$18,SQRT($AB$19),0)</f>
        <v>0.34104578863035256</v>
      </c>
      <c r="W28" s="34">
        <f>_xlfn.NORM.DIST($O28-W$2,$AB$18,SQRT($AB$19),0)</f>
        <v>0.33912431320419217</v>
      </c>
      <c r="X28" s="34">
        <f>_xlfn.NORM.DIST($O28-X$2,$AB$18,SQRT($AB$19),0)</f>
        <v>0.33717994382238059</v>
      </c>
      <c r="Y28" s="34">
        <f>_xlfn.NORM.DIST($O28-Y$2,$AB$18,SQRT($AB$19),0)</f>
        <v>0.33521319948710609</v>
      </c>
    </row>
    <row r="29" spans="2:28" x14ac:dyDescent="0.45">
      <c r="B29">
        <v>-0.4</v>
      </c>
      <c r="C29" s="34">
        <f t="shared" si="1"/>
        <v>0.34457825838967576</v>
      </c>
      <c r="D29" s="34">
        <f t="shared" si="1"/>
        <v>0.34090297377232259</v>
      </c>
      <c r="E29" s="34">
        <f t="shared" si="1"/>
        <v>0.33724272684824946</v>
      </c>
      <c r="F29" s="34">
        <f t="shared" si="1"/>
        <v>0.33359782059545762</v>
      </c>
      <c r="G29" s="34">
        <f t="shared" si="1"/>
        <v>0.32996855366059363</v>
      </c>
      <c r="H29" s="34">
        <f t="shared" si="1"/>
        <v>0.32635522028791997</v>
      </c>
      <c r="I29" s="34">
        <f t="shared" si="1"/>
        <v>0.32275811025034773</v>
      </c>
      <c r="J29" s="34">
        <f t="shared" si="1"/>
        <v>0.3191775087825558</v>
      </c>
      <c r="K29" s="34">
        <f t="shared" si="1"/>
        <v>0.31561369651622251</v>
      </c>
      <c r="L29" s="34">
        <f t="shared" si="1"/>
        <v>0.31206694941739055</v>
      </c>
      <c r="O29">
        <v>-0.4</v>
      </c>
      <c r="P29" s="34">
        <f>_xlfn.NORM.DIST($O29-P$2,$AB$18,SQRT($AB$19),0)</f>
        <v>0.36827014030332333</v>
      </c>
      <c r="Q29" s="34">
        <f>_xlfn.NORM.DIST($O29-Q$2,$AB$18,SQRT($AB$19),0)</f>
        <v>0.36678166243733612</v>
      </c>
      <c r="R29" s="34">
        <f>_xlfn.NORM.DIST($O29-R$2,$AB$18,SQRT($AB$19),0)</f>
        <v>0.36526267262215389</v>
      </c>
      <c r="S29" s="34">
        <f>_xlfn.NORM.DIST($O29-S$2,$AB$18,SQRT($AB$19),0)</f>
        <v>0.36371360037371342</v>
      </c>
      <c r="T29" s="34">
        <f>_xlfn.NORM.DIST($O29-T$2,$AB$18,SQRT($AB$19),0)</f>
        <v>0.36213488241309222</v>
      </c>
      <c r="U29" s="34">
        <f>_xlfn.NORM.DIST($O29-U$2,$AB$18,SQRT($AB$19),0)</f>
        <v>0.36052696246164795</v>
      </c>
      <c r="V29" s="34">
        <f>_xlfn.NORM.DIST($O29-V$2,$AB$18,SQRT($AB$19),0)</f>
        <v>0.35889029103354464</v>
      </c>
      <c r="W29" s="34">
        <f>_xlfn.NORM.DIST($O29-W$2,$AB$18,SQRT($AB$19),0)</f>
        <v>0.3572253252258008</v>
      </c>
      <c r="X29" s="34">
        <f>_xlfn.NORM.DIST($O29-X$2,$AB$18,SQRT($AB$19),0)</f>
        <v>0.35553252850599709</v>
      </c>
      <c r="Y29" s="34">
        <f>_xlfn.NORM.DIST($O29-Y$2,$AB$18,SQRT($AB$19),0)</f>
        <v>0.35381237049777969</v>
      </c>
    </row>
    <row r="30" spans="2:28" x14ac:dyDescent="0.45">
      <c r="B30">
        <v>-0.3</v>
      </c>
      <c r="C30" s="34">
        <f t="shared" si="1"/>
        <v>0.38208857781104733</v>
      </c>
      <c r="D30" s="34">
        <f t="shared" si="1"/>
        <v>0.37828047817798072</v>
      </c>
      <c r="E30" s="34">
        <f t="shared" si="1"/>
        <v>0.37448416527667994</v>
      </c>
      <c r="F30" s="34">
        <f t="shared" si="1"/>
        <v>0.37069998105934648</v>
      </c>
      <c r="G30" s="34">
        <f t="shared" si="1"/>
        <v>0.36692826396397193</v>
      </c>
      <c r="H30" s="34">
        <f t="shared" si="1"/>
        <v>0.3631693488243809</v>
      </c>
      <c r="I30" s="34">
        <f t="shared" si="1"/>
        <v>0.35942356678200876</v>
      </c>
      <c r="J30" s="34">
        <f t="shared" si="1"/>
        <v>0.35569124519945322</v>
      </c>
      <c r="K30" s="34">
        <f t="shared" si="1"/>
        <v>0.35197270757583721</v>
      </c>
      <c r="L30" s="34">
        <f t="shared" si="1"/>
        <v>0.34826827346401756</v>
      </c>
      <c r="O30">
        <v>-0.3</v>
      </c>
      <c r="P30" s="34">
        <f>_xlfn.NORM.DIST($O30-P$2,$AB$18,SQRT($AB$19),0)</f>
        <v>0.38138781546052414</v>
      </c>
      <c r="Q30" s="34">
        <f>_xlfn.NORM.DIST($O30-Q$2,$AB$18,SQRT($AB$19),0)</f>
        <v>0.38022635475132494</v>
      </c>
      <c r="R30" s="34">
        <f>_xlfn.NORM.DIST($O30-R$2,$AB$18,SQRT($AB$19),0)</f>
        <v>0.37903052615270166</v>
      </c>
      <c r="S30" s="34">
        <f>_xlfn.NORM.DIST($O30-S$2,$AB$18,SQRT($AB$19),0)</f>
        <v>0.37780067653086458</v>
      </c>
      <c r="T30" s="34">
        <f>_xlfn.NORM.DIST($O30-T$2,$AB$18,SQRT($AB$19),0)</f>
        <v>0.37653716183325392</v>
      </c>
      <c r="U30" s="34">
        <f>_xlfn.NORM.DIST($O30-U$2,$AB$18,SQRT($AB$19),0)</f>
        <v>0.37524034691693792</v>
      </c>
      <c r="V30" s="34">
        <f>_xlfn.NORM.DIST($O30-V$2,$AB$18,SQRT($AB$19),0)</f>
        <v>0.37391060537312842</v>
      </c>
      <c r="W30" s="34">
        <f>_xlfn.NORM.DIST($O30-W$2,$AB$18,SQRT($AB$19),0)</f>
        <v>0.37254831934793342</v>
      </c>
      <c r="X30" s="34">
        <f>_xlfn.NORM.DIST($O30-X$2,$AB$18,SQRT($AB$19),0)</f>
        <v>0.37115387935946603</v>
      </c>
      <c r="Y30" s="34">
        <f>_xlfn.NORM.DIST($O30-Y$2,$AB$18,SQRT($AB$19),0)</f>
        <v>0.36972768411143236</v>
      </c>
    </row>
    <row r="31" spans="2:28" x14ac:dyDescent="0.45">
      <c r="B31">
        <v>-0.2</v>
      </c>
      <c r="C31" s="34">
        <f t="shared" si="1"/>
        <v>0.42074029056089696</v>
      </c>
      <c r="D31" s="34">
        <f t="shared" si="1"/>
        <v>0.41683383651755768</v>
      </c>
      <c r="E31" s="34">
        <f t="shared" si="1"/>
        <v>0.41293557735178538</v>
      </c>
      <c r="F31" s="34">
        <f t="shared" si="1"/>
        <v>0.40904588485799409</v>
      </c>
      <c r="G31" s="34">
        <f t="shared" si="1"/>
        <v>0.40516512830220414</v>
      </c>
      <c r="H31" s="34">
        <f t="shared" si="1"/>
        <v>0.4012936743170763</v>
      </c>
      <c r="I31" s="34">
        <f t="shared" si="1"/>
        <v>0.39743188679823949</v>
      </c>
      <c r="J31" s="34">
        <f t="shared" si="1"/>
        <v>0.39358012680196047</v>
      </c>
      <c r="K31" s="34">
        <f t="shared" si="1"/>
        <v>0.38973875244420275</v>
      </c>
      <c r="L31" s="34">
        <f t="shared" si="1"/>
        <v>0.38590811880112263</v>
      </c>
      <c r="O31">
        <v>-0.2</v>
      </c>
      <c r="P31" s="34">
        <f>_xlfn.NORM.DIST($O31-P$2,$AB$18,SQRT($AB$19),0)</f>
        <v>0.39104269397545588</v>
      </c>
      <c r="Q31" s="34">
        <f>_xlfn.NORM.DIST($O31-Q$2,$AB$18,SQRT($AB$19),0)</f>
        <v>0.39024187757007428</v>
      </c>
      <c r="R31" s="34">
        <f>_xlfn.NORM.DIST($O31-R$2,$AB$18,SQRT($AB$19),0)</f>
        <v>0.38940375883379041</v>
      </c>
      <c r="S31" s="34">
        <f>_xlfn.NORM.DIST($O31-S$2,$AB$18,SQRT($AB$19),0)</f>
        <v>0.38852858531583589</v>
      </c>
      <c r="T31" s="34">
        <f>_xlfn.NORM.DIST($O31-T$2,$AB$18,SQRT($AB$19),0)</f>
        <v>0.38761661512501416</v>
      </c>
      <c r="U31" s="34">
        <f>_xlfn.NORM.DIST($O31-U$2,$AB$18,SQRT($AB$19),0)</f>
        <v>0.38666811680284924</v>
      </c>
      <c r="V31" s="34">
        <f>_xlfn.NORM.DIST($O31-V$2,$AB$18,SQRT($AB$19),0)</f>
        <v>0.38568336919181612</v>
      </c>
      <c r="W31" s="34">
        <f>_xlfn.NORM.DIST($O31-W$2,$AB$18,SQRT($AB$19),0)</f>
        <v>0.38466266129874283</v>
      </c>
      <c r="X31" s="34">
        <f>_xlfn.NORM.DIST($O31-X$2,$AB$18,SQRT($AB$19),0)</f>
        <v>0.38360629215347858</v>
      </c>
      <c r="Y31" s="34">
        <f>_xlfn.NORM.DIST($O31-Y$2,$AB$18,SQRT($AB$19),0)</f>
        <v>0.38251457066292405</v>
      </c>
    </row>
    <row r="32" spans="2:28" x14ac:dyDescent="0.45">
      <c r="B32">
        <v>-0.1</v>
      </c>
      <c r="C32" s="34">
        <f t="shared" si="1"/>
        <v>0.46017216272297101</v>
      </c>
      <c r="D32" s="34">
        <f t="shared" si="1"/>
        <v>0.45620468745768322</v>
      </c>
      <c r="E32" s="34">
        <f t="shared" si="1"/>
        <v>0.45224157397941611</v>
      </c>
      <c r="F32" s="34">
        <f t="shared" si="1"/>
        <v>0.44828321334543886</v>
      </c>
      <c r="G32" s="34">
        <f t="shared" si="1"/>
        <v>0.44432999519409355</v>
      </c>
      <c r="H32" s="34">
        <f t="shared" si="1"/>
        <v>0.44038230762975744</v>
      </c>
      <c r="I32" s="34">
        <f t="shared" si="1"/>
        <v>0.43644053710856717</v>
      </c>
      <c r="J32" s="34">
        <f t="shared" si="1"/>
        <v>0.43250506832496155</v>
      </c>
      <c r="K32" s="34">
        <f t="shared" si="1"/>
        <v>0.42857628409909926</v>
      </c>
      <c r="L32" s="34">
        <f t="shared" si="1"/>
        <v>0.42465456526520451</v>
      </c>
      <c r="O32">
        <v>-0.1</v>
      </c>
      <c r="P32" s="34">
        <f>_xlfn.NORM.DIST($O32-P$2,$AB$18,SQRT($AB$19),0)</f>
        <v>0.39695254747701181</v>
      </c>
      <c r="Q32" s="34">
        <f>_xlfn.NORM.DIST($O32-Q$2,$AB$18,SQRT($AB$19),0)</f>
        <v>0.39653596604568575</v>
      </c>
      <c r="R32" s="34">
        <f>_xlfn.NORM.DIST($O32-R$2,$AB$18,SQRT($AB$19),0)</f>
        <v>0.3960802117936561</v>
      </c>
      <c r="S32" s="34">
        <f>_xlfn.NORM.DIST($O32-S$2,$AB$18,SQRT($AB$19),0)</f>
        <v>0.39558542083768738</v>
      </c>
      <c r="T32" s="34">
        <f>_xlfn.NORM.DIST($O32-T$2,$AB$18,SQRT($AB$19),0)</f>
        <v>0.39505174083461125</v>
      </c>
      <c r="U32" s="34">
        <f>_xlfn.NORM.DIST($O32-U$2,$AB$18,SQRT($AB$19),0)</f>
        <v>0.39447933090788895</v>
      </c>
      <c r="V32" s="34">
        <f>_xlfn.NORM.DIST($O32-V$2,$AB$18,SQRT($AB$19),0)</f>
        <v>0.39386836156854083</v>
      </c>
      <c r="W32" s="34">
        <f>_xlfn.NORM.DIST($O32-W$2,$AB$18,SQRT($AB$19),0)</f>
        <v>0.39321901463049719</v>
      </c>
      <c r="X32" s="34">
        <f>_xlfn.NORM.DIST($O32-X$2,$AB$18,SQRT($AB$19),0)</f>
        <v>0.3925314831204289</v>
      </c>
      <c r="Y32" s="34">
        <f>_xlfn.NORM.DIST($O32-Y$2,$AB$18,SQRT($AB$19),0)</f>
        <v>0.39180597118212113</v>
      </c>
    </row>
    <row r="33" spans="2:25" x14ac:dyDescent="0.45">
      <c r="B33">
        <v>0</v>
      </c>
      <c r="C33" s="34">
        <f t="shared" si="1"/>
        <v>0.5</v>
      </c>
      <c r="D33" s="34">
        <f t="shared" si="1"/>
        <v>0.4960106436853684</v>
      </c>
      <c r="E33" s="34">
        <f t="shared" si="1"/>
        <v>0.492021686283098</v>
      </c>
      <c r="F33" s="34">
        <f t="shared" si="1"/>
        <v>0.48803352658588733</v>
      </c>
      <c r="G33" s="34">
        <f t="shared" si="1"/>
        <v>0.48404656314716926</v>
      </c>
      <c r="H33" s="34">
        <f t="shared" si="1"/>
        <v>0.48006119416162751</v>
      </c>
      <c r="I33" s="34">
        <f t="shared" si="1"/>
        <v>0.47607781734589316</v>
      </c>
      <c r="J33" s="34">
        <f t="shared" si="1"/>
        <v>0.47209682981947887</v>
      </c>
      <c r="K33" s="34">
        <f t="shared" si="1"/>
        <v>0.46811862798601261</v>
      </c>
      <c r="L33" s="34">
        <f t="shared" si="1"/>
        <v>0.46414360741482791</v>
      </c>
      <c r="M33" s="34">
        <f t="shared" ref="M33" si="2">$B33+M$2</f>
        <v>0</v>
      </c>
      <c r="O33">
        <v>0</v>
      </c>
      <c r="P33" s="34">
        <f>_xlfn.NORM.DIST($O33-P$2,$AB$18,SQRT($AB$19),0)</f>
        <v>0.3989422804014327</v>
      </c>
      <c r="Q33" s="34">
        <f>_xlfn.NORM.DIST($O33-Q$2,$AB$18,SQRT($AB$19),0)</f>
        <v>0.39892233378608216</v>
      </c>
      <c r="R33" s="34">
        <f>_xlfn.NORM.DIST($O33-R$2,$AB$18,SQRT($AB$19),0)</f>
        <v>0.39886249992366613</v>
      </c>
      <c r="S33" s="34">
        <f>_xlfn.NORM.DIST($O33-S$2,$AB$18,SQRT($AB$19),0)</f>
        <v>0.39876279676209969</v>
      </c>
      <c r="T33" s="34">
        <f>_xlfn.NORM.DIST($O33-T$2,$AB$18,SQRT($AB$19),0)</f>
        <v>0.39862325420460504</v>
      </c>
      <c r="U33" s="34">
        <f>_xlfn.NORM.DIST($O33-U$2,$AB$18,SQRT($AB$19),0)</f>
        <v>0.39844391409476404</v>
      </c>
      <c r="V33" s="34">
        <f>_xlfn.NORM.DIST($O33-V$2,$AB$18,SQRT($AB$19),0)</f>
        <v>0.39822483019560695</v>
      </c>
      <c r="W33" s="34">
        <f>_xlfn.NORM.DIST($O33-W$2,$AB$18,SQRT($AB$19),0)</f>
        <v>0.39796606816275104</v>
      </c>
      <c r="X33" s="34">
        <f>_xlfn.NORM.DIST($O33-X$2,$AB$18,SQRT($AB$19),0)</f>
        <v>0.39766770551160885</v>
      </c>
      <c r="Y33" s="34">
        <f>_xlfn.NORM.DIST($O33-Y$2,$AB$18,SQRT($AB$19),0)</f>
        <v>0.39732983157868834</v>
      </c>
    </row>
    <row r="34" spans="2:25" x14ac:dyDescent="0.45">
      <c r="B34">
        <v>0.1</v>
      </c>
      <c r="C34" s="34">
        <f t="shared" ref="C34:L63" si="3">_xlfn.NORM.DIST($B34+C$2,0,1,1)</f>
        <v>0.53982783727702899</v>
      </c>
      <c r="D34" s="34">
        <f t="shared" si="3"/>
        <v>0.54379531254231672</v>
      </c>
      <c r="E34" s="34">
        <f t="shared" si="3"/>
        <v>0.54775842602058389</v>
      </c>
      <c r="F34" s="34">
        <f t="shared" si="3"/>
        <v>0.55171678665456114</v>
      </c>
      <c r="G34" s="34">
        <f t="shared" si="3"/>
        <v>0.55567000480590645</v>
      </c>
      <c r="H34" s="34">
        <f t="shared" si="3"/>
        <v>0.5596176923702425</v>
      </c>
      <c r="I34" s="34">
        <f t="shared" si="3"/>
        <v>0.56355946289143288</v>
      </c>
      <c r="J34" s="34">
        <f t="shared" si="3"/>
        <v>0.56749493167503839</v>
      </c>
      <c r="K34" s="34">
        <f t="shared" si="3"/>
        <v>0.5714237159009008</v>
      </c>
      <c r="L34" s="34">
        <f t="shared" si="3"/>
        <v>0.57534543473479549</v>
      </c>
      <c r="O34">
        <v>0.1</v>
      </c>
      <c r="P34" s="34">
        <f>_xlfn.NORM.DIST($O34-P$2,$AB$18,SQRT($AB$19),0)</f>
        <v>0.39695254747701181</v>
      </c>
      <c r="Q34" s="34">
        <f>_xlfn.NORM.DIST($O34-Q$2,$AB$18,SQRT($AB$19),0)</f>
        <v>0.39732983157868834</v>
      </c>
      <c r="R34" s="34">
        <f>_xlfn.NORM.DIST($O34-R$2,$AB$18,SQRT($AB$19),0)</f>
        <v>0.39766770551160885</v>
      </c>
      <c r="S34" s="34">
        <f>_xlfn.NORM.DIST($O34-S$2,$AB$18,SQRT($AB$19),0)</f>
        <v>0.39796606816275104</v>
      </c>
      <c r="T34" s="34">
        <f>_xlfn.NORM.DIST($O34-T$2,$AB$18,SQRT($AB$19),0)</f>
        <v>0.39822483019560695</v>
      </c>
      <c r="U34" s="34">
        <f>_xlfn.NORM.DIST($O34-U$2,$AB$18,SQRT($AB$19),0)</f>
        <v>0.39844391409476404</v>
      </c>
      <c r="V34" s="34">
        <f>_xlfn.NORM.DIST($O34-V$2,$AB$18,SQRT($AB$19),0)</f>
        <v>0.39862325420460504</v>
      </c>
      <c r="W34" s="34">
        <f>_xlfn.NORM.DIST($O34-W$2,$AB$18,SQRT($AB$19),0)</f>
        <v>0.39876279676209969</v>
      </c>
      <c r="X34" s="34">
        <f>_xlfn.NORM.DIST($O34-X$2,$AB$18,SQRT($AB$19),0)</f>
        <v>0.39886249992366613</v>
      </c>
      <c r="Y34" s="34">
        <f>_xlfn.NORM.DIST($O34-Y$2,$AB$18,SQRT($AB$19),0)</f>
        <v>0.39892233378608216</v>
      </c>
    </row>
    <row r="35" spans="2:25" x14ac:dyDescent="0.45">
      <c r="B35">
        <v>0.2</v>
      </c>
      <c r="C35" s="34">
        <f t="shared" si="3"/>
        <v>0.57925970943910299</v>
      </c>
      <c r="D35" s="34">
        <f t="shared" si="3"/>
        <v>0.58316616348244232</v>
      </c>
      <c r="E35" s="34">
        <f t="shared" si="3"/>
        <v>0.58706442264821468</v>
      </c>
      <c r="F35" s="34">
        <f t="shared" si="3"/>
        <v>0.59095411514200591</v>
      </c>
      <c r="G35" s="34">
        <f t="shared" si="3"/>
        <v>0.59483487169779581</v>
      </c>
      <c r="H35" s="34">
        <f t="shared" si="3"/>
        <v>0.5987063256829237</v>
      </c>
      <c r="I35" s="34">
        <f t="shared" si="3"/>
        <v>0.60256811320176051</v>
      </c>
      <c r="J35" s="34">
        <f t="shared" si="3"/>
        <v>0.60641987319803947</v>
      </c>
      <c r="K35" s="34">
        <f t="shared" si="3"/>
        <v>0.61026124755579725</v>
      </c>
      <c r="L35" s="34">
        <f t="shared" si="3"/>
        <v>0.61409188119887737</v>
      </c>
      <c r="O35">
        <v>0.2</v>
      </c>
      <c r="P35" s="34">
        <f>_xlfn.NORM.DIST($O35-P$2,$AB$18,SQRT($AB$19),0)</f>
        <v>0.39104269397545588</v>
      </c>
      <c r="Q35" s="34">
        <f>_xlfn.NORM.DIST($O35-Q$2,$AB$18,SQRT($AB$19),0)</f>
        <v>0.39180597118212113</v>
      </c>
      <c r="R35" s="34">
        <f>_xlfn.NORM.DIST($O35-R$2,$AB$18,SQRT($AB$19),0)</f>
        <v>0.3925314831204289</v>
      </c>
      <c r="S35" s="34">
        <f>_xlfn.NORM.DIST($O35-S$2,$AB$18,SQRT($AB$19),0)</f>
        <v>0.39321901463049719</v>
      </c>
      <c r="T35" s="34">
        <f>_xlfn.NORM.DIST($O35-T$2,$AB$18,SQRT($AB$19),0)</f>
        <v>0.39386836156854083</v>
      </c>
      <c r="U35" s="34">
        <f>_xlfn.NORM.DIST($O35-U$2,$AB$18,SQRT($AB$19),0)</f>
        <v>0.39447933090788895</v>
      </c>
      <c r="V35" s="34">
        <f>_xlfn.NORM.DIST($O35-V$2,$AB$18,SQRT($AB$19),0)</f>
        <v>0.39505174083461125</v>
      </c>
      <c r="W35" s="34">
        <f>_xlfn.NORM.DIST($O35-W$2,$AB$18,SQRT($AB$19),0)</f>
        <v>0.39558542083768738</v>
      </c>
      <c r="X35" s="34">
        <f>_xlfn.NORM.DIST($O35-X$2,$AB$18,SQRT($AB$19),0)</f>
        <v>0.3960802117936561</v>
      </c>
      <c r="Y35" s="34">
        <f>_xlfn.NORM.DIST($O35-Y$2,$AB$18,SQRT($AB$19),0)</f>
        <v>0.39653596604568575</v>
      </c>
    </row>
    <row r="36" spans="2:25" x14ac:dyDescent="0.45">
      <c r="B36">
        <v>0.3</v>
      </c>
      <c r="C36" s="34">
        <f t="shared" si="3"/>
        <v>0.61791142218895267</v>
      </c>
      <c r="D36" s="34">
        <f t="shared" si="3"/>
        <v>0.62171952182201928</v>
      </c>
      <c r="E36" s="34">
        <f t="shared" si="3"/>
        <v>0.62551583472332006</v>
      </c>
      <c r="F36" s="34">
        <f t="shared" si="3"/>
        <v>0.62930001894065346</v>
      </c>
      <c r="G36" s="34">
        <f t="shared" si="3"/>
        <v>0.63307173603602807</v>
      </c>
      <c r="H36" s="34">
        <f t="shared" si="3"/>
        <v>0.6368306511756191</v>
      </c>
      <c r="I36" s="34">
        <f t="shared" si="3"/>
        <v>0.64057643321799129</v>
      </c>
      <c r="J36" s="34">
        <f t="shared" si="3"/>
        <v>0.64430875480054683</v>
      </c>
      <c r="K36" s="34">
        <f t="shared" si="3"/>
        <v>0.64802729242416279</v>
      </c>
      <c r="L36" s="34">
        <f t="shared" si="3"/>
        <v>0.65173172653598244</v>
      </c>
      <c r="O36">
        <v>0.3</v>
      </c>
      <c r="P36" s="34">
        <f>_xlfn.NORM.DIST($O36-P$2,$AB$18,SQRT($AB$19),0)</f>
        <v>0.38138781546052414</v>
      </c>
      <c r="Q36" s="34">
        <f>_xlfn.NORM.DIST($O36-Q$2,$AB$18,SQRT($AB$19),0)</f>
        <v>0.38251457066292405</v>
      </c>
      <c r="R36" s="34">
        <f>_xlfn.NORM.DIST($O36-R$2,$AB$18,SQRT($AB$19),0)</f>
        <v>0.38360629215347858</v>
      </c>
      <c r="S36" s="34">
        <f>_xlfn.NORM.DIST($O36-S$2,$AB$18,SQRT($AB$19),0)</f>
        <v>0.38466266129874283</v>
      </c>
      <c r="T36" s="34">
        <f>_xlfn.NORM.DIST($O36-T$2,$AB$18,SQRT($AB$19),0)</f>
        <v>0.38568336919181612</v>
      </c>
      <c r="U36" s="34">
        <f>_xlfn.NORM.DIST($O36-U$2,$AB$18,SQRT($AB$19),0)</f>
        <v>0.38666811680284924</v>
      </c>
      <c r="V36" s="34">
        <f>_xlfn.NORM.DIST($O36-V$2,$AB$18,SQRT($AB$19),0)</f>
        <v>0.38761661512501416</v>
      </c>
      <c r="W36" s="34">
        <f>_xlfn.NORM.DIST($O36-W$2,$AB$18,SQRT($AB$19),0)</f>
        <v>0.38852858531583589</v>
      </c>
      <c r="X36" s="34">
        <f>_xlfn.NORM.DIST($O36-X$2,$AB$18,SQRT($AB$19),0)</f>
        <v>0.38940375883379041</v>
      </c>
      <c r="Y36" s="34">
        <f>_xlfn.NORM.DIST($O36-Y$2,$AB$18,SQRT($AB$19),0)</f>
        <v>0.39024187757007428</v>
      </c>
    </row>
    <row r="37" spans="2:25" x14ac:dyDescent="0.45">
      <c r="B37">
        <v>0.4</v>
      </c>
      <c r="C37" s="34">
        <f t="shared" si="3"/>
        <v>0.65542174161032429</v>
      </c>
      <c r="D37" s="34">
        <f t="shared" si="3"/>
        <v>0.65909702622767741</v>
      </c>
      <c r="E37" s="34">
        <f t="shared" si="3"/>
        <v>0.66275727315175059</v>
      </c>
      <c r="F37" s="34">
        <f t="shared" si="3"/>
        <v>0.66640217940454238</v>
      </c>
      <c r="G37" s="34">
        <f t="shared" si="3"/>
        <v>0.67003144633940637</v>
      </c>
      <c r="H37" s="34">
        <f t="shared" si="3"/>
        <v>0.67364477971208003</v>
      </c>
      <c r="I37" s="34">
        <f t="shared" si="3"/>
        <v>0.67724188974965227</v>
      </c>
      <c r="J37" s="34">
        <f t="shared" si="3"/>
        <v>0.6808224912174442</v>
      </c>
      <c r="K37" s="34">
        <f t="shared" si="3"/>
        <v>0.68438630348377749</v>
      </c>
      <c r="L37" s="34">
        <f t="shared" si="3"/>
        <v>0.68793305058260945</v>
      </c>
      <c r="O37">
        <v>0.4</v>
      </c>
      <c r="P37" s="34">
        <f>_xlfn.NORM.DIST($O37-P$2,$AB$18,SQRT($AB$19),0)</f>
        <v>0.36827014030332333</v>
      </c>
      <c r="Q37" s="34">
        <f>_xlfn.NORM.DIST($O37-Q$2,$AB$18,SQRT($AB$19),0)</f>
        <v>0.36972768411143236</v>
      </c>
      <c r="R37" s="34">
        <f>_xlfn.NORM.DIST($O37-R$2,$AB$18,SQRT($AB$19),0)</f>
        <v>0.37115387935946603</v>
      </c>
      <c r="S37" s="34">
        <f>_xlfn.NORM.DIST($O37-S$2,$AB$18,SQRT($AB$19),0)</f>
        <v>0.37254831934793342</v>
      </c>
      <c r="T37" s="34">
        <f>_xlfn.NORM.DIST($O37-T$2,$AB$18,SQRT($AB$19),0)</f>
        <v>0.37391060537312837</v>
      </c>
      <c r="U37" s="34">
        <f>_xlfn.NORM.DIST($O37-U$2,$AB$18,SQRT($AB$19),0)</f>
        <v>0.37524034691693792</v>
      </c>
      <c r="V37" s="34">
        <f>_xlfn.NORM.DIST($O37-V$2,$AB$18,SQRT($AB$19),0)</f>
        <v>0.37653716183325392</v>
      </c>
      <c r="W37" s="34">
        <f>_xlfn.NORM.DIST($O37-W$2,$AB$18,SQRT($AB$19),0)</f>
        <v>0.37780067653086458</v>
      </c>
      <c r="X37" s="34">
        <f>_xlfn.NORM.DIST($O37-X$2,$AB$18,SQRT($AB$19),0)</f>
        <v>0.37903052615270166</v>
      </c>
      <c r="Y37" s="34">
        <f>_xlfn.NORM.DIST($O37-Y$2,$AB$18,SQRT($AB$19),0)</f>
        <v>0.38022635475132494</v>
      </c>
    </row>
    <row r="38" spans="2:25" x14ac:dyDescent="0.45">
      <c r="B38">
        <v>0.5</v>
      </c>
      <c r="C38" s="34">
        <f t="shared" si="3"/>
        <v>0.69146246127401312</v>
      </c>
      <c r="D38" s="34">
        <f t="shared" si="3"/>
        <v>0.69497426910248061</v>
      </c>
      <c r="E38" s="34">
        <f t="shared" si="3"/>
        <v>0.69846821245303381</v>
      </c>
      <c r="F38" s="34">
        <f t="shared" si="3"/>
        <v>0.70194403460512356</v>
      </c>
      <c r="G38" s="34">
        <f t="shared" si="3"/>
        <v>0.70540148378430201</v>
      </c>
      <c r="H38" s="34">
        <f t="shared" si="3"/>
        <v>0.70884031321165364</v>
      </c>
      <c r="I38" s="34">
        <f t="shared" si="3"/>
        <v>0.71226028115097295</v>
      </c>
      <c r="J38" s="34">
        <f t="shared" si="3"/>
        <v>0.71566115095367588</v>
      </c>
      <c r="K38" s="34">
        <f t="shared" si="3"/>
        <v>0.7190426911014357</v>
      </c>
      <c r="L38" s="34">
        <f t="shared" si="3"/>
        <v>0.72240467524653507</v>
      </c>
      <c r="O38">
        <v>0.5</v>
      </c>
      <c r="P38" s="34">
        <f>_xlfn.NORM.DIST($O38-P$2,$AB$18,SQRT($AB$19),0)</f>
        <v>0.35206532676429952</v>
      </c>
      <c r="Q38" s="34">
        <f>_xlfn.NORM.DIST($O38-Q$2,$AB$18,SQRT($AB$19),0)</f>
        <v>0.35381237049777969</v>
      </c>
      <c r="R38" s="34">
        <f>_xlfn.NORM.DIST($O38-R$2,$AB$18,SQRT($AB$19),0)</f>
        <v>0.35553252850599709</v>
      </c>
      <c r="S38" s="34">
        <f>_xlfn.NORM.DIST($O38-S$2,$AB$18,SQRT($AB$19),0)</f>
        <v>0.35722532522580086</v>
      </c>
      <c r="T38" s="34">
        <f>_xlfn.NORM.DIST($O38-T$2,$AB$18,SQRT($AB$19),0)</f>
        <v>0.35889029103354464</v>
      </c>
      <c r="U38" s="34">
        <f>_xlfn.NORM.DIST($O38-U$2,$AB$18,SQRT($AB$19),0)</f>
        <v>0.36052696246164795</v>
      </c>
      <c r="V38" s="34">
        <f>_xlfn.NORM.DIST($O38-V$2,$AB$18,SQRT($AB$19),0)</f>
        <v>0.36213488241309222</v>
      </c>
      <c r="W38" s="34">
        <f>_xlfn.NORM.DIST($O38-W$2,$AB$18,SQRT($AB$19),0)</f>
        <v>0.36371360037371342</v>
      </c>
      <c r="X38" s="34">
        <f>_xlfn.NORM.DIST($O38-X$2,$AB$18,SQRT($AB$19),0)</f>
        <v>0.36526267262215389</v>
      </c>
      <c r="Y38" s="34">
        <f>_xlfn.NORM.DIST($O38-Y$2,$AB$18,SQRT($AB$19),0)</f>
        <v>0.36678166243733612</v>
      </c>
    </row>
    <row r="39" spans="2:25" x14ac:dyDescent="0.45">
      <c r="B39">
        <v>0.6</v>
      </c>
      <c r="C39" s="34">
        <f t="shared" si="3"/>
        <v>0.72574688224992645</v>
      </c>
      <c r="D39" s="34">
        <f t="shared" si="3"/>
        <v>0.72906909621699434</v>
      </c>
      <c r="E39" s="34">
        <f t="shared" si="3"/>
        <v>0.732371106531017</v>
      </c>
      <c r="F39" s="34">
        <f t="shared" si="3"/>
        <v>0.73565270788432247</v>
      </c>
      <c r="G39" s="34">
        <f t="shared" si="3"/>
        <v>0.73891370030713843</v>
      </c>
      <c r="H39" s="34">
        <f t="shared" si="3"/>
        <v>0.74215388919413527</v>
      </c>
      <c r="I39" s="34">
        <f t="shared" si="3"/>
        <v>0.74537308532866386</v>
      </c>
      <c r="J39" s="34">
        <f t="shared" si="3"/>
        <v>0.74857110490468992</v>
      </c>
      <c r="K39" s="34">
        <f t="shared" si="3"/>
        <v>0.75174776954642952</v>
      </c>
      <c r="L39" s="34">
        <f t="shared" si="3"/>
        <v>0.75490290632569057</v>
      </c>
      <c r="O39">
        <v>0.6</v>
      </c>
      <c r="P39" s="34">
        <f>_xlfn.NORM.DIST($O39-P$2,$AB$18,SQRT($AB$19),0)</f>
        <v>0.33322460289179967</v>
      </c>
      <c r="Q39" s="34">
        <f>_xlfn.NORM.DIST($O39-Q$2,$AB$18,SQRT($AB$19),0)</f>
        <v>0.33521319948710609</v>
      </c>
      <c r="R39" s="34">
        <f>_xlfn.NORM.DIST($O39-R$2,$AB$18,SQRT($AB$19),0)</f>
        <v>0.33717994382238059</v>
      </c>
      <c r="S39" s="34">
        <f>_xlfn.NORM.DIST($O39-S$2,$AB$18,SQRT($AB$19),0)</f>
        <v>0.33912431320419223</v>
      </c>
      <c r="T39" s="34">
        <f>_xlfn.NORM.DIST($O39-T$2,$AB$18,SQRT($AB$19),0)</f>
        <v>0.34104578863035256</v>
      </c>
      <c r="U39" s="34">
        <f>_xlfn.NORM.DIST($O39-U$2,$AB$18,SQRT($AB$19),0)</f>
        <v>0.3429438550193839</v>
      </c>
      <c r="V39" s="34">
        <f>_xlfn.NORM.DIST($O39-V$2,$AB$18,SQRT($AB$19),0)</f>
        <v>0.34481800143933333</v>
      </c>
      <c r="W39" s="34">
        <f>_xlfn.NORM.DIST($O39-W$2,$AB$18,SQRT($AB$19),0)</f>
        <v>0.34666772133579166</v>
      </c>
      <c r="X39" s="34">
        <f>_xlfn.NORM.DIST($O39-X$2,$AB$18,SQRT($AB$19),0)</f>
        <v>0.34849251275897447</v>
      </c>
      <c r="Y39" s="34">
        <f>_xlfn.NORM.DIST($O39-Y$2,$AB$18,SQRT($AB$19),0)</f>
        <v>0.35029187858972582</v>
      </c>
    </row>
    <row r="40" spans="2:25" x14ac:dyDescent="0.45">
      <c r="B40">
        <v>0.7</v>
      </c>
      <c r="C40" s="34">
        <f t="shared" si="3"/>
        <v>0.75803634777692697</v>
      </c>
      <c r="D40" s="34">
        <f t="shared" si="3"/>
        <v>0.76114793191001329</v>
      </c>
      <c r="E40" s="34">
        <f t="shared" si="3"/>
        <v>0.76423750222074882</v>
      </c>
      <c r="F40" s="34">
        <f t="shared" si="3"/>
        <v>0.76730490769910253</v>
      </c>
      <c r="G40" s="34">
        <f t="shared" si="3"/>
        <v>0.77035000283520938</v>
      </c>
      <c r="H40" s="34">
        <f t="shared" si="3"/>
        <v>0.77337264762313174</v>
      </c>
      <c r="I40" s="34">
        <f t="shared" si="3"/>
        <v>0.77637270756240062</v>
      </c>
      <c r="J40" s="34">
        <f t="shared" si="3"/>
        <v>0.77935005365735044</v>
      </c>
      <c r="K40" s="34">
        <f t="shared" si="3"/>
        <v>0.78230456241426682</v>
      </c>
      <c r="L40" s="34">
        <f t="shared" si="3"/>
        <v>0.78523611583636277</v>
      </c>
      <c r="O40">
        <v>0.7</v>
      </c>
      <c r="P40" s="34">
        <f>_xlfn.NORM.DIST($O40-P$2,$AB$18,SQRT($AB$19),0)</f>
        <v>0.31225393336676127</v>
      </c>
      <c r="Q40" s="34">
        <f>_xlfn.NORM.DIST($O40-Q$2,$AB$18,SQRT($AB$19),0)</f>
        <v>0.31443165702759734</v>
      </c>
      <c r="R40" s="34">
        <f>_xlfn.NORM.DIST($O40-R$2,$AB$18,SQRT($AB$19),0)</f>
        <v>0.31659290771089282</v>
      </c>
      <c r="S40" s="34">
        <f>_xlfn.NORM.DIST($O40-S$2,$AB$18,SQRT($AB$19),0)</f>
        <v>0.31873713847540158</v>
      </c>
      <c r="T40" s="34">
        <f>_xlfn.NORM.DIST($O40-T$2,$AB$18,SQRT($AB$19),0)</f>
        <v>0.32086380377117252</v>
      </c>
      <c r="U40" s="34">
        <f>_xlfn.NORM.DIST($O40-U$2,$AB$18,SQRT($AB$19),0)</f>
        <v>0.32297235966791432</v>
      </c>
      <c r="V40" s="34">
        <f>_xlfn.NORM.DIST($O40-V$2,$AB$18,SQRT($AB$19),0)</f>
        <v>0.32506226408408218</v>
      </c>
      <c r="W40" s="34">
        <f>_xlfn.NORM.DIST($O40-W$2,$AB$18,SQRT($AB$19),0)</f>
        <v>0.32713297701655447</v>
      </c>
      <c r="X40" s="34">
        <f>_xlfn.NORM.DIST($O40-X$2,$AB$18,SQRT($AB$19),0)</f>
        <v>0.32918396077076478</v>
      </c>
      <c r="Y40" s="34">
        <f>_xlfn.NORM.DIST($O40-Y$2,$AB$18,SQRT($AB$19),0)</f>
        <v>0.33121468019115297</v>
      </c>
    </row>
    <row r="41" spans="2:25" x14ac:dyDescent="0.45">
      <c r="B41">
        <v>0.8</v>
      </c>
      <c r="C41" s="34">
        <f t="shared" si="3"/>
        <v>0.78814460141660336</v>
      </c>
      <c r="D41" s="34">
        <f t="shared" si="3"/>
        <v>0.79102991212839835</v>
      </c>
      <c r="E41" s="34">
        <f t="shared" si="3"/>
        <v>0.79389194641418692</v>
      </c>
      <c r="F41" s="34">
        <f t="shared" si="3"/>
        <v>0.79673060817193164</v>
      </c>
      <c r="G41" s="34">
        <f t="shared" si="3"/>
        <v>0.79954580673955034</v>
      </c>
      <c r="H41" s="34">
        <f t="shared" si="3"/>
        <v>0.80233745687730762</v>
      </c>
      <c r="I41" s="34">
        <f t="shared" si="3"/>
        <v>0.80510547874819172</v>
      </c>
      <c r="J41" s="34">
        <f t="shared" si="3"/>
        <v>0.80784979789630385</v>
      </c>
      <c r="K41" s="34">
        <f t="shared" si="3"/>
        <v>0.81057034522328786</v>
      </c>
      <c r="L41" s="34">
        <f t="shared" si="3"/>
        <v>0.81326705696282742</v>
      </c>
      <c r="O41">
        <v>0.8</v>
      </c>
      <c r="P41" s="34">
        <f>_xlfn.NORM.DIST($O41-P$2,$AB$18,SQRT($AB$19),0)</f>
        <v>0.28969155276148273</v>
      </c>
      <c r="Q41" s="34">
        <f>_xlfn.NORM.DIST($O41-Q$2,$AB$18,SQRT($AB$19),0)</f>
        <v>0.29200377952914142</v>
      </c>
      <c r="R41" s="34">
        <f>_xlfn.NORM.DIST($O41-R$2,$AB$18,SQRT($AB$19),0)</f>
        <v>0.29430502978832512</v>
      </c>
      <c r="S41" s="34">
        <f>_xlfn.NORM.DIST($O41-S$2,$AB$18,SQRT($AB$19),0)</f>
        <v>0.29659475499381571</v>
      </c>
      <c r="T41" s="34">
        <f>_xlfn.NORM.DIST($O41-T$2,$AB$18,SQRT($AB$19),0)</f>
        <v>0.29887240577595275</v>
      </c>
      <c r="U41" s="34">
        <f>_xlfn.NORM.DIST($O41-U$2,$AB$18,SQRT($AB$19),0)</f>
        <v>0.30113743215480443</v>
      </c>
      <c r="V41" s="34">
        <f>_xlfn.NORM.DIST($O41-V$2,$AB$18,SQRT($AB$19),0)</f>
        <v>0.30338928375630014</v>
      </c>
      <c r="W41" s="34">
        <f>_xlfn.NORM.DIST($O41-W$2,$AB$18,SQRT($AB$19),0)</f>
        <v>0.30562741003020988</v>
      </c>
      <c r="X41" s="34">
        <f>_xlfn.NORM.DIST($O41-X$2,$AB$18,SQRT($AB$19),0)</f>
        <v>0.30785126046985289</v>
      </c>
      <c r="Y41" s="34">
        <f>_xlfn.NORM.DIST($O41-Y$2,$AB$18,SQRT($AB$19),0)</f>
        <v>0.31006028483341613</v>
      </c>
    </row>
    <row r="42" spans="2:25" x14ac:dyDescent="0.45">
      <c r="B42">
        <v>0.9</v>
      </c>
      <c r="C42" s="34">
        <f t="shared" si="3"/>
        <v>0.81593987465324047</v>
      </c>
      <c r="D42" s="34">
        <f t="shared" si="3"/>
        <v>0.81858874510820279</v>
      </c>
      <c r="E42" s="34">
        <f t="shared" si="3"/>
        <v>0.82121362038562828</v>
      </c>
      <c r="F42" s="34">
        <f t="shared" si="3"/>
        <v>0.82381445775474216</v>
      </c>
      <c r="G42" s="34">
        <f t="shared" si="3"/>
        <v>0.82639121966137552</v>
      </c>
      <c r="H42" s="34">
        <f t="shared" si="3"/>
        <v>0.82894387369151823</v>
      </c>
      <c r="I42" s="34">
        <f t="shared" si="3"/>
        <v>0.83147239253316219</v>
      </c>
      <c r="J42" s="34">
        <f t="shared" si="3"/>
        <v>0.83397675393647042</v>
      </c>
      <c r="K42" s="34">
        <f t="shared" si="3"/>
        <v>0.83645694067230769</v>
      </c>
      <c r="L42" s="34">
        <f t="shared" si="3"/>
        <v>0.83891294048916909</v>
      </c>
      <c r="O42">
        <v>0.9</v>
      </c>
      <c r="P42" s="34">
        <f>_xlfn.NORM.DIST($O42-P$2,$AB$18,SQRT($AB$19),0)</f>
        <v>0.26608524989875482</v>
      </c>
      <c r="Q42" s="34">
        <f>_xlfn.NORM.DIST($O42-Q$2,$AB$18,SQRT($AB$19),0)</f>
        <v>0.26847740179700241</v>
      </c>
      <c r="R42" s="34">
        <f>_xlfn.NORM.DIST($O42-R$2,$AB$18,SQRT($AB$19),0)</f>
        <v>0.27086397179833799</v>
      </c>
      <c r="S42" s="34">
        <f>_xlfn.NORM.DIST($O42-S$2,$AB$18,SQRT($AB$19),0)</f>
        <v>0.27324443087221623</v>
      </c>
      <c r="T42" s="34">
        <f>_xlfn.NORM.DIST($O42-T$2,$AB$18,SQRT($AB$19),0)</f>
        <v>0.27561824715345667</v>
      </c>
      <c r="U42" s="34">
        <f>_xlfn.NORM.DIST($O42-U$2,$AB$18,SQRT($AB$19),0)</f>
        <v>0.27798488613099648</v>
      </c>
      <c r="V42" s="34">
        <f>_xlfn.NORM.DIST($O42-V$2,$AB$18,SQRT($AB$19),0)</f>
        <v>0.28034381083962057</v>
      </c>
      <c r="W42" s="34">
        <f>_xlfn.NORM.DIST($O42-W$2,$AB$18,SQRT($AB$19),0)</f>
        <v>0.28269448205458025</v>
      </c>
      <c r="X42" s="34">
        <f>_xlfn.NORM.DIST($O42-X$2,$AB$18,SQRT($AB$19),0)</f>
        <v>0.28503635848900721</v>
      </c>
      <c r="Y42" s="34">
        <f>_xlfn.NORM.DIST($O42-Y$2,$AB$18,SQRT($AB$19),0)</f>
        <v>0.28736889699402829</v>
      </c>
    </row>
    <row r="43" spans="2:25" x14ac:dyDescent="0.45">
      <c r="B43">
        <v>1</v>
      </c>
      <c r="C43" s="34">
        <f t="shared" si="3"/>
        <v>0.84134474606854304</v>
      </c>
      <c r="D43" s="34">
        <f t="shared" si="3"/>
        <v>0.84375235497874546</v>
      </c>
      <c r="E43" s="34">
        <f t="shared" si="3"/>
        <v>0.84613576962726511</v>
      </c>
      <c r="F43" s="34">
        <f t="shared" si="3"/>
        <v>0.84849499721165633</v>
      </c>
      <c r="G43" s="34">
        <f t="shared" si="3"/>
        <v>0.85083004966901865</v>
      </c>
      <c r="H43" s="34">
        <f t="shared" si="3"/>
        <v>0.85314094362410409</v>
      </c>
      <c r="I43" s="34">
        <f t="shared" si="3"/>
        <v>0.85542770033609039</v>
      </c>
      <c r="J43" s="34">
        <f t="shared" si="3"/>
        <v>0.85769034564406077</v>
      </c>
      <c r="K43" s="34">
        <f t="shared" si="3"/>
        <v>0.85992890991123094</v>
      </c>
      <c r="L43" s="34">
        <f t="shared" si="3"/>
        <v>0.8621434279679645</v>
      </c>
      <c r="O43">
        <v>1</v>
      </c>
      <c r="P43" s="34">
        <f>_xlfn.NORM.DIST($O43-P$2,$AB$18,SQRT($AB$19),0)</f>
        <v>0.24197072451914337</v>
      </c>
      <c r="Q43" s="34">
        <f>_xlfn.NORM.DIST($O43-Q$2,$AB$18,SQRT($AB$19),0)</f>
        <v>0.24439035090699956</v>
      </c>
      <c r="R43" s="34">
        <f>_xlfn.NORM.DIST($O43-R$2,$AB$18,SQRT($AB$19),0)</f>
        <v>0.24680949056704274</v>
      </c>
      <c r="S43" s="34">
        <f>_xlfn.NORM.DIST($O43-S$2,$AB$18,SQRT($AB$19),0)</f>
        <v>0.24922765248306594</v>
      </c>
      <c r="T43" s="34">
        <f>_xlfn.NORM.DIST($O43-T$2,$AB$18,SQRT($AB$19),0)</f>
        <v>0.25164434109811712</v>
      </c>
      <c r="U43" s="34">
        <f>_xlfn.NORM.DIST($O43-U$2,$AB$18,SQRT($AB$19),0)</f>
        <v>0.25405905646918903</v>
      </c>
      <c r="V43" s="34">
        <f>_xlfn.NORM.DIST($O43-V$2,$AB$18,SQRT($AB$19),0)</f>
        <v>0.25647129442562033</v>
      </c>
      <c r="W43" s="34">
        <f>_xlfn.NORM.DIST($O43-W$2,$AB$18,SQRT($AB$19),0)</f>
        <v>0.25888054673114885</v>
      </c>
      <c r="X43" s="34">
        <f>_xlfn.NORM.DIST($O43-X$2,$AB$18,SQRT($AB$19),0)</f>
        <v>0.26128630124955315</v>
      </c>
      <c r="Y43" s="34">
        <f>_xlfn.NORM.DIST($O43-Y$2,$AB$18,SQRT($AB$19),0)</f>
        <v>0.26368804211381813</v>
      </c>
    </row>
    <row r="44" spans="2:25" x14ac:dyDescent="0.45">
      <c r="B44">
        <v>1.1000000000000001</v>
      </c>
      <c r="C44" s="34">
        <f t="shared" si="3"/>
        <v>0.86433393905361733</v>
      </c>
      <c r="D44" s="34">
        <f t="shared" si="3"/>
        <v>0.86650048675725277</v>
      </c>
      <c r="E44" s="34">
        <f t="shared" si="3"/>
        <v>0.86864311895726931</v>
      </c>
      <c r="F44" s="34">
        <f t="shared" si="3"/>
        <v>0.8707618877599822</v>
      </c>
      <c r="G44" s="34">
        <f t="shared" si="3"/>
        <v>0.87285684943720176</v>
      </c>
      <c r="H44" s="34">
        <f t="shared" si="3"/>
        <v>0.87492806436284987</v>
      </c>
      <c r="I44" s="34">
        <f t="shared" si="3"/>
        <v>0.87697559694865668</v>
      </c>
      <c r="J44" s="34">
        <f t="shared" si="3"/>
        <v>0.87899951557898182</v>
      </c>
      <c r="K44" s="34">
        <f t="shared" si="3"/>
        <v>0.88099989254479938</v>
      </c>
      <c r="L44" s="34">
        <f t="shared" si="3"/>
        <v>0.88297680397689127</v>
      </c>
      <c r="O44">
        <v>1.1000000000000001</v>
      </c>
      <c r="P44" s="34">
        <f>_xlfn.NORM.DIST($O44-P$2,$AB$18,SQRT($AB$19),0)</f>
        <v>0.21785217703255053</v>
      </c>
      <c r="Q44" s="34">
        <f>_xlfn.NORM.DIST($O44-Q$2,$AB$18,SQRT($AB$19),0)</f>
        <v>0.22025076668303326</v>
      </c>
      <c r="R44" s="34">
        <f>_xlfn.NORM.DIST($O44-R$2,$AB$18,SQRT($AB$19),0)</f>
        <v>0.22265349875176113</v>
      </c>
      <c r="S44" s="34">
        <f>_xlfn.NORM.DIST($O44-S$2,$AB$18,SQRT($AB$19),0)</f>
        <v>0.22505993528526966</v>
      </c>
      <c r="T44" s="34">
        <f>_xlfn.NORM.DIST($O44-T$2,$AB$18,SQRT($AB$19),0)</f>
        <v>0.22746963245738591</v>
      </c>
      <c r="U44" s="34">
        <f>_xlfn.NORM.DIST($O44-U$2,$AB$18,SQRT($AB$19),0)</f>
        <v>0.22988214068423302</v>
      </c>
      <c r="V44" s="34">
        <f>_xlfn.NORM.DIST($O44-V$2,$AB$18,SQRT($AB$19),0)</f>
        <v>0.2322970047433662</v>
      </c>
      <c r="W44" s="34">
        <f>_xlfn.NORM.DIST($O44-W$2,$AB$18,SQRT($AB$19),0)</f>
        <v>0.23471376389701182</v>
      </c>
      <c r="X44" s="34">
        <f>_xlfn.NORM.DIST($O44-X$2,$AB$18,SQRT($AB$19),0)</f>
        <v>0.23713195201937959</v>
      </c>
      <c r="Y44" s="34">
        <f>_xlfn.NORM.DIST($O44-Y$2,$AB$18,SQRT($AB$19),0)</f>
        <v>0.23955109772801336</v>
      </c>
    </row>
    <row r="45" spans="2:25" x14ac:dyDescent="0.45">
      <c r="B45">
        <v>1.2</v>
      </c>
      <c r="C45" s="34">
        <f t="shared" si="3"/>
        <v>0.88493032977829178</v>
      </c>
      <c r="D45" s="34">
        <f t="shared" si="3"/>
        <v>0.88686055355602278</v>
      </c>
      <c r="E45" s="34">
        <f t="shared" si="3"/>
        <v>0.88876756255216538</v>
      </c>
      <c r="F45" s="34">
        <f t="shared" si="3"/>
        <v>0.89065144757430814</v>
      </c>
      <c r="G45" s="34">
        <f t="shared" si="3"/>
        <v>0.89251230292541306</v>
      </c>
      <c r="H45" s="34">
        <f t="shared" si="3"/>
        <v>0.89435022633314476</v>
      </c>
      <c r="I45" s="34">
        <f t="shared" si="3"/>
        <v>0.89616531887869966</v>
      </c>
      <c r="J45" s="34">
        <f t="shared" si="3"/>
        <v>0.89795768492518091</v>
      </c>
      <c r="K45" s="34">
        <f t="shared" si="3"/>
        <v>0.89972743204555794</v>
      </c>
      <c r="L45" s="34">
        <f t="shared" si="3"/>
        <v>0.90147467095025213</v>
      </c>
      <c r="O45">
        <v>1.2</v>
      </c>
      <c r="P45" s="34">
        <f>_xlfn.NORM.DIST($O45-P$2,$AB$18,SQRT($AB$19),0)</f>
        <v>0.19418605498321295</v>
      </c>
      <c r="Q45" s="34">
        <f>_xlfn.NORM.DIST($O45-Q$2,$AB$18,SQRT($AB$19),0)</f>
        <v>0.19652049886213654</v>
      </c>
      <c r="R45" s="34">
        <f>_xlfn.NORM.DIST($O45-R$2,$AB$18,SQRT($AB$19),0)</f>
        <v>0.19886311938727591</v>
      </c>
      <c r="S45" s="34">
        <f>_xlfn.NORM.DIST($O45-S$2,$AB$18,SQRT($AB$19),0)</f>
        <v>0.2012135427351974</v>
      </c>
      <c r="T45" s="34">
        <f>_xlfn.NORM.DIST($O45-T$2,$AB$18,SQRT($AB$19),0)</f>
        <v>0.20357138829075944</v>
      </c>
      <c r="U45" s="34">
        <f>_xlfn.NORM.DIST($O45-U$2,$AB$18,SQRT($AB$19),0)</f>
        <v>0.20593626871997478</v>
      </c>
      <c r="V45" s="34">
        <f>_xlfn.NORM.DIST($O45-V$2,$AB$18,SQRT($AB$19),0)</f>
        <v>0.20830779004710837</v>
      </c>
      <c r="W45" s="34">
        <f>_xlfn.NORM.DIST($O45-W$2,$AB$18,SQRT($AB$19),0)</f>
        <v>0.21068555173601533</v>
      </c>
      <c r="X45" s="34">
        <f>_xlfn.NORM.DIST($O45-X$2,$AB$18,SQRT($AB$19),0)</f>
        <v>0.21306914677571792</v>
      </c>
      <c r="Y45" s="34">
        <f>_xlfn.NORM.DIST($O45-Y$2,$AB$18,SQRT($AB$19),0)</f>
        <v>0.21545816177021973</v>
      </c>
    </row>
    <row r="46" spans="2:25" x14ac:dyDescent="0.45">
      <c r="B46">
        <v>1.3</v>
      </c>
      <c r="C46" s="34">
        <f t="shared" si="3"/>
        <v>0.9031995154143897</v>
      </c>
      <c r="D46" s="34">
        <f t="shared" si="3"/>
        <v>0.90490208220476098</v>
      </c>
      <c r="E46" s="34">
        <f t="shared" si="3"/>
        <v>0.90658249100652821</v>
      </c>
      <c r="F46" s="34">
        <f t="shared" si="3"/>
        <v>0.90824086434971918</v>
      </c>
      <c r="G46" s="34">
        <f t="shared" si="3"/>
        <v>0.90987732753554751</v>
      </c>
      <c r="H46" s="34">
        <f t="shared" si="3"/>
        <v>0.91149200856259804</v>
      </c>
      <c r="I46" s="34">
        <f t="shared" si="3"/>
        <v>0.91308503805291497</v>
      </c>
      <c r="J46" s="34">
        <f t="shared" si="3"/>
        <v>0.91465654917803307</v>
      </c>
      <c r="K46" s="34">
        <f t="shared" si="3"/>
        <v>0.91620667758498575</v>
      </c>
      <c r="L46" s="34">
        <f t="shared" si="3"/>
        <v>0.91773556132233114</v>
      </c>
      <c r="O46">
        <v>1.3</v>
      </c>
      <c r="P46" s="34">
        <f>_xlfn.NORM.DIST($O46-P$2,$AB$18,SQRT($AB$19),0)</f>
        <v>0.17136859204780736</v>
      </c>
      <c r="Q46" s="34">
        <f>_xlfn.NORM.DIST($O46-Q$2,$AB$18,SQRT($AB$19),0)</f>
        <v>0.17360224701503299</v>
      </c>
      <c r="R46" s="34">
        <f>_xlfn.NORM.DIST($O46-R$2,$AB$18,SQRT($AB$19),0)</f>
        <v>0.17584743029766237</v>
      </c>
      <c r="S46" s="34">
        <f>_xlfn.NORM.DIST($O46-S$2,$AB$18,SQRT($AB$19),0)</f>
        <v>0.17810383907269359</v>
      </c>
      <c r="T46" s="34">
        <f>_xlfn.NORM.DIST($O46-T$2,$AB$18,SQRT($AB$19),0)</f>
        <v>0.18037116322708033</v>
      </c>
      <c r="U46" s="34">
        <f>_xlfn.NORM.DIST($O46-U$2,$AB$18,SQRT($AB$19),0)</f>
        <v>0.18264908538902191</v>
      </c>
      <c r="V46" s="34">
        <f>_xlfn.NORM.DIST($O46-V$2,$AB$18,SQRT($AB$19),0)</f>
        <v>0.18493728096330531</v>
      </c>
      <c r="W46" s="34">
        <f>_xlfn.NORM.DIST($O46-W$2,$AB$18,SQRT($AB$19),0)</f>
        <v>0.18723541817072956</v>
      </c>
      <c r="X46" s="34">
        <f>_xlfn.NORM.DIST($O46-X$2,$AB$18,SQRT($AB$19),0)</f>
        <v>0.18954315809164024</v>
      </c>
      <c r="Y46" s="34">
        <f>_xlfn.NORM.DIST($O46-Y$2,$AB$18,SQRT($AB$19),0)</f>
        <v>0.19186015471359938</v>
      </c>
    </row>
    <row r="47" spans="2:25" x14ac:dyDescent="0.45">
      <c r="B47">
        <v>1.4</v>
      </c>
      <c r="C47" s="34">
        <f t="shared" si="3"/>
        <v>0.91924334076622893</v>
      </c>
      <c r="D47" s="34">
        <f t="shared" si="3"/>
        <v>0.92073015854660756</v>
      </c>
      <c r="E47" s="34">
        <f t="shared" si="3"/>
        <v>0.92219615947345368</v>
      </c>
      <c r="F47" s="34">
        <f t="shared" si="3"/>
        <v>0.92364149046326083</v>
      </c>
      <c r="G47" s="34">
        <f t="shared" si="3"/>
        <v>0.92506630046567295</v>
      </c>
      <c r="H47" s="34">
        <f t="shared" si="3"/>
        <v>0.9264707403903516</v>
      </c>
      <c r="I47" s="34">
        <f t="shared" si="3"/>
        <v>0.92785496303410619</v>
      </c>
      <c r="J47" s="34">
        <f t="shared" si="3"/>
        <v>0.92921912300831444</v>
      </c>
      <c r="K47" s="34">
        <f t="shared" si="3"/>
        <v>0.93056337666666833</v>
      </c>
      <c r="L47" s="34">
        <f t="shared" si="3"/>
        <v>0.93188788203327455</v>
      </c>
      <c r="O47">
        <v>1.4</v>
      </c>
      <c r="P47" s="34">
        <f>_xlfn.NORM.DIST($O47-P$2,$AB$18,SQRT($AB$19),0)</f>
        <v>0.14972746563574488</v>
      </c>
      <c r="Q47" s="34">
        <f>_xlfn.NORM.DIST($O47-Q$2,$AB$18,SQRT($AB$19),0)</f>
        <v>0.15183080043216168</v>
      </c>
      <c r="R47" s="34">
        <f>_xlfn.NORM.DIST($O47-R$2,$AB$18,SQRT($AB$19),0)</f>
        <v>0.15394828676263372</v>
      </c>
      <c r="S47" s="34">
        <f>_xlfn.NORM.DIST($O47-S$2,$AB$18,SQRT($AB$19),0)</f>
        <v>0.15607969556042089</v>
      </c>
      <c r="T47" s="34">
        <f>_xlfn.NORM.DIST($O47-T$2,$AB$18,SQRT($AB$19),0)</f>
        <v>0.15822479037038306</v>
      </c>
      <c r="U47" s="34">
        <f>_xlfn.NORM.DIST($O47-U$2,$AB$18,SQRT($AB$19),0)</f>
        <v>0.16038332734191962</v>
      </c>
      <c r="V47" s="34">
        <f>_xlfn.NORM.DIST($O47-V$2,$AB$18,SQRT($AB$19),0)</f>
        <v>0.16255505522553418</v>
      </c>
      <c r="W47" s="34">
        <f>_xlfn.NORM.DIST($O47-W$2,$AB$18,SQRT($AB$19),0)</f>
        <v>0.16473971537307686</v>
      </c>
      <c r="X47" s="34">
        <f>_xlfn.NORM.DIST($O47-X$2,$AB$18,SQRT($AB$19),0)</f>
        <v>0.16693704174171387</v>
      </c>
      <c r="Y47" s="34">
        <f>_xlfn.NORM.DIST($O47-Y$2,$AB$18,SQRT($AB$19),0)</f>
        <v>0.16914676090167247</v>
      </c>
    </row>
    <row r="48" spans="2:25" x14ac:dyDescent="0.45">
      <c r="B48">
        <v>1.5</v>
      </c>
      <c r="C48" s="34">
        <f t="shared" si="3"/>
        <v>0.93319279873114191</v>
      </c>
      <c r="D48" s="34">
        <f t="shared" si="3"/>
        <v>0.93447828791108356</v>
      </c>
      <c r="E48" s="34">
        <f t="shared" si="3"/>
        <v>0.93574451218106425</v>
      </c>
      <c r="F48" s="34">
        <f t="shared" si="3"/>
        <v>0.93699163553602161</v>
      </c>
      <c r="G48" s="34">
        <f t="shared" si="3"/>
        <v>0.93821982328818809</v>
      </c>
      <c r="H48" s="34">
        <f t="shared" si="3"/>
        <v>0.93942924199794098</v>
      </c>
      <c r="I48" s="34">
        <f t="shared" si="3"/>
        <v>0.94062005940520699</v>
      </c>
      <c r="J48" s="34">
        <f t="shared" si="3"/>
        <v>0.94179244436144693</v>
      </c>
      <c r="K48" s="34">
        <f t="shared" si="3"/>
        <v>0.94294656676224586</v>
      </c>
      <c r="L48" s="34">
        <f t="shared" si="3"/>
        <v>0.94408259748053058</v>
      </c>
      <c r="O48">
        <v>1.5</v>
      </c>
      <c r="P48" s="34">
        <f>_xlfn.NORM.DIST($O48-P$2,$AB$18,SQRT($AB$19),0)</f>
        <v>0.12951759566589174</v>
      </c>
      <c r="Q48" s="34">
        <f>_xlfn.NORM.DIST($O48-Q$2,$AB$18,SQRT($AB$19),0)</f>
        <v>0.13146842987223104</v>
      </c>
      <c r="R48" s="34">
        <f>_xlfn.NORM.DIST($O48-R$2,$AB$18,SQRT($AB$19),0)</f>
        <v>0.13343530395100231</v>
      </c>
      <c r="S48" s="34">
        <f>_xlfn.NORM.DIST($O48-S$2,$AB$18,SQRT($AB$19),0)</f>
        <v>0.1354180615740713</v>
      </c>
      <c r="T48" s="34">
        <f>_xlfn.NORM.DIST($O48-T$2,$AB$18,SQRT($AB$19),0)</f>
        <v>0.13741653928228179</v>
      </c>
      <c r="U48" s="34">
        <f>_xlfn.NORM.DIST($O48-U$2,$AB$18,SQRT($AB$19),0)</f>
        <v>0.13943056644536028</v>
      </c>
      <c r="V48" s="34">
        <f>_xlfn.NORM.DIST($O48-V$2,$AB$18,SQRT($AB$19),0)</f>
        <v>0.14145996522483878</v>
      </c>
      <c r="W48" s="34">
        <f>_xlfn.NORM.DIST($O48-W$2,$AB$18,SQRT($AB$19),0)</f>
        <v>0.14350455054006242</v>
      </c>
      <c r="X48" s="34">
        <f>_xlfn.NORM.DIST($O48-X$2,$AB$18,SQRT($AB$19),0)</f>
        <v>0.14556413003734761</v>
      </c>
      <c r="Y48" s="34">
        <f>_xlfn.NORM.DIST($O48-Y$2,$AB$18,SQRT($AB$19),0)</f>
        <v>0.14763850406235574</v>
      </c>
    </row>
    <row r="49" spans="2:25" x14ac:dyDescent="0.45">
      <c r="B49">
        <v>1.6</v>
      </c>
      <c r="C49" s="34">
        <f t="shared" si="3"/>
        <v>0.94520070830044201</v>
      </c>
      <c r="D49" s="34">
        <f t="shared" si="3"/>
        <v>0.94630107185188028</v>
      </c>
      <c r="E49" s="34">
        <f t="shared" si="3"/>
        <v>0.94738386154574794</v>
      </c>
      <c r="F49" s="34">
        <f t="shared" si="3"/>
        <v>0.94844925150991066</v>
      </c>
      <c r="G49" s="34">
        <f t="shared" si="3"/>
        <v>0.94949741652589625</v>
      </c>
      <c r="H49" s="34">
        <f t="shared" si="3"/>
        <v>0.9505285319663519</v>
      </c>
      <c r="I49" s="34">
        <f t="shared" si="3"/>
        <v>0.95154277373327723</v>
      </c>
      <c r="J49" s="34">
        <f t="shared" si="3"/>
        <v>0.95254031819705265</v>
      </c>
      <c r="K49" s="34">
        <f t="shared" si="3"/>
        <v>0.95352134213628004</v>
      </c>
      <c r="L49" s="34">
        <f t="shared" si="3"/>
        <v>0.95448602267845017</v>
      </c>
      <c r="O49">
        <v>1.6</v>
      </c>
      <c r="P49" s="34">
        <f>_xlfn.NORM.DIST($O49-P$2,$AB$18,SQRT($AB$19),0)</f>
        <v>0.11092083467945554</v>
      </c>
      <c r="Q49" s="34">
        <f>_xlfn.NORM.DIST($O49-Q$2,$AB$18,SQRT($AB$19),0)</f>
        <v>0.11270420657577056</v>
      </c>
      <c r="R49" s="34">
        <f>_xlfn.NORM.DIST($O49-R$2,$AB$18,SQRT($AB$19),0)</f>
        <v>0.11450480025929236</v>
      </c>
      <c r="S49" s="34">
        <f>_xlfn.NORM.DIST($O49-S$2,$AB$18,SQRT($AB$19),0)</f>
        <v>0.11632252789280709</v>
      </c>
      <c r="T49" s="34">
        <f>_xlfn.NORM.DIST($O49-T$2,$AB$18,SQRT($AB$19),0)</f>
        <v>0.11815729505958227</v>
      </c>
      <c r="U49" s="34">
        <f>_xlfn.NORM.DIST($O49-U$2,$AB$18,SQRT($AB$19),0)</f>
        <v>0.12000900069698558</v>
      </c>
      <c r="V49" s="34">
        <f>_xlfn.NORM.DIST($O49-V$2,$AB$18,SQRT($AB$19),0)</f>
        <v>0.12187753703240178</v>
      </c>
      <c r="W49" s="34">
        <f>_xlfn.NORM.DIST($O49-W$2,$AB$18,SQRT($AB$19),0)</f>
        <v>0.12376278952152313</v>
      </c>
      <c r="X49" s="34">
        <f>_xlfn.NORM.DIST($O49-X$2,$AB$18,SQRT($AB$19),0)</f>
        <v>0.12566463678908815</v>
      </c>
      <c r="Y49" s="34">
        <f>_xlfn.NORM.DIST($O49-Y$2,$AB$18,SQRT($AB$19),0)</f>
        <v>0.12758295057214186</v>
      </c>
    </row>
    <row r="50" spans="2:25" x14ac:dyDescent="0.45">
      <c r="B50">
        <v>1.7</v>
      </c>
      <c r="C50" s="34">
        <f t="shared" si="3"/>
        <v>0.95543453724145699</v>
      </c>
      <c r="D50" s="34">
        <f t="shared" si="3"/>
        <v>0.95636706347596812</v>
      </c>
      <c r="E50" s="34">
        <f t="shared" si="3"/>
        <v>0.95728377920867114</v>
      </c>
      <c r="F50" s="34">
        <f t="shared" si="3"/>
        <v>0.9581848623864051</v>
      </c>
      <c r="G50" s="34">
        <f t="shared" si="3"/>
        <v>0.95907049102119268</v>
      </c>
      <c r="H50" s="34">
        <f t="shared" si="3"/>
        <v>0.95994084313618289</v>
      </c>
      <c r="I50" s="34">
        <f t="shared" si="3"/>
        <v>0.96079609671251731</v>
      </c>
      <c r="J50" s="34">
        <f t="shared" si="3"/>
        <v>0.96163642963712881</v>
      </c>
      <c r="K50" s="34">
        <f t="shared" si="3"/>
        <v>0.96246201965148326</v>
      </c>
      <c r="L50" s="34">
        <f t="shared" si="3"/>
        <v>0.9632730443012737</v>
      </c>
      <c r="O50">
        <v>1.7</v>
      </c>
      <c r="P50" s="34">
        <f>_xlfn.NORM.DIST($O50-P$2,$AB$18,SQRT($AB$19),0)</f>
        <v>9.4049077376886947E-2</v>
      </c>
      <c r="Q50" s="34">
        <f>_xlfn.NORM.DIST($O50-Q$2,$AB$18,SQRT($AB$19),0)</f>
        <v>9.5656796163524016E-2</v>
      </c>
      <c r="R50" s="34">
        <f>_xlfn.NORM.DIST($O50-R$2,$AB$18,SQRT($AB$19),0)</f>
        <v>9.7282269331467511E-2</v>
      </c>
      <c r="S50" s="34">
        <f>_xlfn.NORM.DIST($O50-S$2,$AB$18,SQRT($AB$19),0)</f>
        <v>9.8925470736323712E-2</v>
      </c>
      <c r="T50" s="34">
        <f>_xlfn.NORM.DIST($O50-T$2,$AB$18,SQRT($AB$19),0)</f>
        <v>0.10058636842769057</v>
      </c>
      <c r="U50" s="34">
        <f>_xlfn.NORM.DIST($O50-U$2,$AB$18,SQRT($AB$19),0)</f>
        <v>0.10226492456397804</v>
      </c>
      <c r="V50" s="34">
        <f>_xlfn.NORM.DIST($O50-V$2,$AB$18,SQRT($AB$19),0)</f>
        <v>0.10396109532876423</v>
      </c>
      <c r="W50" s="34">
        <f>_xlfn.NORM.DIST($O50-W$2,$AB$18,SQRT($AB$19),0)</f>
        <v>0.10567483084876363</v>
      </c>
      <c r="X50" s="34">
        <f>_xlfn.NORM.DIST($O50-X$2,$AB$18,SQRT($AB$19),0)</f>
        <v>0.10740607511348384</v>
      </c>
      <c r="Y50" s="34">
        <f>_xlfn.NORM.DIST($O50-Y$2,$AB$18,SQRT($AB$19),0)</f>
        <v>0.1091547658966474</v>
      </c>
    </row>
    <row r="51" spans="2:25" x14ac:dyDescent="0.45">
      <c r="B51">
        <v>1.8</v>
      </c>
      <c r="C51" s="34">
        <f t="shared" si="3"/>
        <v>0.96406968088707423</v>
      </c>
      <c r="D51" s="34">
        <f t="shared" si="3"/>
        <v>0.9648521064159612</v>
      </c>
      <c r="E51" s="34">
        <f t="shared" si="3"/>
        <v>0.96562049755411006</v>
      </c>
      <c r="F51" s="34">
        <f t="shared" si="3"/>
        <v>0.96637503058037166</v>
      </c>
      <c r="G51" s="34">
        <f t="shared" si="3"/>
        <v>0.96711588134083615</v>
      </c>
      <c r="H51" s="34">
        <f t="shared" si="3"/>
        <v>0.96784322520438626</v>
      </c>
      <c r="I51" s="34">
        <f t="shared" si="3"/>
        <v>0.96855723701924734</v>
      </c>
      <c r="J51" s="34">
        <f t="shared" si="3"/>
        <v>0.96925809107053407</v>
      </c>
      <c r="K51" s="34">
        <f t="shared" si="3"/>
        <v>0.96994596103880026</v>
      </c>
      <c r="L51" s="34">
        <f t="shared" si="3"/>
        <v>0.9706210199595906</v>
      </c>
      <c r="O51">
        <v>1.8</v>
      </c>
      <c r="P51" s="34">
        <f>_xlfn.NORM.DIST($O51-P$2,$AB$18,SQRT($AB$19),0)</f>
        <v>7.8950158300894149E-2</v>
      </c>
      <c r="Q51" s="34">
        <f>_xlfn.NORM.DIST($O51-Q$2,$AB$18,SQRT($AB$19),0)</f>
        <v>8.038010905615417E-2</v>
      </c>
      <c r="R51" s="34">
        <f>_xlfn.NORM.DIST($O51-R$2,$AB$18,SQRT($AB$19),0)</f>
        <v>8.1827775992142804E-2</v>
      </c>
      <c r="S51" s="34">
        <f>_xlfn.NORM.DIST($O51-S$2,$AB$18,SQRT($AB$19),0)</f>
        <v>8.3293186055874463E-2</v>
      </c>
      <c r="T51" s="34">
        <f>_xlfn.NORM.DIST($O51-T$2,$AB$18,SQRT($AB$19),0)</f>
        <v>8.4776361308022227E-2</v>
      </c>
      <c r="U51" s="34">
        <f>_xlfn.NORM.DIST($O51-U$2,$AB$18,SQRT($AB$19),0)</f>
        <v>8.6277318826511532E-2</v>
      </c>
      <c r="V51" s="34">
        <f>_xlfn.NORM.DIST($O51-V$2,$AB$18,SQRT($AB$19),0)</f>
        <v>8.7796070610905622E-2</v>
      </c>
      <c r="W51" s="34">
        <f>_xlfn.NORM.DIST($O51-W$2,$AB$18,SQRT($AB$19),0)</f>
        <v>8.9332623487655E-2</v>
      </c>
      <c r="X51" s="34">
        <f>_xlfn.NORM.DIST($O51-X$2,$AB$18,SQRT($AB$19),0)</f>
        <v>9.0886979016282871E-2</v>
      </c>
      <c r="Y51" s="34">
        <f>_xlfn.NORM.DIST($O51-Y$2,$AB$18,SQRT($AB$19),0)</f>
        <v>9.2459133396580684E-2</v>
      </c>
    </row>
    <row r="52" spans="2:25" x14ac:dyDescent="0.45">
      <c r="B52">
        <v>1.9</v>
      </c>
      <c r="C52" s="34">
        <f t="shared" si="3"/>
        <v>0.97128344018399815</v>
      </c>
      <c r="D52" s="34">
        <f t="shared" si="3"/>
        <v>0.97193339334022744</v>
      </c>
      <c r="E52" s="34">
        <f t="shared" si="3"/>
        <v>0.9725710502961632</v>
      </c>
      <c r="F52" s="34">
        <f t="shared" si="3"/>
        <v>0.97319658112294505</v>
      </c>
      <c r="G52" s="34">
        <f t="shared" si="3"/>
        <v>0.97381015505954727</v>
      </c>
      <c r="H52" s="34">
        <f t="shared" si="3"/>
        <v>0.97441194047836144</v>
      </c>
      <c r="I52" s="34">
        <f t="shared" si="3"/>
        <v>0.97500210485177952</v>
      </c>
      <c r="J52" s="34">
        <f t="shared" si="3"/>
        <v>0.97558081471977742</v>
      </c>
      <c r="K52" s="34">
        <f t="shared" si="3"/>
        <v>0.97614823565849151</v>
      </c>
      <c r="L52" s="34">
        <f t="shared" si="3"/>
        <v>0.97670453224978815</v>
      </c>
      <c r="O52">
        <v>1.9</v>
      </c>
      <c r="P52" s="34">
        <f>_xlfn.NORM.DIST($O52-P$2,$AB$18,SQRT($AB$19),0)</f>
        <v>6.5615814774676595E-2</v>
      </c>
      <c r="Q52" s="34">
        <f>_xlfn.NORM.DIST($O52-Q$2,$AB$18,SQRT($AB$19),0)</f>
        <v>6.6871090639307157E-2</v>
      </c>
      <c r="R52" s="34">
        <f>_xlfn.NORM.DIST($O52-R$2,$AB$18,SQRT($AB$19),0)</f>
        <v>6.8143566101044578E-2</v>
      </c>
      <c r="S52" s="34">
        <f>_xlfn.NORM.DIST($O52-S$2,$AB$18,SQRT($AB$19),0)</f>
        <v>6.94333115436742E-2</v>
      </c>
      <c r="T52" s="34">
        <f>_xlfn.NORM.DIST($O52-T$2,$AB$18,SQRT($AB$19),0)</f>
        <v>7.0740393456983394E-2</v>
      </c>
      <c r="U52" s="34">
        <f>_xlfn.NORM.DIST($O52-U$2,$AB$18,SQRT($AB$19),0)</f>
        <v>7.2064874336218027E-2</v>
      </c>
      <c r="V52" s="34">
        <f>_xlfn.NORM.DIST($O52-V$2,$AB$18,SQRT($AB$19),0)</f>
        <v>7.3406812581656919E-2</v>
      </c>
      <c r="W52" s="34">
        <f>_xlfn.NORM.DIST($O52-W$2,$AB$18,SQRT($AB$19),0)</f>
        <v>7.4766262398367631E-2</v>
      </c>
      <c r="X52" s="34">
        <f>_xlfn.NORM.DIST($O52-X$2,$AB$18,SQRT($AB$19),0)</f>
        <v>7.6143273696207353E-2</v>
      </c>
      <c r="Y52" s="34">
        <f>_xlfn.NORM.DIST($O52-Y$2,$AB$18,SQRT($AB$19),0)</f>
        <v>7.7537891990134E-2</v>
      </c>
    </row>
    <row r="53" spans="2:25" x14ac:dyDescent="0.45">
      <c r="B53">
        <v>2</v>
      </c>
      <c r="C53" s="34">
        <f t="shared" si="3"/>
        <v>0.97724986805182079</v>
      </c>
      <c r="D53" s="34">
        <f t="shared" si="3"/>
        <v>0.97778440557056856</v>
      </c>
      <c r="E53" s="34">
        <f t="shared" si="3"/>
        <v>0.97830830623235321</v>
      </c>
      <c r="F53" s="34">
        <f t="shared" si="3"/>
        <v>0.97882173035732778</v>
      </c>
      <c r="G53" s="34">
        <f t="shared" si="3"/>
        <v>0.97932483713392993</v>
      </c>
      <c r="H53" s="34">
        <f t="shared" si="3"/>
        <v>0.97981778459429558</v>
      </c>
      <c r="I53" s="34">
        <f t="shared" si="3"/>
        <v>0.98030072959062309</v>
      </c>
      <c r="J53" s="34">
        <f t="shared" si="3"/>
        <v>0.98077382777248268</v>
      </c>
      <c r="K53" s="34">
        <f t="shared" si="3"/>
        <v>0.98123723356506221</v>
      </c>
      <c r="L53" s="34">
        <f t="shared" si="3"/>
        <v>0.98169110014834104</v>
      </c>
      <c r="O53">
        <v>2</v>
      </c>
      <c r="P53" s="34">
        <f>_xlfn.NORM.DIST($O53-P$2,$AB$18,SQRT($AB$19),0)</f>
        <v>5.3990966513188063E-2</v>
      </c>
      <c r="Q53" s="34">
        <f>_xlfn.NORM.DIST($O53-Q$2,$AB$18,SQRT($AB$19),0)</f>
        <v>5.5078902372125767E-2</v>
      </c>
      <c r="R53" s="34">
        <f>_xlfn.NORM.DIST($O53-R$2,$AB$18,SQRT($AB$19),0)</f>
        <v>5.6183141903868049E-2</v>
      </c>
      <c r="S53" s="34">
        <f>_xlfn.NORM.DIST($O53-S$2,$AB$18,SQRT($AB$19),0)</f>
        <v>5.7303788919117131E-2</v>
      </c>
      <c r="T53" s="34">
        <f>_xlfn.NORM.DIST($O53-T$2,$AB$18,SQRT($AB$19),0)</f>
        <v>5.8440944333451469E-2</v>
      </c>
      <c r="U53" s="34">
        <f>_xlfn.NORM.DIST($O53-U$2,$AB$18,SQRT($AB$19),0)</f>
        <v>5.9594706068816075E-2</v>
      </c>
      <c r="V53" s="34">
        <f>_xlfn.NORM.DIST($O53-V$2,$AB$18,SQRT($AB$19),0)</f>
        <v>6.0765168954564776E-2</v>
      </c>
      <c r="W53" s="34">
        <f>_xlfn.NORM.DIST($O53-W$2,$AB$18,SQRT($AB$19),0)</f>
        <v>6.1952424628105164E-2</v>
      </c>
      <c r="X53" s="34">
        <f>_xlfn.NORM.DIST($O53-X$2,$AB$18,SQRT($AB$19),0)</f>
        <v>6.3156561435198655E-2</v>
      </c>
      <c r="Y53" s="34">
        <f>_xlfn.NORM.DIST($O53-Y$2,$AB$18,SQRT($AB$19),0)</f>
        <v>6.4377664329969359E-2</v>
      </c>
    </row>
    <row r="54" spans="2:25" x14ac:dyDescent="0.45">
      <c r="B54">
        <v>2.1</v>
      </c>
      <c r="C54" s="34">
        <f t="shared" si="3"/>
        <v>0.98213557943718344</v>
      </c>
      <c r="D54" s="34">
        <f t="shared" si="3"/>
        <v>0.98257082206234292</v>
      </c>
      <c r="E54" s="34">
        <f t="shared" si="3"/>
        <v>0.98299697735236724</v>
      </c>
      <c r="F54" s="34">
        <f t="shared" si="3"/>
        <v>0.98341419331639501</v>
      </c>
      <c r="G54" s="34">
        <f t="shared" si="3"/>
        <v>0.98382261662783388</v>
      </c>
      <c r="H54" s="34">
        <f t="shared" si="3"/>
        <v>0.98422239260890954</v>
      </c>
      <c r="I54" s="34">
        <f t="shared" si="3"/>
        <v>0.98461366521607452</v>
      </c>
      <c r="J54" s="34">
        <f t="shared" si="3"/>
        <v>0.98499657702626775</v>
      </c>
      <c r="K54" s="34">
        <f t="shared" si="3"/>
        <v>0.98537126922401075</v>
      </c>
      <c r="L54" s="34">
        <f t="shared" si="3"/>
        <v>0.98573788158933118</v>
      </c>
      <c r="O54">
        <v>2.1</v>
      </c>
      <c r="P54" s="34">
        <f>_xlfn.NORM.DIST($O54-P$2,$AB$18,SQRT($AB$19),0)</f>
        <v>4.3983595980427191E-2</v>
      </c>
      <c r="Q54" s="34">
        <f>_xlfn.NORM.DIST($O54-Q$2,$AB$18,SQRT($AB$19),0)</f>
        <v>4.4914772330767058E-2</v>
      </c>
      <c r="R54" s="34">
        <f>_xlfn.NORM.DIST($O54-R$2,$AB$18,SQRT($AB$19),0)</f>
        <v>4.5861076271054887E-2</v>
      </c>
      <c r="S54" s="34">
        <f>_xlfn.NORM.DIST($O54-S$2,$AB$18,SQRT($AB$19),0)</f>
        <v>4.6822635277683121E-2</v>
      </c>
      <c r="T54" s="34">
        <f>_xlfn.NORM.DIST($O54-T$2,$AB$18,SQRT($AB$19),0)</f>
        <v>4.7799574882077034E-2</v>
      </c>
      <c r="U54" s="34">
        <f>_xlfn.NORM.DIST($O54-U$2,$AB$18,SQRT($AB$19),0)</f>
        <v>4.8792018579182722E-2</v>
      </c>
      <c r="V54" s="34">
        <f>_xlfn.NORM.DIST($O54-V$2,$AB$18,SQRT($AB$19),0)</f>
        <v>4.9800087735070775E-2</v>
      </c>
      <c r="W54" s="34">
        <f>_xlfn.NORM.DIST($O54-W$2,$AB$18,SQRT($AB$19),0)</f>
        <v>5.0823901493691162E-2</v>
      </c>
      <c r="X54" s="34">
        <f>_xlfn.NORM.DIST($O54-X$2,$AB$18,SQRT($AB$19),0)</f>
        <v>5.1863576682820565E-2</v>
      </c>
      <c r="Y54" s="34">
        <f>_xlfn.NORM.DIST($O54-Y$2,$AB$18,SQRT($AB$19),0)</f>
        <v>5.2919227719240271E-2</v>
      </c>
    </row>
    <row r="55" spans="2:25" x14ac:dyDescent="0.45">
      <c r="B55">
        <v>2.2000000000000002</v>
      </c>
      <c r="C55" s="34">
        <f t="shared" si="3"/>
        <v>0.98609655248650141</v>
      </c>
      <c r="D55" s="34">
        <f t="shared" si="3"/>
        <v>0.98644741885358</v>
      </c>
      <c r="E55" s="34">
        <f t="shared" si="3"/>
        <v>0.98679061619274377</v>
      </c>
      <c r="F55" s="34">
        <f t="shared" si="3"/>
        <v>0.98712627856139801</v>
      </c>
      <c r="G55" s="34">
        <f t="shared" si="3"/>
        <v>0.98745453856405341</v>
      </c>
      <c r="H55" s="34">
        <f t="shared" si="3"/>
        <v>0.98777552734495533</v>
      </c>
      <c r="I55" s="34">
        <f t="shared" si="3"/>
        <v>0.98808937458145296</v>
      </c>
      <c r="J55" s="34">
        <f t="shared" si="3"/>
        <v>0.98839620847809651</v>
      </c>
      <c r="K55" s="34">
        <f t="shared" si="3"/>
        <v>0.9886961557614472</v>
      </c>
      <c r="L55" s="34">
        <f t="shared" si="3"/>
        <v>0.98898934167558861</v>
      </c>
      <c r="O55">
        <v>2.2000000000000002</v>
      </c>
      <c r="P55" s="34">
        <f>_xlfn.NORM.DIST($O55-P$2,$AB$18,SQRT($AB$19),0)</f>
        <v>3.5474592846231424E-2</v>
      </c>
      <c r="Q55" s="34">
        <f>_xlfn.NORM.DIST($O55-Q$2,$AB$18,SQRT($AB$19),0)</f>
        <v>3.6261868904906187E-2</v>
      </c>
      <c r="R55" s="34">
        <f>_xlfn.NORM.DIST($O55-R$2,$AB$18,SQRT($AB$19),0)</f>
        <v>3.7062910247806474E-2</v>
      </c>
      <c r="S55" s="34">
        <f>_xlfn.NORM.DIST($O55-S$2,$AB$18,SQRT($AB$19),0)</f>
        <v>3.7877858986677448E-2</v>
      </c>
      <c r="T55" s="34">
        <f>_xlfn.NORM.DIST($O55-T$2,$AB$18,SQRT($AB$19),0)</f>
        <v>3.8706856147455608E-2</v>
      </c>
      <c r="U55" s="34">
        <f>_xlfn.NORM.DIST($O55-U$2,$AB$18,SQRT($AB$19),0)</f>
        <v>3.9550041589370186E-2</v>
      </c>
      <c r="V55" s="34">
        <f>_xlfn.NORM.DIST($O55-V$2,$AB$18,SQRT($AB$19),0)</f>
        <v>4.0407553922860308E-2</v>
      </c>
      <c r="W55" s="34">
        <f>_xlfn.NORM.DIST($O55-W$2,$AB$18,SQRT($AB$19),0)</f>
        <v>4.1279530426330382E-2</v>
      </c>
      <c r="X55" s="34">
        <f>_xlfn.NORM.DIST($O55-X$2,$AB$18,SQRT($AB$19),0)</f>
        <v>4.2166106961770311E-2</v>
      </c>
      <c r="Y55" s="34">
        <f>_xlfn.NORM.DIST($O55-Y$2,$AB$18,SQRT($AB$19),0)</f>
        <v>4.3067417889265699E-2</v>
      </c>
    </row>
    <row r="56" spans="2:25" x14ac:dyDescent="0.45">
      <c r="B56">
        <v>2.2999999999999998</v>
      </c>
      <c r="C56" s="34">
        <f t="shared" si="3"/>
        <v>0.98927588997832416</v>
      </c>
      <c r="D56" s="34">
        <f t="shared" si="3"/>
        <v>0.98955592293804895</v>
      </c>
      <c r="E56" s="34">
        <f t="shared" si="3"/>
        <v>0.98982956133128031</v>
      </c>
      <c r="F56" s="34">
        <f t="shared" si="3"/>
        <v>0.99009692444083575</v>
      </c>
      <c r="G56" s="34">
        <f t="shared" si="3"/>
        <v>0.99035813005464168</v>
      </c>
      <c r="H56" s="34">
        <f t="shared" si="3"/>
        <v>0.99061329446516144</v>
      </c>
      <c r="I56" s="34">
        <f t="shared" si="3"/>
        <v>0.99086253246942735</v>
      </c>
      <c r="J56" s="34">
        <f t="shared" si="3"/>
        <v>0.99110595736966323</v>
      </c>
      <c r="K56" s="34">
        <f t="shared" si="3"/>
        <v>0.99134368097448344</v>
      </c>
      <c r="L56" s="34">
        <f t="shared" si="3"/>
        <v>0.99157581360065428</v>
      </c>
      <c r="O56">
        <v>2.2999999999999998</v>
      </c>
      <c r="P56" s="34">
        <f>_xlfn.NORM.DIST($O56-P$2,$AB$18,SQRT($AB$19),0)</f>
        <v>2.8327037741601186E-2</v>
      </c>
      <c r="Q56" s="34">
        <f>_xlfn.NORM.DIST($O56-Q$2,$AB$18,SQRT($AB$19),0)</f>
        <v>2.8984660616209412E-2</v>
      </c>
      <c r="R56" s="34">
        <f>_xlfn.NORM.DIST($O56-R$2,$AB$18,SQRT($AB$19),0)</f>
        <v>2.9654584847341278E-2</v>
      </c>
      <c r="S56" s="34">
        <f>_xlfn.NORM.DIST($O56-S$2,$AB$18,SQRT($AB$19),0)</f>
        <v>3.0336959230531636E-2</v>
      </c>
      <c r="T56" s="34">
        <f>_xlfn.NORM.DIST($O56-T$2,$AB$18,SQRT($AB$19),0)</f>
        <v>3.103193221500827E-2</v>
      </c>
      <c r="U56" s="34">
        <f>_xlfn.NORM.DIST($O56-U$2,$AB$18,SQRT($AB$19),0)</f>
        <v>3.1739651835667418E-2</v>
      </c>
      <c r="V56" s="34">
        <f>_xlfn.NORM.DIST($O56-V$2,$AB$18,SQRT($AB$19),0)</f>
        <v>3.2460265643697472E-2</v>
      </c>
      <c r="W56" s="34">
        <f>_xlfn.NORM.DIST($O56-W$2,$AB$18,SQRT($AB$19),0)</f>
        <v>3.3193920635861122E-2</v>
      </c>
      <c r="X56" s="34">
        <f>_xlfn.NORM.DIST($O56-X$2,$AB$18,SQRT($AB$19),0)</f>
        <v>3.3940763182449214E-2</v>
      </c>
      <c r="Y56" s="34">
        <f>_xlfn.NORM.DIST($O56-Y$2,$AB$18,SQRT($AB$19),0)</f>
        <v>3.470093895391882E-2</v>
      </c>
    </row>
    <row r="57" spans="2:25" x14ac:dyDescent="0.45">
      <c r="B57">
        <v>2.4</v>
      </c>
      <c r="C57" s="34">
        <f t="shared" si="3"/>
        <v>0.99180246407540384</v>
      </c>
      <c r="D57" s="34">
        <f t="shared" si="3"/>
        <v>0.99202373973926627</v>
      </c>
      <c r="E57" s="34">
        <f t="shared" si="3"/>
        <v>0.99223974644944635</v>
      </c>
      <c r="F57" s="34">
        <f t="shared" si="3"/>
        <v>0.99245058858369084</v>
      </c>
      <c r="G57" s="34">
        <f t="shared" si="3"/>
        <v>0.99265636904465171</v>
      </c>
      <c r="H57" s="34">
        <f t="shared" si="3"/>
        <v>0.99285718926472855</v>
      </c>
      <c r="I57" s="34">
        <f t="shared" si="3"/>
        <v>0.99305314921137566</v>
      </c>
      <c r="J57" s="34">
        <f t="shared" si="3"/>
        <v>0.99324434739285938</v>
      </c>
      <c r="K57" s="34">
        <f t="shared" si="3"/>
        <v>0.99343088086445319</v>
      </c>
      <c r="L57" s="34">
        <f t="shared" si="3"/>
        <v>0.99361284523505677</v>
      </c>
      <c r="O57">
        <v>2.4</v>
      </c>
      <c r="P57" s="34">
        <f>_xlfn.NORM.DIST($O57-P$2,$AB$18,SQRT($AB$19),0)</f>
        <v>2.2394530294842899E-2</v>
      </c>
      <c r="Q57" s="34">
        <f>_xlfn.NORM.DIST($O57-Q$2,$AB$18,SQRT($AB$19),0)</f>
        <v>2.2937353658360693E-2</v>
      </c>
      <c r="R57" s="34">
        <f>_xlfn.NORM.DIST($O57-R$2,$AB$18,SQRT($AB$19),0)</f>
        <v>2.3490985358201363E-2</v>
      </c>
      <c r="S57" s="34">
        <f>_xlfn.NORM.DIST($O57-S$2,$AB$18,SQRT($AB$19),0)</f>
        <v>2.4055574214762971E-2</v>
      </c>
      <c r="T57" s="34">
        <f>_xlfn.NORM.DIST($O57-T$2,$AB$18,SQRT($AB$19),0)</f>
        <v>2.4631269306382507E-2</v>
      </c>
      <c r="U57" s="34">
        <f>_xlfn.NORM.DIST($O57-U$2,$AB$18,SQRT($AB$19),0)</f>
        <v>2.5218219915194382E-2</v>
      </c>
      <c r="V57" s="34">
        <f>_xlfn.NORM.DIST($O57-V$2,$AB$18,SQRT($AB$19),0)</f>
        <v>2.581657547158769E-2</v>
      </c>
      <c r="W57" s="34">
        <f>_xlfn.NORM.DIST($O57-W$2,$AB$18,SQRT($AB$19),0)</f>
        <v>2.6426485497261721E-2</v>
      </c>
      <c r="X57" s="34">
        <f>_xlfn.NORM.DIST($O57-X$2,$AB$18,SQRT($AB$19),0)</f>
        <v>2.7048099546881785E-2</v>
      </c>
      <c r="Y57" s="34">
        <f>_xlfn.NORM.DIST($O57-Y$2,$AB$18,SQRT($AB$19),0)</f>
        <v>2.7681567148336573E-2</v>
      </c>
    </row>
    <row r="58" spans="2:25" x14ac:dyDescent="0.45">
      <c r="B58">
        <v>2.5</v>
      </c>
      <c r="C58" s="34">
        <f t="shared" si="3"/>
        <v>0.99379033467422384</v>
      </c>
      <c r="D58" s="34">
        <f t="shared" si="3"/>
        <v>0.9939634419195873</v>
      </c>
      <c r="E58" s="34">
        <f t="shared" si="3"/>
        <v>0.99413225828466745</v>
      </c>
      <c r="F58" s="34">
        <f t="shared" si="3"/>
        <v>0.99429687366704933</v>
      </c>
      <c r="G58" s="34">
        <f t="shared" si="3"/>
        <v>0.99445737655691735</v>
      </c>
      <c r="H58" s="34">
        <f t="shared" si="3"/>
        <v>0.99461385404593328</v>
      </c>
      <c r="I58" s="34">
        <f t="shared" si="3"/>
        <v>0.99476639183644422</v>
      </c>
      <c r="J58" s="34">
        <f t="shared" si="3"/>
        <v>0.994915074251009</v>
      </c>
      <c r="K58" s="34">
        <f t="shared" si="3"/>
        <v>0.99505998424222941</v>
      </c>
      <c r="L58" s="34">
        <f t="shared" si="3"/>
        <v>0.99520120340287377</v>
      </c>
      <c r="O58">
        <v>2.5</v>
      </c>
      <c r="P58" s="34">
        <f>_xlfn.NORM.DIST($O58-P$2,$AB$18,SQRT($AB$19),0)</f>
        <v>1.752830049356854E-2</v>
      </c>
      <c r="Q58" s="34">
        <f>_xlfn.NORM.DIST($O58-Q$2,$AB$18,SQRT($AB$19),0)</f>
        <v>1.7971132954039633E-2</v>
      </c>
      <c r="R58" s="34">
        <f>_xlfn.NORM.DIST($O58-R$2,$AB$18,SQRT($AB$19),0)</f>
        <v>1.8423310646862048E-2</v>
      </c>
      <c r="S58" s="34">
        <f>_xlfn.NORM.DIST($O58-S$2,$AB$18,SQRT($AB$19),0)</f>
        <v>1.8884977141856163E-2</v>
      </c>
      <c r="T58" s="34">
        <f>_xlfn.NORM.DIST($O58-T$2,$AB$18,SQRT($AB$19),0)</f>
        <v>1.9356276731736961E-2</v>
      </c>
      <c r="U58" s="34">
        <f>_xlfn.NORM.DIST($O58-U$2,$AB$18,SQRT($AB$19),0)</f>
        <v>1.9837354391795313E-2</v>
      </c>
      <c r="V58" s="34">
        <f>_xlfn.NORM.DIST($O58-V$2,$AB$18,SQRT($AB$19),0)</f>
        <v>2.0328355738225837E-2</v>
      </c>
      <c r="W58" s="34">
        <f>_xlfn.NORM.DIST($O58-W$2,$AB$18,SQRT($AB$19),0)</f>
        <v>2.0829426985092186E-2</v>
      </c>
      <c r="X58" s="34">
        <f>_xlfn.NORM.DIST($O58-X$2,$AB$18,SQRT($AB$19),0)</f>
        <v>2.1340714899922782E-2</v>
      </c>
      <c r="Y58" s="34">
        <f>_xlfn.NORM.DIST($O58-Y$2,$AB$18,SQRT($AB$19),0)</f>
        <v>2.1862366757929387E-2</v>
      </c>
    </row>
    <row r="59" spans="2:25" x14ac:dyDescent="0.45">
      <c r="B59">
        <v>2.6</v>
      </c>
      <c r="C59" s="34">
        <f t="shared" si="3"/>
        <v>0.99533881197628127</v>
      </c>
      <c r="D59" s="34">
        <f t="shared" si="3"/>
        <v>0.99547288886703267</v>
      </c>
      <c r="E59" s="34">
        <f t="shared" si="3"/>
        <v>0.99560351165187866</v>
      </c>
      <c r="F59" s="34">
        <f t="shared" si="3"/>
        <v>0.9957307565909107</v>
      </c>
      <c r="G59" s="34">
        <f t="shared" si="3"/>
        <v>0.99585469863896392</v>
      </c>
      <c r="H59" s="34">
        <f t="shared" ref="C59:Q88" si="4">_xlfn.NORM.DIST($B59+H$2,0,1,1)</f>
        <v>0.99597541145724167</v>
      </c>
      <c r="I59" s="34">
        <f t="shared" si="4"/>
        <v>0.99609296742514719</v>
      </c>
      <c r="J59" s="34">
        <f t="shared" si="4"/>
        <v>0.99620743765231456</v>
      </c>
      <c r="K59" s="34">
        <f t="shared" si="4"/>
        <v>0.99631889199082502</v>
      </c>
      <c r="L59" s="34">
        <f t="shared" si="4"/>
        <v>0.99642739904760025</v>
      </c>
      <c r="O59">
        <v>2.6</v>
      </c>
      <c r="P59" s="34">
        <f>_xlfn.NORM.DIST($O59-P$2,$AB$18,SQRT($AB$19),0)</f>
        <v>1.3582969233685613E-2</v>
      </c>
      <c r="Q59" s="34">
        <f>_xlfn.NORM.DIST($O59-Q$2,$AB$18,SQRT($AB$19),0)</f>
        <v>1.3940060505935806E-2</v>
      </c>
      <c r="R59" s="34">
        <f>_xlfn.NORM.DIST($O59-R$2,$AB$18,SQRT($AB$19),0)</f>
        <v>1.430510899414969E-2</v>
      </c>
      <c r="S59" s="34">
        <f>_xlfn.NORM.DIST($O59-S$2,$AB$18,SQRT($AB$19),0)</f>
        <v>1.4678249112060025E-2</v>
      </c>
      <c r="T59" s="34">
        <f>_xlfn.NORM.DIST($O59-T$2,$AB$18,SQRT($AB$19),0)</f>
        <v>1.5059616327377449E-2</v>
      </c>
      <c r="U59" s="34">
        <f>_xlfn.NORM.DIST($O59-U$2,$AB$18,SQRT($AB$19),0)</f>
        <v>1.544934713439516E-2</v>
      </c>
      <c r="V59" s="34">
        <f>_xlfn.NORM.DIST($O59-V$2,$AB$18,SQRT($AB$19),0)</f>
        <v>1.5847579025360818E-2</v>
      </c>
      <c r="W59" s="34">
        <f>_xlfn.NORM.DIST($O59-W$2,$AB$18,SQRT($AB$19),0)</f>
        <v>1.6254450460600492E-2</v>
      </c>
      <c r="X59" s="34">
        <f>_xlfn.NORM.DIST($O59-X$2,$AB$18,SQRT($AB$19),0)</f>
        <v>1.6670100837381057E-2</v>
      </c>
      <c r="Y59" s="34">
        <f>_xlfn.NORM.DIST($O59-Y$2,$AB$18,SQRT($AB$19),0)</f>
        <v>1.7094670457496929E-2</v>
      </c>
    </row>
    <row r="60" spans="2:25" x14ac:dyDescent="0.45">
      <c r="B60">
        <v>2.7</v>
      </c>
      <c r="C60" s="34">
        <f t="shared" si="4"/>
        <v>0.99653302619695938</v>
      </c>
      <c r="D60" s="34">
        <f t="shared" si="4"/>
        <v>0.9966358395933308</v>
      </c>
      <c r="E60" s="34">
        <f t="shared" si="4"/>
        <v>0.99673590418410873</v>
      </c>
      <c r="F60" s="34">
        <f t="shared" si="4"/>
        <v>0.99683328372264224</v>
      </c>
      <c r="G60" s="34">
        <f t="shared" si="4"/>
        <v>0.99692804078134956</v>
      </c>
      <c r="H60" s="34">
        <f t="shared" si="4"/>
        <v>0.99702023676494544</v>
      </c>
      <c r="I60" s="34">
        <f t="shared" si="4"/>
        <v>0.99710993192377384</v>
      </c>
      <c r="J60" s="34">
        <f t="shared" si="4"/>
        <v>0.99719718536723501</v>
      </c>
      <c r="K60" s="34">
        <f t="shared" si="4"/>
        <v>0.99728205507729872</v>
      </c>
      <c r="L60" s="34">
        <f t="shared" si="4"/>
        <v>0.99736459792209509</v>
      </c>
      <c r="O60">
        <v>2.7</v>
      </c>
      <c r="P60" s="34">
        <f>_xlfn.NORM.DIST($O60-P$2,$AB$18,SQRT($AB$19),0)</f>
        <v>1.0420934814422592E-2</v>
      </c>
      <c r="Q60" s="34">
        <f>_xlfn.NORM.DIST($O60-Q$2,$AB$18,SQRT($AB$19),0)</f>
        <v>1.0705597609772173E-2</v>
      </c>
      <c r="R60" s="34">
        <f>_xlfn.NORM.DIST($O60-R$2,$AB$18,SQRT($AB$19),0)</f>
        <v>1.0996936629405572E-2</v>
      </c>
      <c r="S60" s="34">
        <f>_xlfn.NORM.DIST($O60-S$2,$AB$18,SQRT($AB$19),0)</f>
        <v>1.1295074500456125E-2</v>
      </c>
      <c r="T60" s="34">
        <f>_xlfn.NORM.DIST($O60-T$2,$AB$18,SQRT($AB$19),0)</f>
        <v>1.1600135113702561E-2</v>
      </c>
      <c r="U60" s="34">
        <f>_xlfn.NORM.DIST($O60-U$2,$AB$18,SQRT($AB$19),0)</f>
        <v>1.1912243607605169E-2</v>
      </c>
      <c r="V60" s="34">
        <f>_xlfn.NORM.DIST($O60-V$2,$AB$18,SQRT($AB$19),0)</f>
        <v>1.2231526351277971E-2</v>
      </c>
      <c r="W60" s="34">
        <f>_xlfn.NORM.DIST($O60-W$2,$AB$18,SQRT($AB$19),0)</f>
        <v>1.2558110926378195E-2</v>
      </c>
      <c r="X60" s="34">
        <f>_xlfn.NORM.DIST($O60-X$2,$AB$18,SQRT($AB$19),0)</f>
        <v>1.2892126107895304E-2</v>
      </c>
      <c r="Y60" s="34">
        <f>_xlfn.NORM.DIST($O60-Y$2,$AB$18,SQRT($AB$19),0)</f>
        <v>1.3233701843821355E-2</v>
      </c>
    </row>
    <row r="61" spans="2:25" x14ac:dyDescent="0.45">
      <c r="B61">
        <v>2.8</v>
      </c>
      <c r="C61" s="34">
        <f t="shared" si="4"/>
        <v>0.99744486966957202</v>
      </c>
      <c r="D61" s="34">
        <f t="shared" si="4"/>
        <v>0.99752292500121409</v>
      </c>
      <c r="E61" s="34">
        <f t="shared" si="4"/>
        <v>0.9975988175258107</v>
      </c>
      <c r="F61" s="34">
        <f t="shared" si="4"/>
        <v>0.9976725997932685</v>
      </c>
      <c r="G61" s="34">
        <f t="shared" si="4"/>
        <v>0.99774432330845764</v>
      </c>
      <c r="H61" s="34">
        <f t="shared" si="4"/>
        <v>0.99781403854508677</v>
      </c>
      <c r="I61" s="34">
        <f t="shared" si="4"/>
        <v>0.99788179495959539</v>
      </c>
      <c r="J61" s="34">
        <f t="shared" si="4"/>
        <v>0.99794764100506028</v>
      </c>
      <c r="K61" s="34">
        <f t="shared" si="4"/>
        <v>0.99801162414510569</v>
      </c>
      <c r="L61" s="34">
        <f t="shared" si="4"/>
        <v>0.99807379086781212</v>
      </c>
      <c r="O61">
        <v>2.8</v>
      </c>
      <c r="P61" s="34">
        <f>_xlfn.NORM.DIST($O61-P$2,$AB$18,SQRT($AB$19),0)</f>
        <v>7.9154515829799686E-3</v>
      </c>
      <c r="Q61" s="34">
        <f>_xlfn.NORM.DIST($O61-Q$2,$AB$18,SQRT($AB$19),0)</f>
        <v>8.1398092475460215E-3</v>
      </c>
      <c r="R61" s="34">
        <f>_xlfn.NORM.DIST($O61-R$2,$AB$18,SQRT($AB$19),0)</f>
        <v>8.369689154653033E-3</v>
      </c>
      <c r="S61" s="34">
        <f>_xlfn.NORM.DIST($O61-S$2,$AB$18,SQRT($AB$19),0)</f>
        <v>8.6052006374996715E-3</v>
      </c>
      <c r="T61" s="34">
        <f>_xlfn.NORM.DIST($O61-T$2,$AB$18,SQRT($AB$19),0)</f>
        <v>8.8464543982372315E-3</v>
      </c>
      <c r="U61" s="34">
        <f>_xlfn.NORM.DIST($O61-U$2,$AB$18,SQRT($AB$19),0)</f>
        <v>9.0935625015910529E-3</v>
      </c>
      <c r="V61" s="34">
        <f>_xlfn.NORM.DIST($O61-V$2,$AB$18,SQRT($AB$19),0)</f>
        <v>9.3466383676122922E-3</v>
      </c>
      <c r="W61" s="34">
        <f>_xlfn.NORM.DIST($O61-W$2,$AB$18,SQRT($AB$19),0)</f>
        <v>9.6057967635395872E-3</v>
      </c>
      <c r="X61" s="34">
        <f>_xlfn.NORM.DIST($O61-X$2,$AB$18,SQRT($AB$19),0)</f>
        <v>9.8711537947511439E-3</v>
      </c>
      <c r="Y61" s="34">
        <f>_xlfn.NORM.DIST($O61-Y$2,$AB$18,SQRT($AB$19),0)</f>
        <v>1.0142826894787077E-2</v>
      </c>
    </row>
    <row r="62" spans="2:25" x14ac:dyDescent="0.45">
      <c r="B62">
        <v>2.9</v>
      </c>
      <c r="C62" s="34">
        <f t="shared" si="4"/>
        <v>0.99813418669961596</v>
      </c>
      <c r="D62" s="34">
        <f t="shared" si="4"/>
        <v>0.99819285621919351</v>
      </c>
      <c r="E62" s="34">
        <f t="shared" si="4"/>
        <v>0.99824984307132392</v>
      </c>
      <c r="F62" s="34">
        <f t="shared" si="4"/>
        <v>0.99830518998072271</v>
      </c>
      <c r="G62" s="34">
        <f t="shared" si="4"/>
        <v>0.99835893876584303</v>
      </c>
      <c r="H62" s="34">
        <f t="shared" si="4"/>
        <v>0.99841113035263518</v>
      </c>
      <c r="I62" s="34">
        <f t="shared" si="4"/>
        <v>0.99846180478826196</v>
      </c>
      <c r="J62" s="34">
        <f t="shared" si="4"/>
        <v>0.99851100125476255</v>
      </c>
      <c r="K62" s="34">
        <f t="shared" si="4"/>
        <v>0.99855875808266004</v>
      </c>
      <c r="L62" s="34">
        <f t="shared" si="4"/>
        <v>0.9986051127645077</v>
      </c>
      <c r="O62">
        <v>2.9</v>
      </c>
      <c r="P62" s="34">
        <f>_xlfn.NORM.DIST($O62-P$2,$AB$18,SQRT($AB$19),0)</f>
        <v>5.9525324197758538E-3</v>
      </c>
      <c r="Q62" s="34">
        <f>_xlfn.NORM.DIST($O62-Q$2,$AB$18,SQRT($AB$19),0)</f>
        <v>6.1273768958236873E-3</v>
      </c>
      <c r="R62" s="34">
        <f>_xlfn.NORM.DIST($O62-R$2,$AB$18,SQRT($AB$19),0)</f>
        <v>6.3067263962659275E-3</v>
      </c>
      <c r="S62" s="34">
        <f>_xlfn.NORM.DIST($O62-S$2,$AB$18,SQRT($AB$19),0)</f>
        <v>6.4906763909933643E-3</v>
      </c>
      <c r="T62" s="34">
        <f>_xlfn.NORM.DIST($O62-T$2,$AB$18,SQRT($AB$19),0)</f>
        <v>6.6793237392026202E-3</v>
      </c>
      <c r="U62" s="34">
        <f>_xlfn.NORM.DIST($O62-U$2,$AB$18,SQRT($AB$19),0)</f>
        <v>6.8727666906139712E-3</v>
      </c>
      <c r="V62" s="34">
        <f>_xlfn.NORM.DIST($O62-V$2,$AB$18,SQRT($AB$19),0)</f>
        <v>7.0711048860194487E-3</v>
      </c>
      <c r="W62" s="34">
        <f>_xlfn.NORM.DIST($O62-W$2,$AB$18,SQRT($AB$19),0)</f>
        <v>7.2744393571412182E-3</v>
      </c>
      <c r="X62" s="34">
        <f>_xlfn.NORM.DIST($O62-X$2,$AB$18,SQRT($AB$19),0)</f>
        <v>7.4828725257805638E-3</v>
      </c>
      <c r="Y62" s="34">
        <f>_xlfn.NORM.DIST($O62-Y$2,$AB$18,SQRT($AB$19),0)</f>
        <v>7.6965082022373218E-3</v>
      </c>
    </row>
    <row r="63" spans="2:25" x14ac:dyDescent="0.45">
      <c r="B63">
        <v>3</v>
      </c>
      <c r="C63" s="34">
        <f t="shared" si="4"/>
        <v>0.9986501019683699</v>
      </c>
      <c r="D63" s="34">
        <f t="shared" si="4"/>
        <v>0.99869376155123057</v>
      </c>
      <c r="E63" s="34">
        <f t="shared" si="4"/>
        <v>0.99873612657232769</v>
      </c>
      <c r="F63" s="34">
        <f t="shared" si="4"/>
        <v>0.99877723130640772</v>
      </c>
      <c r="G63" s="34">
        <f t="shared" si="4"/>
        <v>0.9988171092568956</v>
      </c>
      <c r="H63" s="34">
        <f t="shared" si="4"/>
        <v>0.99885579316897732</v>
      </c>
      <c r="I63" s="34">
        <f t="shared" si="4"/>
        <v>0.99889331504259071</v>
      </c>
      <c r="J63" s="34">
        <f t="shared" si="4"/>
        <v>0.99892970614532106</v>
      </c>
      <c r="K63" s="34">
        <f t="shared" si="4"/>
        <v>0.99896499702519714</v>
      </c>
      <c r="L63" s="34">
        <f t="shared" si="4"/>
        <v>0.99899921752338594</v>
      </c>
      <c r="O63">
        <v>3</v>
      </c>
      <c r="P63" s="34">
        <f>_xlfn.NORM.DIST($O63-P$2,$AB$18,SQRT($AB$19),0)</f>
        <v>4.4318484119380075E-3</v>
      </c>
      <c r="Q63" s="34">
        <f>_xlfn.NORM.DIST($O63-Q$2,$AB$18,SQRT($AB$19),0)</f>
        <v>4.5665899546701444E-3</v>
      </c>
      <c r="R63" s="34">
        <f>_xlfn.NORM.DIST($O63-R$2,$AB$18,SQRT($AB$19),0)</f>
        <v>4.7049575269339792E-3</v>
      </c>
      <c r="S63" s="34">
        <f>_xlfn.NORM.DIST($O63-S$2,$AB$18,SQRT($AB$19),0)</f>
        <v>4.847032905978944E-3</v>
      </c>
      <c r="T63" s="34">
        <f>_xlfn.NORM.DIST($O63-T$2,$AB$18,SQRT($AB$19),0)</f>
        <v>4.9928992136123763E-3</v>
      </c>
      <c r="U63" s="34">
        <f>_xlfn.NORM.DIST($O63-U$2,$AB$18,SQRT($AB$19),0)</f>
        <v>5.1426409230539392E-3</v>
      </c>
      <c r="V63" s="34">
        <f>_xlfn.NORM.DIST($O63-V$2,$AB$18,SQRT($AB$19),0)</f>
        <v>5.2963438653110201E-3</v>
      </c>
      <c r="W63" s="34">
        <f>_xlfn.NORM.DIST($O63-W$2,$AB$18,SQRT($AB$19),0)</f>
        <v>5.4540952350565454E-3</v>
      </c>
      <c r="X63" s="34">
        <f>_xlfn.NORM.DIST($O63-X$2,$AB$18,SQRT($AB$19),0)</f>
        <v>5.615983595990969E-3</v>
      </c>
      <c r="Y63" s="34">
        <f>_xlfn.NORM.DIST($O63-Y$2,$AB$18,SQRT($AB$19),0)</f>
        <v>5.7820988856694729E-3</v>
      </c>
    </row>
    <row r="66" spans="2:26" x14ac:dyDescent="0.45">
      <c r="V66" t="s">
        <v>104</v>
      </c>
      <c r="Y66" t="s">
        <v>105</v>
      </c>
    </row>
    <row r="67" spans="2:26" x14ac:dyDescent="0.45">
      <c r="B67" t="s">
        <v>106</v>
      </c>
      <c r="C67">
        <v>0.6</v>
      </c>
      <c r="D67">
        <v>0.7</v>
      </c>
      <c r="E67">
        <v>0.8</v>
      </c>
      <c r="F67">
        <v>0.9</v>
      </c>
      <c r="G67">
        <v>0.95</v>
      </c>
      <c r="H67">
        <v>0.97499999999999998</v>
      </c>
      <c r="I67">
        <v>0.999</v>
      </c>
      <c r="K67" t="s">
        <v>107</v>
      </c>
      <c r="L67">
        <v>0.5</v>
      </c>
      <c r="M67">
        <v>0.6</v>
      </c>
      <c r="N67">
        <v>0.7</v>
      </c>
      <c r="O67">
        <v>0.8</v>
      </c>
      <c r="P67">
        <v>0.9</v>
      </c>
      <c r="Q67">
        <v>0.95</v>
      </c>
      <c r="R67">
        <v>0.97499999999999998</v>
      </c>
      <c r="S67">
        <v>0.999</v>
      </c>
      <c r="V67" t="s">
        <v>108</v>
      </c>
      <c r="W67" s="38">
        <v>2</v>
      </c>
      <c r="Y67" t="s">
        <v>108</v>
      </c>
      <c r="Z67" s="37">
        <v>10</v>
      </c>
    </row>
    <row r="68" spans="2:26" x14ac:dyDescent="0.45">
      <c r="B68">
        <v>1</v>
      </c>
      <c r="C68" s="35">
        <f t="shared" ref="C68:I83" si="5">_xlfn.T.INV(C$67,$B68)</f>
        <v>0.3249196962329064</v>
      </c>
      <c r="D68" s="35">
        <f t="shared" si="5"/>
        <v>0.72654252800536079</v>
      </c>
      <c r="E68" s="35">
        <f t="shared" si="5"/>
        <v>1.376381920471174</v>
      </c>
      <c r="F68" s="35">
        <f t="shared" si="5"/>
        <v>3.0776835371752544</v>
      </c>
      <c r="G68" s="35">
        <f t="shared" si="5"/>
        <v>6.3137515146750376</v>
      </c>
      <c r="H68" s="35">
        <f t="shared" si="5"/>
        <v>12.706204736174694</v>
      </c>
      <c r="I68" s="35">
        <f t="shared" si="5"/>
        <v>318.30883898555015</v>
      </c>
      <c r="K68">
        <v>1</v>
      </c>
      <c r="L68" s="36">
        <f t="shared" ref="L68:S83" si="6">_xlfn.CHISQ.INV(L$67,$K68)</f>
        <v>0.45493642311957289</v>
      </c>
      <c r="M68" s="36">
        <f t="shared" si="6"/>
        <v>0.70832630080079428</v>
      </c>
      <c r="N68" s="36">
        <f t="shared" si="6"/>
        <v>1.0741941708575857</v>
      </c>
      <c r="O68" s="36">
        <f t="shared" si="6"/>
        <v>1.6423744151498165</v>
      </c>
      <c r="P68" s="36">
        <f t="shared" si="6"/>
        <v>2.7055434540954142</v>
      </c>
      <c r="Q68" s="36">
        <f t="shared" si="6"/>
        <v>3.8414588206941236</v>
      </c>
      <c r="R68" s="36">
        <f t="shared" si="6"/>
        <v>5.0238861873148863</v>
      </c>
      <c r="S68" s="36">
        <f t="shared" si="6"/>
        <v>10.827566170662733</v>
      </c>
      <c r="V68" t="s">
        <v>109</v>
      </c>
      <c r="W68" t="s">
        <v>110</v>
      </c>
      <c r="Y68" t="s">
        <v>109</v>
      </c>
      <c r="Z68" t="s">
        <v>110</v>
      </c>
    </row>
    <row r="69" spans="2:26" x14ac:dyDescent="0.45">
      <c r="B69">
        <v>2</v>
      </c>
      <c r="C69" s="35">
        <f t="shared" si="5"/>
        <v>0.28867513459481314</v>
      </c>
      <c r="D69" s="35">
        <f t="shared" si="5"/>
        <v>0.61721339984836765</v>
      </c>
      <c r="E69" s="35">
        <f t="shared" si="5"/>
        <v>1.0606601717798214</v>
      </c>
      <c r="F69" s="35">
        <f t="shared" si="5"/>
        <v>1.8856180831641269</v>
      </c>
      <c r="G69" s="35">
        <f t="shared" si="5"/>
        <v>2.9199855803537247</v>
      </c>
      <c r="H69" s="35">
        <f t="shared" si="5"/>
        <v>4.3026527297494619</v>
      </c>
      <c r="I69" s="35">
        <f t="shared" si="5"/>
        <v>22.327124770119866</v>
      </c>
      <c r="K69">
        <v>2</v>
      </c>
      <c r="L69" s="36">
        <f t="shared" si="6"/>
        <v>1.3862943611198906</v>
      </c>
      <c r="M69" s="36">
        <f t="shared" si="6"/>
        <v>1.83258146374831</v>
      </c>
      <c r="N69" s="36">
        <f t="shared" si="6"/>
        <v>2.4079456086518718</v>
      </c>
      <c r="O69" s="36">
        <f t="shared" si="6"/>
        <v>3.218875824868201</v>
      </c>
      <c r="P69" s="36">
        <f t="shared" si="6"/>
        <v>4.6051701859880918</v>
      </c>
      <c r="Q69" s="36">
        <f t="shared" si="6"/>
        <v>5.9914645471079799</v>
      </c>
      <c r="R69" s="36">
        <f t="shared" si="6"/>
        <v>7.3777589082278707</v>
      </c>
      <c r="S69" s="36">
        <f t="shared" si="6"/>
        <v>13.815510557964272</v>
      </c>
      <c r="V69">
        <v>-3</v>
      </c>
      <c r="W69">
        <f>_xlfn.T.DIST($V69,$W$67,0)</f>
        <v>2.7410122234342141E-2</v>
      </c>
      <c r="Y69">
        <v>0</v>
      </c>
      <c r="Z69" s="36">
        <f>_xlfn.CHISQ.DIST($Y69,$Z$67,0)</f>
        <v>0</v>
      </c>
    </row>
    <row r="70" spans="2:26" x14ac:dyDescent="0.45">
      <c r="B70">
        <v>3</v>
      </c>
      <c r="C70" s="35">
        <f t="shared" si="5"/>
        <v>0.27667066233268955</v>
      </c>
      <c r="D70" s="35">
        <f t="shared" si="5"/>
        <v>0.58438972743981854</v>
      </c>
      <c r="E70" s="35">
        <f t="shared" si="5"/>
        <v>0.97847231236330501</v>
      </c>
      <c r="F70" s="35">
        <f t="shared" si="5"/>
        <v>1.63774435369621</v>
      </c>
      <c r="G70" s="35">
        <f t="shared" si="5"/>
        <v>2.3533634348018233</v>
      </c>
      <c r="H70" s="35">
        <f t="shared" si="5"/>
        <v>3.1824463052837078</v>
      </c>
      <c r="I70" s="35">
        <f t="shared" si="5"/>
        <v>10.214531852407381</v>
      </c>
      <c r="K70">
        <v>3</v>
      </c>
      <c r="L70" s="36">
        <f t="shared" si="6"/>
        <v>2.3659738843753377</v>
      </c>
      <c r="M70" s="36">
        <f t="shared" si="6"/>
        <v>2.9461660731019483</v>
      </c>
      <c r="N70" s="36">
        <f t="shared" si="6"/>
        <v>3.6648707831703171</v>
      </c>
      <c r="O70" s="36">
        <f t="shared" si="6"/>
        <v>4.6416276760874462</v>
      </c>
      <c r="P70" s="36">
        <f t="shared" si="6"/>
        <v>6.2513886311703235</v>
      </c>
      <c r="Q70" s="36">
        <f t="shared" si="6"/>
        <v>7.8147279032511774</v>
      </c>
      <c r="R70" s="36">
        <f t="shared" si="6"/>
        <v>9.348403604496152</v>
      </c>
      <c r="S70" s="36">
        <f t="shared" si="6"/>
        <v>16.266236196237987</v>
      </c>
      <c r="V70">
        <v>-2.9</v>
      </c>
      <c r="W70">
        <f t="shared" ref="W70:W133" si="7">_xlfn.T.DIST($V70,$W$67,0)</f>
        <v>2.9773089691342156E-2</v>
      </c>
      <c r="Y70">
        <v>0.1</v>
      </c>
      <c r="Z70" s="36">
        <f>_xlfn.CHISQ.DIST($Y70,$Z$67,0)</f>
        <v>1.2385799798186395E-7</v>
      </c>
    </row>
    <row r="71" spans="2:26" x14ac:dyDescent="0.45">
      <c r="B71">
        <v>4</v>
      </c>
      <c r="C71" s="35">
        <f t="shared" si="5"/>
        <v>0.27072229470759762</v>
      </c>
      <c r="D71" s="35">
        <f t="shared" si="5"/>
        <v>0.56864906304970531</v>
      </c>
      <c r="E71" s="35">
        <f t="shared" si="5"/>
        <v>0.94096457723518112</v>
      </c>
      <c r="F71" s="35">
        <f t="shared" si="5"/>
        <v>1.5332062740589445</v>
      </c>
      <c r="G71" s="35">
        <f t="shared" si="5"/>
        <v>2.131846786326649</v>
      </c>
      <c r="H71" s="35">
        <f t="shared" si="5"/>
        <v>2.776445105197793</v>
      </c>
      <c r="I71" s="35">
        <f t="shared" si="5"/>
        <v>7.1731822197823059</v>
      </c>
      <c r="K71">
        <v>4</v>
      </c>
      <c r="L71" s="36">
        <f t="shared" si="6"/>
        <v>3.3566939800333215</v>
      </c>
      <c r="M71" s="36">
        <f t="shared" si="6"/>
        <v>4.0446264906493132</v>
      </c>
      <c r="N71" s="36">
        <f t="shared" si="6"/>
        <v>4.8784329665604087</v>
      </c>
      <c r="O71" s="36">
        <f t="shared" si="6"/>
        <v>5.9886166940042447</v>
      </c>
      <c r="P71" s="36">
        <f t="shared" si="6"/>
        <v>7.779440339734859</v>
      </c>
      <c r="Q71" s="36">
        <f t="shared" si="6"/>
        <v>9.4877290367811575</v>
      </c>
      <c r="R71" s="36">
        <f t="shared" si="6"/>
        <v>11.143286781877796</v>
      </c>
      <c r="S71" s="36">
        <f t="shared" si="6"/>
        <v>18.466826952903027</v>
      </c>
      <c r="V71">
        <v>-2.8</v>
      </c>
      <c r="W71">
        <f t="shared" si="7"/>
        <v>3.2397190704437938E-2</v>
      </c>
      <c r="Y71">
        <v>0.2</v>
      </c>
      <c r="Z71" s="36">
        <f>_xlfn.CHISQ.DIST($Y71,$Z$67,0)</f>
        <v>1.8850779542415859E-6</v>
      </c>
    </row>
    <row r="72" spans="2:26" x14ac:dyDescent="0.45">
      <c r="B72">
        <v>5</v>
      </c>
      <c r="C72" s="35">
        <f t="shared" si="5"/>
        <v>0.2671808657041464</v>
      </c>
      <c r="D72" s="35">
        <f t="shared" si="5"/>
        <v>0.55942964446936061</v>
      </c>
      <c r="E72" s="35">
        <f t="shared" si="5"/>
        <v>0.91954378024082639</v>
      </c>
      <c r="F72" s="35">
        <f t="shared" si="5"/>
        <v>1.4758840488244818</v>
      </c>
      <c r="G72" s="35">
        <f t="shared" si="5"/>
        <v>2.0150483733330233</v>
      </c>
      <c r="H72" s="35">
        <f t="shared" si="5"/>
        <v>2.570581835636315</v>
      </c>
      <c r="I72" s="35">
        <f t="shared" si="5"/>
        <v>5.8934295313560083</v>
      </c>
      <c r="K72">
        <v>5</v>
      </c>
      <c r="L72" s="36">
        <f t="shared" si="6"/>
        <v>4.3514601910955237</v>
      </c>
      <c r="M72" s="36">
        <f t="shared" si="6"/>
        <v>5.1318670744018213</v>
      </c>
      <c r="N72" s="36">
        <f t="shared" si="6"/>
        <v>6.064429984154903</v>
      </c>
      <c r="O72" s="36">
        <f t="shared" si="6"/>
        <v>7.2892761266489625</v>
      </c>
      <c r="P72" s="36">
        <f t="shared" si="6"/>
        <v>9.2363568997811178</v>
      </c>
      <c r="Q72" s="36">
        <f t="shared" si="6"/>
        <v>11.070497693516351</v>
      </c>
      <c r="R72" s="36">
        <f t="shared" si="6"/>
        <v>12.832501994030022</v>
      </c>
      <c r="S72" s="36">
        <f t="shared" si="6"/>
        <v>20.515005652432812</v>
      </c>
      <c r="V72">
        <v>-2.7</v>
      </c>
      <c r="W72">
        <f t="shared" si="7"/>
        <v>3.5316400157415856E-2</v>
      </c>
      <c r="Y72">
        <v>0.3</v>
      </c>
      <c r="Z72" s="36">
        <f>_xlfn.CHISQ.DIST($Y72,$Z$67,0)</f>
        <v>9.0777794388580332E-6</v>
      </c>
    </row>
    <row r="73" spans="2:26" x14ac:dyDescent="0.45">
      <c r="B73">
        <v>6</v>
      </c>
      <c r="C73" s="35">
        <f t="shared" si="5"/>
        <v>0.2648345329335724</v>
      </c>
      <c r="D73" s="35">
        <f t="shared" si="5"/>
        <v>0.5533809235515178</v>
      </c>
      <c r="E73" s="35">
        <f t="shared" si="5"/>
        <v>0.905703285180531</v>
      </c>
      <c r="F73" s="35">
        <f t="shared" si="5"/>
        <v>1.4397557472651481</v>
      </c>
      <c r="G73" s="35">
        <f t="shared" si="5"/>
        <v>1.9431802805153022</v>
      </c>
      <c r="H73" s="35">
        <f t="shared" si="5"/>
        <v>2.4469118511449688</v>
      </c>
      <c r="I73" s="35">
        <f t="shared" si="5"/>
        <v>5.2076262387253625</v>
      </c>
      <c r="K73">
        <v>6</v>
      </c>
      <c r="L73" s="36">
        <f t="shared" si="6"/>
        <v>5.3481206274471216</v>
      </c>
      <c r="M73" s="36">
        <f t="shared" si="6"/>
        <v>6.2107571945266988</v>
      </c>
      <c r="N73" s="36">
        <f t="shared" si="6"/>
        <v>7.2311353317319798</v>
      </c>
      <c r="O73" s="36">
        <f t="shared" si="6"/>
        <v>8.5580597202506681</v>
      </c>
      <c r="P73" s="36">
        <f t="shared" si="6"/>
        <v>10.64464067566842</v>
      </c>
      <c r="Q73" s="36">
        <f t="shared" si="6"/>
        <v>12.591587243743977</v>
      </c>
      <c r="R73" s="36">
        <f t="shared" si="6"/>
        <v>14.449375335447916</v>
      </c>
      <c r="S73" s="36">
        <f t="shared" si="6"/>
        <v>22.457744484825334</v>
      </c>
      <c r="V73">
        <v>-2.6</v>
      </c>
      <c r="W73">
        <f t="shared" si="7"/>
        <v>3.8569485068463798E-2</v>
      </c>
      <c r="Y73">
        <v>0.4</v>
      </c>
      <c r="Z73" s="36">
        <f>_xlfn.CHISQ.DIST($Y73,$Z$67,0)</f>
        <v>2.7291025102599409E-5</v>
      </c>
    </row>
    <row r="74" spans="2:26" x14ac:dyDescent="0.45">
      <c r="B74">
        <v>7</v>
      </c>
      <c r="C74" s="35">
        <f t="shared" si="5"/>
        <v>0.26316686135202377</v>
      </c>
      <c r="D74" s="35">
        <f t="shared" si="5"/>
        <v>0.54910965794728461</v>
      </c>
      <c r="E74" s="35">
        <f t="shared" si="5"/>
        <v>0.89602964431376519</v>
      </c>
      <c r="F74" s="35">
        <f t="shared" si="5"/>
        <v>1.4149239276505086</v>
      </c>
      <c r="G74" s="35">
        <f t="shared" si="5"/>
        <v>1.8945786050900069</v>
      </c>
      <c r="H74" s="35">
        <f t="shared" si="5"/>
        <v>2.3646242515927849</v>
      </c>
      <c r="I74" s="35">
        <f t="shared" si="5"/>
        <v>4.7852896286383331</v>
      </c>
      <c r="K74">
        <v>7</v>
      </c>
      <c r="L74" s="36">
        <f t="shared" si="6"/>
        <v>6.3458111955215184</v>
      </c>
      <c r="M74" s="36">
        <f t="shared" si="6"/>
        <v>7.2832076328403028</v>
      </c>
      <c r="N74" s="36">
        <f t="shared" si="6"/>
        <v>8.3834308286083861</v>
      </c>
      <c r="O74" s="36">
        <f t="shared" si="6"/>
        <v>9.8032499002408375</v>
      </c>
      <c r="P74" s="36">
        <f t="shared" si="6"/>
        <v>12.017036623780532</v>
      </c>
      <c r="Q74" s="36">
        <f t="shared" si="6"/>
        <v>14.067140449340165</v>
      </c>
      <c r="R74" s="36">
        <f t="shared" si="6"/>
        <v>16.012764274629323</v>
      </c>
      <c r="S74" s="36">
        <f t="shared" si="6"/>
        <v>24.321886347856726</v>
      </c>
      <c r="V74">
        <v>-2.5</v>
      </c>
      <c r="W74">
        <f t="shared" si="7"/>
        <v>4.2200643868047963E-2</v>
      </c>
      <c r="Y74">
        <v>0.5</v>
      </c>
      <c r="Z74" s="36">
        <f>_xlfn.CHISQ.DIST($Y74,$Z$67,0)</f>
        <v>6.3378969976514082E-5</v>
      </c>
    </row>
    <row r="75" spans="2:26" x14ac:dyDescent="0.45">
      <c r="B75">
        <v>8</v>
      </c>
      <c r="C75" s="35">
        <f t="shared" si="5"/>
        <v>0.26192109674883046</v>
      </c>
      <c r="D75" s="35">
        <f t="shared" si="5"/>
        <v>0.54593376354048295</v>
      </c>
      <c r="E75" s="35">
        <f t="shared" si="5"/>
        <v>0.88888951776701974</v>
      </c>
      <c r="F75" s="35">
        <f t="shared" si="5"/>
        <v>1.3968153097438649</v>
      </c>
      <c r="G75" s="35">
        <f t="shared" si="5"/>
        <v>1.8595480375308975</v>
      </c>
      <c r="H75" s="35">
        <f t="shared" si="5"/>
        <v>2.3060041352041662</v>
      </c>
      <c r="I75" s="35">
        <f t="shared" si="5"/>
        <v>4.5007909337237244</v>
      </c>
      <c r="K75">
        <v>8</v>
      </c>
      <c r="L75" s="36">
        <f t="shared" si="6"/>
        <v>7.344121497701793</v>
      </c>
      <c r="M75" s="36">
        <f t="shared" si="6"/>
        <v>8.3505254677536591</v>
      </c>
      <c r="N75" s="36">
        <f t="shared" si="6"/>
        <v>9.5244581930718333</v>
      </c>
      <c r="O75" s="36">
        <f t="shared" si="6"/>
        <v>11.030091430303111</v>
      </c>
      <c r="P75" s="36">
        <f t="shared" si="6"/>
        <v>13.361566136511726</v>
      </c>
      <c r="Q75" s="36">
        <f t="shared" si="6"/>
        <v>15.507313055865449</v>
      </c>
      <c r="R75" s="36">
        <f t="shared" si="6"/>
        <v>17.534546139484629</v>
      </c>
      <c r="S75" s="36">
        <f t="shared" si="6"/>
        <v>26.124481558376022</v>
      </c>
      <c r="V75">
        <v>-2.4</v>
      </c>
      <c r="W75">
        <f t="shared" si="7"/>
        <v>4.6260190632586233E-2</v>
      </c>
      <c r="Y75">
        <v>0.6</v>
      </c>
      <c r="Z75" s="36">
        <f>_xlfn.CHISQ.DIST($Y75,$Z$67,0)</f>
        <v>1.2501307474003986E-4</v>
      </c>
    </row>
    <row r="76" spans="2:26" x14ac:dyDescent="0.45">
      <c r="B76">
        <v>9</v>
      </c>
      <c r="C76" s="35">
        <f t="shared" si="5"/>
        <v>0.26095533647391395</v>
      </c>
      <c r="D76" s="35">
        <f t="shared" si="5"/>
        <v>0.54348024145429763</v>
      </c>
      <c r="E76" s="35">
        <f t="shared" si="5"/>
        <v>0.88340385968553581</v>
      </c>
      <c r="F76" s="35">
        <f t="shared" si="5"/>
        <v>1.3830287383966327</v>
      </c>
      <c r="G76" s="35">
        <f t="shared" si="5"/>
        <v>1.8331129326562368</v>
      </c>
      <c r="H76" s="35">
        <f t="shared" si="5"/>
        <v>2.2621571627982049</v>
      </c>
      <c r="I76" s="35">
        <f t="shared" si="5"/>
        <v>4.2968056627299189</v>
      </c>
      <c r="K76">
        <v>9</v>
      </c>
      <c r="L76" s="36">
        <f t="shared" si="6"/>
        <v>8.342832692252955</v>
      </c>
      <c r="M76" s="36">
        <f t="shared" si="6"/>
        <v>9.4136400944828331</v>
      </c>
      <c r="N76" s="36">
        <f t="shared" si="6"/>
        <v>10.656372006513017</v>
      </c>
      <c r="O76" s="36">
        <f t="shared" si="6"/>
        <v>12.24214546984707</v>
      </c>
      <c r="P76" s="36">
        <f t="shared" si="6"/>
        <v>14.683656573259837</v>
      </c>
      <c r="Q76" s="36">
        <f t="shared" si="6"/>
        <v>16.918977604620448</v>
      </c>
      <c r="R76" s="36">
        <f t="shared" si="6"/>
        <v>19.022767798641627</v>
      </c>
      <c r="S76" s="36">
        <f t="shared" si="6"/>
        <v>27.877164871256362</v>
      </c>
      <c r="V76">
        <v>-2.2999999999999998</v>
      </c>
      <c r="W76">
        <f t="shared" si="7"/>
        <v>5.0805263425290861E-2</v>
      </c>
      <c r="Y76">
        <v>0.7</v>
      </c>
      <c r="Z76" s="36">
        <f>_xlfn.CHISQ.DIST($Y76,$Z$67,0)</f>
        <v>2.2030678429877992E-4</v>
      </c>
    </row>
    <row r="77" spans="2:26" x14ac:dyDescent="0.45">
      <c r="B77">
        <v>10</v>
      </c>
      <c r="C77" s="35">
        <f t="shared" si="5"/>
        <v>0.26018482949207855</v>
      </c>
      <c r="D77" s="35">
        <f t="shared" si="5"/>
        <v>0.5415280387550151</v>
      </c>
      <c r="E77" s="35">
        <f t="shared" si="5"/>
        <v>0.87905782855058912</v>
      </c>
      <c r="F77" s="35">
        <f t="shared" si="5"/>
        <v>1.3721836411103363</v>
      </c>
      <c r="G77" s="35">
        <f t="shared" si="5"/>
        <v>1.8124611228116754</v>
      </c>
      <c r="H77" s="35">
        <f t="shared" si="5"/>
        <v>2.2281388519862744</v>
      </c>
      <c r="I77" s="35">
        <f t="shared" si="5"/>
        <v>4.1437004940465894</v>
      </c>
      <c r="K77">
        <v>10</v>
      </c>
      <c r="L77" s="36">
        <f t="shared" si="6"/>
        <v>9.3418177655919656</v>
      </c>
      <c r="M77" s="36">
        <f t="shared" si="6"/>
        <v>10.473236231395454</v>
      </c>
      <c r="N77" s="36">
        <f t="shared" si="6"/>
        <v>11.780722627394011</v>
      </c>
      <c r="O77" s="36">
        <f t="shared" si="6"/>
        <v>13.441957574973113</v>
      </c>
      <c r="P77" s="36">
        <f t="shared" si="6"/>
        <v>15.987179172105261</v>
      </c>
      <c r="Q77" s="36">
        <f t="shared" si="6"/>
        <v>18.307038053275139</v>
      </c>
      <c r="R77" s="36">
        <f t="shared" si="6"/>
        <v>20.483177350807395</v>
      </c>
      <c r="S77" s="36">
        <f t="shared" si="6"/>
        <v>29.588298445074589</v>
      </c>
      <c r="V77">
        <v>-2.2000000000000002</v>
      </c>
      <c r="W77">
        <f t="shared" si="7"/>
        <v>5.5900519948967275E-2</v>
      </c>
      <c r="Y77">
        <v>0.8</v>
      </c>
      <c r="Z77" s="36">
        <f>_xlfn.CHISQ.DIST($Y77,$Z$67,0)</f>
        <v>3.575040245523413E-4</v>
      </c>
    </row>
    <row r="78" spans="2:26" x14ac:dyDescent="0.45">
      <c r="B78">
        <v>11</v>
      </c>
      <c r="C78" s="35">
        <f t="shared" si="5"/>
        <v>0.25955586047627205</v>
      </c>
      <c r="D78" s="35">
        <f t="shared" si="5"/>
        <v>0.53993787846586339</v>
      </c>
      <c r="E78" s="35">
        <f t="shared" si="5"/>
        <v>0.87552997807388222</v>
      </c>
      <c r="F78" s="35">
        <f t="shared" si="5"/>
        <v>1.3634303180205409</v>
      </c>
      <c r="G78" s="35">
        <f t="shared" si="5"/>
        <v>1.795884818704043</v>
      </c>
      <c r="H78" s="35">
        <f t="shared" si="5"/>
        <v>2.2009851600916384</v>
      </c>
      <c r="I78" s="35">
        <f t="shared" si="5"/>
        <v>4.0247010376307379</v>
      </c>
      <c r="K78">
        <v>11</v>
      </c>
      <c r="L78" s="36">
        <f t="shared" si="6"/>
        <v>10.340998074391823</v>
      </c>
      <c r="M78" s="36">
        <f t="shared" si="6"/>
        <v>11.529833840968832</v>
      </c>
      <c r="N78" s="36">
        <f t="shared" si="6"/>
        <v>12.898668201780493</v>
      </c>
      <c r="O78" s="36">
        <f t="shared" si="6"/>
        <v>14.631420508892507</v>
      </c>
      <c r="P78" s="36">
        <f t="shared" si="6"/>
        <v>17.275008517500076</v>
      </c>
      <c r="Q78" s="36">
        <f t="shared" si="6"/>
        <v>19.675137572682495</v>
      </c>
      <c r="R78" s="36">
        <f t="shared" si="6"/>
        <v>21.920049261021205</v>
      </c>
      <c r="S78" s="36">
        <f t="shared" si="6"/>
        <v>31.264133620239949</v>
      </c>
      <c r="V78">
        <v>-2.1</v>
      </c>
      <c r="W78">
        <f t="shared" si="7"/>
        <v>6.1618760182009694E-2</v>
      </c>
      <c r="Y78">
        <v>0.9</v>
      </c>
      <c r="Z78" s="36">
        <f>_xlfn.CHISQ.DIST($Y78,$Z$67,0)</f>
        <v>5.4472373734250714E-4</v>
      </c>
    </row>
    <row r="79" spans="2:26" x14ac:dyDescent="0.45">
      <c r="B79">
        <v>12</v>
      </c>
      <c r="C79" s="35">
        <f t="shared" si="5"/>
        <v>0.259032745676886</v>
      </c>
      <c r="D79" s="35">
        <f t="shared" si="5"/>
        <v>0.53861766820191781</v>
      </c>
      <c r="E79" s="35">
        <f t="shared" si="5"/>
        <v>0.87260929158813938</v>
      </c>
      <c r="F79" s="35">
        <f t="shared" si="5"/>
        <v>1.3562173340232055</v>
      </c>
      <c r="G79" s="35">
        <f t="shared" si="5"/>
        <v>1.7822875556493194</v>
      </c>
      <c r="H79" s="35">
        <f t="shared" si="5"/>
        <v>2.178812829667228</v>
      </c>
      <c r="I79" s="35">
        <f t="shared" si="5"/>
        <v>3.9296332646264913</v>
      </c>
      <c r="K79">
        <v>12</v>
      </c>
      <c r="L79" s="36">
        <f t="shared" si="6"/>
        <v>11.34032237742414</v>
      </c>
      <c r="M79" s="36">
        <f t="shared" si="6"/>
        <v>12.583837966617503</v>
      </c>
      <c r="N79" s="36">
        <f t="shared" si="6"/>
        <v>14.011100168421928</v>
      </c>
      <c r="O79" s="36">
        <f t="shared" si="6"/>
        <v>15.811986221896952</v>
      </c>
      <c r="P79" s="36">
        <f t="shared" si="6"/>
        <v>18.549347786703244</v>
      </c>
      <c r="Q79" s="36">
        <f t="shared" si="6"/>
        <v>21.026069817483062</v>
      </c>
      <c r="R79" s="36">
        <f t="shared" si="6"/>
        <v>23.336664158645341</v>
      </c>
      <c r="S79" s="36">
        <f t="shared" si="6"/>
        <v>32.909490407360323</v>
      </c>
      <c r="V79">
        <v>-2</v>
      </c>
      <c r="W79">
        <f t="shared" si="7"/>
        <v>6.8041381743977156E-2</v>
      </c>
      <c r="Y79">
        <v>1</v>
      </c>
      <c r="Z79" s="36">
        <f>_xlfn.CHISQ.DIST($Y79,$Z$67,0)</f>
        <v>7.8975346316749158E-4</v>
      </c>
    </row>
    <row r="80" spans="2:26" x14ac:dyDescent="0.45">
      <c r="B80">
        <v>13</v>
      </c>
      <c r="C80" s="35">
        <f t="shared" si="5"/>
        <v>0.25859085771177004</v>
      </c>
      <c r="D80" s="35">
        <f t="shared" si="5"/>
        <v>0.53750408953684214</v>
      </c>
      <c r="E80" s="35">
        <f t="shared" si="5"/>
        <v>0.87015153396817402</v>
      </c>
      <c r="F80" s="35">
        <f t="shared" si="5"/>
        <v>1.3501712887800554</v>
      </c>
      <c r="G80" s="35">
        <f t="shared" si="5"/>
        <v>1.7709333959868729</v>
      </c>
      <c r="H80" s="35">
        <f t="shared" si="5"/>
        <v>2.1603686564627917</v>
      </c>
      <c r="I80" s="35">
        <f t="shared" si="5"/>
        <v>3.8519823911683875</v>
      </c>
      <c r="K80">
        <v>13</v>
      </c>
      <c r="L80" s="36">
        <f t="shared" si="6"/>
        <v>12.3397558825639</v>
      </c>
      <c r="M80" s="36">
        <f t="shared" si="6"/>
        <v>13.635570993661942</v>
      </c>
      <c r="N80" s="36">
        <f t="shared" si="6"/>
        <v>15.118721650048712</v>
      </c>
      <c r="O80" s="36">
        <f t="shared" si="6"/>
        <v>16.9847970182431</v>
      </c>
      <c r="P80" s="36">
        <f t="shared" si="6"/>
        <v>19.811929307127564</v>
      </c>
      <c r="Q80" s="36">
        <f t="shared" si="6"/>
        <v>22.362032494826938</v>
      </c>
      <c r="R80" s="36">
        <f t="shared" si="6"/>
        <v>24.735604884931536</v>
      </c>
      <c r="S80" s="36">
        <f t="shared" si="6"/>
        <v>34.528178974870954</v>
      </c>
      <c r="V80">
        <v>-1.9</v>
      </c>
      <c r="W80">
        <f t="shared" si="7"/>
        <v>7.5258526010828733E-2</v>
      </c>
      <c r="Y80">
        <v>1.1000000000000001</v>
      </c>
      <c r="Z80" s="36">
        <f>_xlfn.CHISQ.DIST($Y80,$Z$67,0)</f>
        <v>1.0998856997110295E-3</v>
      </c>
    </row>
    <row r="81" spans="2:26" x14ac:dyDescent="0.45">
      <c r="B81">
        <v>14</v>
      </c>
      <c r="C81" s="35">
        <f t="shared" si="5"/>
        <v>0.25821265388905806</v>
      </c>
      <c r="D81" s="35">
        <f t="shared" si="5"/>
        <v>0.53655217980745396</v>
      </c>
      <c r="E81" s="35">
        <f t="shared" si="5"/>
        <v>0.86805478155742033</v>
      </c>
      <c r="F81" s="35">
        <f t="shared" si="5"/>
        <v>1.3450303744546506</v>
      </c>
      <c r="G81" s="35">
        <f t="shared" si="5"/>
        <v>1.7613101357748921</v>
      </c>
      <c r="H81" s="35">
        <f t="shared" si="5"/>
        <v>2.1447866879178035</v>
      </c>
      <c r="I81" s="35">
        <f t="shared" si="5"/>
        <v>3.7873902375233461</v>
      </c>
      <c r="K81">
        <v>14</v>
      </c>
      <c r="L81" s="36">
        <f t="shared" si="6"/>
        <v>13.339274149099541</v>
      </c>
      <c r="M81" s="36">
        <f t="shared" si="6"/>
        <v>14.685294256286676</v>
      </c>
      <c r="N81" s="36">
        <f t="shared" si="6"/>
        <v>16.222098613385594</v>
      </c>
      <c r="O81" s="36">
        <f t="shared" si="6"/>
        <v>18.1507705624085</v>
      </c>
      <c r="P81" s="36">
        <f t="shared" si="6"/>
        <v>21.064144212997061</v>
      </c>
      <c r="Q81" s="36">
        <f t="shared" si="6"/>
        <v>23.684791304840573</v>
      </c>
      <c r="R81" s="36">
        <f t="shared" si="6"/>
        <v>26.118948045037371</v>
      </c>
      <c r="S81" s="36">
        <f t="shared" si="6"/>
        <v>36.123273680398199</v>
      </c>
      <c r="V81">
        <v>-1.8</v>
      </c>
      <c r="W81">
        <f t="shared" si="7"/>
        <v>8.3368707696663935E-2</v>
      </c>
      <c r="Y81">
        <v>1.2</v>
      </c>
      <c r="Z81" s="36">
        <f>_xlfn.CHISQ.DIST($Y81,$Z$67,0)</f>
        <v>1.4817914174538715E-3</v>
      </c>
    </row>
    <row r="82" spans="2:26" x14ac:dyDescent="0.45">
      <c r="B82">
        <v>15</v>
      </c>
      <c r="C82" s="35">
        <f t="shared" si="5"/>
        <v>0.25788530093725948</v>
      </c>
      <c r="D82" s="35">
        <f t="shared" si="5"/>
        <v>0.53572913297604841</v>
      </c>
      <c r="E82" s="35">
        <f t="shared" si="5"/>
        <v>0.86624497319495286</v>
      </c>
      <c r="F82" s="35">
        <f t="shared" si="5"/>
        <v>1.3406056078504547</v>
      </c>
      <c r="G82" s="35">
        <f t="shared" si="5"/>
        <v>1.7530503556925723</v>
      </c>
      <c r="H82" s="35">
        <f t="shared" si="5"/>
        <v>2.1314495455597742</v>
      </c>
      <c r="I82" s="35">
        <f t="shared" si="5"/>
        <v>3.7328344253108989</v>
      </c>
      <c r="K82">
        <v>15</v>
      </c>
      <c r="L82" s="36">
        <f t="shared" si="6"/>
        <v>14.338859510956645</v>
      </c>
      <c r="M82" s="36">
        <f t="shared" si="6"/>
        <v>15.733222951587837</v>
      </c>
      <c r="N82" s="36">
        <f t="shared" si="6"/>
        <v>17.32169449849922</v>
      </c>
      <c r="O82" s="36">
        <f t="shared" si="6"/>
        <v>19.310657110590913</v>
      </c>
      <c r="P82" s="36">
        <f t="shared" si="6"/>
        <v>22.307129581578693</v>
      </c>
      <c r="Q82" s="36">
        <f t="shared" si="6"/>
        <v>24.995790139728623</v>
      </c>
      <c r="R82" s="36">
        <f t="shared" si="6"/>
        <v>27.488392863442972</v>
      </c>
      <c r="S82" s="36">
        <f t="shared" si="6"/>
        <v>37.697298218353708</v>
      </c>
      <c r="V82">
        <v>-1.7</v>
      </c>
      <c r="W82">
        <f t="shared" si="7"/>
        <v>9.2477634283463117E-2</v>
      </c>
      <c r="Y82">
        <v>1.3</v>
      </c>
      <c r="Z82" s="36">
        <f>_xlfn.CHISQ.DIST($Y82,$Z$67,0)</f>
        <v>1.9414257070405447E-3</v>
      </c>
    </row>
    <row r="83" spans="2:26" x14ac:dyDescent="0.45">
      <c r="B83">
        <v>16</v>
      </c>
      <c r="C83" s="35">
        <f t="shared" si="5"/>
        <v>0.25759919485514121</v>
      </c>
      <c r="D83" s="35">
        <f t="shared" si="5"/>
        <v>0.53501045290130722</v>
      </c>
      <c r="E83" s="35">
        <f t="shared" si="5"/>
        <v>0.86466700179829137</v>
      </c>
      <c r="F83" s="35">
        <f t="shared" si="5"/>
        <v>1.3367571673273158</v>
      </c>
      <c r="G83" s="35">
        <f t="shared" si="5"/>
        <v>1.7458836762762506</v>
      </c>
      <c r="H83" s="35">
        <f t="shared" si="5"/>
        <v>2.119905299221255</v>
      </c>
      <c r="I83" s="35">
        <f t="shared" si="5"/>
        <v>3.686154792686013</v>
      </c>
      <c r="K83">
        <v>16</v>
      </c>
      <c r="L83" s="36">
        <f t="shared" si="6"/>
        <v>15.338498885001608</v>
      </c>
      <c r="M83" s="36">
        <f t="shared" si="6"/>
        <v>16.779536709932035</v>
      </c>
      <c r="N83" s="36">
        <f t="shared" si="6"/>
        <v>18.417894392227847</v>
      </c>
      <c r="O83" s="36">
        <f t="shared" si="6"/>
        <v>20.465079293787863</v>
      </c>
      <c r="P83" s="36">
        <f t="shared" si="6"/>
        <v>23.541828923096112</v>
      </c>
      <c r="Q83" s="36">
        <f t="shared" si="6"/>
        <v>26.296227604864239</v>
      </c>
      <c r="R83" s="36">
        <f t="shared" si="6"/>
        <v>28.845350723404763</v>
      </c>
      <c r="S83" s="36">
        <f t="shared" si="6"/>
        <v>39.252354790768379</v>
      </c>
      <c r="V83">
        <v>-1.6</v>
      </c>
      <c r="W83">
        <f t="shared" si="7"/>
        <v>0.10269581267343132</v>
      </c>
      <c r="Y83">
        <v>1.4</v>
      </c>
      <c r="Z83" s="36">
        <f>_xlfn.CHISQ.DIST($Y83,$Z$67,0)</f>
        <v>2.4839610716732795E-3</v>
      </c>
    </row>
    <row r="84" spans="2:26" x14ac:dyDescent="0.45">
      <c r="B84">
        <v>17</v>
      </c>
      <c r="C84" s="35">
        <f t="shared" ref="C84:I100" si="8">_xlfn.T.INV(C$67,$B84)</f>
        <v>0.25734700575128283</v>
      </c>
      <c r="D84" s="35">
        <f t="shared" si="8"/>
        <v>0.53437747983900241</v>
      </c>
      <c r="E84" s="35">
        <f t="shared" si="8"/>
        <v>0.86327901742005297</v>
      </c>
      <c r="F84" s="35">
        <f t="shared" si="8"/>
        <v>1.3333793897216262</v>
      </c>
      <c r="G84" s="35">
        <f t="shared" si="8"/>
        <v>1.7396067260750721</v>
      </c>
      <c r="H84" s="35">
        <f t="shared" si="8"/>
        <v>2.109815577833317</v>
      </c>
      <c r="I84" s="35">
        <f t="shared" si="8"/>
        <v>3.6457673800784094</v>
      </c>
      <c r="K84">
        <v>17</v>
      </c>
      <c r="L84" s="36">
        <f t="shared" ref="L84:S99" si="9">_xlfn.CHISQ.INV(L$67,$K84)</f>
        <v>16.338182377392471</v>
      </c>
      <c r="M84" s="36">
        <f t="shared" si="9"/>
        <v>17.824387262942075</v>
      </c>
      <c r="N84" s="36">
        <f t="shared" si="9"/>
        <v>19.511022353124194</v>
      </c>
      <c r="O84" s="36">
        <f t="shared" si="9"/>
        <v>21.614560533895986</v>
      </c>
      <c r="P84" s="36">
        <f t="shared" si="9"/>
        <v>24.769035343901454</v>
      </c>
      <c r="Q84" s="36">
        <f t="shared" si="9"/>
        <v>27.587111638275317</v>
      </c>
      <c r="R84" s="36">
        <f t="shared" si="9"/>
        <v>30.191009121639802</v>
      </c>
      <c r="S84" s="36">
        <f t="shared" si="9"/>
        <v>40.790216706902669</v>
      </c>
      <c r="V84">
        <v>-1.5</v>
      </c>
      <c r="W84">
        <f t="shared" si="7"/>
        <v>0.11413441178180377</v>
      </c>
      <c r="Y84">
        <v>1.5</v>
      </c>
      <c r="Z84" s="36">
        <f>_xlfn.CHISQ.DIST($Y84,$Z$67,0)</f>
        <v>3.1137443662127449E-3</v>
      </c>
    </row>
    <row r="85" spans="2:26" x14ac:dyDescent="0.45">
      <c r="B85">
        <v>18</v>
      </c>
      <c r="C85" s="35">
        <f t="shared" si="8"/>
        <v>0.2571230426381737</v>
      </c>
      <c r="D85" s="35">
        <f t="shared" si="8"/>
        <v>0.53381575052897834</v>
      </c>
      <c r="E85" s="35">
        <f t="shared" si="8"/>
        <v>0.86204866798959834</v>
      </c>
      <c r="F85" s="35">
        <f t="shared" si="8"/>
        <v>1.3303909435699099</v>
      </c>
      <c r="G85" s="35">
        <f t="shared" si="8"/>
        <v>1.7340636066175383</v>
      </c>
      <c r="H85" s="35">
        <f t="shared" si="8"/>
        <v>2.1009220402410378</v>
      </c>
      <c r="I85" s="35">
        <f t="shared" si="8"/>
        <v>3.6104848848250928</v>
      </c>
      <c r="K85">
        <v>18</v>
      </c>
      <c r="L85" s="36">
        <f t="shared" si="9"/>
        <v>17.337902368740746</v>
      </c>
      <c r="M85" s="36">
        <f t="shared" si="9"/>
        <v>18.867904121248483</v>
      </c>
      <c r="N85" s="36">
        <f t="shared" si="9"/>
        <v>20.601354114107991</v>
      </c>
      <c r="O85" s="36">
        <f t="shared" si="9"/>
        <v>22.759545821104357</v>
      </c>
      <c r="P85" s="36">
        <f t="shared" si="9"/>
        <v>25.989423082637213</v>
      </c>
      <c r="Q85" s="36">
        <f t="shared" si="9"/>
        <v>28.869299430392626</v>
      </c>
      <c r="R85" s="36">
        <f t="shared" si="9"/>
        <v>31.52637844038663</v>
      </c>
      <c r="S85" s="36">
        <f t="shared" si="9"/>
        <v>42.312396331680006</v>
      </c>
      <c r="V85">
        <v>-1.4</v>
      </c>
      <c r="W85">
        <f t="shared" si="7"/>
        <v>0.12689871404788033</v>
      </c>
      <c r="Y85">
        <v>1.6</v>
      </c>
      <c r="Z85" s="36">
        <f>_xlfn.CHISQ.DIST($Y85,$Z$67,0)</f>
        <v>3.8342738271336255E-3</v>
      </c>
    </row>
    <row r="86" spans="2:26" x14ac:dyDescent="0.45">
      <c r="B86">
        <v>19</v>
      </c>
      <c r="C86" s="35">
        <f t="shared" si="8"/>
        <v>0.25692281979615705</v>
      </c>
      <c r="D86" s="35">
        <f t="shared" si="8"/>
        <v>0.53331388164220594</v>
      </c>
      <c r="E86" s="35">
        <f t="shared" si="8"/>
        <v>0.86095055026892919</v>
      </c>
      <c r="F86" s="35">
        <f t="shared" si="8"/>
        <v>1.3277282090267981</v>
      </c>
      <c r="G86" s="35">
        <f t="shared" si="8"/>
        <v>1.7291328115213698</v>
      </c>
      <c r="H86" s="35">
        <f t="shared" si="8"/>
        <v>2.0930240544083087</v>
      </c>
      <c r="I86" s="35">
        <f t="shared" si="8"/>
        <v>3.5794001489547154</v>
      </c>
      <c r="K86">
        <v>19</v>
      </c>
      <c r="L86" s="36">
        <f t="shared" si="9"/>
        <v>18.337652896756474</v>
      </c>
      <c r="M86" s="36">
        <f t="shared" si="9"/>
        <v>19.910198855635752</v>
      </c>
      <c r="N86" s="36">
        <f t="shared" si="9"/>
        <v>21.689126583014886</v>
      </c>
      <c r="O86" s="36">
        <f t="shared" si="9"/>
        <v>23.900417218356491</v>
      </c>
      <c r="P86" s="36">
        <f t="shared" si="9"/>
        <v>27.203571029356826</v>
      </c>
      <c r="Q86" s="36">
        <f t="shared" si="9"/>
        <v>30.143527205646159</v>
      </c>
      <c r="R86" s="36">
        <f t="shared" si="9"/>
        <v>32.852326861729722</v>
      </c>
      <c r="S86" s="36">
        <f t="shared" si="9"/>
        <v>43.820195964517666</v>
      </c>
      <c r="V86">
        <v>-1.3</v>
      </c>
      <c r="W86">
        <f t="shared" si="7"/>
        <v>0.1410783756897977</v>
      </c>
      <c r="Y86">
        <v>1.7</v>
      </c>
      <c r="Z86" s="36">
        <f>_xlfn.CHISQ.DIST($Y86,$Z$67,0)</f>
        <v>4.6481930379283342E-3</v>
      </c>
    </row>
    <row r="87" spans="2:26" x14ac:dyDescent="0.45">
      <c r="B87">
        <v>20</v>
      </c>
      <c r="C87" s="35">
        <f t="shared" si="8"/>
        <v>0.25674275385450429</v>
      </c>
      <c r="D87" s="35">
        <f t="shared" si="8"/>
        <v>0.5328627916163341</v>
      </c>
      <c r="E87" s="35">
        <f t="shared" si="8"/>
        <v>0.85996443973238734</v>
      </c>
      <c r="F87" s="35">
        <f t="shared" si="8"/>
        <v>1.3253407069850465</v>
      </c>
      <c r="G87" s="35">
        <f t="shared" si="8"/>
        <v>1.7247182429207868</v>
      </c>
      <c r="H87" s="35">
        <f t="shared" si="8"/>
        <v>2.0859634472658648</v>
      </c>
      <c r="I87" s="35">
        <f t="shared" si="8"/>
        <v>3.5518083432033323</v>
      </c>
      <c r="K87">
        <v>20</v>
      </c>
      <c r="L87" s="36">
        <f t="shared" si="9"/>
        <v>19.33742922942826</v>
      </c>
      <c r="M87" s="36">
        <f t="shared" si="9"/>
        <v>20.951368377763714</v>
      </c>
      <c r="N87" s="36">
        <f t="shared" si="9"/>
        <v>22.774545073646433</v>
      </c>
      <c r="O87" s="36">
        <f t="shared" si="9"/>
        <v>25.037505639637409</v>
      </c>
      <c r="P87" s="36">
        <f t="shared" si="9"/>
        <v>28.411980584305631</v>
      </c>
      <c r="Q87" s="36">
        <f t="shared" si="9"/>
        <v>31.410432844230925</v>
      </c>
      <c r="R87" s="36">
        <f t="shared" si="9"/>
        <v>34.169606902838346</v>
      </c>
      <c r="S87" s="36">
        <f t="shared" si="9"/>
        <v>45.314746618125831</v>
      </c>
      <c r="V87">
        <v>-1.2</v>
      </c>
      <c r="W87">
        <f t="shared" si="7"/>
        <v>0.1567336819817419</v>
      </c>
      <c r="Y87">
        <v>1.8</v>
      </c>
      <c r="Z87" s="36">
        <f>_xlfn.CHISQ.DIST($Y87,$Z$67,0)</f>
        <v>5.5572990365793141E-3</v>
      </c>
    </row>
    <row r="88" spans="2:26" x14ac:dyDescent="0.45">
      <c r="B88">
        <v>21</v>
      </c>
      <c r="C88" s="35">
        <f t="shared" si="8"/>
        <v>0.25657994783104904</v>
      </c>
      <c r="D88" s="35">
        <f t="shared" si="8"/>
        <v>0.53245514701449559</v>
      </c>
      <c r="E88" s="35">
        <f t="shared" si="8"/>
        <v>0.85907403519482572</v>
      </c>
      <c r="F88" s="35">
        <f t="shared" si="8"/>
        <v>1.3231878738651732</v>
      </c>
      <c r="G88" s="35">
        <f t="shared" si="8"/>
        <v>1.7207429028118781</v>
      </c>
      <c r="H88" s="35">
        <f t="shared" si="8"/>
        <v>2.07961384472768</v>
      </c>
      <c r="I88" s="35">
        <f t="shared" si="8"/>
        <v>3.5271536688691771</v>
      </c>
      <c r="K88">
        <v>21</v>
      </c>
      <c r="L88" s="36">
        <f t="shared" si="9"/>
        <v>20.337227563547927</v>
      </c>
      <c r="M88" s="36">
        <f t="shared" si="9"/>
        <v>21.991497490918356</v>
      </c>
      <c r="N88" s="36">
        <f t="shared" si="9"/>
        <v>23.857788895532348</v>
      </c>
      <c r="O88" s="36">
        <f t="shared" si="9"/>
        <v>26.171099940196157</v>
      </c>
      <c r="P88" s="36">
        <f t="shared" si="9"/>
        <v>29.615089436182725</v>
      </c>
      <c r="Q88" s="36">
        <f t="shared" si="9"/>
        <v>32.670573340917301</v>
      </c>
      <c r="R88" s="36">
        <f t="shared" si="9"/>
        <v>35.478875905727257</v>
      </c>
      <c r="S88" s="36">
        <f t="shared" si="9"/>
        <v>46.79703804156123</v>
      </c>
      <c r="V88">
        <v>-1.1000000000000001</v>
      </c>
      <c r="W88">
        <f t="shared" si="7"/>
        <v>0.17387712529157248</v>
      </c>
      <c r="Y88">
        <v>1.9</v>
      </c>
      <c r="Z88" s="36">
        <f>_xlfn.CHISQ.DIST($Y88,$Z$67,0)</f>
        <v>6.562562098647663E-3</v>
      </c>
    </row>
    <row r="89" spans="2:26" x14ac:dyDescent="0.45">
      <c r="B89">
        <v>22</v>
      </c>
      <c r="C89" s="35">
        <f t="shared" si="8"/>
        <v>0.25643203434447198</v>
      </c>
      <c r="D89" s="35">
        <f t="shared" si="8"/>
        <v>0.53208496131312144</v>
      </c>
      <c r="E89" s="35">
        <f t="shared" si="8"/>
        <v>0.85826605165820524</v>
      </c>
      <c r="F89" s="35">
        <f t="shared" si="8"/>
        <v>1.3212367416133624</v>
      </c>
      <c r="G89" s="35">
        <f t="shared" si="8"/>
        <v>1.7171443743802424</v>
      </c>
      <c r="H89" s="35">
        <f t="shared" si="8"/>
        <v>2.0738730679040249</v>
      </c>
      <c r="I89" s="35">
        <f t="shared" si="8"/>
        <v>3.5049920310846616</v>
      </c>
      <c r="K89">
        <v>22</v>
      </c>
      <c r="L89" s="36">
        <f t="shared" si="9"/>
        <v>21.33704480767263</v>
      </c>
      <c r="M89" s="36">
        <f t="shared" si="9"/>
        <v>23.03066089922044</v>
      </c>
      <c r="N89" s="36">
        <f t="shared" si="9"/>
        <v>24.939015735228153</v>
      </c>
      <c r="O89" s="36">
        <f t="shared" si="9"/>
        <v>27.301454031740001</v>
      </c>
      <c r="P89" s="36">
        <f t="shared" si="9"/>
        <v>30.813282343953034</v>
      </c>
      <c r="Q89" s="36">
        <f t="shared" si="9"/>
        <v>33.924438471443807</v>
      </c>
      <c r="R89" s="36">
        <f t="shared" si="9"/>
        <v>36.780712084035549</v>
      </c>
      <c r="S89" s="36">
        <f t="shared" si="9"/>
        <v>48.267942290835144</v>
      </c>
      <c r="V89">
        <v>-1</v>
      </c>
      <c r="W89">
        <f t="shared" si="7"/>
        <v>0.19245008972987526</v>
      </c>
      <c r="Y89">
        <v>2</v>
      </c>
      <c r="Z89" s="36">
        <f>_xlfn.CHISQ.DIST($Y89,$Z$67,0)</f>
        <v>7.6641550244050498E-3</v>
      </c>
    </row>
    <row r="90" spans="2:26" x14ac:dyDescent="0.45">
      <c r="B90">
        <v>23</v>
      </c>
      <c r="C90" s="35">
        <f t="shared" si="8"/>
        <v>0.25629705991468216</v>
      </c>
      <c r="D90" s="35">
        <f t="shared" si="8"/>
        <v>0.53174729931541309</v>
      </c>
      <c r="E90" s="35">
        <f t="shared" si="8"/>
        <v>0.85752955368803352</v>
      </c>
      <c r="F90" s="35">
        <f t="shared" si="8"/>
        <v>1.3194602398161621</v>
      </c>
      <c r="G90" s="35">
        <f t="shared" si="8"/>
        <v>1.7138715277470482</v>
      </c>
      <c r="H90" s="35">
        <f t="shared" si="8"/>
        <v>2.0686576104190477</v>
      </c>
      <c r="I90" s="35">
        <f t="shared" si="8"/>
        <v>3.4849643749398127</v>
      </c>
      <c r="K90">
        <v>23</v>
      </c>
      <c r="L90" s="36">
        <f t="shared" si="9"/>
        <v>22.336878423184253</v>
      </c>
      <c r="M90" s="36">
        <f t="shared" si="9"/>
        <v>24.068924809013467</v>
      </c>
      <c r="N90" s="36">
        <f t="shared" si="9"/>
        <v>26.018365133417664</v>
      </c>
      <c r="O90" s="36">
        <f t="shared" si="9"/>
        <v>28.428792522542981</v>
      </c>
      <c r="P90" s="36">
        <f t="shared" si="9"/>
        <v>32.006899681704304</v>
      </c>
      <c r="Q90" s="36">
        <f t="shared" si="9"/>
        <v>35.172461626908046</v>
      </c>
      <c r="R90" s="36">
        <f t="shared" si="9"/>
        <v>38.075627250355808</v>
      </c>
      <c r="S90" s="36">
        <f t="shared" si="9"/>
        <v>49.728232466431479</v>
      </c>
      <c r="V90">
        <v>-0.9</v>
      </c>
      <c r="W90">
        <f t="shared" si="7"/>
        <v>0.21229536878003327</v>
      </c>
      <c r="Y90">
        <v>2.1</v>
      </c>
      <c r="Z90" s="36">
        <f>_xlfn.CHISQ.DIST($Y90,$Z$67,0)</f>
        <v>8.8614900240737791E-3</v>
      </c>
    </row>
    <row r="91" spans="2:26" x14ac:dyDescent="0.45">
      <c r="B91">
        <v>24</v>
      </c>
      <c r="C91" s="35">
        <f t="shared" si="8"/>
        <v>0.25617339831779046</v>
      </c>
      <c r="D91" s="35">
        <f t="shared" si="8"/>
        <v>0.53143805611801442</v>
      </c>
      <c r="E91" s="35">
        <f t="shared" si="8"/>
        <v>0.85685545807565711</v>
      </c>
      <c r="F91" s="35">
        <f t="shared" si="8"/>
        <v>1.3178359336731498</v>
      </c>
      <c r="G91" s="35">
        <f t="shared" si="8"/>
        <v>1.7108820799094284</v>
      </c>
      <c r="H91" s="35">
        <f t="shared" si="8"/>
        <v>2.0638985616280254</v>
      </c>
      <c r="I91" s="35">
        <f t="shared" si="8"/>
        <v>3.4667772980160274</v>
      </c>
      <c r="K91">
        <v>24</v>
      </c>
      <c r="L91" s="36">
        <f t="shared" si="9"/>
        <v>23.336726306089531</v>
      </c>
      <c r="M91" s="36">
        <f t="shared" si="9"/>
        <v>25.10634821892835</v>
      </c>
      <c r="N91" s="36">
        <f t="shared" si="9"/>
        <v>27.095961275617743</v>
      </c>
      <c r="O91" s="36">
        <f t="shared" si="9"/>
        <v>29.553315239525151</v>
      </c>
      <c r="P91" s="36">
        <f t="shared" si="9"/>
        <v>33.196244288628179</v>
      </c>
      <c r="Q91" s="36">
        <f t="shared" si="9"/>
        <v>36.415028501807313</v>
      </c>
      <c r="R91" s="36">
        <f t="shared" si="9"/>
        <v>39.364077026603908</v>
      </c>
      <c r="S91" s="36">
        <f t="shared" si="9"/>
        <v>51.178597777377348</v>
      </c>
      <c r="V91">
        <v>-0.8</v>
      </c>
      <c r="W91">
        <f t="shared" si="7"/>
        <v>0.23312782382449382</v>
      </c>
      <c r="Y91">
        <v>2.2000000000000002</v>
      </c>
      <c r="Z91" s="36">
        <f>_xlfn.CHISQ.DIST($Y91,$Z$67,0)</f>
        <v>1.0153261534215802E-2</v>
      </c>
    </row>
    <row r="92" spans="2:26" x14ac:dyDescent="0.45">
      <c r="B92">
        <v>25</v>
      </c>
      <c r="C92" s="35">
        <f t="shared" si="8"/>
        <v>0.25605968482715247</v>
      </c>
      <c r="D92" s="35">
        <f t="shared" si="8"/>
        <v>0.53115378958193071</v>
      </c>
      <c r="E92" s="35">
        <f t="shared" si="8"/>
        <v>0.85623615767646943</v>
      </c>
      <c r="F92" s="35">
        <f t="shared" si="8"/>
        <v>1.3163450726738706</v>
      </c>
      <c r="G92" s="35">
        <f t="shared" si="8"/>
        <v>1.7081407612518986</v>
      </c>
      <c r="H92" s="35">
        <f t="shared" si="8"/>
        <v>2.0595385527532977</v>
      </c>
      <c r="I92" s="35">
        <f t="shared" si="8"/>
        <v>3.4501887269730638</v>
      </c>
      <c r="K92">
        <v>25</v>
      </c>
      <c r="L92" s="36">
        <f t="shared" si="9"/>
        <v>24.336586697884304</v>
      </c>
      <c r="M92" s="36">
        <f t="shared" si="9"/>
        <v>26.142983969327556</v>
      </c>
      <c r="N92" s="36">
        <f t="shared" si="9"/>
        <v>28.171915254950235</v>
      </c>
      <c r="O92" s="36">
        <f t="shared" si="9"/>
        <v>30.675200891581806</v>
      </c>
      <c r="P92" s="36">
        <f t="shared" si="9"/>
        <v>34.381587017552953</v>
      </c>
      <c r="Q92" s="36">
        <f t="shared" si="9"/>
        <v>37.652484133482773</v>
      </c>
      <c r="R92" s="36">
        <f t="shared" si="9"/>
        <v>40.646469120275199</v>
      </c>
      <c r="S92" s="36">
        <f t="shared" si="9"/>
        <v>52.619655776173026</v>
      </c>
      <c r="V92">
        <v>-0.7</v>
      </c>
      <c r="W92">
        <f t="shared" si="7"/>
        <v>0.25450773113432851</v>
      </c>
      <c r="Y92">
        <v>2.2999999999999998</v>
      </c>
      <c r="Z92" s="36">
        <f>_xlfn.CHISQ.DIST($Y92,$Z$67,0)</f>
        <v>1.153749351299525E-2</v>
      </c>
    </row>
    <row r="93" spans="2:26" x14ac:dyDescent="0.45">
      <c r="B93">
        <v>26</v>
      </c>
      <c r="C93" s="35">
        <f t="shared" si="8"/>
        <v>0.25595476569486736</v>
      </c>
      <c r="D93" s="35">
        <f t="shared" si="8"/>
        <v>0.53089159178602652</v>
      </c>
      <c r="E93" s="35">
        <f t="shared" si="8"/>
        <v>0.85566523332816824</v>
      </c>
      <c r="F93" s="35">
        <f t="shared" si="8"/>
        <v>1.3149718642705173</v>
      </c>
      <c r="G93" s="35">
        <f t="shared" si="8"/>
        <v>1.7056179197592722</v>
      </c>
      <c r="H93" s="35">
        <f t="shared" si="8"/>
        <v>2.0555294386428731</v>
      </c>
      <c r="I93" s="35">
        <f t="shared" si="8"/>
        <v>3.4349971815631162</v>
      </c>
      <c r="K93">
        <v>26</v>
      </c>
      <c r="L93" s="36">
        <f t="shared" si="9"/>
        <v>25.336458117477267</v>
      </c>
      <c r="M93" s="36">
        <f t="shared" si="9"/>
        <v>27.178879603657091</v>
      </c>
      <c r="N93" s="36">
        <f t="shared" si="9"/>
        <v>29.246326923994648</v>
      </c>
      <c r="O93" s="36">
        <f t="shared" si="9"/>
        <v>31.79461006529468</v>
      </c>
      <c r="P93" s="36">
        <f t="shared" si="9"/>
        <v>35.563171271923466</v>
      </c>
      <c r="Q93" s="36">
        <f t="shared" si="9"/>
        <v>38.885138659830041</v>
      </c>
      <c r="R93" s="36">
        <f t="shared" si="9"/>
        <v>41.923170096353907</v>
      </c>
      <c r="S93" s="36">
        <f t="shared" si="9"/>
        <v>54.051962388576783</v>
      </c>
      <c r="V93">
        <v>-0.6</v>
      </c>
      <c r="W93">
        <f t="shared" si="7"/>
        <v>0.27582396394242342</v>
      </c>
      <c r="Y93">
        <v>2.4</v>
      </c>
      <c r="Z93" s="36">
        <f>_xlfn.CHISQ.DIST($Y93,$Z$67,0)</f>
        <v>1.3011589954607125E-2</v>
      </c>
    </row>
    <row r="94" spans="2:26" x14ac:dyDescent="0.45">
      <c r="B94">
        <v>27</v>
      </c>
      <c r="C94" s="35">
        <f t="shared" si="8"/>
        <v>0.25585765890687401</v>
      </c>
      <c r="D94" s="35">
        <f t="shared" si="8"/>
        <v>0.53064898927723103</v>
      </c>
      <c r="E94" s="35">
        <f t="shared" si="8"/>
        <v>0.85513723069428371</v>
      </c>
      <c r="F94" s="35">
        <f t="shared" si="8"/>
        <v>1.3137029128292739</v>
      </c>
      <c r="G94" s="35">
        <f t="shared" si="8"/>
        <v>1.7032884457221271</v>
      </c>
      <c r="H94" s="35">
        <f t="shared" si="8"/>
        <v>2.0518305164802841</v>
      </c>
      <c r="I94" s="35">
        <f t="shared" si="8"/>
        <v>3.4210336212293058</v>
      </c>
      <c r="K94">
        <v>27</v>
      </c>
      <c r="L94" s="36">
        <f t="shared" si="9"/>
        <v>26.336339308591445</v>
      </c>
      <c r="M94" s="36">
        <f t="shared" si="9"/>
        <v>28.214078081232859</v>
      </c>
      <c r="N94" s="36">
        <f t="shared" si="9"/>
        <v>30.319286423300301</v>
      </c>
      <c r="O94" s="36">
        <f t="shared" si="9"/>
        <v>32.911687695863563</v>
      </c>
      <c r="P94" s="36">
        <f t="shared" si="9"/>
        <v>36.741216747797644</v>
      </c>
      <c r="Q94" s="36">
        <f t="shared" si="9"/>
        <v>40.113272069413618</v>
      </c>
      <c r="R94" s="36">
        <f t="shared" si="9"/>
        <v>43.194510966156031</v>
      </c>
      <c r="S94" s="36">
        <f t="shared" si="9"/>
        <v>55.476020205744973</v>
      </c>
      <c r="V94">
        <v>-0.5</v>
      </c>
      <c r="W94">
        <f t="shared" si="7"/>
        <v>0.29629629629629628</v>
      </c>
      <c r="Y94">
        <v>2.5</v>
      </c>
      <c r="Z94" s="36">
        <f>_xlfn.CHISQ.DIST($Y94,$Z$67,0)</f>
        <v>1.4572387535613508E-2</v>
      </c>
    </row>
    <row r="95" spans="2:26" x14ac:dyDescent="0.45">
      <c r="B95">
        <v>28</v>
      </c>
      <c r="C95" s="35">
        <f t="shared" si="8"/>
        <v>0.25576752338233871</v>
      </c>
      <c r="D95" s="35">
        <f t="shared" si="8"/>
        <v>0.53042386486323612</v>
      </c>
      <c r="E95" s="35">
        <f t="shared" si="8"/>
        <v>0.85464748558222203</v>
      </c>
      <c r="F95" s="35">
        <f t="shared" si="8"/>
        <v>1.3125267815926682</v>
      </c>
      <c r="G95" s="35">
        <f t="shared" si="8"/>
        <v>1.7011309342659309</v>
      </c>
      <c r="H95" s="35">
        <f t="shared" si="8"/>
        <v>2.0484071417952445</v>
      </c>
      <c r="I95" s="35">
        <f t="shared" si="8"/>
        <v>3.4081551783533595</v>
      </c>
      <c r="K95">
        <v>28</v>
      </c>
      <c r="L95" s="36">
        <f t="shared" si="9"/>
        <v>27.336229198689804</v>
      </c>
      <c r="M95" s="36">
        <f t="shared" si="9"/>
        <v>29.248618371554034</v>
      </c>
      <c r="N95" s="36">
        <f t="shared" si="9"/>
        <v>31.390875452919591</v>
      </c>
      <c r="O95" s="36">
        <f t="shared" si="9"/>
        <v>34.026565121349222</v>
      </c>
      <c r="P95" s="36">
        <f t="shared" si="9"/>
        <v>37.915922544697068</v>
      </c>
      <c r="Q95" s="36">
        <f t="shared" si="9"/>
        <v>41.337138151427389</v>
      </c>
      <c r="R95" s="36">
        <f t="shared" si="9"/>
        <v>44.460791836317753</v>
      </c>
      <c r="S95" s="36">
        <f t="shared" si="9"/>
        <v>56.892285393353731</v>
      </c>
      <c r="V95">
        <v>-0.4</v>
      </c>
      <c r="W95">
        <f t="shared" si="7"/>
        <v>0.3150063969628572</v>
      </c>
      <c r="Y95">
        <v>2.6</v>
      </c>
      <c r="Z95" s="36">
        <f>_xlfn.CHISQ.DIST($Y95,$Z$67,0)</f>
        <v>1.6216209460092577E-2</v>
      </c>
    </row>
    <row r="96" spans="2:26" x14ac:dyDescent="0.45">
      <c r="B96">
        <v>29</v>
      </c>
      <c r="C96" s="35">
        <f t="shared" si="8"/>
        <v>0.2556836345712612</v>
      </c>
      <c r="D96" s="35">
        <f t="shared" si="8"/>
        <v>0.53021439570915907</v>
      </c>
      <c r="E96" s="35">
        <f t="shared" si="8"/>
        <v>0.85419198588185485</v>
      </c>
      <c r="F96" s="35">
        <f t="shared" si="8"/>
        <v>1.3114336473015502</v>
      </c>
      <c r="G96" s="35">
        <f t="shared" si="8"/>
        <v>1.6991270265334968</v>
      </c>
      <c r="H96" s="35">
        <f t="shared" si="8"/>
        <v>2.0452296421327034</v>
      </c>
      <c r="I96" s="35">
        <f t="shared" si="8"/>
        <v>3.3962402883568026</v>
      </c>
      <c r="K96">
        <v>29</v>
      </c>
      <c r="L96" s="36">
        <f t="shared" si="9"/>
        <v>28.336126866584447</v>
      </c>
      <c r="M96" s="36">
        <f t="shared" si="9"/>
        <v>30.282535953303547</v>
      </c>
      <c r="N96" s="36">
        <f t="shared" si="9"/>
        <v>32.461168337819963</v>
      </c>
      <c r="O96" s="36">
        <f t="shared" si="9"/>
        <v>35.139361802968679</v>
      </c>
      <c r="P96" s="36">
        <f t="shared" si="9"/>
        <v>39.087469770693957</v>
      </c>
      <c r="Q96" s="36">
        <f t="shared" si="9"/>
        <v>42.556967804292675</v>
      </c>
      <c r="R96" s="36">
        <f t="shared" si="9"/>
        <v>45.722285804174525</v>
      </c>
      <c r="S96" s="36">
        <f t="shared" si="9"/>
        <v>58.301173489795012</v>
      </c>
      <c r="V96">
        <v>-0.3</v>
      </c>
      <c r="W96">
        <f t="shared" si="7"/>
        <v>0.33096385830912667</v>
      </c>
      <c r="Y96">
        <v>2.7</v>
      </c>
      <c r="Z96" s="36">
        <f>_xlfn.CHISQ.DIST($Y96,$Z$67,0)</f>
        <v>1.793891970806161E-2</v>
      </c>
    </row>
    <row r="97" spans="2:26" x14ac:dyDescent="0.45">
      <c r="B97">
        <v>30</v>
      </c>
      <c r="C97" s="35">
        <f t="shared" si="8"/>
        <v>0.25560536495190844</v>
      </c>
      <c r="D97" s="35">
        <f t="shared" si="8"/>
        <v>0.53001900390650913</v>
      </c>
      <c r="E97" s="35">
        <f t="shared" si="8"/>
        <v>0.85376726147129767</v>
      </c>
      <c r="F97" s="35">
        <f t="shared" si="8"/>
        <v>1.3104150253913947</v>
      </c>
      <c r="G97" s="35">
        <f t="shared" si="8"/>
        <v>1.6972608865939567</v>
      </c>
      <c r="H97" s="35">
        <f t="shared" si="8"/>
        <v>2.0422724563012378</v>
      </c>
      <c r="I97" s="35">
        <f t="shared" si="8"/>
        <v>3.385184866829305</v>
      </c>
      <c r="K97">
        <v>30</v>
      </c>
      <c r="L97" s="36">
        <f t="shared" si="9"/>
        <v>29.336031516661592</v>
      </c>
      <c r="M97" s="36">
        <f t="shared" si="9"/>
        <v>31.315863236039089</v>
      </c>
      <c r="N97" s="36">
        <f t="shared" si="9"/>
        <v>33.530232926559336</v>
      </c>
      <c r="O97" s="36">
        <f t="shared" si="9"/>
        <v>36.250186775451532</v>
      </c>
      <c r="P97" s="36">
        <f t="shared" si="9"/>
        <v>40.256023738711804</v>
      </c>
      <c r="Q97" s="36">
        <f t="shared" si="9"/>
        <v>43.772971825742189</v>
      </c>
      <c r="R97" s="36">
        <f t="shared" si="9"/>
        <v>46.979242243671159</v>
      </c>
      <c r="S97" s="36">
        <f t="shared" si="9"/>
        <v>59.703064304429894</v>
      </c>
      <c r="V97">
        <v>-0.2</v>
      </c>
      <c r="W97">
        <f t="shared" si="7"/>
        <v>0.3432059029480416</v>
      </c>
      <c r="Y97">
        <v>2.8</v>
      </c>
      <c r="Z97" s="36">
        <f>_xlfn.CHISQ.DIST($Y97,$Z$67,0)</f>
        <v>1.9735977014126559E-2</v>
      </c>
    </row>
    <row r="98" spans="2:26" x14ac:dyDescent="0.45">
      <c r="B98">
        <v>31</v>
      </c>
      <c r="C98" s="35">
        <f t="shared" si="8"/>
        <v>0.25553216831752673</v>
      </c>
      <c r="D98" s="35">
        <f t="shared" si="8"/>
        <v>0.52983631667825293</v>
      </c>
      <c r="E98" s="35">
        <f t="shared" si="8"/>
        <v>0.85337029569694522</v>
      </c>
      <c r="F98" s="35">
        <f t="shared" si="8"/>
        <v>1.3094635494946458</v>
      </c>
      <c r="G98" s="35">
        <f t="shared" si="8"/>
        <v>1.6955187825458644</v>
      </c>
      <c r="H98" s="35">
        <f t="shared" si="8"/>
        <v>2.0395134463964082</v>
      </c>
      <c r="I98" s="35">
        <f t="shared" si="8"/>
        <v>3.374899280423302</v>
      </c>
      <c r="K98">
        <v>31</v>
      </c>
      <c r="L98" s="36">
        <f t="shared" si="9"/>
        <v>30.335942458198119</v>
      </c>
      <c r="M98" s="36">
        <f t="shared" si="9"/>
        <v>32.348629918699181</v>
      </c>
      <c r="N98" s="36">
        <f t="shared" si="9"/>
        <v>34.59813135402171</v>
      </c>
      <c r="O98" s="36">
        <f t="shared" si="9"/>
        <v>37.359139877460954</v>
      </c>
      <c r="P98" s="36">
        <f t="shared" si="9"/>
        <v>41.42173582978522</v>
      </c>
      <c r="Q98" s="36">
        <f t="shared" si="9"/>
        <v>44.985343280365136</v>
      </c>
      <c r="R98" s="36">
        <f t="shared" si="9"/>
        <v>48.23188959445195</v>
      </c>
      <c r="S98" s="36">
        <f t="shared" si="9"/>
        <v>61.098306081057999</v>
      </c>
      <c r="V98">
        <v>-0.1</v>
      </c>
      <c r="W98">
        <f t="shared" si="7"/>
        <v>0.35091821684507385</v>
      </c>
      <c r="Y98">
        <v>2.9</v>
      </c>
      <c r="Z98" s="36">
        <f>_xlfn.CHISQ.DIST($Y98,$Z$67,0)</f>
        <v>2.1602488012144427E-2</v>
      </c>
    </row>
    <row r="99" spans="2:26" x14ac:dyDescent="0.45">
      <c r="B99">
        <v>32</v>
      </c>
      <c r="C99" s="35">
        <f t="shared" si="8"/>
        <v>0.25546356702037321</v>
      </c>
      <c r="D99" s="35">
        <f t="shared" si="8"/>
        <v>0.52966513409775973</v>
      </c>
      <c r="E99" s="35">
        <f t="shared" si="8"/>
        <v>0.85299845365188598</v>
      </c>
      <c r="F99" s="35">
        <f t="shared" si="8"/>
        <v>1.3085727931295197</v>
      </c>
      <c r="G99" s="35">
        <f t="shared" si="8"/>
        <v>1.6938887483837093</v>
      </c>
      <c r="H99" s="35">
        <f t="shared" si="8"/>
        <v>2.0369333434601011</v>
      </c>
      <c r="I99" s="35">
        <f t="shared" si="8"/>
        <v>3.3653059258594324</v>
      </c>
      <c r="K99">
        <v>32</v>
      </c>
      <c r="L99" s="36">
        <f t="shared" si="9"/>
        <v>31.335859088634496</v>
      </c>
      <c r="M99" s="36">
        <f t="shared" si="9"/>
        <v>33.380863296103406</v>
      </c>
      <c r="N99" s="36">
        <f t="shared" si="9"/>
        <v>35.664920692509575</v>
      </c>
      <c r="O99" s="36">
        <f t="shared" si="9"/>
        <v>38.46631280149704</v>
      </c>
      <c r="P99" s="36">
        <f t="shared" si="9"/>
        <v>42.584745082980838</v>
      </c>
      <c r="Q99" s="36">
        <f t="shared" si="9"/>
        <v>46.194259520278464</v>
      </c>
      <c r="R99" s="36">
        <f t="shared" si="9"/>
        <v>49.480437742971688</v>
      </c>
      <c r="S99" s="36">
        <f t="shared" si="9"/>
        <v>62.487219057088517</v>
      </c>
      <c r="V99">
        <v>0</v>
      </c>
      <c r="W99">
        <f t="shared" si="7"/>
        <v>0.35355339059327379</v>
      </c>
      <c r="Y99">
        <v>3</v>
      </c>
      <c r="Z99" s="36">
        <f>_xlfn.CHISQ.DIST($Y99,$Z$67,0)</f>
        <v>2.3533259078154699E-2</v>
      </c>
    </row>
    <row r="100" spans="2:26" x14ac:dyDescent="0.45">
      <c r="B100">
        <v>33</v>
      </c>
      <c r="C100" s="35">
        <f t="shared" si="8"/>
        <v>0.25539914154372717</v>
      </c>
      <c r="D100" s="35">
        <f t="shared" si="8"/>
        <v>0.52950440271696675</v>
      </c>
      <c r="E100" s="35">
        <f t="shared" si="8"/>
        <v>0.85264942364798801</v>
      </c>
      <c r="F100" s="35">
        <f t="shared" si="8"/>
        <v>1.3077371244508877</v>
      </c>
      <c r="G100" s="35">
        <f t="shared" si="8"/>
        <v>1.6923603090303434</v>
      </c>
      <c r="H100" s="35">
        <f t="shared" si="8"/>
        <v>2.0345152974493379</v>
      </c>
      <c r="I100" s="35">
        <f t="shared" si="8"/>
        <v>3.3563372793636281</v>
      </c>
      <c r="K100">
        <v>33</v>
      </c>
      <c r="L100" s="36">
        <f t="shared" ref="L100:S115" si="10">_xlfn.CHISQ.INV(L$67,$K100)</f>
        <v>32.335780879948437</v>
      </c>
      <c r="M100" s="36">
        <f t="shared" si="10"/>
        <v>34.412588522363727</v>
      </c>
      <c r="N100" s="36">
        <f t="shared" si="10"/>
        <v>36.730653510523027</v>
      </c>
      <c r="O100" s="36">
        <f t="shared" si="10"/>
        <v>39.571789994617703</v>
      </c>
      <c r="P100" s="36">
        <f t="shared" si="10"/>
        <v>43.745179559434199</v>
      </c>
      <c r="Q100" s="36">
        <f t="shared" si="10"/>
        <v>47.399883919080914</v>
      </c>
      <c r="R100" s="36">
        <f t="shared" si="10"/>
        <v>50.72508006628123</v>
      </c>
      <c r="S100" s="36">
        <f t="shared" si="10"/>
        <v>63.870098522345074</v>
      </c>
      <c r="V100">
        <v>0.1</v>
      </c>
      <c r="W100">
        <f t="shared" si="7"/>
        <v>0.35091821684507385</v>
      </c>
      <c r="Y100">
        <v>3.1</v>
      </c>
      <c r="Z100" s="36">
        <f>_xlfn.CHISQ.DIST($Y100,$Z$67,0)</f>
        <v>2.5522846489120794E-2</v>
      </c>
    </row>
    <row r="101" spans="2:26" x14ac:dyDescent="0.45">
      <c r="B101">
        <v>34</v>
      </c>
      <c r="C101" s="35">
        <f t="shared" ref="C101:I117" si="11">_xlfn.T.INV(C$67,$B101)</f>
        <v>0.25533852192078188</v>
      </c>
      <c r="D101" s="35">
        <f t="shared" si="11"/>
        <v>0.52935319387936497</v>
      </c>
      <c r="E101" s="35">
        <f t="shared" si="11"/>
        <v>0.8523211691345034</v>
      </c>
      <c r="F101" s="35">
        <f t="shared" si="11"/>
        <v>1.3069515871264279</v>
      </c>
      <c r="G101" s="35">
        <f t="shared" si="11"/>
        <v>1.6909242551868542</v>
      </c>
      <c r="H101" s="35">
        <f t="shared" si="11"/>
        <v>2.0322445093177191</v>
      </c>
      <c r="I101" s="35">
        <f t="shared" si="11"/>
        <v>3.3479343133335262</v>
      </c>
      <c r="K101">
        <v>34</v>
      </c>
      <c r="L101" s="36">
        <f t="shared" si="10"/>
        <v>33.33570736747923</v>
      </c>
      <c r="M101" s="36">
        <f t="shared" si="10"/>
        <v>35.443828838375453</v>
      </c>
      <c r="N101" s="36">
        <f t="shared" si="10"/>
        <v>37.795378354723418</v>
      </c>
      <c r="O101" s="36">
        <f t="shared" si="10"/>
        <v>40.675649435082455</v>
      </c>
      <c r="P101" s="36">
        <f t="shared" si="10"/>
        <v>44.903157518519933</v>
      </c>
      <c r="Q101" s="36">
        <f t="shared" si="10"/>
        <v>48.602367367294185</v>
      </c>
      <c r="R101" s="36">
        <f t="shared" si="10"/>
        <v>51.965995195121906</v>
      </c>
      <c r="S101" s="36">
        <f t="shared" si="10"/>
        <v>65.247217460942608</v>
      </c>
      <c r="V101">
        <v>0.2</v>
      </c>
      <c r="W101">
        <f t="shared" si="7"/>
        <v>0.3432059029480416</v>
      </c>
      <c r="Y101">
        <v>3.2</v>
      </c>
      <c r="Z101" s="36">
        <f>_xlfn.CHISQ.DIST($Y101,$Z$67,0)</f>
        <v>2.7565604590203612E-2</v>
      </c>
    </row>
    <row r="102" spans="2:26" x14ac:dyDescent="0.45">
      <c r="B102">
        <v>35</v>
      </c>
      <c r="C102" s="35">
        <f t="shared" si="11"/>
        <v>0.25528138062975853</v>
      </c>
      <c r="D102" s="35">
        <f t="shared" si="11"/>
        <v>0.52921068577488906</v>
      </c>
      <c r="E102" s="35">
        <f t="shared" si="11"/>
        <v>0.85201188895096891</v>
      </c>
      <c r="F102" s="35">
        <f t="shared" si="11"/>
        <v>1.3062118020160358</v>
      </c>
      <c r="G102" s="35">
        <f t="shared" si="11"/>
        <v>1.6895724577802647</v>
      </c>
      <c r="H102" s="35">
        <f t="shared" si="11"/>
        <v>2.0301079282503438</v>
      </c>
      <c r="I102" s="35">
        <f t="shared" si="11"/>
        <v>3.340045202098584</v>
      </c>
      <c r="K102">
        <v>35</v>
      </c>
      <c r="L102" s="36">
        <f t="shared" si="10"/>
        <v>34.335638140703615</v>
      </c>
      <c r="M102" s="36">
        <f t="shared" si="10"/>
        <v>36.474605769189253</v>
      </c>
      <c r="N102" s="36">
        <f t="shared" si="10"/>
        <v>38.859140167596941</v>
      </c>
      <c r="O102" s="36">
        <f t="shared" si="10"/>
        <v>41.77796330518202</v>
      </c>
      <c r="P102" s="36">
        <f t="shared" si="10"/>
        <v>46.058788436836693</v>
      </c>
      <c r="Q102" s="36">
        <f t="shared" si="10"/>
        <v>49.801849568201852</v>
      </c>
      <c r="R102" s="36">
        <f t="shared" si="10"/>
        <v>53.203348542056496</v>
      </c>
      <c r="S102" s="36">
        <f t="shared" si="10"/>
        <v>66.618828843701209</v>
      </c>
      <c r="V102">
        <v>0.3</v>
      </c>
      <c r="W102">
        <f t="shared" si="7"/>
        <v>0.33096385830912667</v>
      </c>
      <c r="Y102">
        <v>3.3</v>
      </c>
      <c r="Z102" s="36">
        <f>_xlfn.CHISQ.DIST($Y102,$Z$67,0)</f>
        <v>2.9655731729353298E-2</v>
      </c>
    </row>
    <row r="103" spans="2:26" x14ac:dyDescent="0.45">
      <c r="B103">
        <v>36</v>
      </c>
      <c r="C103" s="35">
        <f t="shared" si="11"/>
        <v>0.25522742667740561</v>
      </c>
      <c r="D103" s="35">
        <f t="shared" si="11"/>
        <v>0.52907614850453455</v>
      </c>
      <c r="E103" s="35">
        <f t="shared" si="11"/>
        <v>0.85171998427638973</v>
      </c>
      <c r="F103" s="35">
        <f t="shared" si="11"/>
        <v>1.3055138855362491</v>
      </c>
      <c r="G103" s="35">
        <f t="shared" si="11"/>
        <v>1.6882977141168147</v>
      </c>
      <c r="H103" s="35">
        <f t="shared" si="11"/>
        <v>2.0280940009804502</v>
      </c>
      <c r="I103" s="35">
        <f t="shared" si="11"/>
        <v>3.3326242570625007</v>
      </c>
      <c r="K103">
        <v>36</v>
      </c>
      <c r="L103" s="36">
        <f t="shared" si="10"/>
        <v>35.335572835576926</v>
      </c>
      <c r="M103" s="36">
        <f t="shared" si="10"/>
        <v>37.504939295992514</v>
      </c>
      <c r="N103" s="36">
        <f t="shared" si="10"/>
        <v>39.921980650995081</v>
      </c>
      <c r="O103" s="36">
        <f t="shared" si="10"/>
        <v>42.878798576719205</v>
      </c>
      <c r="P103" s="36">
        <f t="shared" si="10"/>
        <v>47.212173894937365</v>
      </c>
      <c r="Q103" s="36">
        <f t="shared" si="10"/>
        <v>50.998460165710647</v>
      </c>
      <c r="R103" s="36">
        <f t="shared" si="10"/>
        <v>54.437293631813226</v>
      </c>
      <c r="S103" s="36">
        <f t="shared" si="10"/>
        <v>67.985167626024165</v>
      </c>
      <c r="V103">
        <v>0.4</v>
      </c>
      <c r="W103">
        <f t="shared" si="7"/>
        <v>0.3150063969628572</v>
      </c>
      <c r="Y103">
        <v>3.4</v>
      </c>
      <c r="Z103" s="36">
        <f>_xlfn.CHISQ.DIST($Y103,$Z$67,0)</f>
        <v>3.1787313775850923E-2</v>
      </c>
    </row>
    <row r="104" spans="2:26" x14ac:dyDescent="0.45">
      <c r="B104">
        <v>37</v>
      </c>
      <c r="C104" s="35">
        <f t="shared" si="11"/>
        <v>0.25517640064519853</v>
      </c>
      <c r="D104" s="35">
        <f t="shared" si="11"/>
        <v>0.52894893158186662</v>
      </c>
      <c r="E104" s="35">
        <f t="shared" si="11"/>
        <v>0.85144403099459742</v>
      </c>
      <c r="F104" s="35">
        <f t="shared" si="11"/>
        <v>1.3048543814976252</v>
      </c>
      <c r="G104" s="35">
        <f t="shared" si="11"/>
        <v>1.6870936195962629</v>
      </c>
      <c r="H104" s="35">
        <f t="shared" si="11"/>
        <v>2.0261924630291088</v>
      </c>
      <c r="I104" s="35">
        <f t="shared" si="11"/>
        <v>3.3256310451969409</v>
      </c>
      <c r="K104">
        <v>37</v>
      </c>
      <c r="L104" s="36">
        <f t="shared" si="10"/>
        <v>36.335511128138357</v>
      </c>
      <c r="M104" s="36">
        <f t="shared" si="10"/>
        <v>38.534848006575466</v>
      </c>
      <c r="N104" s="36">
        <f t="shared" si="10"/>
        <v>40.983938583878746</v>
      </c>
      <c r="O104" s="36">
        <f t="shared" si="10"/>
        <v>43.978217522608134</v>
      </c>
      <c r="P104" s="36">
        <f t="shared" si="10"/>
        <v>48.363408352194348</v>
      </c>
      <c r="Q104" s="36">
        <f t="shared" si="10"/>
        <v>52.192319730102867</v>
      </c>
      <c r="R104" s="36">
        <f t="shared" si="10"/>
        <v>55.6679732642611</v>
      </c>
      <c r="S104" s="36">
        <f t="shared" si="10"/>
        <v>69.346452496240914</v>
      </c>
      <c r="V104">
        <v>0.5</v>
      </c>
      <c r="W104">
        <f t="shared" si="7"/>
        <v>0.29629629629629628</v>
      </c>
      <c r="Y104">
        <v>3.5</v>
      </c>
      <c r="Z104" s="36">
        <f>_xlfn.CHISQ.DIST($Y104,$Z$67,0)</f>
        <v>3.3954365089885967E-2</v>
      </c>
    </row>
    <row r="105" spans="2:26" x14ac:dyDescent="0.45">
      <c r="B105">
        <v>38</v>
      </c>
      <c r="C105" s="35">
        <f t="shared" si="11"/>
        <v>0.25512807052018655</v>
      </c>
      <c r="D105" s="35">
        <f t="shared" si="11"/>
        <v>0.52882845341989215</v>
      </c>
      <c r="E105" s="35">
        <f t="shared" si="11"/>
        <v>0.8511827564679445</v>
      </c>
      <c r="F105" s="35">
        <f t="shared" si="11"/>
        <v>1.3042302038905009</v>
      </c>
      <c r="G105" s="35">
        <f t="shared" si="11"/>
        <v>1.685954460166736</v>
      </c>
      <c r="H105" s="35">
        <f t="shared" si="11"/>
        <v>2.0243941639119702</v>
      </c>
      <c r="I105" s="35">
        <f t="shared" si="11"/>
        <v>3.3190296551103571</v>
      </c>
      <c r="K105">
        <v>38</v>
      </c>
      <c r="L105" s="36">
        <f t="shared" si="10"/>
        <v>37.335452729143377</v>
      </c>
      <c r="M105" s="36">
        <f t="shared" si="10"/>
        <v>39.564349227479042</v>
      </c>
      <c r="N105" s="36">
        <f t="shared" si="10"/>
        <v>42.045050101121809</v>
      </c>
      <c r="O105" s="36">
        <f t="shared" si="10"/>
        <v>45.0762781656722</v>
      </c>
      <c r="P105" s="36">
        <f t="shared" si="10"/>
        <v>49.512579826575553</v>
      </c>
      <c r="Q105" s="36">
        <f t="shared" si="10"/>
        <v>53.383540622969299</v>
      </c>
      <c r="R105" s="36">
        <f t="shared" si="10"/>
        <v>56.895520535055972</v>
      </c>
      <c r="S105" s="36">
        <f t="shared" si="10"/>
        <v>70.702887411504889</v>
      </c>
      <c r="V105">
        <v>0.6</v>
      </c>
      <c r="W105">
        <f t="shared" si="7"/>
        <v>0.27582396394242342</v>
      </c>
      <c r="Y105">
        <v>3.6</v>
      </c>
      <c r="Z105" s="36">
        <f>_xlfn.CHISQ.DIST($Y105,$Z$67,0)</f>
        <v>3.615086685406102E-2</v>
      </c>
    </row>
    <row r="106" spans="2:26" x14ac:dyDescent="0.45">
      <c r="B106">
        <v>39</v>
      </c>
      <c r="C106" s="35">
        <f t="shared" si="11"/>
        <v>0.25508222816959852</v>
      </c>
      <c r="D106" s="35">
        <f t="shared" si="11"/>
        <v>0.52871419244492524</v>
      </c>
      <c r="E106" s="35">
        <f t="shared" si="11"/>
        <v>0.85093501992012333</v>
      </c>
      <c r="F106" s="35">
        <f t="shared" si="11"/>
        <v>1.3036385886212738</v>
      </c>
      <c r="G106" s="35">
        <f t="shared" si="11"/>
        <v>1.6848751217112248</v>
      </c>
      <c r="H106" s="35">
        <f t="shared" si="11"/>
        <v>2.0226909200367595</v>
      </c>
      <c r="I106" s="35">
        <f t="shared" si="11"/>
        <v>3.3127880826718998</v>
      </c>
      <c r="K106">
        <v>39</v>
      </c>
      <c r="L106" s="36">
        <f t="shared" si="10"/>
        <v>38.335397379535983</v>
      </c>
      <c r="M106" s="36">
        <f t="shared" si="10"/>
        <v>40.593459140474799</v>
      </c>
      <c r="N106" s="36">
        <f t="shared" si="10"/>
        <v>43.10534893904876</v>
      </c>
      <c r="O106" s="36">
        <f t="shared" si="10"/>
        <v>46.173034673810456</v>
      </c>
      <c r="P106" s="36">
        <f t="shared" si="10"/>
        <v>50.65977049321372</v>
      </c>
      <c r="Q106" s="36">
        <f t="shared" si="10"/>
        <v>54.572227758941722</v>
      </c>
      <c r="R106" s="36">
        <f t="shared" si="10"/>
        <v>58.120059734686272</v>
      </c>
      <c r="S106" s="36">
        <f t="shared" si="10"/>
        <v>72.054662951987595</v>
      </c>
      <c r="V106">
        <v>0.7</v>
      </c>
      <c r="W106">
        <f t="shared" si="7"/>
        <v>0.25450773113432851</v>
      </c>
      <c r="Y106">
        <v>3.7</v>
      </c>
      <c r="Z106" s="36">
        <f>_xlfn.CHISQ.DIST($Y106,$Z$67,0)</f>
        <v>3.8370802715561821E-2</v>
      </c>
    </row>
    <row r="107" spans="2:26" x14ac:dyDescent="0.45">
      <c r="B107">
        <v>40</v>
      </c>
      <c r="C107" s="35">
        <f t="shared" si="11"/>
        <v>0.25503868634582011</v>
      </c>
      <c r="D107" s="35">
        <f t="shared" si="11"/>
        <v>0.52860567955089399</v>
      </c>
      <c r="E107" s="35">
        <f t="shared" si="11"/>
        <v>0.85069979579045529</v>
      </c>
      <c r="F107" s="35">
        <f t="shared" si="11"/>
        <v>1.3030770526071962</v>
      </c>
      <c r="G107" s="35">
        <f t="shared" si="11"/>
        <v>1.6838510133356521</v>
      </c>
      <c r="H107" s="35">
        <f t="shared" si="11"/>
        <v>2.0210753903062715</v>
      </c>
      <c r="I107" s="35">
        <f t="shared" si="11"/>
        <v>3.3068777140858212</v>
      </c>
      <c r="K107">
        <v>40</v>
      </c>
      <c r="L107" s="36">
        <f t="shared" si="10"/>
        <v>39.335344846611335</v>
      </c>
      <c r="M107" s="36">
        <f t="shared" si="10"/>
        <v>41.622192885586728</v>
      </c>
      <c r="N107" s="36">
        <f t="shared" si="10"/>
        <v>44.164866652430014</v>
      </c>
      <c r="O107" s="36">
        <f t="shared" si="10"/>
        <v>47.268537709160647</v>
      </c>
      <c r="P107" s="36">
        <f t="shared" si="10"/>
        <v>51.805057213317518</v>
      </c>
      <c r="Q107" s="36">
        <f t="shared" si="10"/>
        <v>55.75847927888703</v>
      </c>
      <c r="R107" s="36">
        <f t="shared" si="10"/>
        <v>59.341707143171206</v>
      </c>
      <c r="S107" s="36">
        <f t="shared" si="10"/>
        <v>73.401957518991097</v>
      </c>
      <c r="V107">
        <v>0.8</v>
      </c>
      <c r="W107">
        <f t="shared" si="7"/>
        <v>0.23312782382449382</v>
      </c>
      <c r="Y107">
        <v>3.8</v>
      </c>
      <c r="Z107" s="36">
        <f>_xlfn.CHISQ.DIST($Y107,$Z$67,0)</f>
        <v>4.0608191720235436E-2</v>
      </c>
    </row>
    <row r="108" spans="2:26" x14ac:dyDescent="0.45">
      <c r="B108">
        <v>41</v>
      </c>
      <c r="C108" s="35">
        <f t="shared" si="11"/>
        <v>0.25499727613099088</v>
      </c>
      <c r="D108" s="35">
        <f t="shared" si="11"/>
        <v>0.52850249166430951</v>
      </c>
      <c r="E108" s="35">
        <f t="shared" si="11"/>
        <v>0.85047615954746325</v>
      </c>
      <c r="F108" s="35">
        <f t="shared" si="11"/>
        <v>1.3025433589533821</v>
      </c>
      <c r="G108" s="35">
        <f t="shared" si="11"/>
        <v>1.6828780021327077</v>
      </c>
      <c r="H108" s="35">
        <f t="shared" si="11"/>
        <v>2.0195409704413745</v>
      </c>
      <c r="I108" s="35">
        <f t="shared" si="11"/>
        <v>3.3012728888594425</v>
      </c>
      <c r="K108">
        <v>41</v>
      </c>
      <c r="L108" s="36">
        <f t="shared" si="10"/>
        <v>40.335294920749128</v>
      </c>
      <c r="M108" s="36">
        <f t="shared" si="10"/>
        <v>42.650564652505608</v>
      </c>
      <c r="N108" s="36">
        <f t="shared" si="10"/>
        <v>45.223632806886187</v>
      </c>
      <c r="O108" s="36">
        <f t="shared" si="10"/>
        <v>48.362834737637712</v>
      </c>
      <c r="P108" s="36">
        <f t="shared" si="10"/>
        <v>52.94851200308203</v>
      </c>
      <c r="Q108" s="36">
        <f t="shared" si="10"/>
        <v>56.942387146824096</v>
      </c>
      <c r="R108" s="36">
        <f t="shared" si="10"/>
        <v>60.560571734843748</v>
      </c>
      <c r="S108" s="36">
        <f t="shared" si="10"/>
        <v>74.744938398423955</v>
      </c>
      <c r="V108">
        <v>0.9</v>
      </c>
      <c r="W108">
        <f t="shared" si="7"/>
        <v>0.21229536878003327</v>
      </c>
      <c r="Y108">
        <v>3.9</v>
      </c>
      <c r="Z108" s="36">
        <f>_xlfn.CHISQ.DIST($Y108,$Z$67,0)</f>
        <v>4.2857118547548888E-2</v>
      </c>
    </row>
    <row r="109" spans="2:26" x14ac:dyDescent="0.45">
      <c r="B109">
        <v>42</v>
      </c>
      <c r="C109" s="35">
        <f t="shared" si="11"/>
        <v>0.25495784474802108</v>
      </c>
      <c r="D109" s="35">
        <f t="shared" si="11"/>
        <v>0.52840424623346283</v>
      </c>
      <c r="E109" s="35">
        <f t="shared" si="11"/>
        <v>0.85026327554806369</v>
      </c>
      <c r="F109" s="35">
        <f t="shared" si="11"/>
        <v>1.3020354871825144</v>
      </c>
      <c r="G109" s="35">
        <f t="shared" si="11"/>
        <v>1.6819523574675328</v>
      </c>
      <c r="H109" s="35">
        <f t="shared" si="11"/>
        <v>2.0180817028184439</v>
      </c>
      <c r="I109" s="35">
        <f t="shared" si="11"/>
        <v>3.2959505286297239</v>
      </c>
      <c r="K109">
        <v>42</v>
      </c>
      <c r="L109" s="36">
        <f t="shared" si="10"/>
        <v>41.335247412620994</v>
      </c>
      <c r="M109" s="36">
        <f t="shared" si="10"/>
        <v>43.678587761953587</v>
      </c>
      <c r="N109" s="36">
        <f t="shared" si="10"/>
        <v>46.281675150021826</v>
      </c>
      <c r="O109" s="36">
        <f t="shared" si="10"/>
        <v>49.455970304207334</v>
      </c>
      <c r="P109" s="36">
        <f t="shared" si="10"/>
        <v>54.090202450712404</v>
      </c>
      <c r="Q109" s="36">
        <f t="shared" si="10"/>
        <v>58.124037680868021</v>
      </c>
      <c r="R109" s="36">
        <f t="shared" si="10"/>
        <v>61.776755805349197</v>
      </c>
      <c r="S109" s="36">
        <f t="shared" si="10"/>
        <v>76.083762707699947</v>
      </c>
      <c r="V109">
        <v>1</v>
      </c>
      <c r="W109">
        <f t="shared" si="7"/>
        <v>0.19245008972987526</v>
      </c>
      <c r="Y109">
        <v>4</v>
      </c>
      <c r="Z109" s="36">
        <f>_xlfn.CHISQ.DIST($Y109,$Z$67,0)</f>
        <v>4.5111761078870896E-2</v>
      </c>
    </row>
    <row r="110" spans="2:26" x14ac:dyDescent="0.45">
      <c r="B110">
        <v>43</v>
      </c>
      <c r="C110" s="35">
        <f t="shared" si="11"/>
        <v>0.25492025367774718</v>
      </c>
      <c r="D110" s="35">
        <f t="shared" si="11"/>
        <v>0.52831059649073431</v>
      </c>
      <c r="E110" s="35">
        <f t="shared" si="11"/>
        <v>0.85006038660632299</v>
      </c>
      <c r="F110" s="35">
        <f t="shared" si="11"/>
        <v>1.3015516076821718</v>
      </c>
      <c r="G110" s="35">
        <f t="shared" si="11"/>
        <v>1.6810707032025196</v>
      </c>
      <c r="H110" s="35">
        <f t="shared" si="11"/>
        <v>2.0166921992278248</v>
      </c>
      <c r="I110" s="35">
        <f t="shared" si="11"/>
        <v>3.2908898205606163</v>
      </c>
      <c r="K110">
        <v>43</v>
      </c>
      <c r="L110" s="36">
        <f t="shared" si="10"/>
        <v>42.335202150793663</v>
      </c>
      <c r="M110" s="36">
        <f t="shared" si="10"/>
        <v>44.706274738315869</v>
      </c>
      <c r="N110" s="36">
        <f t="shared" si="10"/>
        <v>47.339019764092583</v>
      </c>
      <c r="O110" s="36">
        <f t="shared" si="10"/>
        <v>50.547986278417881</v>
      </c>
      <c r="P110" s="36">
        <f t="shared" si="10"/>
        <v>55.230192088408906</v>
      </c>
      <c r="Q110" s="36">
        <f t="shared" si="10"/>
        <v>59.303512026899803</v>
      </c>
      <c r="R110" s="36">
        <f t="shared" si="10"/>
        <v>62.990355531101969</v>
      </c>
      <c r="S110" s="36">
        <f t="shared" si="10"/>
        <v>77.418578241314165</v>
      </c>
      <c r="V110">
        <v>1.1000000000000001</v>
      </c>
      <c r="W110">
        <f t="shared" si="7"/>
        <v>0.17387712529157248</v>
      </c>
      <c r="Y110">
        <v>4.0999999999999996</v>
      </c>
      <c r="Z110" s="36">
        <f>_xlfn.CHISQ.DIST($Y110,$Z$67,0)</f>
        <v>4.736641535119495E-2</v>
      </c>
    </row>
    <row r="111" spans="2:26" x14ac:dyDescent="0.45">
      <c r="B111">
        <v>44</v>
      </c>
      <c r="C111" s="35">
        <f t="shared" si="11"/>
        <v>0.25488437703372541</v>
      </c>
      <c r="D111" s="35">
        <f t="shared" si="11"/>
        <v>0.52822122736447541</v>
      </c>
      <c r="E111" s="35">
        <f t="shared" si="11"/>
        <v>0.84986680499740075</v>
      </c>
      <c r="F111" s="35">
        <f t="shared" si="11"/>
        <v>1.3010900596888011</v>
      </c>
      <c r="G111" s="35">
        <f t="shared" si="11"/>
        <v>1.680229976572116</v>
      </c>
      <c r="H111" s="35">
        <f t="shared" si="11"/>
        <v>2.0153675744437649</v>
      </c>
      <c r="I111" s="35">
        <f t="shared" si="11"/>
        <v>3.2860719461802881</v>
      </c>
      <c r="K111">
        <v>44</v>
      </c>
      <c r="L111" s="36">
        <f t="shared" si="10"/>
        <v>43.335158979663895</v>
      </c>
      <c r="M111" s="36">
        <f t="shared" si="10"/>
        <v>45.733637374657206</v>
      </c>
      <c r="N111" s="36">
        <f t="shared" si="10"/>
        <v>48.39569120258335</v>
      </c>
      <c r="O111" s="36">
        <f t="shared" si="10"/>
        <v>51.638922074025309</v>
      </c>
      <c r="P111" s="36">
        <f t="shared" si="10"/>
        <v>56.368540725118756</v>
      </c>
      <c r="Q111" s="36">
        <f t="shared" si="10"/>
        <v>60.480886582336446</v>
      </c>
      <c r="R111" s="36">
        <f t="shared" si="10"/>
        <v>64.201461469886794</v>
      </c>
      <c r="S111" s="36">
        <f t="shared" si="10"/>
        <v>78.749524228042901</v>
      </c>
      <c r="V111">
        <v>1.2</v>
      </c>
      <c r="W111">
        <f t="shared" si="7"/>
        <v>0.1567336819817419</v>
      </c>
      <c r="Y111">
        <v>4.2</v>
      </c>
      <c r="Z111" s="36">
        <f>_xlfn.CHISQ.DIST($Y111,$Z$67,0)</f>
        <v>4.9615517964725353E-2</v>
      </c>
    </row>
    <row r="112" spans="2:26" x14ac:dyDescent="0.45">
      <c r="B112">
        <v>45</v>
      </c>
      <c r="C112" s="35">
        <f t="shared" si="11"/>
        <v>0.25485010015438242</v>
      </c>
      <c r="D112" s="35">
        <f t="shared" si="11"/>
        <v>0.52813585193865753</v>
      </c>
      <c r="E112" s="35">
        <f t="shared" si="11"/>
        <v>0.8496819046714752</v>
      </c>
      <c r="F112" s="35">
        <f t="shared" si="11"/>
        <v>1.3006493322502373</v>
      </c>
      <c r="G112" s="35">
        <f t="shared" si="11"/>
        <v>1.6794273926523535</v>
      </c>
      <c r="H112" s="35">
        <f t="shared" si="11"/>
        <v>2.0141033888808457</v>
      </c>
      <c r="I112" s="35">
        <f t="shared" si="11"/>
        <v>3.2814798482316827</v>
      </c>
      <c r="K112">
        <v>45</v>
      </c>
      <c r="L112" s="36">
        <f t="shared" si="10"/>
        <v>44.335117757672947</v>
      </c>
      <c r="M112" s="36">
        <f t="shared" si="10"/>
        <v>46.760686791075976</v>
      </c>
      <c r="N112" s="36">
        <f t="shared" si="10"/>
        <v>49.451712612721174</v>
      </c>
      <c r="O112" s="36">
        <f t="shared" si="10"/>
        <v>52.728814845974732</v>
      </c>
      <c r="P112" s="36">
        <f t="shared" si="10"/>
        <v>57.505304744995996</v>
      </c>
      <c r="Q112" s="36">
        <f t="shared" si="10"/>
        <v>61.656233376279566</v>
      </c>
      <c r="R112" s="36">
        <f t="shared" si="10"/>
        <v>65.410159009999575</v>
      </c>
      <c r="S112" s="36">
        <f t="shared" si="10"/>
        <v>80.076732010819299</v>
      </c>
      <c r="V112">
        <v>1.3</v>
      </c>
      <c r="W112">
        <f t="shared" si="7"/>
        <v>0.1410783756897977</v>
      </c>
      <c r="Y112">
        <v>4.3</v>
      </c>
      <c r="Z112" s="36">
        <f>_xlfn.CHISQ.DIST($Y112,$Z$67,0)</f>
        <v>5.1853666026066302E-2</v>
      </c>
    </row>
    <row r="113" spans="2:26" x14ac:dyDescent="0.45">
      <c r="B113">
        <v>46</v>
      </c>
      <c r="C113" s="35">
        <f t="shared" si="11"/>
        <v>0.25481731837921734</v>
      </c>
      <c r="D113" s="35">
        <f t="shared" si="11"/>
        <v>0.52805420837670947</v>
      </c>
      <c r="E113" s="35">
        <f t="shared" si="11"/>
        <v>0.84950511449197808</v>
      </c>
      <c r="F113" s="35">
        <f t="shared" si="11"/>
        <v>1.3002280477069388</v>
      </c>
      <c r="G113" s="35">
        <f t="shared" si="11"/>
        <v>1.678660413556865</v>
      </c>
      <c r="H113" s="35">
        <f t="shared" si="11"/>
        <v>2.0128955989194299</v>
      </c>
      <c r="I113" s="35">
        <f t="shared" si="11"/>
        <v>3.2770980294646455</v>
      </c>
      <c r="K113">
        <v>46</v>
      </c>
      <c r="L113" s="36">
        <f t="shared" si="10"/>
        <v>45.335078355757268</v>
      </c>
      <c r="M113" s="36">
        <f t="shared" si="10"/>
        <v>47.787433487210897</v>
      </c>
      <c r="N113" s="36">
        <f t="shared" si="10"/>
        <v>50.507105845653214</v>
      </c>
      <c r="O113" s="36">
        <f t="shared" si="10"/>
        <v>53.817699667527336</v>
      </c>
      <c r="P113" s="36">
        <f t="shared" si="10"/>
        <v>58.640537375791716</v>
      </c>
      <c r="Q113" s="36">
        <f t="shared" si="10"/>
        <v>62.829620411408186</v>
      </c>
      <c r="R113" s="36">
        <f t="shared" si="10"/>
        <v>66.616528774250483</v>
      </c>
      <c r="S113" s="36">
        <f t="shared" si="10"/>
        <v>81.400325658710088</v>
      </c>
      <c r="V113">
        <v>1.4</v>
      </c>
      <c r="W113">
        <f t="shared" si="7"/>
        <v>0.12689871404788033</v>
      </c>
      <c r="Y113">
        <v>4.4000000000000004</v>
      </c>
      <c r="Z113" s="36">
        <f>_xlfn.CHISQ.DIST($Y113,$Z$67,0)</f>
        <v>5.4075634719431012E-2</v>
      </c>
    </row>
    <row r="114" spans="2:26" x14ac:dyDescent="0.45">
      <c r="B114">
        <v>47</v>
      </c>
      <c r="C114" s="35">
        <f t="shared" si="11"/>
        <v>0.25478593598173604</v>
      </c>
      <c r="D114" s="35">
        <f t="shared" si="11"/>
        <v>0.52797605724008734</v>
      </c>
      <c r="E114" s="35">
        <f t="shared" si="11"/>
        <v>0.84933591234429062</v>
      </c>
      <c r="F114" s="35">
        <f t="shared" si="11"/>
        <v>1.2998249473116616</v>
      </c>
      <c r="G114" s="35">
        <f t="shared" si="11"/>
        <v>1.6779267216418594</v>
      </c>
      <c r="H114" s="35">
        <f t="shared" si="11"/>
        <v>2.0117405137297641</v>
      </c>
      <c r="I114" s="35">
        <f t="shared" si="11"/>
        <v>3.272912378380934</v>
      </c>
      <c r="K114">
        <v>47</v>
      </c>
      <c r="L114" s="36">
        <f t="shared" si="10"/>
        <v>46.335040655999876</v>
      </c>
      <c r="M114" s="36">
        <f t="shared" si="10"/>
        <v>48.813887389600303</v>
      </c>
      <c r="N114" s="36">
        <f t="shared" si="10"/>
        <v>51.561891555773684</v>
      </c>
      <c r="O114" s="36">
        <f t="shared" si="10"/>
        <v>54.905609689924702</v>
      </c>
      <c r="P114" s="36">
        <f t="shared" si="10"/>
        <v>59.774288930795954</v>
      </c>
      <c r="Q114" s="36">
        <f t="shared" si="10"/>
        <v>64.001111972218027</v>
      </c>
      <c r="R114" s="36">
        <f t="shared" si="10"/>
        <v>67.820646984252463</v>
      </c>
      <c r="S114" s="36">
        <f t="shared" si="10"/>
        <v>82.720422519123943</v>
      </c>
      <c r="V114">
        <v>1.5</v>
      </c>
      <c r="W114">
        <f t="shared" si="7"/>
        <v>0.11413441178180377</v>
      </c>
      <c r="Y114">
        <v>4.5</v>
      </c>
      <c r="Z114" s="36">
        <f>_xlfn.CHISQ.DIST($Y114,$Z$67,0)</f>
        <v>5.6276392606639969E-2</v>
      </c>
    </row>
    <row r="115" spans="2:26" x14ac:dyDescent="0.45">
      <c r="B115">
        <v>48</v>
      </c>
      <c r="C115" s="35">
        <f t="shared" si="11"/>
        <v>0.25475586523630545</v>
      </c>
      <c r="D115" s="35">
        <f t="shared" si="11"/>
        <v>0.52790117914349621</v>
      </c>
      <c r="E115" s="35">
        <f t="shared" si="11"/>
        <v>0.84917381998688257</v>
      </c>
      <c r="F115" s="35">
        <f t="shared" si="11"/>
        <v>1.2994388786713924</v>
      </c>
      <c r="G115" s="35">
        <f t="shared" si="11"/>
        <v>1.6772241961243386</v>
      </c>
      <c r="H115" s="35">
        <f t="shared" si="11"/>
        <v>2.0106347576242314</v>
      </c>
      <c r="I115" s="35">
        <f t="shared" si="11"/>
        <v>3.2689100178140071</v>
      </c>
      <c r="K115">
        <v>48</v>
      </c>
      <c r="L115" s="36">
        <f t="shared" si="10"/>
        <v>47.335004550452631</v>
      </c>
      <c r="M115" s="36">
        <f t="shared" si="10"/>
        <v>49.840057894497122</v>
      </c>
      <c r="N115" s="36">
        <f t="shared" si="10"/>
        <v>52.616089290477596</v>
      </c>
      <c r="O115" s="36">
        <f t="shared" si="10"/>
        <v>55.992576286648962</v>
      </c>
      <c r="P115" s="36">
        <f t="shared" si="10"/>
        <v>60.906607027448374</v>
      </c>
      <c r="Q115" s="36">
        <f t="shared" si="10"/>
        <v>65.170768903569837</v>
      </c>
      <c r="R115" s="36">
        <f t="shared" si="10"/>
        <v>69.022585789666053</v>
      </c>
      <c r="S115" s="36">
        <f t="shared" si="10"/>
        <v>84.037133717223284</v>
      </c>
      <c r="V115">
        <v>1.6</v>
      </c>
      <c r="W115">
        <f t="shared" si="7"/>
        <v>0.10269581267343132</v>
      </c>
      <c r="Y115">
        <v>4.5999999999999996</v>
      </c>
      <c r="Z115" s="36">
        <f>_xlfn.CHISQ.DIST($Y115,$Z$67,0)</f>
        <v>5.8451114762985638E-2</v>
      </c>
    </row>
    <row r="116" spans="2:26" x14ac:dyDescent="0.45">
      <c r="B116">
        <v>49</v>
      </c>
      <c r="C116" s="35">
        <f t="shared" si="11"/>
        <v>0.25472702559918736</v>
      </c>
      <c r="D116" s="35">
        <f t="shared" si="11"/>
        <v>0.52782937269878738</v>
      </c>
      <c r="E116" s="35">
        <f t="shared" si="11"/>
        <v>0.84901839853807604</v>
      </c>
      <c r="F116" s="35">
        <f t="shared" si="11"/>
        <v>1.2990687847477498</v>
      </c>
      <c r="G116" s="35">
        <f t="shared" si="11"/>
        <v>1.6765508926168529</v>
      </c>
      <c r="H116" s="35">
        <f t="shared" si="11"/>
        <v>2.0095752371292388</v>
      </c>
      <c r="I116" s="35">
        <f t="shared" si="11"/>
        <v>3.265079172928858</v>
      </c>
      <c r="K116">
        <v>49</v>
      </c>
      <c r="L116" s="36">
        <f t="shared" ref="L116:S125" si="12">_xlfn.CHISQ.INV(L$67,$K116)</f>
        <v>48.334969940104763</v>
      </c>
      <c r="M116" s="36">
        <f t="shared" si="12"/>
        <v>50.86595390666082</v>
      </c>
      <c r="N116" s="36">
        <f t="shared" si="12"/>
        <v>53.669717571444821</v>
      </c>
      <c r="O116" s="36">
        <f t="shared" si="12"/>
        <v>57.078629184056915</v>
      </c>
      <c r="P116" s="36">
        <f t="shared" si="12"/>
        <v>62.037536785309669</v>
      </c>
      <c r="Q116" s="36">
        <f t="shared" si="12"/>
        <v>66.33864886296881</v>
      </c>
      <c r="R116" s="36">
        <f t="shared" si="12"/>
        <v>70.22241356643454</v>
      </c>
      <c r="S116" s="36">
        <f t="shared" si="12"/>
        <v>85.35056460859316</v>
      </c>
      <c r="V116">
        <v>1.7</v>
      </c>
      <c r="W116">
        <f t="shared" si="7"/>
        <v>9.2477634283463117E-2</v>
      </c>
      <c r="Y116">
        <v>4.7</v>
      </c>
      <c r="Z116" s="36">
        <f>_xlfn.CHISQ.DIST($Y116,$Z$67,0)</f>
        <v>6.0595193860564493E-2</v>
      </c>
    </row>
    <row r="117" spans="2:26" x14ac:dyDescent="0.45">
      <c r="B117">
        <v>50</v>
      </c>
      <c r="C117" s="35">
        <f t="shared" si="11"/>
        <v>0.25469934298858776</v>
      </c>
      <c r="D117" s="35">
        <f t="shared" si="11"/>
        <v>0.52776045270659511</v>
      </c>
      <c r="E117" s="35">
        <f t="shared" si="11"/>
        <v>0.84886924450866619</v>
      </c>
      <c r="F117" s="35">
        <f t="shared" si="11"/>
        <v>1.2987136941948108</v>
      </c>
      <c r="G117" s="35">
        <f t="shared" si="11"/>
        <v>1.6759050251630967</v>
      </c>
      <c r="H117" s="35">
        <f t="shared" si="11"/>
        <v>2.0085591121007611</v>
      </c>
      <c r="I117" s="35">
        <f t="shared" si="11"/>
        <v>3.261409055798318</v>
      </c>
      <c r="K117">
        <v>50</v>
      </c>
      <c r="L117" s="36">
        <f t="shared" si="12"/>
        <v>49.334936733976832</v>
      </c>
      <c r="M117" s="36">
        <f t="shared" si="12"/>
        <v>51.891583874578679</v>
      </c>
      <c r="N117" s="36">
        <f t="shared" si="12"/>
        <v>54.722793968411047</v>
      </c>
      <c r="O117" s="36">
        <f t="shared" si="12"/>
        <v>58.16379657992838</v>
      </c>
      <c r="P117" s="36">
        <f t="shared" si="12"/>
        <v>63.167121005726322</v>
      </c>
      <c r="Q117" s="36">
        <f t="shared" si="12"/>
        <v>67.504806549541186</v>
      </c>
      <c r="R117" s="36">
        <f t="shared" si="12"/>
        <v>71.420195187506422</v>
      </c>
      <c r="S117" s="36">
        <f t="shared" si="12"/>
        <v>86.660815190403397</v>
      </c>
      <c r="V117">
        <v>1.8</v>
      </c>
      <c r="W117">
        <f t="shared" si="7"/>
        <v>8.3368707696663935E-2</v>
      </c>
      <c r="Y117">
        <v>4.8</v>
      </c>
      <c r="Z117" s="36">
        <f>_xlfn.CHISQ.DIST($Y117,$Z$67,0)</f>
        <v>6.2704249313641894E-2</v>
      </c>
    </row>
    <row r="118" spans="2:26" x14ac:dyDescent="0.45">
      <c r="C118" s="35"/>
      <c r="D118" s="35"/>
      <c r="E118" s="35"/>
      <c r="F118" s="35"/>
      <c r="G118" s="35"/>
      <c r="H118" s="35"/>
      <c r="I118" s="35"/>
      <c r="L118" s="36"/>
      <c r="M118" s="36"/>
      <c r="N118" s="36"/>
      <c r="O118" s="36"/>
      <c r="P118" s="36"/>
      <c r="Q118" s="36"/>
      <c r="R118" s="36"/>
      <c r="S118" s="36"/>
      <c r="V118">
        <v>1.9</v>
      </c>
      <c r="W118">
        <f t="shared" si="7"/>
        <v>7.5258526010828733E-2</v>
      </c>
      <c r="Y118">
        <v>4.9000000000000004</v>
      </c>
      <c r="Z118" s="36">
        <f>_xlfn.CHISQ.DIST($Y118,$Z$67,0)</f>
        <v>6.4774134602234051E-2</v>
      </c>
    </row>
    <row r="119" spans="2:26" x14ac:dyDescent="0.45">
      <c r="C119" s="35"/>
      <c r="D119" s="35"/>
      <c r="E119" s="35"/>
      <c r="F119" s="35"/>
      <c r="G119" s="35"/>
      <c r="H119" s="35"/>
      <c r="I119" s="35"/>
      <c r="L119" s="36"/>
      <c r="M119" s="36"/>
      <c r="N119" s="36"/>
      <c r="O119" s="36"/>
      <c r="P119" s="36"/>
      <c r="Q119" s="36"/>
      <c r="R119" s="36"/>
      <c r="S119" s="36"/>
      <c r="V119">
        <v>2</v>
      </c>
      <c r="W119">
        <f t="shared" si="7"/>
        <v>6.8041381743977156E-2</v>
      </c>
      <c r="Y119">
        <v>5</v>
      </c>
      <c r="Z119" s="36">
        <f>_xlfn.CHISQ.DIST($Y119,$Z$67,0)</f>
        <v>6.6800942890542642E-2</v>
      </c>
    </row>
    <row r="120" spans="2:26" x14ac:dyDescent="0.45">
      <c r="C120" s="35"/>
      <c r="D120" s="35"/>
      <c r="E120" s="35"/>
      <c r="F120" s="35"/>
      <c r="G120" s="35"/>
      <c r="H120" s="35"/>
      <c r="I120" s="35"/>
      <c r="L120" s="36"/>
      <c r="M120" s="36"/>
      <c r="N120" s="36"/>
      <c r="O120" s="36"/>
      <c r="P120" s="36"/>
      <c r="Q120" s="36"/>
      <c r="R120" s="36"/>
      <c r="S120" s="36"/>
      <c r="V120">
        <v>2.1</v>
      </c>
      <c r="W120">
        <f t="shared" si="7"/>
        <v>6.1618760182009694E-2</v>
      </c>
      <c r="Y120">
        <v>5.0999999999999996</v>
      </c>
      <c r="Z120" s="36">
        <f>_xlfn.CHISQ.DIST($Y120,$Z$67,0)</f>
        <v>6.8781011056336883E-2</v>
      </c>
    </row>
    <row r="121" spans="2:26" x14ac:dyDescent="0.45">
      <c r="C121" s="35"/>
      <c r="D121" s="35"/>
      <c r="E121" s="35"/>
      <c r="F121" s="35"/>
      <c r="G121" s="35"/>
      <c r="H121" s="35"/>
      <c r="I121" s="35"/>
      <c r="L121" s="36"/>
      <c r="M121" s="36"/>
      <c r="N121" s="36"/>
      <c r="O121" s="36"/>
      <c r="P121" s="36"/>
      <c r="Q121" s="36"/>
      <c r="R121" s="36"/>
      <c r="S121" s="36"/>
      <c r="V121">
        <v>2.2000000000000002</v>
      </c>
      <c r="W121">
        <f t="shared" si="7"/>
        <v>5.5900519948967275E-2</v>
      </c>
      <c r="Y121">
        <v>5.2</v>
      </c>
      <c r="Z121" s="36">
        <f>_xlfn.CHISQ.DIST($Y121,$Z$67,0)</f>
        <v>7.0710922245986366E-2</v>
      </c>
    </row>
    <row r="122" spans="2:26" x14ac:dyDescent="0.45">
      <c r="C122" s="35"/>
      <c r="D122" s="35"/>
      <c r="E122" s="35"/>
      <c r="F122" s="35"/>
      <c r="G122" s="35"/>
      <c r="H122" s="35"/>
      <c r="I122" s="35"/>
      <c r="L122" s="36"/>
      <c r="M122" s="36"/>
      <c r="N122" s="36"/>
      <c r="O122" s="36"/>
      <c r="P122" s="36"/>
      <c r="Q122" s="36"/>
      <c r="R122" s="36"/>
      <c r="S122" s="36"/>
      <c r="V122">
        <v>2.2999999999999998</v>
      </c>
      <c r="W122">
        <f t="shared" si="7"/>
        <v>5.0805263425290861E-2</v>
      </c>
      <c r="Y122">
        <v>5.3</v>
      </c>
      <c r="Z122" s="36">
        <f>_xlfn.CHISQ.DIST($Y122,$Z$67,0)</f>
        <v>7.2587507067743709E-2</v>
      </c>
    </row>
    <row r="123" spans="2:26" x14ac:dyDescent="0.45">
      <c r="C123" s="35"/>
      <c r="D123" s="35"/>
      <c r="E123" s="35"/>
      <c r="F123" s="35"/>
      <c r="G123" s="35"/>
      <c r="H123" s="35"/>
      <c r="I123" s="35"/>
      <c r="L123" s="36"/>
      <c r="M123" s="36"/>
      <c r="N123" s="36"/>
      <c r="O123" s="36"/>
      <c r="P123" s="36"/>
      <c r="Q123" s="36"/>
      <c r="R123" s="36"/>
      <c r="S123" s="36"/>
      <c r="V123">
        <v>2.4</v>
      </c>
      <c r="W123">
        <f t="shared" si="7"/>
        <v>4.6260190632586233E-2</v>
      </c>
      <c r="Y123">
        <v>5.4</v>
      </c>
      <c r="Z123" s="36">
        <f>_xlfn.CHISQ.DIST($Y123,$Z$67,0)</f>
        <v>7.440784353317785E-2</v>
      </c>
    </row>
    <row r="124" spans="2:26" x14ac:dyDescent="0.45">
      <c r="C124" s="35"/>
      <c r="D124" s="35"/>
      <c r="E124" s="35"/>
      <c r="F124" s="35"/>
      <c r="G124" s="35"/>
      <c r="H124" s="35"/>
      <c r="I124" s="35"/>
      <c r="L124" s="36"/>
      <c r="M124" s="36"/>
      <c r="N124" s="36"/>
      <c r="O124" s="36"/>
      <c r="P124" s="36"/>
      <c r="Q124" s="36"/>
      <c r="R124" s="36"/>
      <c r="S124" s="36"/>
      <c r="V124">
        <v>2.5</v>
      </c>
      <c r="W124">
        <f t="shared" si="7"/>
        <v>4.2200643868047963E-2</v>
      </c>
      <c r="Y124">
        <v>5.5</v>
      </c>
      <c r="Z124" s="36">
        <f>_xlfn.CHISQ.DIST($Y124,$Z$67,0)</f>
        <v>7.6169255853467246E-2</v>
      </c>
    </row>
    <row r="125" spans="2:26" x14ac:dyDescent="0.45">
      <c r="C125" s="35"/>
      <c r="D125" s="35"/>
      <c r="E125" s="35"/>
      <c r="F125" s="35"/>
      <c r="G125" s="35"/>
      <c r="H125" s="35"/>
      <c r="I125" s="35"/>
      <c r="L125" s="36"/>
      <c r="M125" s="36"/>
      <c r="N125" s="36"/>
      <c r="O125" s="36"/>
      <c r="P125" s="36"/>
      <c r="Q125" s="36"/>
      <c r="R125" s="36"/>
      <c r="S125" s="36"/>
      <c r="V125">
        <v>2.6</v>
      </c>
      <c r="W125">
        <f t="shared" si="7"/>
        <v>3.8569485068463798E-2</v>
      </c>
      <c r="Y125">
        <v>5.6</v>
      </c>
      <c r="Z125" s="36">
        <f>_xlfn.CHISQ.DIST($Y125,$Z$67,0)</f>
        <v>7.7869312193679111E-2</v>
      </c>
    </row>
    <row r="126" spans="2:26" x14ac:dyDescent="0.45">
      <c r="C126" s="35"/>
      <c r="D126" s="35"/>
      <c r="E126" s="35"/>
      <c r="F126" s="35"/>
      <c r="G126" s="35"/>
      <c r="H126" s="35"/>
      <c r="I126" s="35"/>
      <c r="L126" s="36"/>
      <c r="M126" s="36"/>
      <c r="N126" s="36"/>
      <c r="O126" s="36"/>
      <c r="P126" s="36"/>
      <c r="Q126" s="36"/>
      <c r="R126" s="36"/>
      <c r="S126" s="36"/>
      <c r="V126">
        <v>2.7</v>
      </c>
      <c r="W126">
        <f t="shared" si="7"/>
        <v>3.5316400157415856E-2</v>
      </c>
      <c r="Y126">
        <v>5.7</v>
      </c>
      <c r="Z126" s="36">
        <f>_xlfn.CHISQ.DIST($Y126,$Z$67,0)</f>
        <v>7.9505821484259859E-2</v>
      </c>
    </row>
    <row r="127" spans="2:26" x14ac:dyDescent="0.45">
      <c r="C127" s="35"/>
      <c r="D127" s="35"/>
      <c r="E127" s="35"/>
      <c r="F127" s="35"/>
      <c r="G127" s="35"/>
      <c r="H127" s="35"/>
      <c r="I127" s="35"/>
      <c r="L127" s="36"/>
      <c r="M127" s="36"/>
      <c r="N127" s="36"/>
      <c r="O127" s="36"/>
      <c r="P127" s="36"/>
      <c r="Q127" s="36"/>
      <c r="R127" s="36"/>
      <c r="S127" s="36"/>
      <c r="V127">
        <v>2.8</v>
      </c>
      <c r="W127">
        <f t="shared" si="7"/>
        <v>3.2397190704437938E-2</v>
      </c>
      <c r="Y127">
        <v>5.8</v>
      </c>
      <c r="Z127" s="36">
        <f>_xlfn.CHISQ.DIST($Y127,$Z$67,0)</f>
        <v>8.1076829384824453E-2</v>
      </c>
    </row>
    <row r="128" spans="2:26" x14ac:dyDescent="0.45">
      <c r="C128" s="35"/>
      <c r="D128" s="35"/>
      <c r="E128" s="35"/>
      <c r="F128" s="35"/>
      <c r="G128" s="35"/>
      <c r="H128" s="35"/>
      <c r="I128" s="35"/>
      <c r="L128" s="36"/>
      <c r="M128" s="36"/>
      <c r="N128" s="36"/>
      <c r="O128" s="36"/>
      <c r="P128" s="36"/>
      <c r="Q128" s="36"/>
      <c r="R128" s="36"/>
      <c r="S128" s="36"/>
      <c r="V128">
        <v>2.9</v>
      </c>
      <c r="W128">
        <f t="shared" si="7"/>
        <v>2.9773089691342156E-2</v>
      </c>
      <c r="Y128">
        <v>5.9</v>
      </c>
      <c r="Z128" s="36">
        <f>_xlfn.CHISQ.DIST($Y128,$Z$67,0)</f>
        <v>8.2580613491015961E-2</v>
      </c>
    </row>
    <row r="129" spans="3:26" x14ac:dyDescent="0.45">
      <c r="C129" s="35"/>
      <c r="D129" s="35"/>
      <c r="E129" s="35"/>
      <c r="F129" s="35"/>
      <c r="G129" s="35"/>
      <c r="H129" s="35"/>
      <c r="I129" s="35"/>
      <c r="L129" s="36"/>
      <c r="M129" s="36"/>
      <c r="N129" s="36"/>
      <c r="O129" s="36"/>
      <c r="P129" s="36"/>
      <c r="Q129" s="36"/>
      <c r="R129" s="36"/>
      <c r="S129" s="36"/>
      <c r="V129">
        <v>3</v>
      </c>
      <c r="W129">
        <f t="shared" si="7"/>
        <v>2.7410122234342141E-2</v>
      </c>
      <c r="Y129">
        <v>6</v>
      </c>
      <c r="Z129" s="36">
        <f>_xlfn.CHISQ.DIST($Y129,$Z$67,0)</f>
        <v>8.4015677870770411E-2</v>
      </c>
    </row>
    <row r="130" spans="3:26" x14ac:dyDescent="0.45">
      <c r="C130" s="35"/>
      <c r="D130" s="35"/>
      <c r="E130" s="35"/>
      <c r="F130" s="35"/>
      <c r="G130" s="35"/>
      <c r="H130" s="35"/>
      <c r="I130" s="35"/>
      <c r="L130" s="36"/>
      <c r="M130" s="36"/>
      <c r="N130" s="36"/>
      <c r="O130" s="36"/>
      <c r="P130" s="36"/>
      <c r="Q130" s="36"/>
      <c r="R130" s="36"/>
      <c r="S130" s="36"/>
      <c r="Y130">
        <v>6.1</v>
      </c>
      <c r="Z130" s="36">
        <f>_xlfn.CHISQ.DIST($Y130,$Z$67,0)</f>
        <v>8.5380747011817568E-2</v>
      </c>
    </row>
    <row r="131" spans="3:26" x14ac:dyDescent="0.45">
      <c r="C131" s="35"/>
      <c r="D131" s="35"/>
      <c r="E131" s="35"/>
      <c r="F131" s="35"/>
      <c r="G131" s="35"/>
      <c r="H131" s="35"/>
      <c r="I131" s="35"/>
      <c r="L131" s="36"/>
      <c r="M131" s="36"/>
      <c r="N131" s="36"/>
      <c r="O131" s="36"/>
      <c r="P131" s="36"/>
      <c r="Q131" s="36"/>
      <c r="R131" s="36"/>
      <c r="S131" s="36"/>
      <c r="Y131">
        <v>6.2</v>
      </c>
      <c r="Z131" s="36">
        <f>_xlfn.CHISQ.DIST($Y131,$Z$67,0)</f>
        <v>8.6674759257710204E-2</v>
      </c>
    </row>
    <row r="132" spans="3:26" x14ac:dyDescent="0.45">
      <c r="C132" s="35"/>
      <c r="D132" s="35"/>
      <c r="E132" s="35"/>
      <c r="F132" s="35"/>
      <c r="G132" s="35"/>
      <c r="H132" s="35"/>
      <c r="I132" s="35"/>
      <c r="L132" s="36"/>
      <c r="M132" s="36"/>
      <c r="N132" s="36"/>
      <c r="O132" s="36"/>
      <c r="P132" s="36"/>
      <c r="Q132" s="36"/>
      <c r="R132" s="36"/>
      <c r="S132" s="36"/>
      <c r="Y132">
        <v>6.3</v>
      </c>
      <c r="Z132" s="36">
        <f>_xlfn.CHISQ.DIST($Y132,$Z$67,0)</f>
        <v>8.7896859805147901E-2</v>
      </c>
    </row>
    <row r="133" spans="3:26" x14ac:dyDescent="0.45">
      <c r="C133" s="35"/>
      <c r="D133" s="35"/>
      <c r="E133" s="35"/>
      <c r="F133" s="35"/>
      <c r="G133" s="35"/>
      <c r="H133" s="35"/>
      <c r="I133" s="35"/>
      <c r="L133" s="36"/>
      <c r="M133" s="36"/>
      <c r="N133" s="36"/>
      <c r="O133" s="36"/>
      <c r="P133" s="36"/>
      <c r="Q133" s="36"/>
      <c r="R133" s="36"/>
      <c r="S133" s="36"/>
      <c r="Y133">
        <v>6.4</v>
      </c>
      <c r="Z133" s="36">
        <f>_xlfn.CHISQ.DIST($Y133,$Z$67,0)</f>
        <v>8.9046393330873608E-2</v>
      </c>
    </row>
    <row r="134" spans="3:26" x14ac:dyDescent="0.45">
      <c r="C134" s="35"/>
      <c r="D134" s="35"/>
      <c r="E134" s="35"/>
      <c r="F134" s="35"/>
      <c r="G134" s="35"/>
      <c r="H134" s="35"/>
      <c r="I134" s="35"/>
      <c r="L134" s="36"/>
      <c r="M134" s="36"/>
      <c r="N134" s="36"/>
      <c r="O134" s="36"/>
      <c r="P134" s="36"/>
      <c r="Q134" s="36"/>
      <c r="R134" s="36"/>
      <c r="S134" s="36"/>
      <c r="Y134">
        <v>6.5</v>
      </c>
      <c r="Z134" s="36">
        <f>_xlfn.CHISQ.DIST($Y134,$Z$67,0)</f>
        <v>9.0122896311996437E-2</v>
      </c>
    </row>
    <row r="135" spans="3:26" x14ac:dyDescent="0.45">
      <c r="C135" s="35"/>
      <c r="D135" s="35"/>
      <c r="E135" s="35"/>
      <c r="F135" s="35"/>
      <c r="G135" s="35"/>
      <c r="H135" s="35"/>
      <c r="I135" s="35"/>
      <c r="L135" s="36"/>
      <c r="M135" s="36"/>
      <c r="N135" s="36"/>
      <c r="O135" s="36"/>
      <c r="P135" s="36"/>
      <c r="Q135" s="36"/>
      <c r="R135" s="36"/>
      <c r="S135" s="36"/>
      <c r="Y135">
        <v>6.6</v>
      </c>
      <c r="Z135" s="36">
        <f>_xlfn.CHISQ.DIST($Y135,$Z$67,0)</f>
        <v>9.1126089099262411E-2</v>
      </c>
    </row>
    <row r="136" spans="3:26" x14ac:dyDescent="0.45">
      <c r="C136" s="35"/>
      <c r="D136" s="35"/>
      <c r="E136" s="35"/>
      <c r="F136" s="35"/>
      <c r="G136" s="35"/>
      <c r="H136" s="35"/>
      <c r="I136" s="35"/>
      <c r="L136" s="36"/>
      <c r="M136" s="36"/>
      <c r="N136" s="36"/>
      <c r="O136" s="36"/>
      <c r="P136" s="36"/>
      <c r="Q136" s="36"/>
      <c r="R136" s="36"/>
      <c r="S136" s="36"/>
      <c r="Y136">
        <v>6.7</v>
      </c>
      <c r="Z136" s="36">
        <f>_xlfn.CHISQ.DIST($Y136,$Z$67,0)</f>
        <v>9.2055867798564381E-2</v>
      </c>
    </row>
    <row r="137" spans="3:26" x14ac:dyDescent="0.45">
      <c r="C137" s="35"/>
      <c r="D137" s="35"/>
      <c r="E137" s="35"/>
      <c r="F137" s="35"/>
      <c r="G137" s="35"/>
      <c r="H137" s="35"/>
      <c r="I137" s="35"/>
      <c r="L137" s="36"/>
      <c r="M137" s="36"/>
      <c r="N137" s="36"/>
      <c r="O137" s="36"/>
      <c r="P137" s="36"/>
      <c r="Q137" s="36"/>
      <c r="R137" s="36"/>
      <c r="S137" s="36"/>
      <c r="Y137">
        <v>6.8</v>
      </c>
      <c r="Z137" s="36">
        <f>_xlfn.CHISQ.DIST($Y137,$Z$67,0)</f>
        <v>9.2912296011879836E-2</v>
      </c>
    </row>
    <row r="138" spans="3:26" x14ac:dyDescent="0.45">
      <c r="C138" s="35"/>
      <c r="D138" s="35"/>
      <c r="E138" s="35"/>
      <c r="F138" s="35"/>
      <c r="G138" s="35"/>
      <c r="H138" s="35"/>
      <c r="I138" s="35"/>
      <c r="L138" s="36"/>
      <c r="M138" s="36"/>
      <c r="N138" s="36"/>
      <c r="O138" s="36"/>
      <c r="P138" s="36"/>
      <c r="Q138" s="36"/>
      <c r="R138" s="36"/>
      <c r="S138" s="36"/>
      <c r="Y138">
        <v>6.9</v>
      </c>
      <c r="Z138" s="36">
        <f>_xlfn.CHISQ.DIST($Y138,$Z$67,0)</f>
        <v>9.3695596484852608E-2</v>
      </c>
    </row>
    <row r="139" spans="3:26" x14ac:dyDescent="0.45">
      <c r="C139" s="35"/>
      <c r="D139" s="35"/>
      <c r="E139" s="35"/>
      <c r="F139" s="35"/>
      <c r="G139" s="35"/>
      <c r="H139" s="35"/>
      <c r="I139" s="35"/>
      <c r="L139" s="36"/>
      <c r="M139" s="36"/>
      <c r="N139" s="36"/>
      <c r="O139" s="36"/>
      <c r="P139" s="36"/>
      <c r="Q139" s="36"/>
      <c r="R139" s="36"/>
      <c r="S139" s="36"/>
      <c r="Y139">
        <v>7</v>
      </c>
      <c r="Z139" s="36">
        <f>_xlfn.CHISQ.DIST($Y139,$Z$67,0)</f>
        <v>9.4406142704409793E-2</v>
      </c>
    </row>
    <row r="140" spans="3:26" x14ac:dyDescent="0.45">
      <c r="C140" s="35"/>
      <c r="D140" s="35"/>
      <c r="E140" s="35"/>
      <c r="F140" s="35"/>
      <c r="G140" s="35"/>
      <c r="H140" s="35"/>
      <c r="I140" s="35"/>
      <c r="L140" s="36"/>
      <c r="M140" s="36"/>
      <c r="N140" s="36"/>
      <c r="O140" s="36"/>
      <c r="P140" s="36"/>
      <c r="Q140" s="36"/>
      <c r="R140" s="36"/>
      <c r="S140" s="36"/>
      <c r="Y140">
        <v>7.1</v>
      </c>
      <c r="Z140" s="36">
        <f>_xlfn.CHISQ.DIST($Y140,$Z$67,0)</f>
        <v>9.5044450486130583E-2</v>
      </c>
    </row>
    <row r="141" spans="3:26" x14ac:dyDescent="0.45">
      <c r="C141" s="35"/>
      <c r="D141" s="35"/>
      <c r="E141" s="35"/>
      <c r="F141" s="35"/>
      <c r="G141" s="35"/>
      <c r="H141" s="35"/>
      <c r="I141" s="35"/>
      <c r="L141" s="36"/>
      <c r="M141" s="36"/>
      <c r="N141" s="36"/>
      <c r="O141" s="36"/>
      <c r="P141" s="36"/>
      <c r="Q141" s="36"/>
      <c r="R141" s="36"/>
      <c r="S141" s="36"/>
      <c r="Y141">
        <v>7.2</v>
      </c>
      <c r="Z141" s="36">
        <f>_xlfn.CHISQ.DIST($Y141,$Z$67,0)</f>
        <v>9.5611169587566117E-2</v>
      </c>
    </row>
    <row r="142" spans="3:26" x14ac:dyDescent="0.45">
      <c r="C142" s="35"/>
      <c r="D142" s="35"/>
      <c r="E142" s="35"/>
      <c r="F142" s="35"/>
      <c r="G142" s="35"/>
      <c r="H142" s="35"/>
      <c r="I142" s="35"/>
      <c r="L142" s="36"/>
      <c r="M142" s="36"/>
      <c r="N142" s="36"/>
      <c r="O142" s="36"/>
      <c r="P142" s="36"/>
      <c r="Q142" s="36"/>
      <c r="R142" s="36"/>
      <c r="S142" s="36"/>
      <c r="Y142">
        <v>7.3</v>
      </c>
      <c r="Z142" s="36">
        <f>_xlfn.CHISQ.DIST($Y142,$Z$67,0)</f>
        <v>9.6107075380355469E-2</v>
      </c>
    </row>
    <row r="143" spans="3:26" x14ac:dyDescent="0.45">
      <c r="C143" s="35"/>
      <c r="D143" s="35"/>
      <c r="E143" s="35"/>
      <c r="F143" s="35"/>
      <c r="G143" s="35"/>
      <c r="H143" s="35"/>
      <c r="I143" s="35"/>
      <c r="L143" s="36"/>
      <c r="M143" s="36"/>
      <c r="N143" s="36"/>
      <c r="O143" s="36"/>
      <c r="P143" s="36"/>
      <c r="Q143" s="36"/>
      <c r="R143" s="36"/>
      <c r="S143" s="36"/>
      <c r="Y143">
        <v>7.4</v>
      </c>
      <c r="Z143" s="36">
        <f>_xlfn.CHISQ.DIST($Y143,$Z$67,0)</f>
        <v>9.6533060610786953E-2</v>
      </c>
    </row>
    <row r="144" spans="3:26" x14ac:dyDescent="0.45">
      <c r="C144" s="35"/>
      <c r="D144" s="35"/>
      <c r="E144" s="35"/>
      <c r="F144" s="35"/>
      <c r="G144" s="35"/>
      <c r="H144" s="35"/>
      <c r="I144" s="35"/>
      <c r="L144" s="36"/>
      <c r="M144" s="36"/>
      <c r="N144" s="36"/>
      <c r="O144" s="36"/>
      <c r="P144" s="36"/>
      <c r="Q144" s="36"/>
      <c r="R144" s="36"/>
      <c r="S144" s="36"/>
      <c r="Y144">
        <v>7.5</v>
      </c>
      <c r="Z144" s="36">
        <f>_xlfn.CHISQ.DIST($Y144,$Z$67,0)</f>
        <v>9.6890127275428173E-2</v>
      </c>
    </row>
    <row r="145" spans="3:26" x14ac:dyDescent="0.45">
      <c r="C145" s="35"/>
      <c r="D145" s="35"/>
      <c r="E145" s="35"/>
      <c r="F145" s="35"/>
      <c r="G145" s="35"/>
      <c r="H145" s="35"/>
      <c r="I145" s="35"/>
      <c r="L145" s="36"/>
      <c r="M145" s="36"/>
      <c r="N145" s="36"/>
      <c r="O145" s="36"/>
      <c r="P145" s="36"/>
      <c r="Q145" s="36"/>
      <c r="R145" s="36"/>
      <c r="S145" s="36"/>
      <c r="Y145">
        <v>7.6</v>
      </c>
      <c r="Z145" s="36">
        <f>_xlfn.CHISQ.DIST($Y145,$Z$67,0)</f>
        <v>9.7179378635578559E-2</v>
      </c>
    </row>
    <row r="146" spans="3:26" x14ac:dyDescent="0.45">
      <c r="C146" s="35"/>
      <c r="D146" s="35"/>
      <c r="E146" s="35"/>
      <c r="F146" s="35"/>
      <c r="G146" s="35"/>
      <c r="H146" s="35"/>
      <c r="I146" s="35"/>
      <c r="L146" s="36"/>
      <c r="M146" s="36"/>
      <c r="N146" s="36"/>
      <c r="O146" s="36"/>
      <c r="P146" s="36"/>
      <c r="Q146" s="36"/>
      <c r="R146" s="36"/>
      <c r="S146" s="36"/>
      <c r="Y146">
        <v>7.7</v>
      </c>
      <c r="Z146" s="36">
        <f>_xlfn.CHISQ.DIST($Y146,$Z$67,0)</f>
        <v>9.7402011391597224E-2</v>
      </c>
    </row>
    <row r="147" spans="3:26" x14ac:dyDescent="0.45">
      <c r="C147" s="35"/>
      <c r="D147" s="35"/>
      <c r="E147" s="35"/>
      <c r="F147" s="35"/>
      <c r="G147" s="35"/>
      <c r="H147" s="35"/>
      <c r="I147" s="35"/>
      <c r="L147" s="36"/>
      <c r="M147" s="36"/>
      <c r="N147" s="36"/>
      <c r="O147" s="36"/>
      <c r="P147" s="36"/>
      <c r="Q147" s="36"/>
      <c r="R147" s="36"/>
      <c r="S147" s="36"/>
      <c r="Y147">
        <v>7.8</v>
      </c>
      <c r="Z147" s="36">
        <f>_xlfn.CHISQ.DIST($Y147,$Z$67,0)</f>
        <v>9.7559308035610734E-2</v>
      </c>
    </row>
    <row r="148" spans="3:26" x14ac:dyDescent="0.45">
      <c r="C148" s="35"/>
      <c r="D148" s="35"/>
      <c r="E148" s="35"/>
      <c r="F148" s="35"/>
      <c r="G148" s="35"/>
      <c r="H148" s="35"/>
      <c r="I148" s="35"/>
      <c r="L148" s="36"/>
      <c r="M148" s="36"/>
      <c r="N148" s="36"/>
      <c r="O148" s="36"/>
      <c r="P148" s="36"/>
      <c r="Q148" s="36"/>
      <c r="R148" s="36"/>
      <c r="S148" s="36"/>
      <c r="Y148">
        <v>7.9</v>
      </c>
      <c r="Z148" s="36">
        <f>_xlfn.CHISQ.DIST($Y148,$Z$67,0)</f>
        <v>9.7652629398719326E-2</v>
      </c>
    </row>
    <row r="149" spans="3:26" x14ac:dyDescent="0.45">
      <c r="C149" s="35"/>
      <c r="D149" s="35"/>
      <c r="E149" s="35"/>
      <c r="F149" s="35"/>
      <c r="G149" s="35"/>
      <c r="H149" s="35"/>
      <c r="I149" s="35"/>
      <c r="L149" s="36"/>
      <c r="M149" s="36"/>
      <c r="N149" s="36"/>
      <c r="O149" s="36"/>
      <c r="P149" s="36"/>
      <c r="Q149" s="36"/>
      <c r="R149" s="36"/>
      <c r="S149" s="36"/>
      <c r="Y149">
        <v>8</v>
      </c>
      <c r="Z149" s="36">
        <f>_xlfn.CHISQ.DIST($Y149,$Z$67,0)</f>
        <v>9.7683407406582309E-2</v>
      </c>
    </row>
    <row r="150" spans="3:26" x14ac:dyDescent="0.45">
      <c r="C150" s="35"/>
      <c r="D150" s="35"/>
      <c r="E150" s="35"/>
      <c r="F150" s="35"/>
      <c r="G150" s="35"/>
      <c r="H150" s="35"/>
      <c r="I150" s="35"/>
      <c r="L150" s="36"/>
      <c r="M150" s="36"/>
      <c r="N150" s="36"/>
      <c r="O150" s="36"/>
      <c r="P150" s="36"/>
      <c r="Q150" s="36"/>
      <c r="R150" s="36"/>
      <c r="S150" s="36"/>
      <c r="Y150">
        <v>8.1</v>
      </c>
      <c r="Z150" s="36">
        <f>_xlfn.CHISQ.DIST($Y150,$Z$67,0)</f>
        <v>9.765313805517617E-2</v>
      </c>
    </row>
    <row r="151" spans="3:26" x14ac:dyDescent="0.45">
      <c r="C151" s="35"/>
      <c r="D151" s="35"/>
      <c r="E151" s="35"/>
      <c r="F151" s="35"/>
      <c r="G151" s="35"/>
      <c r="H151" s="35"/>
      <c r="I151" s="35"/>
      <c r="L151" s="36"/>
      <c r="M151" s="36"/>
      <c r="N151" s="36"/>
      <c r="O151" s="36"/>
      <c r="P151" s="36"/>
      <c r="Q151" s="36"/>
      <c r="R151" s="36"/>
      <c r="S151" s="36"/>
      <c r="Y151">
        <v>8.1999999999999993</v>
      </c>
      <c r="Z151" s="36">
        <f>_xlfn.CHISQ.DIST($Y151,$Z$67,0)</f>
        <v>9.7563374616575563E-2</v>
      </c>
    </row>
    <row r="152" spans="3:26" x14ac:dyDescent="0.45">
      <c r="C152" s="35"/>
      <c r="D152" s="35"/>
      <c r="E152" s="35"/>
      <c r="F152" s="35"/>
      <c r="G152" s="35"/>
      <c r="H152" s="35"/>
      <c r="I152" s="35"/>
      <c r="L152" s="36"/>
      <c r="M152" s="36"/>
      <c r="N152" s="36"/>
      <c r="O152" s="36"/>
      <c r="P152" s="36"/>
      <c r="Q152" s="36"/>
      <c r="R152" s="36"/>
      <c r="S152" s="36"/>
      <c r="Y152">
        <v>8.3000000000000007</v>
      </c>
      <c r="Z152" s="36">
        <f>_xlfn.CHISQ.DIST($Y152,$Z$67,0)</f>
        <v>9.7415721082801582E-2</v>
      </c>
    </row>
    <row r="153" spans="3:26" x14ac:dyDescent="0.45">
      <c r="C153" s="35"/>
      <c r="D153" s="35"/>
      <c r="E153" s="35"/>
      <c r="F153" s="35"/>
      <c r="G153" s="35"/>
      <c r="H153" s="35"/>
      <c r="I153" s="35"/>
      <c r="L153" s="36"/>
      <c r="M153" s="36"/>
      <c r="N153" s="36"/>
      <c r="O153" s="36"/>
      <c r="P153" s="36"/>
      <c r="Q153" s="36"/>
      <c r="R153" s="36"/>
      <c r="S153" s="36"/>
      <c r="Y153">
        <v>8.4</v>
      </c>
      <c r="Z153" s="36">
        <f>_xlfn.CHISQ.DIST($Y153,$Z$67,0)</f>
        <v>9.7211825854110825E-2</v>
      </c>
    </row>
    <row r="154" spans="3:26" x14ac:dyDescent="0.45">
      <c r="C154" s="35"/>
      <c r="D154" s="35"/>
      <c r="E154" s="35"/>
      <c r="F154" s="35"/>
      <c r="G154" s="35"/>
      <c r="H154" s="35"/>
      <c r="I154" s="35"/>
      <c r="L154" s="36"/>
      <c r="M154" s="36"/>
      <c r="N154" s="36"/>
      <c r="O154" s="36"/>
      <c r="P154" s="36"/>
      <c r="Q154" s="36"/>
      <c r="R154" s="36"/>
      <c r="S154" s="36"/>
      <c r="Y154">
        <v>8.5</v>
      </c>
      <c r="Z154" s="36">
        <f>_xlfn.CHISQ.DIST($Y154,$Z$67,0)</f>
        <v>9.6953375676556569E-2</v>
      </c>
    </row>
    <row r="155" spans="3:26" x14ac:dyDescent="0.45">
      <c r="C155" s="35"/>
      <c r="D155" s="35"/>
      <c r="E155" s="35"/>
      <c r="F155" s="35"/>
      <c r="G155" s="35"/>
      <c r="H155" s="35"/>
      <c r="I155" s="35"/>
      <c r="L155" s="36"/>
      <c r="M155" s="36"/>
      <c r="N155" s="36"/>
      <c r="O155" s="36"/>
      <c r="P155" s="36"/>
      <c r="Q155" s="36"/>
      <c r="R155" s="36"/>
      <c r="S155" s="36"/>
      <c r="Y155">
        <v>8.6</v>
      </c>
      <c r="Z155" s="36">
        <f>_xlfn.CHISQ.DIST($Y155,$Z$67,0)</f>
        <v>9.6642089832232436E-2</v>
      </c>
    </row>
    <row r="156" spans="3:26" x14ac:dyDescent="0.45">
      <c r="C156" s="35"/>
      <c r="D156" s="35"/>
      <c r="E156" s="35"/>
      <c r="F156" s="35"/>
      <c r="G156" s="35"/>
      <c r="H156" s="35"/>
      <c r="I156" s="35"/>
      <c r="L156" s="36"/>
      <c r="M156" s="36"/>
      <c r="N156" s="36"/>
      <c r="O156" s="36"/>
      <c r="P156" s="36"/>
      <c r="Q156" s="36"/>
      <c r="R156" s="36"/>
      <c r="S156" s="36"/>
      <c r="Y156">
        <v>8.6999999999999993</v>
      </c>
      <c r="Z156" s="36">
        <f>_xlfn.CHISQ.DIST($Y156,$Z$67,0)</f>
        <v>9.6279714584307938E-2</v>
      </c>
    </row>
    <row r="157" spans="3:26" x14ac:dyDescent="0.45">
      <c r="C157" s="35"/>
      <c r="D157" s="35"/>
      <c r="E157" s="35"/>
      <c r="F157" s="35"/>
      <c r="G157" s="35"/>
      <c r="H157" s="35"/>
      <c r="I157" s="35"/>
      <c r="L157" s="36"/>
      <c r="M157" s="36"/>
      <c r="N157" s="36"/>
      <c r="O157" s="36"/>
      <c r="P157" s="36"/>
      <c r="Q157" s="36"/>
      <c r="R157" s="36"/>
      <c r="S157" s="36"/>
      <c r="Y157">
        <v>8.8000000000000007</v>
      </c>
      <c r="Z157" s="36">
        <f>_xlfn.CHISQ.DIST($Y157,$Z$67,0)</f>
        <v>9.5868017877773368E-2</v>
      </c>
    </row>
    <row r="158" spans="3:26" x14ac:dyDescent="0.45">
      <c r="C158" s="35"/>
      <c r="D158" s="35"/>
      <c r="E158" s="35"/>
      <c r="F158" s="35"/>
      <c r="G158" s="35"/>
      <c r="H158" s="35"/>
      <c r="I158" s="35"/>
      <c r="L158" s="36"/>
      <c r="M158" s="36"/>
      <c r="N158" s="36"/>
      <c r="O158" s="36"/>
      <c r="P158" s="36"/>
      <c r="Q158" s="36"/>
      <c r="R158" s="36"/>
      <c r="S158" s="36"/>
      <c r="Y158">
        <v>8.9</v>
      </c>
      <c r="Z158" s="36">
        <f>_xlfn.CHISQ.DIST($Y158,$Z$67,0)</f>
        <v>9.540878429572798E-2</v>
      </c>
    </row>
    <row r="159" spans="3:26" x14ac:dyDescent="0.45">
      <c r="C159" s="35"/>
      <c r="D159" s="35"/>
      <c r="E159" s="35"/>
      <c r="F159" s="35"/>
      <c r="G159" s="35"/>
      <c r="H159" s="35"/>
      <c r="I159" s="35"/>
      <c r="L159" s="36"/>
      <c r="M159" s="36"/>
      <c r="N159" s="36"/>
      <c r="O159" s="36"/>
      <c r="P159" s="36"/>
      <c r="Q159" s="36"/>
      <c r="R159" s="36"/>
      <c r="S159" s="36"/>
      <c r="Y159">
        <v>9</v>
      </c>
      <c r="Z159" s="36">
        <f>_xlfn.CHISQ.DIST($Y159,$Z$67,0)</f>
        <v>9.4903810270062214E-2</v>
      </c>
    </row>
    <row r="160" spans="3:26" x14ac:dyDescent="0.45">
      <c r="C160" s="35"/>
      <c r="D160" s="35"/>
      <c r="E160" s="35"/>
      <c r="F160" s="35"/>
      <c r="G160" s="35"/>
      <c r="H160" s="35"/>
      <c r="I160" s="35"/>
      <c r="L160" s="36"/>
      <c r="M160" s="36"/>
      <c r="N160" s="36"/>
      <c r="O160" s="36"/>
      <c r="P160" s="36"/>
      <c r="Q160" s="36"/>
      <c r="R160" s="36"/>
      <c r="S160" s="36"/>
      <c r="Y160">
        <v>9.1</v>
      </c>
      <c r="Z160" s="36">
        <f>_xlfn.CHISQ.DIST($Y160,$Z$67,0)</f>
        <v>9.4354899544495427E-2</v>
      </c>
    </row>
    <row r="161" spans="3:26" x14ac:dyDescent="0.45">
      <c r="C161" s="35"/>
      <c r="D161" s="35"/>
      <c r="E161" s="35"/>
      <c r="F161" s="35"/>
      <c r="G161" s="35"/>
      <c r="H161" s="35"/>
      <c r="I161" s="35"/>
      <c r="L161" s="36"/>
      <c r="M161" s="36"/>
      <c r="N161" s="36"/>
      <c r="O161" s="36"/>
      <c r="P161" s="36"/>
      <c r="Q161" s="36"/>
      <c r="R161" s="36"/>
      <c r="S161" s="36"/>
      <c r="Y161">
        <v>9.1999999999999993</v>
      </c>
      <c r="Z161" s="36">
        <f>_xlfn.CHISQ.DIST($Y161,$Z$67,0)</f>
        <v>9.3763858887133553E-2</v>
      </c>
    </row>
    <row r="162" spans="3:26" x14ac:dyDescent="0.45">
      <c r="C162" s="35"/>
      <c r="D162" s="35"/>
      <c r="E162" s="35"/>
      <c r="F162" s="35"/>
      <c r="G162" s="35"/>
      <c r="H162" s="35"/>
      <c r="I162" s="35"/>
      <c r="L162" s="36"/>
      <c r="M162" s="36"/>
      <c r="N162" s="36"/>
      <c r="O162" s="36"/>
      <c r="P162" s="36"/>
      <c r="Q162" s="36"/>
      <c r="R162" s="36"/>
      <c r="S162" s="36"/>
      <c r="Y162">
        <v>9.3000000000000007</v>
      </c>
      <c r="Z162" s="36">
        <f>_xlfn.CHISQ.DIST($Y162,$Z$67,0)</f>
        <v>9.3132494048996761E-2</v>
      </c>
    </row>
    <row r="163" spans="3:26" x14ac:dyDescent="0.45">
      <c r="C163" s="35"/>
      <c r="D163" s="35"/>
      <c r="E163" s="35"/>
      <c r="F163" s="35"/>
      <c r="G163" s="35"/>
      <c r="H163" s="35"/>
      <c r="I163" s="35"/>
      <c r="L163" s="36"/>
      <c r="M163" s="36"/>
      <c r="N163" s="36"/>
      <c r="O163" s="36"/>
      <c r="P163" s="36"/>
      <c r="Q163" s="36"/>
      <c r="R163" s="36"/>
      <c r="S163" s="36"/>
      <c r="Y163">
        <v>9.4</v>
      </c>
      <c r="Z163" s="36">
        <f>_xlfn.CHISQ.DIST($Y163,$Z$67,0)</f>
        <v>9.2462605964333644E-2</v>
      </c>
    </row>
    <row r="164" spans="3:26" x14ac:dyDescent="0.45">
      <c r="C164" s="35"/>
      <c r="D164" s="35"/>
      <c r="E164" s="35"/>
      <c r="F164" s="35"/>
      <c r="G164" s="35"/>
      <c r="H164" s="35"/>
      <c r="I164" s="35"/>
      <c r="L164" s="36"/>
      <c r="M164" s="36"/>
      <c r="N164" s="36"/>
      <c r="O164" s="36"/>
      <c r="P164" s="36"/>
      <c r="Q164" s="36"/>
      <c r="R164" s="36"/>
      <c r="S164" s="36"/>
      <c r="Y164">
        <v>9.5</v>
      </c>
      <c r="Z164" s="36">
        <f>_xlfn.CHISQ.DIST($Y164,$Z$67,0)</f>
        <v>9.1755987187978866E-2</v>
      </c>
    </row>
    <row r="165" spans="3:26" x14ac:dyDescent="0.45">
      <c r="C165" s="35"/>
      <c r="D165" s="35"/>
      <c r="E165" s="35"/>
      <c r="F165" s="35"/>
      <c r="G165" s="35"/>
      <c r="H165" s="35"/>
      <c r="I165" s="35"/>
      <c r="L165" s="36"/>
      <c r="M165" s="36"/>
      <c r="N165" s="36"/>
      <c r="O165" s="36"/>
      <c r="P165" s="36"/>
      <c r="Q165" s="36"/>
      <c r="R165" s="36"/>
      <c r="S165" s="36"/>
      <c r="Y165">
        <v>9.6</v>
      </c>
      <c r="Z165" s="36">
        <f>_xlfn.CHISQ.DIST($Y165,$Z$67,0)</f>
        <v>9.1014418564522304E-2</v>
      </c>
    </row>
    <row r="166" spans="3:26" x14ac:dyDescent="0.45">
      <c r="C166" s="35"/>
      <c r="D166" s="35"/>
      <c r="E166" s="35"/>
      <c r="F166" s="35"/>
      <c r="G166" s="35"/>
      <c r="H166" s="35"/>
      <c r="I166" s="35"/>
      <c r="L166" s="36"/>
      <c r="M166" s="36"/>
      <c r="N166" s="36"/>
      <c r="O166" s="36"/>
      <c r="P166" s="36"/>
      <c r="Q166" s="36"/>
      <c r="R166" s="36"/>
      <c r="S166" s="36"/>
      <c r="Y166">
        <v>9.6999999999999993</v>
      </c>
      <c r="Z166" s="36">
        <f>_xlfn.CHISQ.DIST($Y166,$Z$67,0)</f>
        <v>9.0239666123632781E-2</v>
      </c>
    </row>
    <row r="167" spans="3:26" x14ac:dyDescent="0.45">
      <c r="C167" s="35"/>
      <c r="D167" s="35"/>
      <c r="E167" s="35"/>
      <c r="F167" s="35"/>
      <c r="G167" s="35"/>
      <c r="H167" s="35"/>
      <c r="I167" s="35"/>
      <c r="L167" s="36"/>
      <c r="M167" s="36"/>
      <c r="N167" s="36"/>
      <c r="O167" s="36"/>
      <c r="P167" s="36"/>
      <c r="Q167" s="36"/>
      <c r="R167" s="36"/>
      <c r="S167" s="36"/>
      <c r="Y167">
        <v>9.8000000000000007</v>
      </c>
      <c r="Z167" s="36">
        <f>_xlfn.CHISQ.DIST($Y167,$Z$67,0)</f>
        <v>8.9433478195516072E-2</v>
      </c>
    </row>
    <row r="168" spans="3:26" x14ac:dyDescent="0.45">
      <c r="C168" s="35"/>
      <c r="D168" s="35"/>
      <c r="E168" s="35"/>
      <c r="F168" s="35"/>
      <c r="G168" s="35"/>
      <c r="H168" s="35"/>
      <c r="I168" s="35"/>
      <c r="L168" s="36"/>
      <c r="M168" s="36"/>
      <c r="N168" s="36"/>
      <c r="O168" s="36"/>
      <c r="P168" s="36"/>
      <c r="Q168" s="36"/>
      <c r="R168" s="36"/>
      <c r="S168" s="36"/>
      <c r="Y168">
        <v>9.9</v>
      </c>
      <c r="Z168" s="36">
        <f>_xlfn.CHISQ.DIST($Y168,$Z$67,0)</f>
        <v>8.8597582740180217E-2</v>
      </c>
    </row>
    <row r="169" spans="3:26" x14ac:dyDescent="0.45">
      <c r="C169" s="35"/>
      <c r="D169" s="35"/>
      <c r="E169" s="35"/>
      <c r="F169" s="35"/>
      <c r="G169" s="35"/>
      <c r="H169" s="35"/>
      <c r="I169" s="35"/>
      <c r="L169" s="36"/>
      <c r="M169" s="36"/>
      <c r="N169" s="36"/>
      <c r="O169" s="36"/>
      <c r="P169" s="36"/>
      <c r="Q169" s="36"/>
      <c r="R169" s="36"/>
      <c r="S169" s="36"/>
      <c r="Y169">
        <v>10</v>
      </c>
      <c r="Z169" s="36">
        <f>_xlfn.CHISQ.DIST($Y169,$Z$67,0)</f>
        <v>8.7733684883925356E-2</v>
      </c>
    </row>
    <row r="170" spans="3:26" x14ac:dyDescent="0.45">
      <c r="C170" s="35"/>
      <c r="D170" s="35"/>
      <c r="E170" s="35"/>
      <c r="F170" s="35"/>
      <c r="G170" s="35"/>
      <c r="H170" s="35"/>
      <c r="I170" s="35"/>
      <c r="L170" s="36"/>
      <c r="M170" s="36"/>
      <c r="N170" s="36"/>
      <c r="O170" s="36"/>
      <c r="P170" s="36"/>
      <c r="Q170" s="36"/>
      <c r="R170" s="36"/>
      <c r="S170" s="36"/>
      <c r="Y170">
        <v>10.1</v>
      </c>
      <c r="Z170" s="36">
        <f>_xlfn.CHISQ.DIST($Y170,$Z$67,0)</f>
        <v>8.6843464656269673E-2</v>
      </c>
    </row>
    <row r="171" spans="3:26" x14ac:dyDescent="0.45">
      <c r="C171" s="35"/>
      <c r="D171" s="35"/>
      <c r="E171" s="35"/>
      <c r="F171" s="35"/>
      <c r="G171" s="35"/>
      <c r="H171" s="35"/>
      <c r="I171" s="35"/>
      <c r="L171" s="36"/>
      <c r="M171" s="36"/>
      <c r="N171" s="36"/>
      <c r="O171" s="36"/>
      <c r="P171" s="36"/>
      <c r="Q171" s="36"/>
      <c r="R171" s="36"/>
      <c r="S171" s="36"/>
      <c r="Y171">
        <v>10.199999999999999</v>
      </c>
      <c r="Z171" s="36">
        <f>_xlfn.CHISQ.DIST($Y171,$Z$67,0)</f>
        <v>8.5928574920360309E-2</v>
      </c>
    </row>
    <row r="172" spans="3:26" x14ac:dyDescent="0.45">
      <c r="C172" s="35"/>
      <c r="D172" s="35"/>
      <c r="E172" s="35"/>
      <c r="F172" s="35"/>
      <c r="G172" s="35"/>
      <c r="H172" s="35"/>
      <c r="I172" s="35"/>
      <c r="L172" s="36"/>
      <c r="M172" s="36"/>
      <c r="N172" s="36"/>
      <c r="O172" s="36"/>
      <c r="P172" s="36"/>
      <c r="Q172" s="36"/>
      <c r="R172" s="36"/>
      <c r="S172" s="36"/>
      <c r="Y172">
        <v>10.3</v>
      </c>
      <c r="Z172" s="36">
        <f>_xlfn.CHISQ.DIST($Y172,$Z$67,0)</f>
        <v>8.4990639489797848E-2</v>
      </c>
    </row>
    <row r="173" spans="3:26" x14ac:dyDescent="0.45">
      <c r="C173" s="35"/>
      <c r="D173" s="35"/>
      <c r="E173" s="35"/>
      <c r="F173" s="35"/>
      <c r="G173" s="35"/>
      <c r="H173" s="35"/>
      <c r="I173" s="35"/>
      <c r="L173" s="36"/>
      <c r="M173" s="36"/>
      <c r="N173" s="36"/>
      <c r="O173" s="36"/>
      <c r="P173" s="36"/>
      <c r="Q173" s="36"/>
      <c r="R173" s="36"/>
      <c r="S173" s="36"/>
      <c r="Y173">
        <v>10.4</v>
      </c>
      <c r="Z173" s="36">
        <f>_xlfn.CHISQ.DIST($Y173,$Z$67,0)</f>
        <v>8.4031251424719164E-2</v>
      </c>
    </row>
    <row r="174" spans="3:26" x14ac:dyDescent="0.45">
      <c r="C174" s="35"/>
      <c r="D174" s="35"/>
      <c r="E174" s="35"/>
      <c r="F174" s="35"/>
      <c r="G174" s="35"/>
      <c r="H174" s="35"/>
      <c r="I174" s="35"/>
      <c r="L174" s="36"/>
      <c r="M174" s="36"/>
      <c r="N174" s="36"/>
      <c r="O174" s="36"/>
      <c r="P174" s="36"/>
      <c r="Q174" s="36"/>
      <c r="R174" s="36"/>
      <c r="S174" s="36"/>
      <c r="Y174">
        <v>10.5</v>
      </c>
      <c r="Z174" s="36">
        <f>_xlfn.CHISQ.DIST($Y174,$Z$67,0)</f>
        <v>8.3051971499934485E-2</v>
      </c>
    </row>
    <row r="175" spans="3:26" x14ac:dyDescent="0.45">
      <c r="C175" s="35"/>
      <c r="D175" s="35"/>
      <c r="E175" s="35"/>
      <c r="F175" s="35"/>
      <c r="G175" s="35"/>
      <c r="H175" s="35"/>
      <c r="I175" s="35"/>
      <c r="L175" s="36"/>
      <c r="M175" s="36"/>
      <c r="N175" s="36"/>
      <c r="O175" s="36"/>
      <c r="P175" s="36"/>
      <c r="Q175" s="36"/>
      <c r="R175" s="36"/>
      <c r="S175" s="36"/>
      <c r="Y175">
        <v>10.6</v>
      </c>
      <c r="Z175" s="36">
        <f>_xlfn.CHISQ.DIST($Y175,$Z$67,0)</f>
        <v>8.2054326837897554E-2</v>
      </c>
    </row>
    <row r="176" spans="3:26" x14ac:dyDescent="0.45">
      <c r="C176" s="35"/>
      <c r="D176" s="35"/>
      <c r="E176" s="35"/>
      <c r="F176" s="35"/>
      <c r="G176" s="35"/>
      <c r="H176" s="35"/>
      <c r="I176" s="35"/>
      <c r="L176" s="36"/>
      <c r="M176" s="36"/>
      <c r="N176" s="36"/>
      <c r="O176" s="36"/>
      <c r="P176" s="36"/>
      <c r="Q176" s="36"/>
      <c r="R176" s="36"/>
      <c r="S176" s="36"/>
      <c r="Y176">
        <v>10.7</v>
      </c>
      <c r="Z176" s="36">
        <f>_xlfn.CHISQ.DIST($Y176,$Z$67,0)</f>
        <v>8.103980969929786E-2</v>
      </c>
    </row>
    <row r="177" spans="3:26" x14ac:dyDescent="0.45">
      <c r="C177" s="35"/>
      <c r="D177" s="35"/>
      <c r="E177" s="35"/>
      <c r="F177" s="35"/>
      <c r="G177" s="35"/>
      <c r="H177" s="35"/>
      <c r="I177" s="35"/>
      <c r="L177" s="36"/>
      <c r="M177" s="36"/>
      <c r="N177" s="36"/>
      <c r="O177" s="36"/>
      <c r="P177" s="36"/>
      <c r="Q177" s="36"/>
      <c r="R177" s="36"/>
      <c r="S177" s="36"/>
      <c r="Y177">
        <v>10.8</v>
      </c>
      <c r="Z177" s="36">
        <f>_xlfn.CHISQ.DIST($Y177,$Z$67,0)</f>
        <v>8.0009876424100609E-2</v>
      </c>
    </row>
    <row r="178" spans="3:26" x14ac:dyDescent="0.45">
      <c r="C178" s="35"/>
      <c r="D178" s="35"/>
      <c r="E178" s="35"/>
      <c r="F178" s="35"/>
      <c r="G178" s="35"/>
      <c r="H178" s="35"/>
      <c r="I178" s="35"/>
      <c r="L178" s="36"/>
      <c r="M178" s="36"/>
      <c r="N178" s="36"/>
      <c r="O178" s="36"/>
      <c r="P178" s="36"/>
      <c r="Q178" s="36"/>
      <c r="R178" s="36"/>
      <c r="S178" s="36"/>
      <c r="Y178">
        <v>10.9</v>
      </c>
      <c r="Z178" s="36">
        <f>_xlfn.CHISQ.DIST($Y178,$Z$67,0)</f>
        <v>7.8965946515921107E-2</v>
      </c>
    </row>
    <row r="179" spans="3:26" x14ac:dyDescent="0.45">
      <c r="C179" s="35"/>
      <c r="D179" s="35"/>
      <c r="E179" s="35"/>
      <c r="F179" s="35"/>
      <c r="G179" s="35"/>
      <c r="H179" s="35"/>
      <c r="I179" s="35"/>
      <c r="L179" s="36"/>
      <c r="M179" s="36"/>
      <c r="N179" s="36"/>
      <c r="O179" s="36"/>
      <c r="P179" s="36"/>
      <c r="Q179" s="36"/>
      <c r="R179" s="36"/>
      <c r="S179" s="36"/>
      <c r="Y179">
        <v>11</v>
      </c>
      <c r="Z179" s="36">
        <f>_xlfn.CHISQ.DIST($Y179,$Z$67,0)</f>
        <v>7.7909401862698444E-2</v>
      </c>
    </row>
    <row r="180" spans="3:26" x14ac:dyDescent="0.45">
      <c r="C180" s="35"/>
      <c r="D180" s="35"/>
      <c r="E180" s="35"/>
      <c r="F180" s="35"/>
      <c r="G180" s="35"/>
      <c r="H180" s="35"/>
      <c r="I180" s="35"/>
      <c r="L180" s="36"/>
      <c r="M180" s="36"/>
      <c r="N180" s="36"/>
      <c r="O180" s="36"/>
      <c r="P180" s="36"/>
      <c r="Q180" s="36"/>
      <c r="R180" s="36"/>
      <c r="S180" s="36"/>
      <c r="Y180">
        <v>11.1</v>
      </c>
      <c r="Z180" s="36">
        <f>_xlfn.CHISQ.DIST($Y180,$Z$67,0)</f>
        <v>7.68415860867354E-2</v>
      </c>
    </row>
    <row r="181" spans="3:26" x14ac:dyDescent="0.45">
      <c r="C181" s="35"/>
      <c r="D181" s="35"/>
      <c r="E181" s="35"/>
      <c r="F181" s="35"/>
      <c r="G181" s="35"/>
      <c r="H181" s="35"/>
      <c r="I181" s="35"/>
      <c r="L181" s="36"/>
      <c r="M181" s="36"/>
      <c r="N181" s="36"/>
      <c r="O181" s="36"/>
      <c r="P181" s="36"/>
      <c r="Q181" s="36"/>
      <c r="R181" s="36"/>
      <c r="S181" s="36"/>
      <c r="Y181">
        <v>11.2</v>
      </c>
      <c r="Z181" s="36">
        <f>_xlfn.CHISQ.DIST($Y181,$Z$67,0)</f>
        <v>7.5763804017284428E-2</v>
      </c>
    </row>
    <row r="182" spans="3:26" x14ac:dyDescent="0.45">
      <c r="C182" s="35"/>
      <c r="D182" s="35"/>
      <c r="E182" s="35"/>
      <c r="F182" s="35"/>
      <c r="G182" s="35"/>
      <c r="H182" s="35"/>
      <c r="I182" s="35"/>
      <c r="L182" s="36"/>
      <c r="M182" s="36"/>
      <c r="N182" s="36"/>
      <c r="O182" s="36"/>
      <c r="P182" s="36"/>
      <c r="Q182" s="36"/>
      <c r="R182" s="36"/>
      <c r="S182" s="36"/>
      <c r="Y182">
        <v>11.3</v>
      </c>
      <c r="Z182" s="36">
        <f>_xlfn.CHISQ.DIST($Y182,$Z$67,0)</f>
        <v>7.4677321278991363E-2</v>
      </c>
    </row>
    <row r="183" spans="3:26" x14ac:dyDescent="0.45">
      <c r="C183" s="35"/>
      <c r="D183" s="35"/>
      <c r="E183" s="35"/>
      <c r="F183" s="35"/>
      <c r="G183" s="35"/>
      <c r="H183" s="35"/>
      <c r="I183" s="35"/>
      <c r="L183" s="36"/>
      <c r="M183" s="36"/>
      <c r="N183" s="36"/>
      <c r="O183" s="36"/>
      <c r="P183" s="36"/>
      <c r="Q183" s="36"/>
      <c r="R183" s="36"/>
      <c r="S183" s="36"/>
      <c r="Y183">
        <v>11.4</v>
      </c>
      <c r="Z183" s="36">
        <f>_xlfn.CHISQ.DIST($Y183,$Z$67,0)</f>
        <v>7.358336398965043E-2</v>
      </c>
    </row>
    <row r="184" spans="3:26" x14ac:dyDescent="0.45">
      <c r="C184" s="35"/>
      <c r="D184" s="35"/>
      <c r="E184" s="35"/>
      <c r="F184" s="35"/>
      <c r="G184" s="35"/>
      <c r="H184" s="35"/>
      <c r="I184" s="35"/>
      <c r="L184" s="36"/>
      <c r="M184" s="36"/>
      <c r="N184" s="36"/>
      <c r="O184" s="36"/>
      <c r="P184" s="36"/>
      <c r="Q184" s="36"/>
      <c r="R184" s="36"/>
      <c r="S184" s="36"/>
      <c r="Y184">
        <v>11.5</v>
      </c>
      <c r="Z184" s="36">
        <f>_xlfn.CHISQ.DIST($Y184,$Z$67,0)</f>
        <v>7.2483118560877413E-2</v>
      </c>
    </row>
    <row r="185" spans="3:26" x14ac:dyDescent="0.45">
      <c r="C185" s="35"/>
      <c r="D185" s="35"/>
      <c r="E185" s="35"/>
      <c r="F185" s="35"/>
      <c r="G185" s="35"/>
      <c r="H185" s="35"/>
      <c r="I185" s="35"/>
      <c r="L185" s="36"/>
      <c r="M185" s="36"/>
      <c r="N185" s="36"/>
      <c r="O185" s="36"/>
      <c r="P185" s="36"/>
      <c r="Q185" s="36"/>
      <c r="R185" s="36"/>
      <c r="S185" s="36"/>
      <c r="Y185">
        <v>11.6</v>
      </c>
      <c r="Z185" s="36">
        <f>_xlfn.CHISQ.DIST($Y185,$Z$67,0)</f>
        <v>7.1377731595471741E-2</v>
      </c>
    </row>
    <row r="186" spans="3:26" x14ac:dyDescent="0.45">
      <c r="C186" s="35"/>
      <c r="D186" s="35"/>
      <c r="E186" s="35"/>
      <c r="F186" s="35"/>
      <c r="G186" s="35"/>
      <c r="H186" s="35"/>
      <c r="I186" s="35"/>
      <c r="L186" s="36"/>
      <c r="M186" s="36"/>
      <c r="N186" s="36"/>
      <c r="O186" s="36"/>
      <c r="P186" s="36"/>
      <c r="Q186" s="36"/>
      <c r="R186" s="36"/>
      <c r="S186" s="36"/>
      <c r="Y186">
        <v>11.7</v>
      </c>
      <c r="Z186" s="36">
        <f>_xlfn.CHISQ.DIST($Y186,$Z$67,0)</f>
        <v>7.02683098754079E-2</v>
      </c>
    </row>
    <row r="187" spans="3:26" x14ac:dyDescent="0.45">
      <c r="C187" s="35"/>
      <c r="D187" s="35"/>
      <c r="E187" s="35"/>
      <c r="F187" s="35"/>
      <c r="G187" s="35"/>
      <c r="H187" s="35"/>
      <c r="I187" s="35"/>
      <c r="L187" s="36"/>
      <c r="M187" s="36"/>
      <c r="N187" s="36"/>
      <c r="O187" s="36"/>
      <c r="P187" s="36"/>
      <c r="Q187" s="36"/>
      <c r="R187" s="36"/>
      <c r="S187" s="36"/>
      <c r="Y187">
        <v>11.8</v>
      </c>
      <c r="Z187" s="36">
        <f>_xlfn.CHISQ.DIST($Y187,$Z$67,0)</f>
        <v>6.9155920434574802E-2</v>
      </c>
    </row>
    <row r="188" spans="3:26" x14ac:dyDescent="0.45">
      <c r="C188" s="35"/>
      <c r="D188" s="35"/>
      <c r="E188" s="35"/>
      <c r="F188" s="35"/>
      <c r="G188" s="35"/>
      <c r="H188" s="35"/>
      <c r="I188" s="35"/>
      <c r="L188" s="36"/>
      <c r="M188" s="36"/>
      <c r="N188" s="36"/>
      <c r="O188" s="36"/>
      <c r="P188" s="36"/>
      <c r="Q188" s="36"/>
      <c r="R188" s="36"/>
      <c r="S188" s="36"/>
      <c r="Y188">
        <v>11.9</v>
      </c>
      <c r="Z188" s="36">
        <f>_xlfn.CHISQ.DIST($Y188,$Z$67,0)</f>
        <v>6.8041590710563662E-2</v>
      </c>
    </row>
    <row r="189" spans="3:26" x14ac:dyDescent="0.45">
      <c r="C189" s="35"/>
      <c r="D189" s="35"/>
      <c r="E189" s="35"/>
      <c r="F189" s="35"/>
      <c r="G189" s="35"/>
      <c r="H189" s="35"/>
      <c r="I189" s="35"/>
      <c r="L189" s="36"/>
      <c r="M189" s="36"/>
      <c r="N189" s="36"/>
      <c r="O189" s="36"/>
      <c r="P189" s="36"/>
      <c r="Q189" s="36"/>
      <c r="R189" s="36"/>
      <c r="S189" s="36"/>
      <c r="Y189">
        <v>12</v>
      </c>
      <c r="Z189" s="36">
        <f>_xlfn.CHISQ.DIST($Y189,$Z$67,0)</f>
        <v>6.6926308769991685E-2</v>
      </c>
    </row>
    <row r="190" spans="3:26" x14ac:dyDescent="0.45">
      <c r="C190" s="35"/>
      <c r="D190" s="35"/>
      <c r="E190" s="35"/>
      <c r="F190" s="35"/>
      <c r="G190" s="35"/>
      <c r="H190" s="35"/>
      <c r="I190" s="35"/>
      <c r="L190" s="36"/>
      <c r="M190" s="36"/>
      <c r="N190" s="36"/>
      <c r="O190" s="36"/>
      <c r="P190" s="36"/>
      <c r="Q190" s="36"/>
      <c r="R190" s="36"/>
      <c r="S190" s="36"/>
      <c r="Y190">
        <v>12.1</v>
      </c>
      <c r="Z190" s="36">
        <f>_xlfn.CHISQ.DIST($Y190,$Z$67,0)</f>
        <v>6.5811023602039179E-2</v>
      </c>
    </row>
    <row r="191" spans="3:26" x14ac:dyDescent="0.45">
      <c r="C191" s="35"/>
      <c r="D191" s="35"/>
      <c r="E191" s="35"/>
      <c r="F191" s="35"/>
      <c r="G191" s="35"/>
      <c r="H191" s="35"/>
      <c r="I191" s="35"/>
      <c r="L191" s="36"/>
      <c r="M191" s="36"/>
      <c r="N191" s="36"/>
      <c r="O191" s="36"/>
      <c r="P191" s="36"/>
      <c r="Q191" s="36"/>
      <c r="R191" s="36"/>
      <c r="S191" s="36"/>
      <c r="Y191">
        <v>12.2</v>
      </c>
      <c r="Z191" s="36">
        <f>_xlfn.CHISQ.DIST($Y191,$Z$67,0)</f>
        <v>6.4696645475068815E-2</v>
      </c>
    </row>
    <row r="192" spans="3:26" x14ac:dyDescent="0.45">
      <c r="C192" s="35"/>
      <c r="D192" s="35"/>
      <c r="E192" s="35"/>
      <c r="F192" s="35"/>
      <c r="G192" s="35"/>
      <c r="H192" s="35"/>
      <c r="I192" s="35"/>
      <c r="L192" s="36"/>
      <c r="M192" s="36"/>
      <c r="N192" s="36"/>
      <c r="O192" s="36"/>
      <c r="P192" s="36"/>
      <c r="Q192" s="36"/>
      <c r="R192" s="36"/>
      <c r="S192" s="36"/>
      <c r="Y192">
        <v>12.3</v>
      </c>
      <c r="Z192" s="36">
        <f>_xlfn.CHISQ.DIST($Y192,$Z$67,0)</f>
        <v>6.3584046351388743E-2</v>
      </c>
    </row>
    <row r="193" spans="3:26" x14ac:dyDescent="0.45">
      <c r="C193" s="35"/>
      <c r="D193" s="35"/>
      <c r="E193" s="35"/>
      <c r="F193" s="35"/>
      <c r="G193" s="35"/>
      <c r="H193" s="35"/>
      <c r="I193" s="35"/>
      <c r="L193" s="36"/>
      <c r="M193" s="36"/>
      <c r="N193" s="36"/>
      <c r="O193" s="36"/>
      <c r="P193" s="36"/>
      <c r="Q193" s="36"/>
      <c r="R193" s="36"/>
      <c r="S193" s="36"/>
      <c r="Y193">
        <v>12.4</v>
      </c>
      <c r="Z193" s="36">
        <f>_xlfn.CHISQ.DIST($Y193,$Z$67,0)</f>
        <v>6.2474060355415764E-2</v>
      </c>
    </row>
    <row r="194" spans="3:26" x14ac:dyDescent="0.45">
      <c r="C194" s="35"/>
      <c r="D194" s="35"/>
      <c r="E194" s="35"/>
      <c r="F194" s="35"/>
      <c r="G194" s="35"/>
      <c r="H194" s="35"/>
      <c r="I194" s="35"/>
      <c r="L194" s="36"/>
      <c r="M194" s="36"/>
      <c r="N194" s="36"/>
      <c r="O194" s="36"/>
      <c r="P194" s="36"/>
      <c r="Q194" s="36"/>
      <c r="R194" s="36"/>
      <c r="S194" s="36"/>
      <c r="Y194">
        <v>12.5</v>
      </c>
      <c r="Z194" s="36">
        <f>_xlfn.CHISQ.DIST($Y194,$Z$67,0)</f>
        <v>6.1367484290685947E-2</v>
      </c>
    </row>
    <row r="195" spans="3:26" x14ac:dyDescent="0.45">
      <c r="C195" s="35"/>
      <c r="D195" s="35"/>
      <c r="E195" s="35"/>
      <c r="F195" s="35"/>
      <c r="G195" s="35"/>
      <c r="H195" s="35"/>
      <c r="I195" s="35"/>
      <c r="L195" s="36"/>
      <c r="M195" s="36"/>
      <c r="N195" s="36"/>
      <c r="O195" s="36"/>
      <c r="P195" s="36"/>
      <c r="Q195" s="36"/>
      <c r="R195" s="36"/>
      <c r="S195" s="36"/>
      <c r="Y195">
        <v>12.6</v>
      </c>
      <c r="Z195" s="36">
        <f>_xlfn.CHISQ.DIST($Y195,$Z$67,0)</f>
        <v>6.0265078201354315E-2</v>
      </c>
    </row>
    <row r="196" spans="3:26" x14ac:dyDescent="0.45">
      <c r="C196" s="35"/>
      <c r="D196" s="35"/>
      <c r="E196" s="35"/>
      <c r="F196" s="35"/>
      <c r="G196" s="35"/>
      <c r="H196" s="35"/>
      <c r="I196" s="35"/>
      <c r="L196" s="36"/>
      <c r="M196" s="36"/>
      <c r="N196" s="36"/>
      <c r="O196" s="36"/>
      <c r="P196" s="36"/>
      <c r="Q196" s="36"/>
      <c r="R196" s="36"/>
      <c r="S196" s="36"/>
      <c r="Y196">
        <v>12.7</v>
      </c>
      <c r="Z196" s="36">
        <f>_xlfn.CHISQ.DIST($Y196,$Z$67,0)</f>
        <v>5.9167565974013923E-2</v>
      </c>
    </row>
    <row r="197" spans="3:26" x14ac:dyDescent="0.45">
      <c r="C197" s="35"/>
      <c r="D197" s="35"/>
      <c r="E197" s="35"/>
      <c r="F197" s="35"/>
      <c r="G197" s="35"/>
      <c r="H197" s="35"/>
      <c r="I197" s="35"/>
      <c r="L197" s="36"/>
      <c r="M197" s="36"/>
      <c r="N197" s="36"/>
      <c r="O197" s="36"/>
      <c r="P197" s="36"/>
      <c r="Q197" s="36"/>
      <c r="R197" s="36"/>
      <c r="S197" s="36"/>
      <c r="Y197">
        <v>12.8</v>
      </c>
      <c r="Z197" s="36">
        <f>_xlfn.CHISQ.DIST($Y197,$Z$67,0)</f>
        <v>5.8075635975854377E-2</v>
      </c>
    </row>
    <row r="198" spans="3:26" x14ac:dyDescent="0.45">
      <c r="C198" s="35"/>
      <c r="D198" s="35"/>
      <c r="E198" s="35"/>
      <c r="F198" s="35"/>
      <c r="G198" s="35"/>
      <c r="H198" s="35"/>
      <c r="I198" s="35"/>
      <c r="L198" s="36"/>
      <c r="M198" s="36"/>
      <c r="N198" s="36"/>
      <c r="O198" s="36"/>
      <c r="P198" s="36"/>
      <c r="Q198" s="36"/>
      <c r="R198" s="36"/>
      <c r="S198" s="36"/>
      <c r="Y198">
        <v>12.9</v>
      </c>
      <c r="Z198" s="36">
        <f>_xlfn.CHISQ.DIST($Y198,$Z$67,0)</f>
        <v>5.6989941725364784E-2</v>
      </c>
    </row>
    <row r="199" spans="3:26" x14ac:dyDescent="0.45">
      <c r="C199" s="35"/>
      <c r="D199" s="35"/>
      <c r="E199" s="35"/>
      <c r="F199" s="35"/>
      <c r="G199" s="35"/>
      <c r="H199" s="35"/>
      <c r="I199" s="35"/>
      <c r="L199" s="36"/>
      <c r="M199" s="36"/>
      <c r="N199" s="36"/>
      <c r="O199" s="36"/>
      <c r="P199" s="36"/>
      <c r="Q199" s="36"/>
      <c r="R199" s="36"/>
      <c r="S199" s="36"/>
      <c r="Y199">
        <v>13</v>
      </c>
      <c r="Z199" s="36">
        <f>_xlfn.CHISQ.DIST($Y199,$Z$67,0)</f>
        <v>5.5911102591969339E-2</v>
      </c>
    </row>
    <row r="200" spans="3:26" x14ac:dyDescent="0.45">
      <c r="C200" s="35"/>
      <c r="D200" s="35"/>
      <c r="E200" s="35"/>
      <c r="F200" s="35"/>
      <c r="G200" s="35"/>
      <c r="H200" s="35"/>
      <c r="I200" s="35"/>
      <c r="L200" s="36"/>
      <c r="M200" s="36"/>
      <c r="N200" s="36"/>
      <c r="O200" s="36"/>
      <c r="P200" s="36"/>
      <c r="Q200" s="36"/>
      <c r="R200" s="36"/>
      <c r="S200" s="36"/>
      <c r="Y200">
        <v>13.1</v>
      </c>
      <c r="Z200" s="36">
        <f>_xlfn.CHISQ.DIST($Y200,$Z$67,0)</f>
        <v>5.4839704521163643E-2</v>
      </c>
    </row>
    <row r="201" spans="3:26" x14ac:dyDescent="0.45">
      <c r="C201" s="35"/>
      <c r="D201" s="35"/>
      <c r="E201" s="35"/>
      <c r="F201" s="35"/>
      <c r="G201" s="35"/>
      <c r="H201" s="35"/>
      <c r="I201" s="35"/>
      <c r="L201" s="36"/>
      <c r="M201" s="36"/>
      <c r="N201" s="36"/>
      <c r="O201" s="36"/>
      <c r="P201" s="36"/>
      <c r="Q201" s="36"/>
      <c r="R201" s="36"/>
      <c r="S201" s="36"/>
      <c r="Y201">
        <v>13.2</v>
      </c>
      <c r="Z201" s="36">
        <f>_xlfn.CHISQ.DIST($Y201,$Z$67,0)</f>
        <v>5.377630078189452E-2</v>
      </c>
    </row>
    <row r="202" spans="3:26" x14ac:dyDescent="0.45">
      <c r="C202" s="35"/>
      <c r="D202" s="35"/>
      <c r="E202" s="35"/>
      <c r="F202" s="35"/>
      <c r="G202" s="35"/>
      <c r="H202" s="35"/>
      <c r="I202" s="35"/>
      <c r="L202" s="36"/>
      <c r="M202" s="36"/>
      <c r="N202" s="36"/>
      <c r="O202" s="36"/>
      <c r="P202" s="36"/>
      <c r="Q202" s="36"/>
      <c r="R202" s="36"/>
      <c r="S202" s="36"/>
      <c r="Y202">
        <v>13.3</v>
      </c>
      <c r="Z202" s="36">
        <f>_xlfn.CHISQ.DIST($Y202,$Z$67,0)</f>
        <v>5.2721412733099215E-2</v>
      </c>
    </row>
    <row r="203" spans="3:26" x14ac:dyDescent="0.45">
      <c r="C203" s="35"/>
      <c r="D203" s="35"/>
      <c r="E203" s="35"/>
      <c r="F203" s="35"/>
      <c r="G203" s="35"/>
      <c r="H203" s="35"/>
      <c r="I203" s="35"/>
      <c r="L203" s="36"/>
      <c r="M203" s="36"/>
      <c r="N203" s="36"/>
      <c r="O203" s="36"/>
      <c r="P203" s="36"/>
      <c r="Q203" s="36"/>
      <c r="R203" s="36"/>
      <c r="S203" s="36"/>
      <c r="Y203">
        <v>13.4</v>
      </c>
      <c r="Z203" s="36">
        <f>_xlfn.CHISQ.DIST($Y203,$Z$67,0)</f>
        <v>5.1675530606486546E-2</v>
      </c>
    </row>
    <row r="204" spans="3:26" x14ac:dyDescent="0.45">
      <c r="C204" s="35"/>
      <c r="D204" s="35"/>
      <c r="E204" s="35"/>
      <c r="F204" s="35"/>
      <c r="G204" s="35"/>
      <c r="H204" s="35"/>
      <c r="I204" s="35"/>
      <c r="L204" s="36"/>
      <c r="M204" s="36"/>
      <c r="N204" s="36"/>
      <c r="O204" s="36"/>
      <c r="P204" s="36"/>
      <c r="Q204" s="36"/>
      <c r="R204" s="36"/>
      <c r="S204" s="36"/>
      <c r="Y204">
        <v>13.5</v>
      </c>
      <c r="Z204" s="36">
        <f>_xlfn.CHISQ.DIST($Y204,$Z$67,0)</f>
        <v>5.0639114302806196E-2</v>
      </c>
    </row>
    <row r="205" spans="3:26" x14ac:dyDescent="0.45">
      <c r="C205" s="35"/>
      <c r="D205" s="35"/>
      <c r="E205" s="35"/>
      <c r="F205" s="35"/>
      <c r="G205" s="35"/>
      <c r="H205" s="35"/>
      <c r="I205" s="35"/>
      <c r="L205" s="36"/>
      <c r="M205" s="36"/>
      <c r="N205" s="36"/>
      <c r="O205" s="36"/>
      <c r="P205" s="36"/>
      <c r="Q205" s="36"/>
      <c r="R205" s="36"/>
      <c r="S205" s="36"/>
      <c r="Y205">
        <v>13.6</v>
      </c>
      <c r="Z205" s="36">
        <f>_xlfn.CHISQ.DIST($Y205,$Z$67,0)</f>
        <v>4.9612594199011088E-2</v>
      </c>
    </row>
    <row r="206" spans="3:26" x14ac:dyDescent="0.45">
      <c r="C206" s="35"/>
      <c r="D206" s="35"/>
      <c r="E206" s="35"/>
      <c r="F206" s="35"/>
      <c r="G206" s="35"/>
      <c r="H206" s="35"/>
      <c r="I206" s="35"/>
      <c r="L206" s="36"/>
      <c r="M206" s="36"/>
      <c r="N206" s="36"/>
      <c r="O206" s="36"/>
      <c r="P206" s="36"/>
      <c r="Q206" s="36"/>
      <c r="R206" s="36"/>
      <c r="S206" s="36"/>
      <c r="Y206">
        <v>13.7</v>
      </c>
      <c r="Z206" s="36">
        <f>_xlfn.CHISQ.DIST($Y206,$Z$67,0)</f>
        <v>4.8596371963871537E-2</v>
      </c>
    </row>
    <row r="207" spans="3:26" x14ac:dyDescent="0.45">
      <c r="C207" s="35"/>
      <c r="D207" s="35"/>
      <c r="E207" s="35"/>
      <c r="F207" s="35"/>
      <c r="G207" s="35"/>
      <c r="H207" s="35"/>
      <c r="I207" s="35"/>
      <c r="L207" s="36"/>
      <c r="M207" s="36"/>
      <c r="N207" s="36"/>
      <c r="O207" s="36"/>
      <c r="P207" s="36"/>
      <c r="Q207" s="36"/>
      <c r="R207" s="36"/>
      <c r="S207" s="36"/>
      <c r="Y207">
        <v>13.8</v>
      </c>
      <c r="Z207" s="36">
        <f>_xlfn.CHISQ.DIST($Y207,$Z$67,0)</f>
        <v>4.7590821379748967E-2</v>
      </c>
    </row>
    <row r="208" spans="3:26" x14ac:dyDescent="0.45">
      <c r="C208" s="35"/>
      <c r="D208" s="35"/>
      <c r="E208" s="35"/>
      <c r="F208" s="35"/>
      <c r="G208" s="35"/>
      <c r="H208" s="35"/>
      <c r="I208" s="35"/>
      <c r="L208" s="36"/>
      <c r="M208" s="36"/>
      <c r="N208" s="36"/>
      <c r="O208" s="36"/>
      <c r="P208" s="36"/>
      <c r="Q208" s="36"/>
      <c r="R208" s="36"/>
      <c r="S208" s="36"/>
      <c r="Y208">
        <v>13.9</v>
      </c>
      <c r="Z208" s="36">
        <f>_xlfn.CHISQ.DIST($Y208,$Z$67,0)</f>
        <v>4.6596289168381863E-2</v>
      </c>
    </row>
    <row r="209" spans="3:26" x14ac:dyDescent="0.45">
      <c r="C209" s="35"/>
      <c r="D209" s="35"/>
      <c r="E209" s="35"/>
      <c r="F209" s="35"/>
      <c r="G209" s="35"/>
      <c r="H209" s="35"/>
      <c r="I209" s="35"/>
      <c r="L209" s="36"/>
      <c r="M209" s="36"/>
      <c r="N209" s="36"/>
      <c r="O209" s="36"/>
      <c r="P209" s="36"/>
      <c r="Q209" s="36"/>
      <c r="R209" s="36"/>
      <c r="S209" s="36"/>
      <c r="Y209">
        <v>14</v>
      </c>
      <c r="Z209" s="36">
        <f>_xlfn.CHISQ.DIST($Y209,$Z$67,0)</f>
        <v>4.561309581867487E-2</v>
      </c>
    </row>
    <row r="210" spans="3:26" x14ac:dyDescent="0.45">
      <c r="C210" s="35"/>
      <c r="D210" s="35"/>
      <c r="E210" s="35"/>
      <c r="F210" s="35"/>
      <c r="G210" s="35"/>
      <c r="H210" s="35"/>
      <c r="I210" s="35"/>
      <c r="L210" s="36"/>
      <c r="M210" s="36"/>
      <c r="N210" s="36"/>
      <c r="O210" s="36"/>
      <c r="P210" s="36"/>
      <c r="Q210" s="36"/>
      <c r="R210" s="36"/>
      <c r="S210" s="36"/>
      <c r="Y210">
        <v>14.1</v>
      </c>
      <c r="Z210" s="36">
        <f>_xlfn.CHISQ.DIST($Y210,$Z$67,0)</f>
        <v>4.4641536414617725E-2</v>
      </c>
    </row>
    <row r="211" spans="3:26" x14ac:dyDescent="0.45">
      <c r="C211" s="35"/>
      <c r="D211" s="35"/>
      <c r="E211" s="35"/>
      <c r="F211" s="35"/>
      <c r="G211" s="35"/>
      <c r="H211" s="35"/>
      <c r="I211" s="35"/>
      <c r="L211" s="36"/>
      <c r="M211" s="36"/>
      <c r="N211" s="36"/>
      <c r="O211" s="36"/>
      <c r="P211" s="36"/>
      <c r="Q211" s="36"/>
      <c r="R211" s="36"/>
      <c r="S211" s="36"/>
      <c r="Y211">
        <v>14.2</v>
      </c>
      <c r="Z211" s="36">
        <f>_xlfn.CHISQ.DIST($Y211,$Z$67,0)</f>
        <v>4.3681881461588835E-2</v>
      </c>
    </row>
    <row r="212" spans="3:26" x14ac:dyDescent="0.45">
      <c r="C212" s="35"/>
      <c r="D212" s="35"/>
      <c r="E212" s="35"/>
      <c r="F212" s="35"/>
      <c r="G212" s="35"/>
      <c r="H212" s="35"/>
      <c r="I212" s="35"/>
      <c r="L212" s="36"/>
      <c r="M212" s="36"/>
      <c r="N212" s="36"/>
      <c r="O212" s="36"/>
      <c r="P212" s="36"/>
      <c r="Q212" s="36"/>
      <c r="R212" s="36"/>
      <c r="S212" s="36"/>
      <c r="Y212">
        <v>14.3</v>
      </c>
      <c r="Z212" s="36">
        <f>_xlfn.CHISQ.DIST($Y212,$Z$67,0)</f>
        <v>4.2734377709423628E-2</v>
      </c>
    </row>
    <row r="213" spans="3:26" x14ac:dyDescent="0.45">
      <c r="C213" s="35"/>
      <c r="D213" s="35"/>
      <c r="E213" s="35"/>
      <c r="F213" s="35"/>
      <c r="G213" s="35"/>
      <c r="H213" s="35"/>
      <c r="I213" s="35"/>
      <c r="L213" s="36"/>
      <c r="M213" s="36"/>
      <c r="N213" s="36"/>
      <c r="O213" s="36"/>
      <c r="P213" s="36"/>
      <c r="Q213" s="36"/>
      <c r="R213" s="36"/>
      <c r="S213" s="36"/>
      <c r="Y213">
        <v>14.4</v>
      </c>
      <c r="Z213" s="36">
        <f>_xlfn.CHISQ.DIST($Y213,$Z$67,0)</f>
        <v>4.179924897074682E-2</v>
      </c>
    </row>
    <row r="214" spans="3:26" x14ac:dyDescent="0.45">
      <c r="C214" s="35"/>
      <c r="D214" s="35"/>
      <c r="E214" s="35"/>
      <c r="F214" s="35"/>
      <c r="G214" s="35"/>
      <c r="H214" s="35"/>
      <c r="I214" s="35"/>
      <c r="L214" s="36"/>
      <c r="M214" s="36"/>
      <c r="N214" s="36"/>
      <c r="O214" s="36"/>
      <c r="P214" s="36"/>
      <c r="Q214" s="36"/>
      <c r="R214" s="36"/>
      <c r="S214" s="36"/>
      <c r="Y214">
        <v>14.5</v>
      </c>
      <c r="Z214" s="36">
        <f>_xlfn.CHISQ.DIST($Y214,$Z$67,0)</f>
        <v>4.0876696933182535E-2</v>
      </c>
    </row>
    <row r="215" spans="3:26" x14ac:dyDescent="0.45">
      <c r="C215" s="35"/>
      <c r="D215" s="35"/>
      <c r="E215" s="35"/>
      <c r="F215" s="35"/>
      <c r="G215" s="35"/>
      <c r="H215" s="35"/>
      <c r="I215" s="35"/>
      <c r="L215" s="36"/>
      <c r="M215" s="36"/>
      <c r="N215" s="36"/>
      <c r="O215" s="36"/>
      <c r="P215" s="36"/>
      <c r="Q215" s="36"/>
      <c r="R215" s="36"/>
      <c r="S215" s="36"/>
      <c r="Y215">
        <v>14.6</v>
      </c>
      <c r="Z215" s="36">
        <f>_xlfn.CHISQ.DIST($Y215,$Z$67,0)</f>
        <v>3.9966901964165857E-2</v>
      </c>
    </row>
    <row r="216" spans="3:26" x14ac:dyDescent="0.45">
      <c r="C216" s="35"/>
      <c r="D216" s="35"/>
      <c r="E216" s="35"/>
      <c r="F216" s="35"/>
      <c r="G216" s="35"/>
      <c r="H216" s="35"/>
      <c r="I216" s="35"/>
      <c r="L216" s="36"/>
      <c r="M216" s="36"/>
      <c r="N216" s="36"/>
      <c r="O216" s="36"/>
      <c r="P216" s="36"/>
      <c r="Q216" s="36"/>
      <c r="R216" s="36"/>
      <c r="S216" s="36"/>
      <c r="Y216">
        <v>14.7</v>
      </c>
      <c r="Z216" s="36">
        <f>_xlfn.CHISQ.DIST($Y216,$Z$67,0)</f>
        <v>3.9070023907184441E-2</v>
      </c>
    </row>
    <row r="217" spans="3:26" x14ac:dyDescent="0.45">
      <c r="C217" s="35"/>
      <c r="D217" s="35"/>
      <c r="E217" s="35"/>
      <c r="F217" s="35"/>
      <c r="G217" s="35"/>
      <c r="H217" s="35"/>
      <c r="I217" s="35"/>
      <c r="L217" s="36"/>
      <c r="M217" s="36"/>
      <c r="N217" s="36"/>
      <c r="O217" s="36"/>
      <c r="P217" s="36"/>
      <c r="Q217" s="36"/>
      <c r="R217" s="36"/>
      <c r="S217" s="36"/>
      <c r="Y217">
        <v>14.8</v>
      </c>
      <c r="Z217" s="36">
        <f>_xlfn.CHISQ.DIST($Y217,$Z$67,0)</f>
        <v>3.8186202868378691E-2</v>
      </c>
    </row>
    <row r="218" spans="3:26" x14ac:dyDescent="0.45">
      <c r="C218" s="35"/>
      <c r="D218" s="35"/>
      <c r="E218" s="35"/>
      <c r="F218" s="35"/>
      <c r="G218" s="35"/>
      <c r="H218" s="35"/>
      <c r="I218" s="35"/>
      <c r="L218" s="36"/>
      <c r="M218" s="36"/>
      <c r="N218" s="36"/>
      <c r="O218" s="36"/>
      <c r="P218" s="36"/>
      <c r="Q218" s="36"/>
      <c r="R218" s="36"/>
      <c r="S218" s="36"/>
      <c r="Y218">
        <v>14.9</v>
      </c>
      <c r="Z218" s="36">
        <f>_xlfn.CHISQ.DIST($Y218,$Z$67,0)</f>
        <v>3.7315559992525206E-2</v>
      </c>
    </row>
    <row r="219" spans="3:26" x14ac:dyDescent="0.45">
      <c r="C219" s="35"/>
      <c r="D219" s="35"/>
      <c r="E219" s="35"/>
      <c r="F219" s="35"/>
      <c r="G219" s="35"/>
      <c r="H219" s="35"/>
      <c r="I219" s="35"/>
      <c r="L219" s="36"/>
      <c r="M219" s="36"/>
      <c r="N219" s="36"/>
      <c r="O219" s="36"/>
      <c r="P219" s="36"/>
      <c r="Q219" s="36"/>
      <c r="R219" s="36"/>
      <c r="S219" s="36"/>
      <c r="Y219">
        <v>15</v>
      </c>
      <c r="Z219" s="36">
        <f>_xlfn.CHISQ.DIST($Y219,$Z$67,0)</f>
        <v>3.6458198227518335E-2</v>
      </c>
    </row>
    <row r="220" spans="3:26" x14ac:dyDescent="0.45">
      <c r="C220" s="35"/>
      <c r="D220" s="35"/>
      <c r="E220" s="35"/>
      <c r="F220" s="35"/>
      <c r="G220" s="35"/>
      <c r="H220" s="35"/>
      <c r="I220" s="35"/>
      <c r="L220" s="36"/>
      <c r="M220" s="36"/>
      <c r="N220" s="36"/>
      <c r="O220" s="36"/>
      <c r="P220" s="36"/>
      <c r="Q220" s="36"/>
      <c r="R220" s="36"/>
      <c r="S220" s="36"/>
      <c r="Y220">
        <v>15.1</v>
      </c>
      <c r="Z220" s="36">
        <f>_xlfn.CHISQ.DIST($Y220,$Z$67,0)</f>
        <v>3.5614203076552213E-2</v>
      </c>
    </row>
    <row r="221" spans="3:26" x14ac:dyDescent="0.45">
      <c r="C221" s="35"/>
      <c r="D221" s="35"/>
      <c r="E221" s="35"/>
      <c r="F221" s="35"/>
      <c r="G221" s="35"/>
      <c r="H221" s="35"/>
      <c r="I221" s="35"/>
      <c r="L221" s="36"/>
      <c r="M221" s="36"/>
      <c r="N221" s="36"/>
      <c r="O221" s="36"/>
      <c r="P221" s="36"/>
      <c r="Q221" s="36"/>
      <c r="R221" s="36"/>
      <c r="S221" s="36"/>
      <c r="Y221">
        <v>15.2</v>
      </c>
      <c r="Z221" s="36">
        <f>_xlfn.CHISQ.DIST($Y221,$Z$67,0)</f>
        <v>3.4783643337287368E-2</v>
      </c>
    </row>
    <row r="222" spans="3:26" x14ac:dyDescent="0.45">
      <c r="C222" s="35"/>
      <c r="D222" s="35"/>
      <c r="E222" s="35"/>
      <c r="F222" s="35"/>
      <c r="G222" s="35"/>
      <c r="H222" s="35"/>
      <c r="I222" s="35"/>
      <c r="L222" s="36"/>
      <c r="M222" s="36"/>
      <c r="N222" s="36"/>
      <c r="O222" s="36"/>
      <c r="P222" s="36"/>
      <c r="Q222" s="36"/>
      <c r="R222" s="36"/>
      <c r="S222" s="36"/>
      <c r="Y222">
        <v>15.3</v>
      </c>
      <c r="Z222" s="36">
        <f>_xlfn.CHISQ.DIST($Y222,$Z$67,0)</f>
        <v>3.3966571827363602E-2</v>
      </c>
    </row>
    <row r="223" spans="3:26" x14ac:dyDescent="0.45">
      <c r="C223" s="35"/>
      <c r="D223" s="35"/>
      <c r="E223" s="35"/>
      <c r="F223" s="35"/>
      <c r="G223" s="35"/>
      <c r="H223" s="35"/>
      <c r="I223" s="35"/>
      <c r="L223" s="36"/>
      <c r="M223" s="36"/>
      <c r="N223" s="36"/>
      <c r="O223" s="36"/>
      <c r="P223" s="36"/>
      <c r="Q223" s="36"/>
      <c r="R223" s="36"/>
      <c r="S223" s="36"/>
      <c r="Y223">
        <v>15.4</v>
      </c>
      <c r="Z223" s="36">
        <f>_xlfn.CHISQ.DIST($Y223,$Z$67,0)</f>
        <v>3.3163026095695984E-2</v>
      </c>
    </row>
    <row r="224" spans="3:26" x14ac:dyDescent="0.45">
      <c r="C224" s="35"/>
      <c r="D224" s="35"/>
      <c r="E224" s="35"/>
      <c r="F224" s="35"/>
      <c r="G224" s="35"/>
      <c r="H224" s="35"/>
      <c r="I224" s="35"/>
      <c r="L224" s="36"/>
      <c r="M224" s="36"/>
      <c r="N224" s="36"/>
      <c r="O224" s="36"/>
      <c r="P224" s="36"/>
      <c r="Q224" s="36"/>
      <c r="R224" s="36"/>
      <c r="S224" s="36"/>
      <c r="Y224">
        <v>15.5</v>
      </c>
      <c r="Z224" s="36">
        <f>_xlfn.CHISQ.DIST($Y224,$Z$67,0)</f>
        <v>3.2373029119059218E-2</v>
      </c>
    </row>
    <row r="225" spans="3:26" x14ac:dyDescent="0.45">
      <c r="C225" s="35"/>
      <c r="D225" s="35"/>
      <c r="E225" s="35"/>
      <c r="F225" s="35"/>
      <c r="G225" s="35"/>
      <c r="H225" s="35"/>
      <c r="I225" s="35"/>
      <c r="L225" s="36"/>
      <c r="M225" s="36"/>
      <c r="N225" s="36"/>
      <c r="O225" s="36"/>
      <c r="P225" s="36"/>
      <c r="Q225" s="36"/>
      <c r="R225" s="36"/>
      <c r="S225" s="36"/>
      <c r="Y225">
        <v>15.6</v>
      </c>
      <c r="Z225" s="36">
        <f>_xlfn.CHISQ.DIST($Y225,$Z$67,0)</f>
        <v>3.1596589983532548E-2</v>
      </c>
    </row>
    <row r="226" spans="3:26" x14ac:dyDescent="0.45">
      <c r="C226" s="35"/>
      <c r="D226" s="35"/>
      <c r="E226" s="35"/>
      <c r="F226" s="35"/>
      <c r="G226" s="35"/>
      <c r="H226" s="35"/>
      <c r="I226" s="35"/>
      <c r="L226" s="36"/>
      <c r="M226" s="36"/>
      <c r="N226" s="36"/>
      <c r="O226" s="36"/>
      <c r="P226" s="36"/>
      <c r="Q226" s="36"/>
      <c r="R226" s="36"/>
      <c r="S226" s="36"/>
      <c r="Y226">
        <v>15.7</v>
      </c>
      <c r="Z226" s="36">
        <f>_xlfn.CHISQ.DIST($Y226,$Z$67,0)</f>
        <v>3.0833704550439652E-2</v>
      </c>
    </row>
    <row r="227" spans="3:26" x14ac:dyDescent="0.45">
      <c r="C227" s="35"/>
      <c r="D227" s="35"/>
      <c r="E227" s="35"/>
      <c r="F227" s="35"/>
      <c r="G227" s="35"/>
      <c r="H227" s="35"/>
      <c r="I227" s="35"/>
      <c r="L227" s="36"/>
      <c r="M227" s="36"/>
      <c r="N227" s="36"/>
      <c r="O227" s="36"/>
      <c r="P227" s="36"/>
      <c r="Q227" s="36"/>
      <c r="R227" s="36"/>
      <c r="S227" s="36"/>
      <c r="Y227">
        <v>15.8</v>
      </c>
      <c r="Z227" s="36">
        <f>_xlfn.CHISQ.DIST($Y227,$Z$67,0)</f>
        <v>3.0084356106475561E-2</v>
      </c>
    </row>
    <row r="228" spans="3:26" x14ac:dyDescent="0.45">
      <c r="C228" s="35"/>
      <c r="D228" s="35"/>
      <c r="E228" s="35"/>
      <c r="F228" s="35"/>
      <c r="G228" s="35"/>
      <c r="H228" s="35"/>
      <c r="I228" s="35"/>
      <c r="L228" s="36"/>
      <c r="M228" s="36"/>
      <c r="N228" s="36"/>
      <c r="O228" s="36"/>
      <c r="P228" s="36"/>
      <c r="Q228" s="36"/>
      <c r="R228" s="36"/>
      <c r="S228" s="36"/>
      <c r="Y228">
        <v>15.9</v>
      </c>
      <c r="Z228" s="36">
        <f>_xlfn.CHISQ.DIST($Y228,$Z$67,0)</f>
        <v>2.9348515997769289E-2</v>
      </c>
    </row>
    <row r="229" spans="3:26" x14ac:dyDescent="0.45">
      <c r="C229" s="35"/>
      <c r="D229" s="35"/>
      <c r="E229" s="35"/>
      <c r="F229" s="35"/>
      <c r="G229" s="35"/>
      <c r="H229" s="35"/>
      <c r="I229" s="35"/>
      <c r="L229" s="36"/>
      <c r="M229" s="36"/>
      <c r="N229" s="36"/>
      <c r="O229" s="36"/>
      <c r="P229" s="36"/>
      <c r="Q229" s="36"/>
      <c r="R229" s="36"/>
      <c r="S229" s="36"/>
      <c r="Y229">
        <v>16</v>
      </c>
      <c r="Z229" s="36">
        <f>_xlfn.CHISQ.DIST($Y229,$Z$67,0)</f>
        <v>2.8626144247681017E-2</v>
      </c>
    </row>
    <row r="230" spans="3:26" x14ac:dyDescent="0.45">
      <c r="C230" s="35"/>
      <c r="D230" s="35"/>
      <c r="E230" s="35"/>
      <c r="F230" s="35"/>
      <c r="G230" s="35"/>
      <c r="H230" s="35"/>
      <c r="I230" s="35"/>
      <c r="L230" s="36"/>
      <c r="M230" s="36"/>
      <c r="N230" s="36"/>
      <c r="O230" s="36"/>
      <c r="P230" s="36"/>
      <c r="Q230" s="36"/>
      <c r="R230" s="36"/>
      <c r="S230" s="36"/>
      <c r="Y230">
        <v>16.100000000000001</v>
      </c>
      <c r="Z230" s="36">
        <f>_xlfn.CHISQ.DIST($Y230,$Z$67,0)</f>
        <v>2.7917190158182146E-2</v>
      </c>
    </row>
    <row r="231" spans="3:26" x14ac:dyDescent="0.45">
      <c r="C231" s="35"/>
      <c r="D231" s="35"/>
      <c r="E231" s="35"/>
      <c r="F231" s="35"/>
      <c r="G231" s="35"/>
      <c r="H231" s="35"/>
      <c r="I231" s="35"/>
      <c r="L231" s="36"/>
      <c r="M231" s="36"/>
      <c r="N231" s="36"/>
      <c r="O231" s="36"/>
      <c r="P231" s="36"/>
      <c r="Q231" s="36"/>
      <c r="R231" s="36"/>
      <c r="S231" s="36"/>
      <c r="Y231">
        <v>16.2</v>
      </c>
      <c r="Z231" s="36">
        <f>_xlfn.CHISQ.DIST($Y231,$Z$67,0)</f>
        <v>2.7221592894711346E-2</v>
      </c>
    </row>
    <row r="232" spans="3:26" x14ac:dyDescent="0.45">
      <c r="C232" s="35"/>
      <c r="D232" s="35"/>
      <c r="E232" s="35"/>
      <c r="F232" s="35"/>
      <c r="G232" s="35"/>
      <c r="H232" s="35"/>
      <c r="I232" s="35"/>
      <c r="L232" s="36"/>
      <c r="M232" s="36"/>
      <c r="N232" s="36"/>
      <c r="O232" s="36"/>
      <c r="P232" s="36"/>
      <c r="Q232" s="36"/>
      <c r="R232" s="36"/>
      <c r="S232" s="36"/>
      <c r="Y232">
        <v>16.3</v>
      </c>
      <c r="Z232" s="36">
        <f>_xlfn.CHISQ.DIST($Y232,$Z$67,0)</f>
        <v>2.6539282054441806E-2</v>
      </c>
    </row>
    <row r="233" spans="3:26" x14ac:dyDescent="0.45">
      <c r="C233" s="35"/>
      <c r="D233" s="35"/>
      <c r="E233" s="35"/>
      <c r="F233" s="35"/>
      <c r="G233" s="35"/>
      <c r="H233" s="35"/>
      <c r="I233" s="35"/>
      <c r="L233" s="36"/>
      <c r="M233" s="36"/>
      <c r="N233" s="36"/>
      <c r="O233" s="36"/>
      <c r="P233" s="36"/>
      <c r="Q233" s="36"/>
      <c r="R233" s="36"/>
      <c r="S233" s="36"/>
      <c r="Y233">
        <v>16.399999999999999</v>
      </c>
      <c r="Z233" s="36">
        <f>_xlfn.CHISQ.DIST($Y233,$Z$67,0)</f>
        <v>2.5870178217935025E-2</v>
      </c>
    </row>
    <row r="234" spans="3:26" x14ac:dyDescent="0.45">
      <c r="C234" s="35"/>
      <c r="D234" s="35"/>
      <c r="E234" s="35"/>
      <c r="F234" s="35"/>
      <c r="G234" s="35"/>
      <c r="H234" s="35"/>
      <c r="I234" s="35"/>
      <c r="L234" s="36"/>
      <c r="M234" s="36"/>
      <c r="N234" s="36"/>
      <c r="O234" s="36"/>
      <c r="P234" s="36"/>
      <c r="Q234" s="36"/>
      <c r="R234" s="36"/>
      <c r="S234" s="36"/>
      <c r="Y234">
        <v>16.5</v>
      </c>
      <c r="Z234" s="36">
        <f>_xlfn.CHISQ.DIST($Y234,$Z$67,0)</f>
        <v>2.5214193484191971E-2</v>
      </c>
    </row>
    <row r="235" spans="3:26" x14ac:dyDescent="0.45">
      <c r="C235" s="35"/>
      <c r="D235" s="35"/>
      <c r="E235" s="35"/>
      <c r="F235" s="35"/>
      <c r="G235" s="35"/>
      <c r="H235" s="35"/>
      <c r="I235" s="35"/>
      <c r="L235" s="36"/>
      <c r="M235" s="36"/>
      <c r="N235" s="36"/>
      <c r="O235" s="36"/>
      <c r="P235" s="36"/>
      <c r="Q235" s="36"/>
      <c r="R235" s="36"/>
      <c r="S235" s="36"/>
      <c r="Y235">
        <v>16.600000000000001</v>
      </c>
      <c r="Z235" s="36">
        <f>_xlfn.CHISQ.DIST($Y235,$Z$67,0)</f>
        <v>2.4571231989147256E-2</v>
      </c>
    </row>
    <row r="236" spans="3:26" x14ac:dyDescent="0.45">
      <c r="C236" s="35"/>
      <c r="D236" s="35"/>
      <c r="E236" s="35"/>
      <c r="F236" s="35"/>
      <c r="G236" s="35"/>
      <c r="H236" s="35"/>
      <c r="I236" s="35"/>
      <c r="L236" s="36"/>
      <c r="M236" s="36"/>
      <c r="N236" s="36"/>
      <c r="O236" s="36"/>
      <c r="P236" s="36"/>
      <c r="Q236" s="36"/>
      <c r="R236" s="36"/>
      <c r="S236" s="36"/>
      <c r="Y236">
        <v>16.7</v>
      </c>
      <c r="Z236" s="36">
        <f>_xlfn.CHISQ.DIST($Y236,$Z$67,0)</f>
        <v>2.3941190407682989E-2</v>
      </c>
    </row>
    <row r="237" spans="3:26" x14ac:dyDescent="0.45">
      <c r="C237" s="35"/>
      <c r="D237" s="35"/>
      <c r="E237" s="35"/>
      <c r="F237" s="35"/>
      <c r="G237" s="35"/>
      <c r="H237" s="35"/>
      <c r="I237" s="35"/>
      <c r="L237" s="36"/>
      <c r="M237" s="36"/>
      <c r="N237" s="36"/>
      <c r="O237" s="36"/>
      <c r="P237" s="36"/>
      <c r="Q237" s="36"/>
      <c r="R237" s="36"/>
      <c r="S237" s="36"/>
      <c r="Y237">
        <v>16.8</v>
      </c>
      <c r="Z237" s="36">
        <f>_xlfn.CHISQ.DIST($Y237,$Z$67,0)</f>
        <v>2.33239584392675E-2</v>
      </c>
    </row>
    <row r="238" spans="3:26" x14ac:dyDescent="0.45">
      <c r="C238" s="35"/>
      <c r="D238" s="35"/>
      <c r="E238" s="35"/>
      <c r="F238" s="35"/>
      <c r="G238" s="35"/>
      <c r="H238" s="35"/>
      <c r="I238" s="35"/>
      <c r="L238" s="36"/>
      <c r="M238" s="36"/>
      <c r="N238" s="36"/>
      <c r="O238" s="36"/>
      <c r="P238" s="36"/>
      <c r="Q238" s="36"/>
      <c r="R238" s="36"/>
      <c r="S238" s="36"/>
      <c r="Y238">
        <v>16.899999999999999</v>
      </c>
      <c r="Z238" s="36">
        <f>_xlfn.CHISQ.DIST($Y238,$Z$67,0)</f>
        <v>2.2719419277351813E-2</v>
      </c>
    </row>
    <row r="239" spans="3:26" x14ac:dyDescent="0.45">
      <c r="C239" s="35"/>
      <c r="D239" s="35"/>
      <c r="E239" s="35"/>
      <c r="F239" s="35"/>
      <c r="G239" s="35"/>
      <c r="H239" s="35"/>
      <c r="I239" s="35"/>
      <c r="L239" s="36"/>
      <c r="M239" s="36"/>
      <c r="N239" s="36"/>
      <c r="O239" s="36"/>
      <c r="P239" s="36"/>
      <c r="Q239" s="36"/>
      <c r="R239" s="36"/>
      <c r="S239" s="36"/>
      <c r="Y239">
        <v>17</v>
      </c>
      <c r="Z239" s="36">
        <f>_xlfn.CHISQ.DIST($Y239,$Z$67,0)</f>
        <v>2.2127450062679698E-2</v>
      </c>
    </row>
    <row r="240" spans="3:26" x14ac:dyDescent="0.45">
      <c r="C240" s="35"/>
      <c r="D240" s="35"/>
      <c r="E240" s="35"/>
      <c r="F240" s="35"/>
      <c r="G240" s="35"/>
      <c r="H240" s="35"/>
      <c r="I240" s="35"/>
      <c r="L240" s="36"/>
      <c r="M240" s="36"/>
      <c r="N240" s="36"/>
      <c r="O240" s="36"/>
      <c r="P240" s="36"/>
      <c r="Q240" s="36"/>
      <c r="R240" s="36"/>
      <c r="S240" s="36"/>
      <c r="Y240">
        <v>17.100000000000001</v>
      </c>
      <c r="Z240" s="36">
        <f>_xlfn.CHISQ.DIST($Y240,$Z$67,0)</f>
        <v>2.1547922320691072E-2</v>
      </c>
    </row>
    <row r="241" spans="3:26" x14ac:dyDescent="0.45">
      <c r="C241" s="35"/>
      <c r="D241" s="35"/>
      <c r="E241" s="35"/>
      <c r="F241" s="35"/>
      <c r="G241" s="35"/>
      <c r="H241" s="35"/>
      <c r="I241" s="35"/>
      <c r="Y241">
        <v>17.2</v>
      </c>
      <c r="Z241" s="36">
        <f>_xlfn.CHISQ.DIST($Y241,$Z$67,0)</f>
        <v>2.0980702383217111E-2</v>
      </c>
    </row>
    <row r="242" spans="3:26" x14ac:dyDescent="0.45">
      <c r="C242" s="35"/>
      <c r="D242" s="35"/>
      <c r="E242" s="35"/>
      <c r="F242" s="35"/>
      <c r="G242" s="35"/>
      <c r="H242" s="35"/>
      <c r="I242" s="35"/>
      <c r="Y242">
        <v>17.3</v>
      </c>
      <c r="Z242" s="36">
        <f>_xlfn.CHISQ.DIST($Y242,$Z$67,0)</f>
        <v>2.042565179468523E-2</v>
      </c>
    </row>
    <row r="243" spans="3:26" x14ac:dyDescent="0.45">
      <c r="C243" s="35"/>
      <c r="D243" s="35"/>
      <c r="E243" s="35"/>
      <c r="F243" s="35"/>
      <c r="G243" s="35"/>
      <c r="H243" s="35"/>
      <c r="I243" s="35"/>
      <c r="Y243">
        <v>17.399999999999999</v>
      </c>
      <c r="Z243" s="36">
        <f>_xlfn.CHISQ.DIST($Y243,$Z$67,0)</f>
        <v>1.9882627703068107E-2</v>
      </c>
    </row>
    <row r="244" spans="3:26" x14ac:dyDescent="0.45">
      <c r="C244" s="35"/>
      <c r="D244" s="35"/>
      <c r="E244" s="35"/>
      <c r="F244" s="35"/>
      <c r="G244" s="35"/>
      <c r="H244" s="35"/>
      <c r="I244" s="35"/>
      <c r="Y244">
        <v>17.5</v>
      </c>
      <c r="Z244" s="36">
        <f>_xlfn.CHISQ.DIST($Y244,$Z$67,0)</f>
        <v>1.9351483235825542E-2</v>
      </c>
    </row>
    <row r="245" spans="3:26" x14ac:dyDescent="0.45">
      <c r="C245" s="35"/>
      <c r="D245" s="35"/>
      <c r="E245" s="35"/>
      <c r="F245" s="35"/>
      <c r="G245" s="35"/>
      <c r="H245" s="35"/>
      <c r="I245" s="35"/>
      <c r="Y245">
        <v>17.600000000000001</v>
      </c>
      <c r="Z245" s="36">
        <f>_xlfn.CHISQ.DIST($Y245,$Z$67,0)</f>
        <v>1.8832067861101847E-2</v>
      </c>
    </row>
    <row r="246" spans="3:26" x14ac:dyDescent="0.45">
      <c r="C246" s="35"/>
      <c r="D246" s="35"/>
      <c r="E246" s="35"/>
      <c r="F246" s="35"/>
      <c r="G246" s="35"/>
      <c r="H246" s="35"/>
      <c r="I246" s="35"/>
      <c r="Y246">
        <v>17.7</v>
      </c>
      <c r="Z246" s="36">
        <f>_xlfn.CHISQ.DIST($Y246,$Z$67,0)</f>
        <v>1.8324227734452851E-2</v>
      </c>
    </row>
    <row r="247" spans="3:26" x14ac:dyDescent="0.45">
      <c r="C247" s="35"/>
      <c r="D247" s="35"/>
      <c r="E247" s="35"/>
      <c r="F247" s="35"/>
      <c r="G247" s="35"/>
      <c r="H247" s="35"/>
      <c r="I247" s="35"/>
      <c r="Y247">
        <v>17.8</v>
      </c>
      <c r="Z247" s="36">
        <f>_xlfn.CHISQ.DIST($Y247,$Z$67,0)</f>
        <v>1.7827806031386766E-2</v>
      </c>
    </row>
    <row r="248" spans="3:26" x14ac:dyDescent="0.45">
      <c r="C248" s="35"/>
      <c r="D248" s="35"/>
      <c r="E248" s="35"/>
      <c r="F248" s="35"/>
      <c r="G248" s="35"/>
      <c r="H248" s="35"/>
      <c r="I248" s="35"/>
      <c r="Y248">
        <v>17.899999999999999</v>
      </c>
      <c r="Z248" s="36">
        <f>_xlfn.CHISQ.DIST($Y248,$Z$67,0)</f>
        <v>1.7342643266012783E-2</v>
      </c>
    </row>
    <row r="249" spans="3:26" x14ac:dyDescent="0.45">
      <c r="C249" s="35"/>
      <c r="D249" s="35"/>
      <c r="E249" s="35"/>
      <c r="F249" s="35"/>
      <c r="G249" s="35"/>
      <c r="H249" s="35"/>
      <c r="I249" s="35"/>
      <c r="Y249">
        <v>18</v>
      </c>
      <c r="Z249" s="36">
        <f>_xlfn.CHISQ.DIST($Y249,$Z$67,0)</f>
        <v>1.686857759609801E-2</v>
      </c>
    </row>
    <row r="250" spans="3:26" x14ac:dyDescent="0.45">
      <c r="C250" s="35"/>
      <c r="D250" s="35"/>
      <c r="E250" s="35"/>
      <c r="F250" s="35"/>
      <c r="G250" s="35"/>
      <c r="H250" s="35"/>
      <c r="I250" s="35"/>
      <c r="Y250">
        <v>18.100000000000001</v>
      </c>
      <c r="Z250" s="36">
        <f>_xlfn.CHISQ.DIST($Y250,$Z$67,0)</f>
        <v>1.640544511484078E-2</v>
      </c>
    </row>
    <row r="251" spans="3:26" x14ac:dyDescent="0.45">
      <c r="C251" s="35"/>
      <c r="D251" s="35"/>
      <c r="E251" s="35"/>
      <c r="F251" s="35"/>
      <c r="G251" s="35"/>
      <c r="H251" s="35"/>
      <c r="I251" s="35"/>
      <c r="Y251">
        <v>18.2</v>
      </c>
      <c r="Z251" s="36">
        <f>_xlfn.CHISQ.DIST($Y251,$Z$67,0)</f>
        <v>1.5953080129673097E-2</v>
      </c>
    </row>
    <row r="252" spans="3:26" x14ac:dyDescent="0.45">
      <c r="C252" s="35"/>
      <c r="D252" s="35"/>
      <c r="E252" s="35"/>
      <c r="F252" s="35"/>
      <c r="G252" s="35"/>
      <c r="H252" s="35"/>
      <c r="I252" s="35"/>
      <c r="Y252">
        <v>18.3</v>
      </c>
      <c r="Z252" s="36">
        <f>_xlfn.CHISQ.DIST($Y252,$Z$67,0)</f>
        <v>1.5511315428409552E-2</v>
      </c>
    </row>
    <row r="253" spans="3:26" x14ac:dyDescent="0.45">
      <c r="C253" s="35"/>
      <c r="D253" s="35"/>
      <c r="E253" s="35"/>
      <c r="F253" s="35"/>
      <c r="G253" s="35"/>
      <c r="H253" s="35"/>
      <c r="I253" s="35"/>
      <c r="Y253">
        <v>18.399999999999999</v>
      </c>
      <c r="Z253" s="36">
        <f>_xlfn.CHISQ.DIST($Y253,$Z$67,0)</f>
        <v>1.507998253306349E-2</v>
      </c>
    </row>
    <row r="254" spans="3:26" x14ac:dyDescent="0.45">
      <c r="C254" s="35"/>
      <c r="D254" s="35"/>
      <c r="E254" s="35"/>
      <c r="F254" s="35"/>
      <c r="G254" s="35"/>
      <c r="H254" s="35"/>
      <c r="I254" s="35"/>
      <c r="Y254">
        <v>18.5</v>
      </c>
      <c r="Z254" s="36">
        <f>_xlfn.CHISQ.DIST($Y254,$Z$67,0)</f>
        <v>1.4658911941653282E-2</v>
      </c>
    </row>
    <row r="255" spans="3:26" x14ac:dyDescent="0.45">
      <c r="C255" s="35"/>
      <c r="D255" s="35"/>
      <c r="E255" s="35"/>
      <c r="F255" s="35"/>
      <c r="G255" s="35"/>
      <c r="H255" s="35"/>
      <c r="I255" s="35"/>
      <c r="Y255">
        <v>18.600000000000001</v>
      </c>
      <c r="Z255" s="36">
        <f>_xlfn.CHISQ.DIST($Y255,$Z$67,0)</f>
        <v>1.4247933358323505E-2</v>
      </c>
    </row>
    <row r="256" spans="3:26" x14ac:dyDescent="0.45">
      <c r="C256" s="35"/>
      <c r="D256" s="35"/>
      <c r="E256" s="35"/>
      <c r="F256" s="35"/>
      <c r="G256" s="35"/>
      <c r="H256" s="35"/>
      <c r="I256" s="35"/>
      <c r="Y256">
        <v>18.7</v>
      </c>
      <c r="Z256" s="36">
        <f>_xlfn.CHISQ.DIST($Y256,$Z$67,0)</f>
        <v>1.3846875912106312E-2</v>
      </c>
    </row>
    <row r="257" spans="3:26" x14ac:dyDescent="0.45">
      <c r="C257" s="35"/>
      <c r="D257" s="35"/>
      <c r="E257" s="35"/>
      <c r="F257" s="35"/>
      <c r="G257" s="35"/>
      <c r="H257" s="35"/>
      <c r="I257" s="35"/>
      <c r="Y257">
        <v>18.8</v>
      </c>
      <c r="Z257" s="36">
        <f>_xlfn.CHISQ.DIST($Y257,$Z$67,0)</f>
        <v>1.3455568364648427E-2</v>
      </c>
    </row>
    <row r="258" spans="3:26" x14ac:dyDescent="0.45">
      <c r="C258" s="35"/>
      <c r="D258" s="35"/>
      <c r="E258" s="35"/>
      <c r="F258" s="35"/>
      <c r="G258" s="35"/>
      <c r="H258" s="35"/>
      <c r="I258" s="35"/>
      <c r="Y258">
        <v>18.899999999999999</v>
      </c>
      <c r="Z258" s="36">
        <f>_xlfn.CHISQ.DIST($Y258,$Z$67,0)</f>
        <v>1.3073839307228699E-2</v>
      </c>
    </row>
    <row r="259" spans="3:26" x14ac:dyDescent="0.45">
      <c r="C259" s="35"/>
      <c r="D259" s="35"/>
      <c r="E259" s="35"/>
      <c r="F259" s="35"/>
      <c r="G259" s="35"/>
      <c r="H259" s="35"/>
      <c r="I259" s="35"/>
      <c r="Y259">
        <v>19</v>
      </c>
      <c r="Z259" s="36">
        <f>_xlfn.CHISQ.DIST($Y259,$Z$67,0)</f>
        <v>1.2701517347389361E-2</v>
      </c>
    </row>
    <row r="260" spans="3:26" x14ac:dyDescent="0.45">
      <c r="C260" s="35"/>
      <c r="D260" s="35"/>
      <c r="E260" s="35"/>
      <c r="F260" s="35"/>
      <c r="G260" s="35"/>
      <c r="H260" s="35"/>
      <c r="I260" s="35"/>
      <c r="Y260">
        <v>19.100000000000001</v>
      </c>
      <c r="Z260" s="36">
        <f>_xlfn.CHISQ.DIST($Y260,$Z$67,0)</f>
        <v>1.2338431285503042E-2</v>
      </c>
    </row>
    <row r="261" spans="3:26" x14ac:dyDescent="0.45">
      <c r="C261" s="35"/>
      <c r="D261" s="35"/>
      <c r="E261" s="35"/>
      <c r="F261" s="35"/>
      <c r="G261" s="35"/>
      <c r="H261" s="35"/>
      <c r="I261" s="35"/>
      <c r="Y261">
        <v>19.2</v>
      </c>
      <c r="Z261" s="36">
        <f>_xlfn.CHISQ.DIST($Y261,$Z$67,0)</f>
        <v>1.1984410281594422E-2</v>
      </c>
    </row>
    <row r="262" spans="3:26" x14ac:dyDescent="0.45">
      <c r="C262" s="35"/>
      <c r="D262" s="35"/>
      <c r="E262" s="35"/>
      <c r="F262" s="35"/>
      <c r="G262" s="35"/>
      <c r="H262" s="35"/>
      <c r="I262" s="35"/>
      <c r="Y262">
        <v>19.3</v>
      </c>
      <c r="Z262" s="36">
        <f>_xlfn.CHISQ.DIST($Y262,$Z$67,0)</f>
        <v>1.1639284012732986E-2</v>
      </c>
    </row>
    <row r="263" spans="3:26" x14ac:dyDescent="0.45">
      <c r="C263" s="35"/>
      <c r="D263" s="35"/>
      <c r="E263" s="35"/>
      <c r="F263" s="35"/>
      <c r="G263" s="35"/>
      <c r="H263" s="35"/>
      <c r="I263" s="35"/>
      <c r="Y263">
        <v>19.399999999999999</v>
      </c>
      <c r="Z263" s="36">
        <f>_xlfn.CHISQ.DIST($Y263,$Z$67,0)</f>
        <v>1.1302882821310018E-2</v>
      </c>
    </row>
    <row r="264" spans="3:26" x14ac:dyDescent="0.45">
      <c r="C264" s="35"/>
      <c r="D264" s="35"/>
      <c r="E264" s="35"/>
      <c r="F264" s="35"/>
      <c r="G264" s="35"/>
      <c r="H264" s="35"/>
      <c r="I264" s="35"/>
      <c r="Y264">
        <v>19.5</v>
      </c>
      <c r="Z264" s="36">
        <f>_xlfn.CHISQ.DIST($Y264,$Z$67,0)</f>
        <v>1.0975037854508866E-2</v>
      </c>
    </row>
    <row r="265" spans="3:26" x14ac:dyDescent="0.45">
      <c r="C265" s="35"/>
      <c r="D265" s="35"/>
      <c r="E265" s="35"/>
      <c r="F265" s="35"/>
      <c r="G265" s="35"/>
      <c r="H265" s="35"/>
      <c r="I265" s="35"/>
      <c r="Y265">
        <v>19.600000000000001</v>
      </c>
      <c r="Z265" s="36">
        <f>_xlfn.CHISQ.DIST($Y265,$Z$67,0)</f>
        <v>1.0655581195273768E-2</v>
      </c>
    </row>
    <row r="266" spans="3:26" x14ac:dyDescent="0.45">
      <c r="C266" s="35"/>
      <c r="D266" s="35"/>
      <c r="E266" s="35"/>
      <c r="F266" s="35"/>
      <c r="G266" s="35"/>
      <c r="H266" s="35"/>
      <c r="I266" s="35"/>
      <c r="Y266">
        <v>19.7</v>
      </c>
      <c r="Z266" s="36">
        <f>_xlfn.CHISQ.DIST($Y266,$Z$67,0)</f>
        <v>1.0344345985078109E-2</v>
      </c>
    </row>
    <row r="267" spans="3:26" x14ac:dyDescent="0.45">
      <c r="C267" s="35"/>
      <c r="D267" s="35"/>
      <c r="E267" s="35"/>
      <c r="F267" s="35"/>
      <c r="G267" s="35"/>
      <c r="H267" s="35"/>
      <c r="I267" s="35"/>
      <c r="Y267">
        <v>19.8</v>
      </c>
      <c r="Z267" s="36">
        <f>_xlfn.CHISQ.DIST($Y267,$Z$67,0)</f>
        <v>1.0041166538787619E-2</v>
      </c>
    </row>
    <row r="268" spans="3:26" x14ac:dyDescent="0.45">
      <c r="C268" s="35"/>
      <c r="D268" s="35"/>
      <c r="E268" s="35"/>
      <c r="F268" s="35"/>
      <c r="G268" s="35"/>
      <c r="H268" s="35"/>
      <c r="I268" s="35"/>
      <c r="Y268">
        <v>19.899999999999999</v>
      </c>
      <c r="Z268" s="36">
        <f>_xlfn.CHISQ.DIST($Y268,$Z$67,0)</f>
        <v>9.745878451910257E-3</v>
      </c>
    </row>
    <row r="269" spans="3:26" x14ac:dyDescent="0.45">
      <c r="C269" s="35"/>
      <c r="D269" s="35"/>
      <c r="E269" s="35"/>
      <c r="F269" s="35"/>
      <c r="G269" s="35"/>
      <c r="H269" s="35"/>
      <c r="I269" s="35"/>
      <c r="Y269">
        <v>20</v>
      </c>
      <c r="Z269" s="36">
        <f>_xlfn.CHISQ.DIST($Y269,$Z$67,0)</f>
        <v>9.4583187005176789E-3</v>
      </c>
    </row>
    <row r="270" spans="3:26" x14ac:dyDescent="0.45">
      <c r="C270" s="35"/>
      <c r="D270" s="35"/>
      <c r="E270" s="35"/>
      <c r="F270" s="35"/>
      <c r="G270" s="35"/>
      <c r="H270" s="35"/>
      <c r="I270" s="35"/>
      <c r="Y270">
        <v>20.100000000000001</v>
      </c>
      <c r="Z270" s="36">
        <f>_xlfn.CHISQ.DIST($Y270,$Z$67,0)</f>
        <v>9.1783257341193306E-3</v>
      </c>
    </row>
    <row r="271" spans="3:26" x14ac:dyDescent="0.45">
      <c r="C271" s="35"/>
      <c r="D271" s="35"/>
      <c r="E271" s="35"/>
      <c r="F271" s="35"/>
      <c r="G271" s="35"/>
      <c r="H271" s="35"/>
      <c r="I271" s="35"/>
      <c r="Y271">
        <v>20.2</v>
      </c>
      <c r="Z271" s="36">
        <f>_xlfn.CHISQ.DIST($Y271,$Z$67,0)</f>
        <v>8.9057395617634129E-3</v>
      </c>
    </row>
    <row r="272" spans="3:26" x14ac:dyDescent="0.45">
      <c r="C272" s="35"/>
      <c r="D272" s="35"/>
      <c r="E272" s="35"/>
      <c r="F272" s="35"/>
      <c r="G272" s="35"/>
      <c r="H272" s="35"/>
      <c r="I272" s="35"/>
      <c r="Y272">
        <v>20.3</v>
      </c>
      <c r="Z272" s="36">
        <f>_xlfn.CHISQ.DIST($Y272,$Z$67,0)</f>
        <v>8.6404018316337539E-3</v>
      </c>
    </row>
    <row r="273" spans="3:26" x14ac:dyDescent="0.45">
      <c r="C273" s="35"/>
      <c r="D273" s="35"/>
      <c r="E273" s="35"/>
      <c r="F273" s="35"/>
      <c r="G273" s="35"/>
      <c r="H273" s="35"/>
      <c r="I273" s="35"/>
      <c r="Y273">
        <v>20.399999999999999</v>
      </c>
      <c r="Z273" s="36">
        <f>_xlfn.CHISQ.DIST($Y273,$Z$67,0)</f>
        <v>8.3821559044057609E-3</v>
      </c>
    </row>
    <row r="274" spans="3:26" x14ac:dyDescent="0.45">
      <c r="C274" s="35"/>
      <c r="D274" s="35"/>
      <c r="E274" s="35"/>
      <c r="F274" s="35"/>
      <c r="G274" s="35"/>
      <c r="H274" s="35"/>
      <c r="I274" s="35"/>
      <c r="Y274">
        <v>20.5</v>
      </c>
      <c r="Z274" s="36">
        <f>_xlfn.CHISQ.DIST($Y274,$Z$67,0)</f>
        <v>8.1308469206181153E-3</v>
      </c>
    </row>
    <row r="275" spans="3:26" x14ac:dyDescent="0.45">
      <c r="C275" s="35"/>
      <c r="D275" s="35"/>
      <c r="E275" s="35"/>
      <c r="F275" s="35"/>
      <c r="G275" s="35"/>
      <c r="H275" s="35"/>
      <c r="I275" s="35"/>
      <c r="Y275">
        <v>20.6</v>
      </c>
      <c r="Z275" s="36">
        <f>_xlfn.CHISQ.DIST($Y275,$Z$67,0)</f>
        <v>7.8863218623115208E-3</v>
      </c>
    </row>
    <row r="276" spans="3:26" x14ac:dyDescent="0.45">
      <c r="C276" s="35"/>
      <c r="D276" s="35"/>
      <c r="E276" s="35"/>
      <c r="F276" s="35"/>
      <c r="G276" s="35"/>
      <c r="H276" s="35"/>
      <c r="I276" s="35"/>
      <c r="Y276">
        <v>20.7</v>
      </c>
      <c r="Z276" s="36">
        <f>_xlfn.CHISQ.DIST($Y276,$Z$67,0)</f>
        <v>7.6484296091789113E-3</v>
      </c>
    </row>
    <row r="277" spans="3:26" x14ac:dyDescent="0.45">
      <c r="C277" s="35"/>
      <c r="D277" s="35"/>
      <c r="E277" s="35"/>
      <c r="F277" s="35"/>
      <c r="G277" s="35"/>
      <c r="H277" s="35"/>
      <c r="I277" s="35"/>
      <c r="Y277">
        <v>20.8</v>
      </c>
      <c r="Z277" s="36">
        <f>_xlfn.CHISQ.DIST($Y277,$Z$67,0)</f>
        <v>7.4170209894657436E-3</v>
      </c>
    </row>
    <row r="278" spans="3:26" x14ac:dyDescent="0.45">
      <c r="C278" s="35"/>
      <c r="D278" s="35"/>
      <c r="E278" s="35"/>
      <c r="F278" s="35"/>
      <c r="G278" s="35"/>
      <c r="H278" s="35"/>
      <c r="I278" s="35"/>
      <c r="Y278">
        <v>20.9</v>
      </c>
      <c r="Z278" s="36">
        <f>_xlfn.CHISQ.DIST($Y278,$Z$67,0)</f>
        <v>7.1919488258527734E-3</v>
      </c>
    </row>
    <row r="279" spans="3:26" x14ac:dyDescent="0.45">
      <c r="C279" s="35"/>
      <c r="D279" s="35"/>
      <c r="E279" s="35"/>
      <c r="F279" s="35"/>
      <c r="G279" s="35"/>
      <c r="H279" s="35"/>
      <c r="I279" s="35"/>
      <c r="Y279">
        <v>21</v>
      </c>
      <c r="Z279" s="36">
        <f>_xlfn.CHISQ.DIST($Y279,$Z$67,0)</f>
        <v>6.9730679765471083E-3</v>
      </c>
    </row>
    <row r="280" spans="3:26" x14ac:dyDescent="0.45">
      <c r="C280" s="35"/>
      <c r="D280" s="35"/>
      <c r="E280" s="35"/>
      <c r="F280" s="35"/>
      <c r="G280" s="35"/>
      <c r="H280" s="35"/>
      <c r="I280" s="35"/>
      <c r="Y280">
        <v>21.1</v>
      </c>
      <c r="Z280" s="36">
        <f>_xlfn.CHISQ.DIST($Y280,$Z$67,0)</f>
        <v>6.7602353718014133E-3</v>
      </c>
    </row>
    <row r="281" spans="3:26" x14ac:dyDescent="0.45">
      <c r="C281" s="35"/>
      <c r="D281" s="35"/>
      <c r="E281" s="35"/>
      <c r="F281" s="35"/>
      <c r="G281" s="35"/>
      <c r="H281" s="35"/>
      <c r="I281" s="35"/>
      <c r="Y281">
        <v>21.2</v>
      </c>
      <c r="Z281" s="36">
        <f>_xlfn.CHISQ.DIST($Y281,$Z$67,0)</f>
        <v>6.5533100460747036E-3</v>
      </c>
    </row>
    <row r="282" spans="3:26" x14ac:dyDescent="0.45">
      <c r="C282" s="35"/>
      <c r="D282" s="35"/>
      <c r="E282" s="35"/>
      <c r="F282" s="35"/>
      <c r="G282" s="35"/>
      <c r="H282" s="35"/>
      <c r="I282" s="35"/>
      <c r="Y282">
        <v>21.3</v>
      </c>
      <c r="Z282" s="36">
        <f>_xlfn.CHISQ.DIST($Y282,$Z$67,0)</f>
        <v>6.3521531660419104E-3</v>
      </c>
    </row>
    <row r="283" spans="3:26" x14ac:dyDescent="0.45">
      <c r="C283" s="35"/>
      <c r="D283" s="35"/>
      <c r="E283" s="35"/>
      <c r="F283" s="35"/>
      <c r="G283" s="35"/>
      <c r="H283" s="35"/>
      <c r="I283" s="35"/>
      <c r="Y283">
        <v>21.4</v>
      </c>
      <c r="Z283" s="36">
        <f>_xlfn.CHISQ.DIST($Y283,$Z$67,0)</f>
        <v>6.1566280546533955E-3</v>
      </c>
    </row>
    <row r="284" spans="3:26" x14ac:dyDescent="0.45">
      <c r="C284" s="35"/>
      <c r="D284" s="35"/>
      <c r="E284" s="35"/>
      <c r="F284" s="35"/>
      <c r="G284" s="35"/>
      <c r="H284" s="35"/>
      <c r="I284" s="35"/>
      <c r="Y284">
        <v>21.5</v>
      </c>
      <c r="Z284" s="36">
        <f>_xlfn.CHISQ.DIST($Y284,$Z$67,0)</f>
        <v>5.9666002114390762E-3</v>
      </c>
    </row>
    <row r="285" spans="3:26" x14ac:dyDescent="0.45">
      <c r="C285" s="35"/>
      <c r="D285" s="35"/>
      <c r="E285" s="35"/>
      <c r="F285" s="35"/>
      <c r="G285" s="35"/>
      <c r="H285" s="35"/>
      <c r="I285" s="35"/>
      <c r="Y285">
        <v>21.6</v>
      </c>
      <c r="Z285" s="36">
        <f>_xlfn.CHISQ.DIST($Y285,$Z$67,0)</f>
        <v>5.781937329246198E-3</v>
      </c>
    </row>
    <row r="286" spans="3:26" x14ac:dyDescent="0.45">
      <c r="C286" s="35"/>
      <c r="D286" s="35"/>
      <c r="E286" s="35"/>
      <c r="F286" s="35"/>
      <c r="G286" s="35"/>
      <c r="H286" s="35"/>
      <c r="I286" s="35"/>
      <c r="Y286">
        <v>21.7</v>
      </c>
      <c r="Z286" s="36">
        <f>_xlfn.CHISQ.DIST($Y286,$Z$67,0)</f>
        <v>5.6025093075932316E-3</v>
      </c>
    </row>
    <row r="287" spans="3:26" x14ac:dyDescent="0.45">
      <c r="C287" s="35"/>
      <c r="D287" s="35"/>
      <c r="E287" s="35"/>
      <c r="F287" s="35"/>
      <c r="G287" s="35"/>
      <c r="H287" s="35"/>
      <c r="I287" s="35"/>
      <c r="Y287">
        <v>21.8</v>
      </c>
      <c r="Z287" s="36">
        <f>_xlfn.CHISQ.DIST($Y287,$Z$67,0)</f>
        <v>5.4281882628168052E-3</v>
      </c>
    </row>
    <row r="288" spans="3:26" x14ac:dyDescent="0.45">
      <c r="C288" s="35"/>
      <c r="D288" s="35"/>
      <c r="E288" s="35"/>
      <c r="F288" s="35"/>
      <c r="G288" s="35"/>
      <c r="H288" s="35"/>
      <c r="I288" s="35"/>
      <c r="Y288">
        <v>21.9</v>
      </c>
      <c r="Z288" s="36">
        <f>_xlfn.CHISQ.DIST($Y288,$Z$67,0)</f>
        <v>5.2588485351825311E-3</v>
      </c>
    </row>
    <row r="289" spans="3:26" x14ac:dyDescent="0.45">
      <c r="C289" s="35"/>
      <c r="D289" s="35"/>
      <c r="E289" s="35"/>
      <c r="F289" s="35"/>
      <c r="G289" s="35"/>
      <c r="H289" s="35"/>
      <c r="I289" s="35"/>
      <c r="Y289">
        <v>22</v>
      </c>
      <c r="Z289" s="36">
        <f>_xlfn.CHISQ.DIST($Y289,$Z$67,0)</f>
        <v>5.0943666931247229E-3</v>
      </c>
    </row>
    <row r="290" spans="3:26" x14ac:dyDescent="0.45">
      <c r="C290" s="35"/>
      <c r="D290" s="35"/>
      <c r="E290" s="35"/>
      <c r="F290" s="35"/>
      <c r="G290" s="35"/>
      <c r="H290" s="35"/>
      <c r="I290" s="35"/>
      <c r="Y290">
        <v>22.1</v>
      </c>
      <c r="Z290" s="36">
        <f>_xlfn.CHISQ.DIST($Y290,$Z$67,0)</f>
        <v>4.9346215347743838E-3</v>
      </c>
    </row>
    <row r="291" spans="3:26" x14ac:dyDescent="0.45">
      <c r="C291" s="35"/>
      <c r="D291" s="35"/>
      <c r="E291" s="35"/>
      <c r="F291" s="35"/>
      <c r="G291" s="35"/>
      <c r="H291" s="35"/>
      <c r="I291" s="35"/>
      <c r="Y291">
        <v>22.2</v>
      </c>
      <c r="Z291" s="36">
        <f>_xlfn.CHISQ.DIST($Y291,$Z$67,0)</f>
        <v>4.7794940869291848E-3</v>
      </c>
    </row>
    <row r="292" spans="3:26" x14ac:dyDescent="0.45">
      <c r="C292" s="35"/>
      <c r="D292" s="35"/>
      <c r="E292" s="35"/>
      <c r="F292" s="35"/>
      <c r="G292" s="35"/>
      <c r="H292" s="35"/>
      <c r="I292" s="35"/>
      <c r="Y292">
        <v>22.3</v>
      </c>
      <c r="Z292" s="36">
        <f>_xlfn.CHISQ.DIST($Y292,$Z$67,0)</f>
        <v>4.6288676016135663E-3</v>
      </c>
    </row>
    <row r="293" spans="3:26" x14ac:dyDescent="0.45">
      <c r="C293" s="35"/>
      <c r="D293" s="35"/>
      <c r="E293" s="35"/>
      <c r="F293" s="35"/>
      <c r="G293" s="35"/>
      <c r="H293" s="35"/>
      <c r="I293" s="35"/>
      <c r="Y293">
        <v>22.4</v>
      </c>
      <c r="Z293" s="36">
        <f>_xlfn.CHISQ.DIST($Y293,$Z$67,0)</f>
        <v>4.4826275503718378E-3</v>
      </c>
    </row>
    <row r="294" spans="3:26" x14ac:dyDescent="0.45">
      <c r="C294" s="35"/>
      <c r="D294" s="35"/>
      <c r="E294" s="35"/>
      <c r="F294" s="35"/>
      <c r="G294" s="35"/>
      <c r="H294" s="35"/>
      <c r="I294" s="35"/>
      <c r="Y294">
        <v>22.5</v>
      </c>
      <c r="Z294" s="36">
        <f>_xlfn.CHISQ.DIST($Y294,$Z$67,0)</f>
        <v>4.3406616164315638E-3</v>
      </c>
    </row>
    <row r="295" spans="3:26" x14ac:dyDescent="0.45">
      <c r="C295" s="35"/>
      <c r="D295" s="35"/>
      <c r="E295" s="35"/>
      <c r="F295" s="35"/>
      <c r="G295" s="35"/>
      <c r="H295" s="35"/>
      <c r="I295" s="35"/>
      <c r="Y295">
        <v>22.6</v>
      </c>
      <c r="Z295" s="36">
        <f>_xlfn.CHISQ.DIST($Y295,$Z$67,0)</f>
        <v>4.2028596848696729E-3</v>
      </c>
    </row>
    <row r="296" spans="3:26" x14ac:dyDescent="0.45">
      <c r="C296" s="35"/>
      <c r="D296" s="35"/>
      <c r="E296" s="35"/>
      <c r="F296" s="35"/>
      <c r="G296" s="35"/>
      <c r="H296" s="35"/>
      <c r="I296" s="35"/>
      <c r="Y296">
        <v>22.7</v>
      </c>
      <c r="Z296" s="36">
        <f>_xlfn.CHISQ.DIST($Y296,$Z$67,0)</f>
        <v>4.0691138309082893E-3</v>
      </c>
    </row>
    <row r="297" spans="3:26" x14ac:dyDescent="0.45">
      <c r="C297" s="35"/>
      <c r="D297" s="35"/>
      <c r="E297" s="35"/>
      <c r="F297" s="35"/>
      <c r="G297" s="35"/>
      <c r="H297" s="35"/>
      <c r="I297" s="35"/>
      <c r="Y297">
        <v>22.8</v>
      </c>
      <c r="Z297" s="36">
        <f>_xlfn.CHISQ.DIST($Y297,$Z$67,0)</f>
        <v>3.9393183064624932E-3</v>
      </c>
    </row>
    <row r="298" spans="3:26" x14ac:dyDescent="0.45">
      <c r="C298" s="35"/>
      <c r="D298" s="35"/>
      <c r="E298" s="35"/>
      <c r="F298" s="35"/>
      <c r="G298" s="35"/>
      <c r="H298" s="35"/>
      <c r="I298" s="35"/>
      <c r="Y298">
        <v>22.9</v>
      </c>
      <c r="Z298" s="36">
        <f>_xlfn.CHISQ.DIST($Y298,$Z$67,0)</f>
        <v>3.8133695250574242E-3</v>
      </c>
    </row>
    <row r="299" spans="3:26" x14ac:dyDescent="0.45">
      <c r="C299" s="35"/>
      <c r="D299" s="35"/>
      <c r="E299" s="35"/>
      <c r="F299" s="35"/>
      <c r="G299" s="35"/>
      <c r="H299" s="35"/>
      <c r="I299" s="35"/>
      <c r="Y299">
        <v>23</v>
      </c>
      <c r="Z299" s="36">
        <f>_xlfn.CHISQ.DIST($Y299,$Z$67,0)</f>
        <v>3.6911660452271038E-3</v>
      </c>
    </row>
    <row r="300" spans="3:26" x14ac:dyDescent="0.45">
      <c r="C300" s="35"/>
      <c r="D300" s="35"/>
      <c r="E300" s="35"/>
      <c r="F300" s="35"/>
      <c r="G300" s="35"/>
      <c r="H300" s="35"/>
      <c r="I300" s="35"/>
      <c r="Y300">
        <v>23.1</v>
      </c>
      <c r="Z300" s="36">
        <f>_xlfn.CHISQ.DIST($Y300,$Z$67,0)</f>
        <v>3.5726085525031358E-3</v>
      </c>
    </row>
    <row r="301" spans="3:26" x14ac:dyDescent="0.45">
      <c r="C301" s="35"/>
      <c r="D301" s="35"/>
      <c r="E301" s="35"/>
      <c r="F301" s="35"/>
      <c r="G301" s="35"/>
      <c r="H301" s="35"/>
      <c r="I301" s="35"/>
      <c r="Y301">
        <v>23.2</v>
      </c>
      <c r="Z301" s="36">
        <f>_xlfn.CHISQ.DIST($Y301,$Z$67,0)</f>
        <v>3.4575998400965076E-3</v>
      </c>
    </row>
    <row r="302" spans="3:26" x14ac:dyDescent="0.45">
      <c r="C302" s="35"/>
      <c r="D302" s="35"/>
      <c r="E302" s="35"/>
      <c r="F302" s="35"/>
      <c r="G302" s="35"/>
      <c r="H302" s="35"/>
      <c r="I302" s="35"/>
      <c r="Y302">
        <v>23.3</v>
      </c>
      <c r="Z302" s="36">
        <f>_xlfn.CHISQ.DIST($Y302,$Z$67,0)</f>
        <v>3.3460447883716434E-3</v>
      </c>
    </row>
    <row r="303" spans="3:26" x14ac:dyDescent="0.45">
      <c r="C303" s="35"/>
      <c r="D303" s="35"/>
      <c r="E303" s="35"/>
      <c r="F303" s="35"/>
      <c r="G303" s="35"/>
      <c r="H303" s="35"/>
      <c r="I303" s="35"/>
      <c r="Y303">
        <v>23.4</v>
      </c>
      <c r="Z303" s="36">
        <f>_xlfn.CHISQ.DIST($Y303,$Z$67,0)</f>
        <v>3.2378503432075358E-3</v>
      </c>
    </row>
    <row r="304" spans="3:26" x14ac:dyDescent="0.45">
      <c r="C304" s="35"/>
      <c r="D304" s="35"/>
      <c r="E304" s="35"/>
      <c r="F304" s="35"/>
      <c r="G304" s="35"/>
      <c r="H304" s="35"/>
      <c r="I304" s="35"/>
      <c r="Y304">
        <v>23.5</v>
      </c>
      <c r="Z304" s="36">
        <f>_xlfn.CHISQ.DIST($Y304,$Z$67,0)</f>
        <v>3.13292549333636E-3</v>
      </c>
    </row>
    <row r="305" spans="25:26" x14ac:dyDescent="0.45">
      <c r="Y305">
        <v>23.6</v>
      </c>
      <c r="Z305" s="36">
        <f>_xlfn.CHISQ.DIST($Y305,$Z$67,0)</f>
        <v>3.031181246746454E-3</v>
      </c>
    </row>
    <row r="306" spans="25:26" x14ac:dyDescent="0.45">
      <c r="Y306">
        <v>23.7</v>
      </c>
      <c r="Z306" s="36">
        <f>_xlfn.CHISQ.DIST($Y306,$Z$67,0)</f>
        <v>2.9325306062320594E-3</v>
      </c>
    </row>
    <row r="307" spans="25:26" x14ac:dyDescent="0.45">
      <c r="Y307">
        <v>23.8</v>
      </c>
      <c r="Z307" s="36">
        <f>_xlfn.CHISQ.DIST($Y307,$Z$67,0)</f>
        <v>2.836888544168865E-3</v>
      </c>
    </row>
    <row r="308" spans="25:26" x14ac:dyDescent="0.45">
      <c r="Y308">
        <v>23.9</v>
      </c>
      <c r="Z308" s="36">
        <f>_xlfn.CHISQ.DIST($Y308,$Z$67,0)</f>
        <v>2.7441719765905412E-3</v>
      </c>
    </row>
    <row r="309" spans="25:26" x14ac:dyDescent="0.45">
      <c r="Y309">
        <v>24</v>
      </c>
      <c r="Z309" s="36">
        <f>_xlfn.CHISQ.DIST($Y309,$Z$67,0)</f>
        <v>2.6542997366377865E-3</v>
      </c>
    </row>
    <row r="310" spans="25:26" x14ac:dyDescent="0.45">
      <c r="Y310">
        <v>24.1</v>
      </c>
      <c r="Z310" s="36">
        <f>_xlfn.CHISQ.DIST($Y310,$Z$67,0)</f>
        <v>2.5671925474481929E-3</v>
      </c>
    </row>
    <row r="311" spans="25:26" x14ac:dyDescent="0.45">
      <c r="Y311">
        <v>24.2</v>
      </c>
      <c r="Z311" s="36">
        <f>_xlfn.CHISQ.DIST($Y311,$Z$67,0)</f>
        <v>2.4827729945516843E-3</v>
      </c>
    </row>
    <row r="312" spans="25:26" x14ac:dyDescent="0.45">
      <c r="Y312">
        <v>24.3</v>
      </c>
      <c r="Z312" s="36">
        <f>_xlfn.CHISQ.DIST($Y312,$Z$67,0)</f>
        <v>2.4009654978331438E-3</v>
      </c>
    </row>
    <row r="313" spans="25:26" x14ac:dyDescent="0.45">
      <c r="Y313">
        <v>24.4</v>
      </c>
      <c r="Z313" s="36">
        <f>_xlfn.CHISQ.DIST($Y313,$Z$67,0)</f>
        <v>2.3216962831207858E-3</v>
      </c>
    </row>
    <row r="314" spans="25:26" x14ac:dyDescent="0.45">
      <c r="Y314">
        <v>24.5</v>
      </c>
      <c r="Z314" s="36">
        <f>_xlfn.CHISQ.DIST($Y314,$Z$67,0)</f>
        <v>2.2448933534556233E-3</v>
      </c>
    </row>
    <row r="315" spans="25:26" x14ac:dyDescent="0.45">
      <c r="Y315">
        <v>24.6</v>
      </c>
      <c r="Z315" s="36">
        <f>_xlfn.CHISQ.DIST($Y315,$Z$67,0)</f>
        <v>2.1704864600947268E-3</v>
      </c>
    </row>
    <row r="316" spans="25:26" x14ac:dyDescent="0.45">
      <c r="Y316">
        <v>24.7</v>
      </c>
      <c r="Z316" s="36">
        <f>_xlfn.CHISQ.DIST($Y316,$Z$67,0)</f>
        <v>2.0984070732979368E-3</v>
      </c>
    </row>
    <row r="317" spans="25:26" x14ac:dyDescent="0.45">
      <c r="Y317">
        <v>24.8</v>
      </c>
      <c r="Z317" s="36">
        <f>_xlfn.CHISQ.DIST($Y317,$Z$67,0)</f>
        <v>2.0285883529451115E-3</v>
      </c>
    </row>
    <row r="318" spans="25:26" x14ac:dyDescent="0.45">
      <c r="Y318">
        <v>24.9</v>
      </c>
      <c r="Z318" s="36">
        <f>_xlfn.CHISQ.DIST($Y318,$Z$67,0)</f>
        <v>1.9609651190284185E-3</v>
      </c>
    </row>
    <row r="319" spans="25:26" x14ac:dyDescent="0.45">
      <c r="Y319">
        <v>25</v>
      </c>
      <c r="Z319" s="36">
        <f>_xlfn.CHISQ.DIST($Y319,$Z$67,0)</f>
        <v>1.8954738220614974E-3</v>
      </c>
    </row>
    <row r="320" spans="25:26" x14ac:dyDescent="0.45">
      <c r="Y320">
        <v>25.1</v>
      </c>
      <c r="Z320" s="36">
        <f>_xlfn.CHISQ.DIST($Y320,$Z$67,0)</f>
        <v>1.8320525134451551E-3</v>
      </c>
    </row>
    <row r="321" spans="25:26" x14ac:dyDescent="0.45">
      <c r="Y321">
        <v>25.2</v>
      </c>
      <c r="Z321" s="36">
        <f>_xlfn.CHISQ.DIST($Y321,$Z$67,0)</f>
        <v>1.7706408158266811E-3</v>
      </c>
    </row>
    <row r="322" spans="25:26" x14ac:dyDescent="0.45">
      <c r="Y322">
        <v>25.3</v>
      </c>
      <c r="Z322" s="36">
        <f>_xlfn.CHISQ.DIST($Y322,$Z$67,0)</f>
        <v>1.7111798934878446E-3</v>
      </c>
    </row>
    <row r="323" spans="25:26" x14ac:dyDescent="0.45">
      <c r="Y323">
        <v>25.4</v>
      </c>
      <c r="Z323" s="36">
        <f>_xlfn.CHISQ.DIST($Y323,$Z$67,0)</f>
        <v>1.6536124227943946E-3</v>
      </c>
    </row>
    <row r="324" spans="25:26" x14ac:dyDescent="0.45">
      <c r="Y324">
        <v>25.5</v>
      </c>
      <c r="Z324" s="36">
        <f>_xlfn.CHISQ.DIST($Y324,$Z$67,0)</f>
        <v>1.597882562737802E-3</v>
      </c>
    </row>
    <row r="325" spans="25:26" x14ac:dyDescent="0.45">
      <c r="Y325">
        <v>25.6</v>
      </c>
      <c r="Z325" s="36">
        <f>_xlfn.CHISQ.DIST($Y325,$Z$67,0)</f>
        <v>1.5439359255981218E-3</v>
      </c>
    </row>
    <row r="326" spans="25:26" x14ac:dyDescent="0.45">
      <c r="Y326">
        <v>25.7</v>
      </c>
      <c r="Z326" s="36">
        <f>_xlfn.CHISQ.DIST($Y326,$Z$67,0)</f>
        <v>1.4917195477548305E-3</v>
      </c>
    </row>
    <row r="327" spans="25:26" x14ac:dyDescent="0.45">
      <c r="Y327">
        <v>25.8</v>
      </c>
      <c r="Z327" s="36">
        <f>_xlfn.CHISQ.DIST($Y327,$Z$67,0)</f>
        <v>1.4411818606707861E-3</v>
      </c>
    </row>
    <row r="328" spans="25:26" x14ac:dyDescent="0.45">
      <c r="Y328">
        <v>25.9</v>
      </c>
      <c r="Z328" s="36">
        <f>_xlfn.CHISQ.DIST($Y328,$Z$67,0)</f>
        <v>1.3922726620726879E-3</v>
      </c>
    </row>
    <row r="329" spans="25:26" x14ac:dyDescent="0.45">
      <c r="Y329">
        <v>26</v>
      </c>
      <c r="Z329" s="36">
        <f>_xlfn.CHISQ.DIST($Y329,$Z$67,0)</f>
        <v>1.3449430873497057E-3</v>
      </c>
    </row>
    <row r="330" spans="25:26" x14ac:dyDescent="0.45">
      <c r="Y330">
        <v>26.1</v>
      </c>
      <c r="Z330" s="36">
        <f>_xlfn.CHISQ.DIST($Y330,$Z$67,0)</f>
        <v>1.299145581190469E-3</v>
      </c>
    </row>
    <row r="331" spans="25:26" x14ac:dyDescent="0.45">
      <c r="Y331">
        <v>26.2</v>
      </c>
      <c r="Z331" s="36">
        <f>_xlfn.CHISQ.DIST($Y331,$Z$67,0)</f>
        <v>1.2548338694769756E-3</v>
      </c>
    </row>
    <row r="332" spans="25:26" x14ac:dyDescent="0.45">
      <c r="Y332">
        <v>26.3</v>
      </c>
      <c r="Z332" s="36">
        <f>_xlfn.CHISQ.DIST($Y332,$Z$67,0)</f>
        <v>1.2119629314526028E-3</v>
      </c>
    </row>
    <row r="333" spans="25:26" x14ac:dyDescent="0.45">
      <c r="Y333">
        <v>26.4</v>
      </c>
      <c r="Z333" s="36">
        <f>_xlfn.CHISQ.DIST($Y333,$Z$67,0)</f>
        <v>1.1704889721800187E-3</v>
      </c>
    </row>
    <row r="334" spans="25:26" x14ac:dyDescent="0.45">
      <c r="Y334">
        <v>26.5</v>
      </c>
      <c r="Z334" s="36">
        <f>_xlfn.CHISQ.DIST($Y334,$Z$67,0)</f>
        <v>1.1303693953034111E-3</v>
      </c>
    </row>
    <row r="335" spans="25:26" x14ac:dyDescent="0.45">
      <c r="Y335">
        <v>26.6</v>
      </c>
      <c r="Z335" s="36">
        <f>_xlfn.CHISQ.DIST($Y335,$Z$67,0)</f>
        <v>1.0915627761283035E-3</v>
      </c>
    </row>
    <row r="336" spans="25:26" x14ac:dyDescent="0.45">
      <c r="Y336">
        <v>26.7</v>
      </c>
      <c r="Z336" s="36">
        <f>_xlfn.CHISQ.DIST($Y336,$Z$67,0)</f>
        <v>1.0540288350308982E-3</v>
      </c>
    </row>
    <row r="337" spans="25:26" x14ac:dyDescent="0.45">
      <c r="Y337">
        <v>26.8</v>
      </c>
      <c r="Z337" s="36">
        <f>_xlfn.CHISQ.DIST($Y337,$Z$67,0)</f>
        <v>1.017728411207873E-3</v>
      </c>
    </row>
    <row r="338" spans="25:26" x14ac:dyDescent="0.45">
      <c r="Y338">
        <v>26.9</v>
      </c>
      <c r="Z338" s="36">
        <f>_xlfn.CHISQ.DIST($Y338,$Z$67,0)</f>
        <v>9.8262343677639865E-4</v>
      </c>
    </row>
    <row r="339" spans="25:26" x14ac:dyDescent="0.45">
      <c r="Y339">
        <v>27</v>
      </c>
      <c r="Z339" s="36">
        <f>_xlfn.CHISQ.DIST($Y339,$Z$67,0)</f>
        <v>9.4867691123313026E-4</v>
      </c>
    </row>
    <row r="340" spans="25:26" x14ac:dyDescent="0.45">
      <c r="Y340">
        <v>27.1</v>
      </c>
      <c r="Z340" s="36">
        <f>_xlfn.CHISQ.DIST($Y340,$Z$67,0)</f>
        <v>9.1585287627997825E-4</v>
      </c>
    </row>
    <row r="341" spans="25:26" x14ac:dyDescent="0.45">
      <c r="Y341">
        <v>27.2</v>
      </c>
      <c r="Z341" s="36">
        <f>_xlfn.CHISQ.DIST($Y341,$Z$67,0)</f>
        <v>8.8411639102348519E-4</v>
      </c>
    </row>
    <row r="342" spans="25:26" x14ac:dyDescent="0.45">
      <c r="Y342">
        <v>27.3</v>
      </c>
      <c r="Z342" s="36">
        <f>_xlfn.CHISQ.DIST($Y342,$Z$67,0)</f>
        <v>8.5343350755381073E-4</v>
      </c>
    </row>
    <row r="343" spans="25:26" x14ac:dyDescent="0.45">
      <c r="Y343">
        <v>27.4</v>
      </c>
      <c r="Z343" s="36">
        <f>_xlfn.CHISQ.DIST($Y343,$Z$67,0)</f>
        <v>8.2377124690847158E-4</v>
      </c>
    </row>
    <row r="344" spans="25:26" x14ac:dyDescent="0.45">
      <c r="Y344">
        <v>27.5</v>
      </c>
      <c r="Z344" s="36">
        <f>_xlfn.CHISQ.DIST($Y344,$Z$67,0)</f>
        <v>7.9509757542517326E-4</v>
      </c>
    </row>
    <row r="345" spans="25:26" x14ac:dyDescent="0.45">
      <c r="Y345">
        <v>27.6</v>
      </c>
      <c r="Z345" s="36">
        <f>_xlfn.CHISQ.DIST($Y345,$Z$67,0)</f>
        <v>7.6738138148738132E-4</v>
      </c>
    </row>
    <row r="346" spans="25:26" x14ac:dyDescent="0.45">
      <c r="Y346">
        <v>27.7</v>
      </c>
      <c r="Z346" s="36">
        <f>_xlfn.CHISQ.DIST($Y346,$Z$67,0)</f>
        <v>7.4059245266551714E-4</v>
      </c>
    </row>
    <row r="347" spans="25:26" x14ac:dyDescent="0.45">
      <c r="Y347">
        <v>27.8</v>
      </c>
      <c r="Z347" s="36">
        <f>_xlfn.CHISQ.DIST($Y347,$Z$67,0)</f>
        <v>7.147014532560439E-4</v>
      </c>
    </row>
    <row r="348" spans="25:26" x14ac:dyDescent="0.45">
      <c r="Y348">
        <v>27.9</v>
      </c>
      <c r="Z348" s="36">
        <f>_xlfn.CHISQ.DIST($Y348,$Z$67,0)</f>
        <v>6.8967990222008207E-4</v>
      </c>
    </row>
    <row r="349" spans="25:26" x14ac:dyDescent="0.45">
      <c r="Y349">
        <v>28</v>
      </c>
      <c r="Z349" s="36">
        <f>_xlfn.CHISQ.DIST($Y349,$Z$67,0)</f>
        <v>6.6550015152255521E-4</v>
      </c>
    </row>
    <row r="350" spans="25:26" x14ac:dyDescent="0.45">
      <c r="Y350">
        <v>28.1</v>
      </c>
      <c r="Z350" s="36">
        <f>_xlfn.CHISQ.DIST($Y350,$Z$67,0)</f>
        <v>6.4213536487240166E-4</v>
      </c>
    </row>
    <row r="351" spans="25:26" x14ac:dyDescent="0.45">
      <c r="Y351">
        <v>28.2</v>
      </c>
      <c r="Z351" s="36">
        <f>_xlfn.CHISQ.DIST($Y351,$Z$67,0)</f>
        <v>6.195594968637782E-4</v>
      </c>
    </row>
    <row r="352" spans="25:26" x14ac:dyDescent="0.45">
      <c r="Y352">
        <v>28.3</v>
      </c>
      <c r="Z352" s="36">
        <f>_xlfn.CHISQ.DIST($Y352,$Z$67,0)</f>
        <v>5.9774727251776457E-4</v>
      </c>
    </row>
    <row r="353" spans="25:26" x14ac:dyDescent="0.45">
      <c r="Y353">
        <v>28.4</v>
      </c>
      <c r="Z353" s="36">
        <f>_xlfn.CHISQ.DIST($Y353,$Z$67,0)</f>
        <v>5.7667416722359348E-4</v>
      </c>
    </row>
    <row r="354" spans="25:26" x14ac:dyDescent="0.45">
      <c r="Y354">
        <v>28.5</v>
      </c>
      <c r="Z354" s="36">
        <f>_xlfn.CHISQ.DIST($Y354,$Z$67,0)</f>
        <v>5.5631638707798279E-4</v>
      </c>
    </row>
    <row r="355" spans="25:26" x14ac:dyDescent="0.45">
      <c r="Y355">
        <v>28.6</v>
      </c>
      <c r="Z355" s="36">
        <f>_xlfn.CHISQ.DIST($Y355,$Z$67,0)</f>
        <v>5.3665084962081799E-4</v>
      </c>
    </row>
    <row r="356" spans="25:26" x14ac:dyDescent="0.45">
      <c r="Y356">
        <v>28.7</v>
      </c>
      <c r="Z356" s="36">
        <f>_xlfn.CHISQ.DIST($Y356,$Z$67,0)</f>
        <v>5.1765516496497636E-4</v>
      </c>
    </row>
    <row r="357" spans="25:26" x14ac:dyDescent="0.45">
      <c r="Y357">
        <v>28.8</v>
      </c>
      <c r="Z357" s="36">
        <f>_xlfn.CHISQ.DIST($Y357,$Z$67,0)</f>
        <v>4.9930761731780912E-4</v>
      </c>
    </row>
    <row r="358" spans="25:26" x14ac:dyDescent="0.45">
      <c r="Y358">
        <v>28.9</v>
      </c>
      <c r="Z358" s="36">
        <f>_xlfn.CHISQ.DIST($Y358,$Z$67,0)</f>
        <v>4.8158714689144774E-4</v>
      </c>
    </row>
    <row r="359" spans="25:26" x14ac:dyDescent="0.45">
      <c r="Y359">
        <v>29</v>
      </c>
      <c r="Z359" s="36">
        <f>_xlfn.CHISQ.DIST($Y359,$Z$67,0)</f>
        <v>4.6447333219879958E-4</v>
      </c>
    </row>
    <row r="360" spans="25:26" x14ac:dyDescent="0.45">
      <c r="Y360">
        <v>29.1</v>
      </c>
      <c r="Z360" s="36">
        <f>_xlfn.CHISQ.DIST($Y360,$Z$67,0)</f>
        <v>4.4794637273185678E-4</v>
      </c>
    </row>
    <row r="361" spans="25:26" x14ac:dyDescent="0.45">
      <c r="Y361">
        <v>29.2</v>
      </c>
      <c r="Z361" s="36">
        <f>_xlfn.CHISQ.DIST($Y361,$Z$67,0)</f>
        <v>4.3198707201864067E-4</v>
      </c>
    </row>
    <row r="362" spans="25:26" x14ac:dyDescent="0.45">
      <c r="Y362">
        <v>29.3</v>
      </c>
      <c r="Z362" s="36">
        <f>_xlfn.CHISQ.DIST($Y362,$Z$67,0)</f>
        <v>4.1657682105492814E-4</v>
      </c>
    </row>
    <row r="363" spans="25:26" x14ac:dyDescent="0.45">
      <c r="Y363">
        <v>29.4</v>
      </c>
      <c r="Z363" s="36">
        <f>_xlfn.CHISQ.DIST($Y363,$Z$67,0)</f>
        <v>4.0169758210665174E-4</v>
      </c>
    </row>
    <row r="364" spans="25:26" x14ac:dyDescent="0.45">
      <c r="Y364">
        <v>29.5</v>
      </c>
      <c r="Z364" s="36">
        <f>_xlfn.CHISQ.DIST($Y364,$Z$67,0)</f>
        <v>3.8733187287869178E-4</v>
      </c>
    </row>
    <row r="365" spans="25:26" x14ac:dyDescent="0.45">
      <c r="Y365">
        <v>29.6</v>
      </c>
      <c r="Z365" s="36">
        <f>_xlfn.CHISQ.DIST($Y365,$Z$67,0)</f>
        <v>3.7346275104560735E-4</v>
      </c>
    </row>
    <row r="366" spans="25:26" x14ac:dyDescent="0.45">
      <c r="Y366">
        <v>29.7</v>
      </c>
      <c r="Z366" s="36">
        <f>_xlfn.CHISQ.DIST($Y366,$Z$67,0)</f>
        <v>3.6007379913967228E-4</v>
      </c>
    </row>
    <row r="367" spans="25:26" x14ac:dyDescent="0.45">
      <c r="Y367">
        <v>29.8</v>
      </c>
      <c r="Z367" s="36">
        <f>_xlfn.CHISQ.DIST($Y367,$Z$67,0)</f>
        <v>3.4714910979146633E-4</v>
      </c>
    </row>
    <row r="368" spans="25:26" x14ac:dyDescent="0.45">
      <c r="Y368">
        <v>29.9</v>
      </c>
      <c r="Z368" s="36">
        <f>_xlfn.CHISQ.DIST($Y368,$Z$67,0)</f>
        <v>3.3467327131813025E-4</v>
      </c>
    </row>
    <row r="369" spans="25:26" x14ac:dyDescent="0.45">
      <c r="Y369">
        <v>30</v>
      </c>
      <c r="Z369" s="36">
        <f>_xlfn.CHISQ.DIST($Y369,$Z$67,0)</f>
        <v>3.2263135365426959E-4</v>
      </c>
    </row>
    <row r="370" spans="25:26" x14ac:dyDescent="0.45">
      <c r="Y370">
        <v>30.1</v>
      </c>
      <c r="Z370" s="36">
        <f>_xlfn.CHISQ.DIST($Y370,$Z$67,0)</f>
        <v>3.1100889462042059E-4</v>
      </c>
    </row>
    <row r="371" spans="25:26" x14ac:dyDescent="0.45">
      <c r="Y371">
        <v>30.2</v>
      </c>
      <c r="Z371" s="36">
        <f>_xlfn.CHISQ.DIST($Y371,$Z$67,0)</f>
        <v>2.9979188652387492E-4</v>
      </c>
    </row>
    <row r="372" spans="25:26" x14ac:dyDescent="0.45">
      <c r="Y372">
        <v>30.3</v>
      </c>
      <c r="Z372" s="36">
        <f>_xlfn.CHISQ.DIST($Y372,$Z$67,0)</f>
        <v>2.8896676308659807E-4</v>
      </c>
    </row>
    <row r="373" spans="25:26" x14ac:dyDescent="0.45">
      <c r="Y373">
        <v>30.4</v>
      </c>
      <c r="Z373" s="36">
        <f>_xlfn.CHISQ.DIST($Y373,$Z$67,0)</f>
        <v>2.7852038669491864E-4</v>
      </c>
    </row>
    <row r="374" spans="25:26" x14ac:dyDescent="0.45">
      <c r="Y374">
        <v>30.5</v>
      </c>
      <c r="Z374" s="36">
        <f>_xlfn.CHISQ.DIST($Y374,$Z$67,0)</f>
        <v>2.6844003596560078E-4</v>
      </c>
    </row>
    <row r="375" spans="25:26" x14ac:dyDescent="0.45">
      <c r="Y375">
        <v>30.6</v>
      </c>
      <c r="Z375" s="36">
        <f>_xlfn.CHISQ.DIST($Y375,$Z$67,0)</f>
        <v>2.5871339362287419E-4</v>
      </c>
    </row>
    <row r="376" spans="25:26" x14ac:dyDescent="0.45">
      <c r="Y376">
        <v>30.7</v>
      </c>
      <c r="Z376" s="36">
        <f>_xlfn.CHISQ.DIST($Y376,$Z$67,0)</f>
        <v>2.4932853468096606E-4</v>
      </c>
    </row>
    <row r="377" spans="25:26" x14ac:dyDescent="0.45">
      <c r="Y377">
        <v>30.8</v>
      </c>
      <c r="Z377" s="36">
        <f>_xlfn.CHISQ.DIST($Y377,$Z$67,0)</f>
        <v>2.4027391492664551E-4</v>
      </c>
    </row>
    <row r="378" spans="25:26" x14ac:dyDescent="0.45">
      <c r="Y378">
        <v>30.9</v>
      </c>
      <c r="Z378" s="36">
        <f>_xlfn.CHISQ.DIST($Y378,$Z$67,0)</f>
        <v>2.3153835969629558E-4</v>
      </c>
    </row>
    <row r="379" spans="25:26" x14ac:dyDescent="0.45">
      <c r="Y379">
        <v>31</v>
      </c>
      <c r="Z379" s="36">
        <f>_xlfn.CHISQ.DIST($Y379,$Z$67,0)</f>
        <v>2.2311105294198837E-4</v>
      </c>
    </row>
    <row r="380" spans="25:26" x14ac:dyDescent="0.45">
      <c r="Y380">
        <v>31.1</v>
      </c>
      <c r="Z380" s="36">
        <f>_xlfn.CHISQ.DIST($Y380,$Z$67,0)</f>
        <v>2.1498152658107404E-4</v>
      </c>
    </row>
    <row r="381" spans="25:26" x14ac:dyDescent="0.45">
      <c r="Y381">
        <v>31.2</v>
      </c>
      <c r="Z381" s="36">
        <f>_xlfn.CHISQ.DIST($Y381,$Z$67,0)</f>
        <v>2.0713965012377037E-4</v>
      </c>
    </row>
    <row r="382" spans="25:26" x14ac:dyDescent="0.45">
      <c r="Y382">
        <v>31.3</v>
      </c>
      <c r="Z382" s="36">
        <f>_xlfn.CHISQ.DIST($Y382,$Z$67,0)</f>
        <v>1.9957562057327423E-4</v>
      </c>
    </row>
    <row r="383" spans="25:26" x14ac:dyDescent="0.45">
      <c r="Y383">
        <v>31.4</v>
      </c>
      <c r="Z383" s="36">
        <f>_xlfn.CHISQ.DIST($Y383,$Z$67,0)</f>
        <v>1.922799525929245E-4</v>
      </c>
    </row>
    <row r="384" spans="25:26" x14ac:dyDescent="0.45">
      <c r="Y384">
        <v>31.5</v>
      </c>
      <c r="Z384" s="36">
        <f>_xlfn.CHISQ.DIST($Y384,$Z$67,0)</f>
        <v>1.8524346893497169E-4</v>
      </c>
    </row>
    <row r="385" spans="25:26" x14ac:dyDescent="0.45">
      <c r="Y385">
        <v>31.6</v>
      </c>
      <c r="Z385" s="36">
        <f>_xlfn.CHISQ.DIST($Y385,$Z$67,0)</f>
        <v>1.7845729112554799E-4</v>
      </c>
    </row>
    <row r="386" spans="25:26" x14ac:dyDescent="0.45">
      <c r="Y386">
        <v>31.7</v>
      </c>
      <c r="Z386" s="36">
        <f>_xlfn.CHISQ.DIST($Y386,$Z$67,0)</f>
        <v>1.7191283040044971E-4</v>
      </c>
    </row>
    <row r="387" spans="25:26" x14ac:dyDescent="0.45">
      <c r="Y387">
        <v>31.8</v>
      </c>
      <c r="Z387" s="36">
        <f>_xlfn.CHISQ.DIST($Y387,$Z$67,0)</f>
        <v>1.6560177888640489E-4</v>
      </c>
    </row>
    <row r="388" spans="25:26" x14ac:dyDescent="0.45">
      <c r="Y388">
        <v>31.9</v>
      </c>
      <c r="Z388" s="36">
        <f>_xlfn.CHISQ.DIST($Y388,$Z$67,0)</f>
        <v>1.5951610102252537E-4</v>
      </c>
    </row>
    <row r="389" spans="25:26" x14ac:dyDescent="0.45">
      <c r="Y389">
        <v>32</v>
      </c>
      <c r="Z389" s="36">
        <f>_xlfn.CHISQ.DIST($Y389,$Z$67,0)</f>
        <v>1.5364802521669515E-4</v>
      </c>
    </row>
    <row r="390" spans="25:26" x14ac:dyDescent="0.45">
      <c r="Y390">
        <v>32.1</v>
      </c>
      <c r="Z390" s="36">
        <f>_xlfn.CHISQ.DIST($Y390,$Z$67,0)</f>
        <v>1.4799003573170533E-4</v>
      </c>
    </row>
    <row r="391" spans="25:26" x14ac:dyDescent="0.45">
      <c r="Y391">
        <v>32.200000000000003</v>
      </c>
      <c r="Z391" s="36">
        <f>_xlfn.CHISQ.DIST($Y391,$Z$67,0)</f>
        <v>1.4253486479598793E-4</v>
      </c>
    </row>
    <row r="392" spans="25:26" x14ac:dyDescent="0.45">
      <c r="Y392">
        <v>32.299999999999997</v>
      </c>
      <c r="Z392" s="36">
        <f>_xlfn.CHISQ.DIST($Y392,$Z$67,0)</f>
        <v>1.3727548493386934E-4</v>
      </c>
    </row>
    <row r="393" spans="25:26" x14ac:dyDescent="0.45">
      <c r="Y393">
        <v>32.4</v>
      </c>
      <c r="Z393" s="36">
        <f>_xlfn.CHISQ.DIST($Y393,$Z$67,0)</f>
        <v>1.3220510151031181E-4</v>
      </c>
    </row>
    <row r="394" spans="25:26" x14ac:dyDescent="0.45">
      <c r="Y394">
        <v>32.5</v>
      </c>
      <c r="Z394" s="36">
        <f>_xlfn.CHISQ.DIST($Y394,$Z$67,0)</f>
        <v>1.2731714548519377E-4</v>
      </c>
    </row>
    <row r="395" spans="25:26" x14ac:dyDescent="0.45">
      <c r="Y395">
        <v>32.6</v>
      </c>
      <c r="Z395" s="36">
        <f>_xlfn.CHISQ.DIST($Y395,$Z$67,0)</f>
        <v>1.2260526637221722E-4</v>
      </c>
    </row>
    <row r="396" spans="25:26" x14ac:dyDescent="0.45">
      <c r="Y396">
        <v>32.700000000000003</v>
      </c>
      <c r="Z396" s="36">
        <f>_xlfn.CHISQ.DIST($Y396,$Z$67,0)</f>
        <v>1.1806332539762226E-4</v>
      </c>
    </row>
    <row r="397" spans="25:26" x14ac:dyDescent="0.45">
      <c r="Y397">
        <v>32.799999999999997</v>
      </c>
      <c r="Z397" s="36">
        <f>_xlfn.CHISQ.DIST($Y397,$Z$67,0)</f>
        <v>1.1368538885394262E-4</v>
      </c>
    </row>
    <row r="398" spans="25:26" x14ac:dyDescent="0.45">
      <c r="Y398">
        <v>32.9</v>
      </c>
      <c r="Z398" s="36">
        <f>_xlfn.CHISQ.DIST($Y398,$Z$67,0)</f>
        <v>1.0946572164410882E-4</v>
      </c>
    </row>
    <row r="399" spans="25:26" x14ac:dyDescent="0.45">
      <c r="Y399">
        <v>33</v>
      </c>
      <c r="Z399" s="36">
        <f>_xlfn.CHISQ.DIST($Y399,$Z$67,0)</f>
        <v>1.0539878101128159E-4</v>
      </c>
    </row>
    <row r="400" spans="25:26" x14ac:dyDescent="0.45">
      <c r="Y400">
        <v>33.100000000000101</v>
      </c>
      <c r="Z400" s="36">
        <f>_xlfn.CHISQ.DIST($Y400,$Z$67,0)</f>
        <v>1.0147921044986063E-4</v>
      </c>
    </row>
    <row r="401" spans="25:26" x14ac:dyDescent="0.45">
      <c r="Y401">
        <v>33.200000000000102</v>
      </c>
      <c r="Z401" s="36">
        <f>_xlfn.CHISQ.DIST($Y401,$Z$67,0)</f>
        <v>9.7701833793216781E-5</v>
      </c>
    </row>
    <row r="402" spans="25:26" x14ac:dyDescent="0.45">
      <c r="Y402">
        <v>33.299999999999997</v>
      </c>
      <c r="Z402" s="36">
        <f>_xlfn.CHISQ.DIST($Y402,$Z$67,0)</f>
        <v>9.4061649473695086E-5</v>
      </c>
    </row>
    <row r="403" spans="25:26" x14ac:dyDescent="0.45">
      <c r="Y403">
        <v>33.4</v>
      </c>
      <c r="Z403" s="36">
        <f>_xlfn.CHISQ.DIST($Y403,$Z$67,0)</f>
        <v>9.0553824950614898E-5</v>
      </c>
    </row>
    <row r="404" spans="25:26" x14ac:dyDescent="0.45">
      <c r="Y404">
        <v>33.5</v>
      </c>
      <c r="Z404" s="36">
        <f>_xlfn.CHISQ.DIST($Y404,$Z$67,0)</f>
        <v>8.7173691302020118E-5</v>
      </c>
    </row>
    <row r="405" spans="25:26" x14ac:dyDescent="0.45">
      <c r="Y405">
        <v>33.600000000000101</v>
      </c>
      <c r="Z405" s="36">
        <f>_xlfn.CHISQ.DIST($Y405,$Z$67,0)</f>
        <v>8.3916737975944826E-5</v>
      </c>
    </row>
    <row r="406" spans="25:26" x14ac:dyDescent="0.45">
      <c r="Y406">
        <v>33.700000000000102</v>
      </c>
      <c r="Z406" s="36">
        <f>_xlfn.CHISQ.DIST($Y406,$Z$67,0)</f>
        <v>8.0778607697172956E-5</v>
      </c>
    </row>
    <row r="407" spans="25:26" x14ac:dyDescent="0.45">
      <c r="Y407">
        <v>33.800000000000097</v>
      </c>
      <c r="Z407" s="36">
        <f>_xlfn.CHISQ.DIST($Y407,$Z$67,0)</f>
        <v>7.7755091525398714E-5</v>
      </c>
    </row>
    <row r="408" spans="25:26" x14ac:dyDescent="0.45">
      <c r="Y408">
        <v>33.900000000000098</v>
      </c>
      <c r="Z408" s="36">
        <f>_xlfn.CHISQ.DIST($Y408,$Z$67,0)</f>
        <v>7.4842124060910294E-5</v>
      </c>
    </row>
    <row r="409" spans="25:26" x14ac:dyDescent="0.45">
      <c r="Y409">
        <v>34.000000000000099</v>
      </c>
      <c r="Z409" s="36">
        <f>_xlfn.CHISQ.DIST($Y409,$Z$67,0)</f>
        <v>7.2035778793883966E-5</v>
      </c>
    </row>
    <row r="410" spans="25:26" x14ac:dyDescent="0.45">
      <c r="Y410">
        <v>34.100000000000101</v>
      </c>
      <c r="Z410" s="36">
        <f>_xlfn.CHISQ.DIST($Y410,$Z$67,0)</f>
        <v>6.9332263593511865E-5</v>
      </c>
    </row>
    <row r="411" spans="25:26" x14ac:dyDescent="0.45">
      <c r="Y411">
        <v>34.200000000000102</v>
      </c>
      <c r="Z411" s="36">
        <f>_xlfn.CHISQ.DIST($Y411,$Z$67,0)</f>
        <v>6.6727916333249052E-5</v>
      </c>
    </row>
    <row r="412" spans="25:26" x14ac:dyDescent="0.45">
      <c r="Y412">
        <v>34.300000000000097</v>
      </c>
      <c r="Z412" s="36">
        <f>_xlfn.CHISQ.DIST($Y412,$Z$67,0)</f>
        <v>6.4219200648537786E-5</v>
      </c>
    </row>
    <row r="413" spans="25:26" x14ac:dyDescent="0.45">
      <c r="Y413">
        <v>34.400000000000098</v>
      </c>
      <c r="Z413" s="36">
        <f>_xlfn.CHISQ.DIST($Y413,$Z$67,0)</f>
        <v>6.1802701823444956E-5</v>
      </c>
    </row>
    <row r="414" spans="25:26" x14ac:dyDescent="0.45">
      <c r="Y414">
        <v>34.500000000000099</v>
      </c>
      <c r="Z414" s="36">
        <f>_xlfn.CHISQ.DIST($Y414,$Z$67,0)</f>
        <v>5.9475122802726859E-5</v>
      </c>
    </row>
    <row r="415" spans="25:26" x14ac:dyDescent="0.45">
      <c r="Y415">
        <v>34.600000000000101</v>
      </c>
      <c r="Z415" s="36">
        <f>_xlfn.CHISQ.DIST($Y415,$Z$67,0)</f>
        <v>5.7233280325902477E-5</v>
      </c>
    </row>
    <row r="416" spans="25:26" x14ac:dyDescent="0.45">
      <c r="Y416">
        <v>34.700000000000102</v>
      </c>
      <c r="Z416" s="36">
        <f>_xlfn.CHISQ.DIST($Y416,$Z$67,0)</f>
        <v>5.5074101179997345E-5</v>
      </c>
    </row>
    <row r="417" spans="25:26" x14ac:dyDescent="0.45">
      <c r="Y417">
        <v>34.800000000000097</v>
      </c>
      <c r="Z417" s="36">
        <f>_xlfn.CHISQ.DIST($Y417,$Z$67,0)</f>
        <v>5.2994618567690668E-5</v>
      </c>
    </row>
    <row r="418" spans="25:26" x14ac:dyDescent="0.45">
      <c r="Y418">
        <v>34.900000000000098</v>
      </c>
      <c r="Z418" s="36">
        <f>_xlfn.CHISQ.DIST($Y418,$Z$67,0)</f>
        <v>5.0991968587668438E-5</v>
      </c>
    </row>
    <row r="419" spans="25:26" x14ac:dyDescent="0.45">
      <c r="Y419">
        <v>35.000000000000099</v>
      </c>
      <c r="Z419" s="36">
        <f>_xlfn.CHISQ.DIST($Y419,$Z$67,0)</f>
        <v>4.9063386824064656E-5</v>
      </c>
    </row>
    <row r="420" spans="25:26" x14ac:dyDescent="0.45">
      <c r="Y420">
        <v>35.100000000000101</v>
      </c>
      <c r="Z420" s="36">
        <f>_xlfn.CHISQ.DIST($Y420,$Z$67,0)</f>
        <v>4.7206205041932355E-5</v>
      </c>
    </row>
    <row r="421" spans="25:26" x14ac:dyDescent="0.45">
      <c r="Y421">
        <v>35.200000000000102</v>
      </c>
      <c r="Z421" s="36">
        <f>_xlfn.CHISQ.DIST($Y421,$Z$67,0)</f>
        <v>4.5417847985767396E-5</v>
      </c>
    </row>
    <row r="422" spans="25:26" x14ac:dyDescent="0.45">
      <c r="Y422">
        <v>35.300000000000097</v>
      </c>
      <c r="Z422" s="36">
        <f>_xlfn.CHISQ.DIST($Y422,$Z$67,0)</f>
        <v>4.3695830278171235E-5</v>
      </c>
    </row>
    <row r="423" spans="25:26" x14ac:dyDescent="0.45">
      <c r="Y423">
        <v>35.400000000000098</v>
      </c>
      <c r="Z423" s="36">
        <f>_xlfn.CHISQ.DIST($Y423,$Z$67,0)</f>
        <v>4.2037753415807231E-5</v>
      </c>
    </row>
    <row r="424" spans="25:26" x14ac:dyDescent="0.45">
      <c r="Y424">
        <v>35.500000000000099</v>
      </c>
      <c r="Z424" s="36">
        <f>_xlfn.CHISQ.DIST($Y424,$Z$67,0)</f>
        <v>4.0441302859877118E-5</v>
      </c>
    </row>
    <row r="425" spans="25:26" x14ac:dyDescent="0.45">
      <c r="Y425">
        <v>35.600000000000101</v>
      </c>
      <c r="Z425" s="36">
        <f>_xlfn.CHISQ.DIST($Y425,$Z$67,0)</f>
        <v>3.8904245218404392E-5</v>
      </c>
    </row>
    <row r="426" spans="25:26" x14ac:dyDescent="0.45">
      <c r="Y426">
        <v>35.700000000000102</v>
      </c>
      <c r="Z426" s="36">
        <f>_xlfn.CHISQ.DIST($Y426,$Z$67,0)</f>
        <v>3.7424425517681921E-5</v>
      </c>
    </row>
    <row r="427" spans="25:26" x14ac:dyDescent="0.45">
      <c r="Y427">
        <v>35.800000000000097</v>
      </c>
      <c r="Z427" s="36">
        <f>_xlfn.CHISQ.DIST($Y427,$Z$67,0)</f>
        <v>3.5999764560304524E-5</v>
      </c>
    </row>
    <row r="428" spans="25:26" x14ac:dyDescent="0.45">
      <c r="Y428">
        <v>35.900000000000098</v>
      </c>
      <c r="Z428" s="36">
        <f>_xlfn.CHISQ.DIST($Y428,$Z$67,0)</f>
        <v>3.462825636726827E-5</v>
      </c>
    </row>
    <row r="429" spans="25:26" x14ac:dyDescent="0.45">
      <c r="Y429">
        <v>36.000000000000099</v>
      </c>
      <c r="Z429" s="36">
        <f>_xlfn.CHISQ.DIST($Y429,$Z$67,0)</f>
        <v>3.3307965701685242E-5</v>
      </c>
    </row>
    <row r="430" spans="25:26" x14ac:dyDescent="0.45">
      <c r="Y430">
        <v>36.100000000000101</v>
      </c>
      <c r="Z430" s="36">
        <f>_xlfn.CHISQ.DIST($Y430,$Z$67,0)</f>
        <v>3.2037025671719252E-5</v>
      </c>
    </row>
    <row r="431" spans="25:26" x14ac:dyDescent="0.45">
      <c r="Y431">
        <v>36.200000000000102</v>
      </c>
      <c r="Z431" s="36">
        <f>_xlfn.CHISQ.DIST($Y431,$Z$67,0)</f>
        <v>3.0813635410412178E-5</v>
      </c>
    </row>
    <row r="432" spans="25:26" x14ac:dyDescent="0.45">
      <c r="Y432">
        <v>36.300000000000097</v>
      </c>
      <c r="Z432" s="36">
        <f>_xlfn.CHISQ.DIST($Y432,$Z$67,0)</f>
        <v>2.9636057830127926E-5</v>
      </c>
    </row>
    <row r="433" spans="25:26" x14ac:dyDescent="0.45">
      <c r="Y433">
        <v>36.400000000000098</v>
      </c>
      <c r="Z433" s="36">
        <f>_xlfn.CHISQ.DIST($Y433,$Z$67,0)</f>
        <v>2.8502617449399419E-5</v>
      </c>
    </row>
    <row r="434" spans="25:26" x14ac:dyDescent="0.45">
      <c r="Y434">
        <v>36.500000000000099</v>
      </c>
      <c r="Z434" s="36">
        <f>_xlfn.CHISQ.DIST($Y434,$Z$67,0)</f>
        <v>2.7411698290023202E-5</v>
      </c>
    </row>
    <row r="435" spans="25:26" x14ac:dyDescent="0.45">
      <c r="Y435">
        <v>36.600000000000101</v>
      </c>
      <c r="Z435" s="36">
        <f>_xlfn.CHISQ.DIST($Y435,$Z$67,0)</f>
        <v>2.6361741842299203E-5</v>
      </c>
    </row>
    <row r="436" spans="25:26" x14ac:dyDescent="0.45">
      <c r="Y436">
        <v>36.700000000000102</v>
      </c>
      <c r="Z436" s="36">
        <f>_xlfn.CHISQ.DIST($Y436,$Z$67,0)</f>
        <v>2.535124509637043E-5</v>
      </c>
    </row>
    <row r="437" spans="25:26" x14ac:dyDescent="0.45">
      <c r="Y437">
        <v>36.800000000000097</v>
      </c>
      <c r="Z437" s="36">
        <f>_xlfn.CHISQ.DIST($Y437,$Z$67,0)</f>
        <v>2.4378758637671898E-5</v>
      </c>
    </row>
    <row r="438" spans="25:26" x14ac:dyDescent="0.45">
      <c r="Y438">
        <v>36.900000000000098</v>
      </c>
      <c r="Z438" s="36">
        <f>_xlfn.CHISQ.DIST($Y438,$Z$67,0)</f>
        <v>2.3442884804548395E-5</v>
      </c>
    </row>
    <row r="439" spans="25:26" x14ac:dyDescent="0.45">
      <c r="Y439">
        <v>37.000000000000099</v>
      </c>
      <c r="Z439" s="36">
        <f>_xlfn.CHISQ.DIST($Y439,$Z$67,0)</f>
        <v>2.2542275906155977E-5</v>
      </c>
    </row>
    <row r="440" spans="25:26" x14ac:dyDescent="0.45">
      <c r="Y440">
        <v>37.100000000000101</v>
      </c>
      <c r="Z440" s="36">
        <f>_xlfn.CHISQ.DIST($Y440,$Z$67,0)</f>
        <v>2.1675632498809487E-5</v>
      </c>
    </row>
    <row r="441" spans="25:26" x14ac:dyDescent="0.45">
      <c r="Y441">
        <v>37.200000000000102</v>
      </c>
      <c r="Z441" s="36">
        <f>_xlfn.CHISQ.DIST($Y441,$Z$67,0)</f>
        <v>2.0841701718990456E-5</v>
      </c>
    </row>
    <row r="442" spans="25:26" x14ac:dyDescent="0.45">
      <c r="Y442">
        <v>37.300000000000097</v>
      </c>
      <c r="Z442" s="36">
        <f>_xlfn.CHISQ.DIST($Y442,$Z$67,0)</f>
        <v>2.0039275671277983E-5</v>
      </c>
    </row>
    <row r="443" spans="25:26" x14ac:dyDescent="0.45">
      <c r="Y443">
        <v>37.400000000000098</v>
      </c>
      <c r="Z443" s="36">
        <f>_xlfn.CHISQ.DIST($Y443,$Z$67,0)</f>
        <v>1.9267189869511539E-5</v>
      </c>
    </row>
    <row r="444" spans="25:26" x14ac:dyDescent="0.45">
      <c r="Y444">
        <v>37.500000000000099</v>
      </c>
      <c r="Z444" s="36">
        <f>_xlfn.CHISQ.DIST($Y444,$Z$67,0)</f>
        <v>1.8524321729543476E-5</v>
      </c>
    </row>
    <row r="445" spans="25:26" x14ac:dyDescent="0.45">
      <c r="Y445">
        <v>37.600000000000101</v>
      </c>
      <c r="Z445" s="36">
        <f>_xlfn.CHISQ.DIST($Y445,$Z$67,0)</f>
        <v>1.7809589111982072E-5</v>
      </c>
    </row>
    <row r="446" spans="25:26" x14ac:dyDescent="0.45">
      <c r="Y446">
        <v>37.700000000000102</v>
      </c>
      <c r="Z446" s="36">
        <f>_xlfn.CHISQ.DIST($Y446,$Z$67,0)</f>
        <v>1.7121948913372453E-5</v>
      </c>
    </row>
    <row r="447" spans="25:26" x14ac:dyDescent="0.45">
      <c r="Y447">
        <v>37.800000000000097</v>
      </c>
      <c r="Z447" s="36">
        <f>_xlfn.CHISQ.DIST($Y447,$Z$67,0)</f>
        <v>1.6460395704305397E-5</v>
      </c>
    </row>
    <row r="448" spans="25:26" x14ac:dyDescent="0.45">
      <c r="Y448">
        <v>37.900000000000098</v>
      </c>
      <c r="Z448" s="36">
        <f>_xlfn.CHISQ.DIST($Y448,$Z$67,0)</f>
        <v>1.5823960412986194E-5</v>
      </c>
    </row>
    <row r="449" spans="25:26" x14ac:dyDescent="0.45">
      <c r="Y449">
        <v>38.000000000000099</v>
      </c>
      <c r="Z449" s="36">
        <f>_xlfn.CHISQ.DIST($Y449,$Z$67,0)</f>
        <v>1.5211709052838857E-5</v>
      </c>
    </row>
    <row r="450" spans="25:26" x14ac:dyDescent="0.45">
      <c r="Y450">
        <v>38.100000000000101</v>
      </c>
      <c r="Z450" s="36">
        <f>_xlfn.CHISQ.DIST($Y450,$Z$67,0)</f>
        <v>1.4622741492759117E-5</v>
      </c>
    </row>
    <row r="451" spans="25:26" x14ac:dyDescent="0.45">
      <c r="Y451">
        <v>38.200000000000102</v>
      </c>
      <c r="Z451" s="36">
        <f>_xlfn.CHISQ.DIST($Y451,$Z$67,0)</f>
        <v>1.4056190268671535E-5</v>
      </c>
    </row>
    <row r="452" spans="25:26" x14ac:dyDescent="0.45">
      <c r="Y452">
        <v>38.300000000000097</v>
      </c>
      <c r="Z452" s="36">
        <f>_xlfn.CHISQ.DIST($Y452,$Z$67,0)</f>
        <v>1.3511219435083273E-5</v>
      </c>
    </row>
    <row r="453" spans="25:26" x14ac:dyDescent="0.45">
      <c r="Y453">
        <v>38.400000000000098</v>
      </c>
      <c r="Z453" s="36">
        <f>_xlfn.CHISQ.DIST($Y453,$Z$67,0)</f>
        <v>1.2987023455365699E-5</v>
      </c>
    </row>
    <row r="454" spans="25:26" x14ac:dyDescent="0.45">
      <c r="Y454">
        <v>38.500000000000099</v>
      </c>
      <c r="Z454" s="36">
        <f>_xlfn.CHISQ.DIST($Y454,$Z$67,0)</f>
        <v>1.2482826129530946E-5</v>
      </c>
    </row>
    <row r="455" spans="25:26" x14ac:dyDescent="0.45">
      <c r="Y455">
        <v>38.600000000000101</v>
      </c>
      <c r="Z455" s="36">
        <f>_xlfn.CHISQ.DIST($Y455,$Z$67,0)</f>
        <v>1.1997879558307203E-5</v>
      </c>
    </row>
    <row r="456" spans="25:26" x14ac:dyDescent="0.45">
      <c r="Y456">
        <v>38.700000000000102</v>
      </c>
      <c r="Z456" s="36">
        <f>_xlfn.CHISQ.DIST($Y456,$Z$67,0)</f>
        <v>1.1531463142351137E-5</v>
      </c>
    </row>
    <row r="457" spans="25:26" x14ac:dyDescent="0.45">
      <c r="Y457">
        <v>38.800000000000097</v>
      </c>
      <c r="Z457" s="36">
        <f>_xlfn.CHISQ.DIST($Y457,$Z$67,0)</f>
        <v>1.1082882615469994E-5</v>
      </c>
    </row>
    <row r="458" spans="25:26" x14ac:dyDescent="0.45">
      <c r="Y458">
        <v>38.900000000000098</v>
      </c>
      <c r="Z458" s="36">
        <f>_xlfn.CHISQ.DIST($Y458,$Z$67,0)</f>
        <v>1.0651469110759173E-5</v>
      </c>
    </row>
    <row r="459" spans="25:26" x14ac:dyDescent="0.45">
      <c r="Y459">
        <v>39.000000000000099</v>
      </c>
      <c r="Z459" s="36">
        <f>_xlfn.CHISQ.DIST($Y459,$Z$67,0)</f>
        <v>1.0236578258593991E-5</v>
      </c>
    </row>
    <row r="460" spans="25:26" x14ac:dyDescent="0.45">
      <c r="Y460">
        <v>39.100000000000101</v>
      </c>
      <c r="Z460" s="36">
        <f>_xlfn.CHISQ.DIST($Y460,$Z$67,0)</f>
        <v>9.8375893154449192E-6</v>
      </c>
    </row>
    <row r="461" spans="25:26" x14ac:dyDescent="0.45">
      <c r="Y461">
        <v>39.200000000000102</v>
      </c>
      <c r="Z461" s="36">
        <f>_xlfn.CHISQ.DIST($Y461,$Z$67,0)</f>
        <v>9.4539043225173597E-6</v>
      </c>
    </row>
    <row r="462" spans="25:26" x14ac:dyDescent="0.45">
      <c r="Y462">
        <v>39.300000000000097</v>
      </c>
      <c r="Z462" s="36">
        <f>_xlfn.CHISQ.DIST($Y462,$Z$67,0)</f>
        <v>9.0849472932463947E-6</v>
      </c>
    </row>
    <row r="463" spans="25:26" x14ac:dyDescent="0.45">
      <c r="Y463">
        <v>39.400000000000098</v>
      </c>
      <c r="Z463" s="36">
        <f>_xlfn.CHISQ.DIST($Y463,$Z$67,0)</f>
        <v>8.7301634287063787E-6</v>
      </c>
    </row>
    <row r="464" spans="25:26" x14ac:dyDescent="0.45">
      <c r="Y464">
        <v>39.500000000000099</v>
      </c>
      <c r="Z464" s="36">
        <f>_xlfn.CHISQ.DIST($Y464,$Z$67,0)</f>
        <v>8.3890183600236629E-6</v>
      </c>
    </row>
    <row r="465" spans="25:26" x14ac:dyDescent="0.45">
      <c r="Y465">
        <v>39.600000000000101</v>
      </c>
      <c r="Z465" s="36">
        <f>_xlfn.CHISQ.DIST($Y465,$Z$67,0)</f>
        <v>8.0609974169080747E-6</v>
      </c>
    </row>
    <row r="466" spans="25:26" x14ac:dyDescent="0.45">
      <c r="Y466">
        <v>39.700000000000102</v>
      </c>
      <c r="Z466" s="36">
        <f>_xlfn.CHISQ.DIST($Y466,$Z$67,0)</f>
        <v>7.7456049214461792E-6</v>
      </c>
    </row>
    <row r="467" spans="25:26" x14ac:dyDescent="0.45">
      <c r="Y467">
        <v>39.800000000000097</v>
      </c>
      <c r="Z467" s="36">
        <f>_xlfn.CHISQ.DIST($Y467,$Z$67,0)</f>
        <v>7.4423635063251248E-6</v>
      </c>
    </row>
    <row r="468" spans="25:26" x14ac:dyDescent="0.45">
      <c r="Y468">
        <v>39.900000000000098</v>
      </c>
      <c r="Z468" s="36">
        <f>_xlfn.CHISQ.DIST($Y468,$Z$67,0)</f>
        <v>7.1508134566815523E-6</v>
      </c>
    </row>
    <row r="469" spans="25:26" x14ac:dyDescent="0.45">
      <c r="Y469">
        <v>40.000000000000099</v>
      </c>
      <c r="Z469" s="36">
        <f>_xlfn.CHISQ.DIST($Y469,$Z$67,0)</f>
        <v>6.8705120747949117E-6</v>
      </c>
    </row>
    <row r="470" spans="25:26" x14ac:dyDescent="0.45">
      <c r="Y470">
        <v>40.100000000000101</v>
      </c>
      <c r="Z470" s="36">
        <f>_xlfn.CHISQ.DIST($Y470,$Z$67,0)</f>
        <v>6.6010330668683268E-6</v>
      </c>
    </row>
    <row r="471" spans="25:26" x14ac:dyDescent="0.45">
      <c r="Y471">
        <v>40.200000000000102</v>
      </c>
      <c r="Z471" s="36">
        <f>_xlfn.CHISQ.DIST($Y471,$Z$67,0)</f>
        <v>6.3419659511637444E-6</v>
      </c>
    </row>
    <row r="472" spans="25:26" x14ac:dyDescent="0.45">
      <c r="Y472">
        <v>40.300000000000203</v>
      </c>
      <c r="Z472" s="36">
        <f>_xlfn.CHISQ.DIST($Y472,$Z$67,0)</f>
        <v>6.0929154867809468E-6</v>
      </c>
    </row>
    <row r="473" spans="25:26" x14ac:dyDescent="0.45">
      <c r="Y473">
        <v>40.400000000000198</v>
      </c>
      <c r="Z473" s="36">
        <f>_xlfn.CHISQ.DIST($Y473,$Z$67,0)</f>
        <v>5.8535011223932185E-6</v>
      </c>
    </row>
    <row r="474" spans="25:26" x14ac:dyDescent="0.45">
      <c r="Y474">
        <v>40.500000000000199</v>
      </c>
      <c r="Z474" s="36">
        <f>_xlfn.CHISQ.DIST($Y474,$Z$67,0)</f>
        <v>5.62335646426938E-6</v>
      </c>
    </row>
    <row r="475" spans="25:26" x14ac:dyDescent="0.45">
      <c r="Y475">
        <v>40.6000000000002</v>
      </c>
      <c r="Z475" s="36">
        <f>_xlfn.CHISQ.DIST($Y475,$Z$67,0)</f>
        <v>5.4021287629413029E-6</v>
      </c>
    </row>
    <row r="476" spans="25:26" x14ac:dyDescent="0.45">
      <c r="Y476">
        <v>40.700000000000202</v>
      </c>
      <c r="Z476" s="36">
        <f>_xlfn.CHISQ.DIST($Y476,$Z$67,0)</f>
        <v>5.1894784178874652E-6</v>
      </c>
    </row>
    <row r="477" spans="25:26" x14ac:dyDescent="0.45">
      <c r="Y477">
        <v>40.800000000000203</v>
      </c>
      <c r="Z477" s="36">
        <f>_xlfn.CHISQ.DIST($Y477,$Z$67,0)</f>
        <v>4.9850784996283366E-6</v>
      </c>
    </row>
    <row r="478" spans="25:26" x14ac:dyDescent="0.45">
      <c r="Y478">
        <v>40.900000000000198</v>
      </c>
      <c r="Z478" s="36">
        <f>_xlfn.CHISQ.DIST($Y478,$Z$67,0)</f>
        <v>4.7886142886466372E-6</v>
      </c>
    </row>
    <row r="479" spans="25:26" x14ac:dyDescent="0.45">
      <c r="Y479">
        <v>41.000000000000199</v>
      </c>
      <c r="Z479" s="36">
        <f>_xlfn.CHISQ.DIST($Y479,$Z$67,0)</f>
        <v>4.5997828305645654E-6</v>
      </c>
    </row>
    <row r="480" spans="25:26" x14ac:dyDescent="0.45">
      <c r="Y480">
        <v>41.1000000000002</v>
      </c>
      <c r="Z480" s="36">
        <f>_xlfn.CHISQ.DIST($Y480,$Z$67,0)</f>
        <v>4.4182925070279696E-6</v>
      </c>
    </row>
    <row r="481" spans="25:26" x14ac:dyDescent="0.45">
      <c r="Y481">
        <v>41.200000000000202</v>
      </c>
      <c r="Z481" s="36">
        <f>_xlfn.CHISQ.DIST($Y481,$Z$67,0)</f>
        <v>4.2438626217651028E-6</v>
      </c>
    </row>
    <row r="482" spans="25:26" x14ac:dyDescent="0.45">
      <c r="Y482">
        <v>41.300000000000203</v>
      </c>
      <c r="Z482" s="36">
        <f>_xlfn.CHISQ.DIST($Y482,$Z$67,0)</f>
        <v>4.0762230013046497E-6</v>
      </c>
    </row>
    <row r="483" spans="25:26" x14ac:dyDescent="0.45">
      <c r="Y483">
        <v>41.400000000000198</v>
      </c>
      <c r="Z483" s="36">
        <f>_xlfn.CHISQ.DIST($Y483,$Z$67,0)</f>
        <v>3.9151136098543214E-6</v>
      </c>
    </row>
    <row r="484" spans="25:26" x14ac:dyDescent="0.45">
      <c r="Y484">
        <v>41.500000000000199</v>
      </c>
      <c r="Z484" s="36">
        <f>_xlfn.CHISQ.DIST($Y484,$Z$67,0)</f>
        <v>3.7602841778570261E-6</v>
      </c>
    </row>
    <row r="485" spans="25:26" x14ac:dyDescent="0.45">
      <c r="Y485">
        <v>41.6000000000002</v>
      </c>
      <c r="Z485" s="36">
        <f>_xlfn.CHISQ.DIST($Y485,$Z$67,0)</f>
        <v>3.611493843757936E-6</v>
      </c>
    </row>
    <row r="486" spans="25:26" x14ac:dyDescent="0.45">
      <c r="Y486">
        <v>41.700000000000202</v>
      </c>
      <c r="Z486" s="36">
        <f>_xlfn.CHISQ.DIST($Y486,$Z$67,0)</f>
        <v>3.4685108085299167E-6</v>
      </c>
    </row>
    <row r="487" spans="25:26" x14ac:dyDescent="0.45">
      <c r="Y487">
        <v>41.800000000000203</v>
      </c>
      <c r="Z487" s="36">
        <f>_xlfn.CHISQ.DIST($Y487,$Z$67,0)</f>
        <v>3.3311120025203284E-6</v>
      </c>
    </row>
    <row r="488" spans="25:26" x14ac:dyDescent="0.45">
      <c r="Y488">
        <v>41.900000000000198</v>
      </c>
      <c r="Z488" s="36">
        <f>_xlfn.CHISQ.DIST($Y488,$Z$67,0)</f>
        <v>3.1990827641958833E-6</v>
      </c>
    </row>
    <row r="489" spans="25:26" x14ac:dyDescent="0.45">
      <c r="Y489">
        <v>42.000000000000199</v>
      </c>
      <c r="Z489" s="36">
        <f>_xlfn.CHISQ.DIST($Y489,$Z$67,0)</f>
        <v>3.0722165303762821E-6</v>
      </c>
    </row>
    <row r="490" spans="25:26" x14ac:dyDescent="0.45">
      <c r="Y490">
        <v>42.1000000000002</v>
      </c>
      <c r="Z490" s="36">
        <f>_xlfn.CHISQ.DIST($Y490,$Z$67,0)</f>
        <v>2.9503145375607634E-6</v>
      </c>
    </row>
    <row r="491" spans="25:26" x14ac:dyDescent="0.45">
      <c r="Y491">
        <v>42.200000000000202</v>
      </c>
      <c r="Z491" s="36">
        <f>_xlfn.CHISQ.DIST($Y491,$Z$67,0)</f>
        <v>2.8331855339643701E-6</v>
      </c>
    </row>
    <row r="492" spans="25:26" x14ac:dyDescent="0.45">
      <c r="Y492">
        <v>42.300000000000203</v>
      </c>
      <c r="Z492" s="36">
        <f>_xlfn.CHISQ.DIST($Y492,$Z$67,0)</f>
        <v>2.7206455018938413E-6</v>
      </c>
    </row>
    <row r="493" spans="25:26" x14ac:dyDescent="0.45">
      <c r="Y493">
        <v>42.400000000000198</v>
      </c>
      <c r="Z493" s="36">
        <f>_xlfn.CHISQ.DIST($Y493,$Z$67,0)</f>
        <v>2.6125173901046693E-6</v>
      </c>
    </row>
    <row r="494" spans="25:26" x14ac:dyDescent="0.45">
      <c r="Y494">
        <v>42.500000000000199</v>
      </c>
      <c r="Z494" s="36">
        <f>_xlfn.CHISQ.DIST($Y494,$Z$67,0)</f>
        <v>2.5086308557930768E-6</v>
      </c>
    </row>
    <row r="495" spans="25:26" x14ac:dyDescent="0.45">
      <c r="Y495">
        <v>42.6000000000002</v>
      </c>
      <c r="Z495" s="36">
        <f>_xlfn.CHISQ.DIST($Y495,$Z$67,0)</f>
        <v>2.4088220158880916E-6</v>
      </c>
    </row>
    <row r="496" spans="25:26" x14ac:dyDescent="0.45">
      <c r="Y496">
        <v>42.700000000000202</v>
      </c>
      <c r="Z496" s="36">
        <f>_xlfn.CHISQ.DIST($Y496,$Z$67,0)</f>
        <v>2.3129332073197043E-6</v>
      </c>
    </row>
    <row r="497" spans="25:26" x14ac:dyDescent="0.45">
      <c r="Y497">
        <v>42.800000000000203</v>
      </c>
      <c r="Z497" s="36">
        <f>_xlfn.CHISQ.DIST($Y497,$Z$67,0)</f>
        <v>2.2208127559502339E-6</v>
      </c>
    </row>
    <row r="498" spans="25:26" x14ac:dyDescent="0.45">
      <c r="Y498">
        <v>42.900000000000198</v>
      </c>
      <c r="Z498" s="36">
        <f>_xlfn.CHISQ.DIST($Y498,$Z$67,0)</f>
        <v>2.1323147538662262E-6</v>
      </c>
    </row>
    <row r="499" spans="25:26" x14ac:dyDescent="0.45">
      <c r="Y499">
        <v>43.000000000000199</v>
      </c>
      <c r="Z499" s="36">
        <f>_xlfn.CHISQ.DIST($Y499,$Z$67,0)</f>
        <v>2.047298844738367E-6</v>
      </c>
    </row>
    <row r="500" spans="25:26" x14ac:dyDescent="0.45">
      <c r="Y500">
        <v>43.1000000000002</v>
      </c>
      <c r="Z500" s="36">
        <f>_xlfn.CHISQ.DIST($Y500,$Z$67,0)</f>
        <v>1.9656300169667385E-6</v>
      </c>
    </row>
    <row r="501" spans="25:26" x14ac:dyDescent="0.45">
      <c r="Y501">
        <v>43.200000000000202</v>
      </c>
      <c r="Z501" s="36">
        <f>_xlfn.CHISQ.DIST($Y501,$Z$67,0)</f>
        <v>1.8871784043380874E-6</v>
      </c>
    </row>
    <row r="502" spans="25:26" x14ac:dyDescent="0.45">
      <c r="Y502">
        <v>43.300000000000203</v>
      </c>
      <c r="Z502" s="36">
        <f>_xlfn.CHISQ.DIST($Y502,$Z$67,0)</f>
        <v>1.8118190939311006E-6</v>
      </c>
    </row>
    <row r="503" spans="25:26" x14ac:dyDescent="0.45">
      <c r="Y503">
        <v>43.400000000000198</v>
      </c>
      <c r="Z503" s="36">
        <f>_xlfn.CHISQ.DIST($Y503,$Z$67,0)</f>
        <v>1.7394319410144916E-6</v>
      </c>
    </row>
  </sheetData>
  <sortState xmlns:xlrd2="http://schemas.microsoft.com/office/spreadsheetml/2017/richdata2" ref="A2:A18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2"/>
  <sheetViews>
    <sheetView tabSelected="1" topLeftCell="A20" zoomScale="90" zoomScaleNormal="90" workbookViewId="0">
      <selection activeCell="O122" sqref="O122"/>
    </sheetView>
  </sheetViews>
  <sheetFormatPr defaultRowHeight="14.25" x14ac:dyDescent="0.45"/>
  <cols>
    <col min="2" max="2" width="14.3984375" bestFit="1" customWidth="1"/>
    <col min="3" max="3" width="9.265625" customWidth="1"/>
    <col min="4" max="4" width="8.86328125" customWidth="1"/>
    <col min="5" max="7" width="9" customWidth="1"/>
    <col min="8" max="8" width="14.3984375" bestFit="1" customWidth="1"/>
    <col min="9" max="9" width="10.59765625" bestFit="1" customWidth="1"/>
    <col min="10" max="11" width="11.1328125" bestFit="1" customWidth="1"/>
    <col min="12" max="12" width="10.59765625" bestFit="1" customWidth="1"/>
    <col min="14" max="14" width="61.265625" bestFit="1" customWidth="1"/>
    <col min="15" max="15" width="12.59765625" bestFit="1" customWidth="1"/>
    <col min="16" max="16" width="38.19921875" bestFit="1" customWidth="1"/>
    <col min="17" max="17" width="14.33203125" bestFit="1" customWidth="1"/>
    <col min="18" max="18" width="21" bestFit="1" customWidth="1"/>
  </cols>
  <sheetData>
    <row r="1" spans="1:22" x14ac:dyDescent="0.45">
      <c r="B1" t="s">
        <v>3</v>
      </c>
      <c r="H1" t="s">
        <v>3</v>
      </c>
      <c r="I1" t="s">
        <v>2</v>
      </c>
      <c r="J1" t="s">
        <v>8</v>
      </c>
    </row>
    <row r="2" spans="1:22" x14ac:dyDescent="0.45">
      <c r="A2" t="s">
        <v>27</v>
      </c>
      <c r="B2" s="5" t="s">
        <v>0</v>
      </c>
      <c r="C2" s="10" t="s">
        <v>28</v>
      </c>
      <c r="D2" s="10" t="s">
        <v>29</v>
      </c>
      <c r="E2" s="10" t="s">
        <v>30</v>
      </c>
      <c r="F2" s="10" t="s">
        <v>32</v>
      </c>
      <c r="G2" s="10" t="s">
        <v>31</v>
      </c>
      <c r="H2" s="6" t="s">
        <v>1</v>
      </c>
      <c r="I2" s="1" t="s">
        <v>4</v>
      </c>
      <c r="J2" s="1" t="s">
        <v>5</v>
      </c>
      <c r="K2" s="1" t="s">
        <v>6</v>
      </c>
      <c r="L2" s="1" t="s">
        <v>7</v>
      </c>
    </row>
    <row r="3" spans="1:22" ht="14.65" thickBot="1" x14ac:dyDescent="0.5">
      <c r="A3">
        <v>1</v>
      </c>
      <c r="B3" s="3">
        <v>-4.2187275539617985</v>
      </c>
      <c r="C3" s="11">
        <f t="shared" ref="C3:C34" si="0">A3/200</f>
        <v>5.0000000000000001E-3</v>
      </c>
      <c r="D3" s="11">
        <f>_xlfn.NORM.DIST(Tabuľka3[[#This Row],[x1]],0,1,1)</f>
        <v>1.2284246622747484E-5</v>
      </c>
      <c r="E3" s="11">
        <f>ABS(Tabuľka3[[#This Row],[teoreticka dist.Funkcia]]-Tabuľka3[[#This Row],[empiricka dist. Funkcia N(0,1)]])</f>
        <v>4.9877157533772523E-3</v>
      </c>
      <c r="F3" s="11">
        <f>_xlfn.NORM.DIST(Tabuľka3[[#This Row],[x1]],0,2,1)</f>
        <v>1.7456596818296422E-2</v>
      </c>
      <c r="G3" s="11">
        <f>ABS(Tabuľka3[[#This Row],[teoreticka dist.Funkcia]]-Tabuľka3[[#This Row],[empiricka dist. funkcia N(0,2)]])</f>
        <v>1.2456596818296421E-2</v>
      </c>
      <c r="H3" s="4">
        <v>-3.2387546272948384</v>
      </c>
      <c r="I3" s="1">
        <v>4</v>
      </c>
      <c r="J3" s="1">
        <v>3</v>
      </c>
      <c r="K3" s="1">
        <v>5</v>
      </c>
      <c r="L3" s="1">
        <v>4</v>
      </c>
      <c r="N3" s="15" t="s">
        <v>100</v>
      </c>
      <c r="O3" s="15"/>
      <c r="P3" s="15"/>
      <c r="R3" s="33" t="s">
        <v>100</v>
      </c>
      <c r="S3" s="33"/>
      <c r="T3" s="33"/>
      <c r="U3" s="33"/>
      <c r="V3" s="33"/>
    </row>
    <row r="4" spans="1:22" x14ac:dyDescent="0.45">
      <c r="A4">
        <v>2</v>
      </c>
      <c r="B4" s="3">
        <v>-4.1826206143014133</v>
      </c>
      <c r="C4" s="11">
        <f t="shared" si="0"/>
        <v>0.01</v>
      </c>
      <c r="D4" s="11">
        <f>_xlfn.NORM.DIST(Tabuľka3[[#This Row],[x1]],0,1,1)</f>
        <v>1.4408402387532716E-5</v>
      </c>
      <c r="E4" s="11">
        <f>ABS(Tabuľka3[[#This Row],[teoreticka dist.Funkcia]]-Tabuľka3[[#This Row],[empiricka dist. Funkcia N(0,1)]])</f>
        <v>9.9855915976124667E-3</v>
      </c>
      <c r="F4" s="11">
        <f>_xlfn.NORM.DIST(Tabuľka3[[#This Row],[x1]],0,2,1)</f>
        <v>1.8250128232133629E-2</v>
      </c>
      <c r="G4" s="11">
        <f>ABS(Tabuľka3[[#This Row],[teoreticka dist.Funkcia]]-Tabuľka3[[#This Row],[empiricka dist. funkcia N(0,2)]])</f>
        <v>8.250128232133629E-3</v>
      </c>
      <c r="H4" s="4">
        <v>2.5235946193570271</v>
      </c>
      <c r="I4" s="1">
        <v>3</v>
      </c>
      <c r="J4" s="1">
        <v>4</v>
      </c>
      <c r="K4" s="1">
        <v>5</v>
      </c>
      <c r="L4" s="1">
        <v>3</v>
      </c>
      <c r="N4" s="16"/>
      <c r="O4" s="17" t="s">
        <v>0</v>
      </c>
      <c r="P4" s="18" t="s">
        <v>1</v>
      </c>
      <c r="R4" s="16"/>
      <c r="S4" s="17" t="s">
        <v>4</v>
      </c>
      <c r="T4" s="17" t="s">
        <v>5</v>
      </c>
      <c r="U4" s="17" t="s">
        <v>6</v>
      </c>
      <c r="V4" s="18" t="s">
        <v>7</v>
      </c>
    </row>
    <row r="5" spans="1:22" x14ac:dyDescent="0.45">
      <c r="A5">
        <v>3</v>
      </c>
      <c r="B5" s="3">
        <v>-4.0575469029136002</v>
      </c>
      <c r="C5" s="11">
        <f t="shared" si="0"/>
        <v>1.4999999999999999E-2</v>
      </c>
      <c r="D5" s="11">
        <f>_xlfn.NORM.DIST(Tabuľka3[[#This Row],[x1]],0,1,1)</f>
        <v>2.4795430035641417E-5</v>
      </c>
      <c r="E5" s="11">
        <f>ABS(Tabuľka3[[#This Row],[teoreticka dist.Funkcia]]-Tabuľka3[[#This Row],[empiricka dist. Funkcia N(0,1)]])</f>
        <v>1.4975204569964358E-2</v>
      </c>
      <c r="F5" s="11">
        <f>_xlfn.NORM.DIST(Tabuľka3[[#This Row],[x1]],0,2,1)</f>
        <v>2.1240685281270842E-2</v>
      </c>
      <c r="G5" s="11">
        <f>ABS(Tabuľka3[[#This Row],[teoreticka dist.Funkcia]]-Tabuľka3[[#This Row],[empiricka dist. funkcia N(0,2)]])</f>
        <v>6.2406852812708427E-3</v>
      </c>
      <c r="H5" s="4">
        <v>3.220676833530888</v>
      </c>
      <c r="I5" s="1">
        <v>3</v>
      </c>
      <c r="J5" s="1">
        <v>6</v>
      </c>
      <c r="K5" s="1">
        <v>4</v>
      </c>
      <c r="L5" s="1">
        <v>3</v>
      </c>
      <c r="N5" s="19" t="s">
        <v>13</v>
      </c>
      <c r="O5" s="13">
        <f>AVERAGE(B3:B202)</f>
        <v>0.16870163790372317</v>
      </c>
      <c r="P5" s="20">
        <f>AVERAGE(H3:H202)</f>
        <v>0.89067974865974975</v>
      </c>
      <c r="R5" s="23" t="s">
        <v>71</v>
      </c>
      <c r="S5" s="9">
        <v>4.7266666666666666</v>
      </c>
      <c r="T5" s="9">
        <v>4.7266666666666666</v>
      </c>
      <c r="U5" s="9">
        <v>4.84</v>
      </c>
      <c r="V5" s="24">
        <v>4.7133333333333329</v>
      </c>
    </row>
    <row r="6" spans="1:22" x14ac:dyDescent="0.45">
      <c r="A6">
        <v>4</v>
      </c>
      <c r="B6" s="3">
        <v>-3.8225152820814401</v>
      </c>
      <c r="C6" s="11">
        <f t="shared" si="0"/>
        <v>0.02</v>
      </c>
      <c r="D6" s="11">
        <f>_xlfn.NORM.DIST(Tabuľka3[[#This Row],[x1]],0,1,1)</f>
        <v>6.6048644521236242E-5</v>
      </c>
      <c r="E6" s="11">
        <f>ABS(Tabuľka3[[#This Row],[teoreticka dist.Funkcia]]-Tabuľka3[[#This Row],[empiricka dist. Funkcia N(0,1)]])</f>
        <v>1.9933951355478763E-2</v>
      </c>
      <c r="F6" s="11">
        <f>_xlfn.NORM.DIST(Tabuľka3[[#This Row],[x1]],0,2,1)</f>
        <v>2.7985739852071843E-2</v>
      </c>
      <c r="G6" s="11">
        <f>ABS(Tabuľka3[[#This Row],[teoreticka dist.Funkcia]]-Tabuľka3[[#This Row],[empiricka dist. funkcia N(0,2)]])</f>
        <v>7.9857398520718423E-3</v>
      </c>
      <c r="H6" s="4">
        <v>-0.72445652424357831</v>
      </c>
      <c r="I6" s="1">
        <v>4</v>
      </c>
      <c r="J6" s="1">
        <v>6</v>
      </c>
      <c r="K6" s="1">
        <v>7</v>
      </c>
      <c r="L6" s="1">
        <v>3</v>
      </c>
      <c r="N6" s="19" t="s">
        <v>10</v>
      </c>
      <c r="O6" s="13">
        <f>STDEV(B3:B202)/SQRT(COUNT(B3:B202))</f>
        <v>0.14077493618527157</v>
      </c>
      <c r="P6" s="20">
        <f>STDEV(H3:H202)/SQRT(COUNT(H3:H202))</f>
        <v>0.13819506495365683</v>
      </c>
      <c r="R6" s="23" t="s">
        <v>10</v>
      </c>
      <c r="S6" s="9">
        <v>0.10614104274271836</v>
      </c>
      <c r="T6" s="9">
        <v>0.10614104274271836</v>
      </c>
      <c r="U6" s="9">
        <v>0.10579622471199505</v>
      </c>
      <c r="V6" s="24">
        <v>0.11404173915697617</v>
      </c>
    </row>
    <row r="7" spans="1:22" x14ac:dyDescent="0.45">
      <c r="A7">
        <v>5</v>
      </c>
      <c r="B7" s="3">
        <v>-3.3808646549005061</v>
      </c>
      <c r="C7" s="11">
        <f t="shared" si="0"/>
        <v>2.5000000000000001E-2</v>
      </c>
      <c r="D7" s="11">
        <f>_xlfn.NORM.DIST(Tabuľka3[[#This Row],[x1]],0,1,1)</f>
        <v>3.6129062706748258E-4</v>
      </c>
      <c r="E7" s="11">
        <f>ABS(Tabuľka3[[#This Row],[teoreticka dist.Funkcia]]-Tabuľka3[[#This Row],[empiricka dist. Funkcia N(0,1)]])</f>
        <v>2.463870937293252E-2</v>
      </c>
      <c r="F7" s="11">
        <f>_xlfn.NORM.DIST(Tabuľka3[[#This Row],[x1]],0,2,1)</f>
        <v>4.5472637368067267E-2</v>
      </c>
      <c r="G7" s="11">
        <f>ABS(Tabuľka3[[#This Row],[teoreticka dist.Funkcia]]-Tabuľka3[[#This Row],[empiricka dist. funkcia N(0,2)]])</f>
        <v>2.0472637368067266E-2</v>
      </c>
      <c r="H7" s="4">
        <v>-1.5553663363098167</v>
      </c>
      <c r="I7" s="1">
        <v>6</v>
      </c>
      <c r="J7" s="1">
        <v>4</v>
      </c>
      <c r="K7" s="1">
        <v>5</v>
      </c>
      <c r="L7" s="1">
        <v>7</v>
      </c>
      <c r="N7" s="19" t="s">
        <v>11</v>
      </c>
      <c r="O7" s="13">
        <f>MEDIAN(B3:B202)</f>
        <v>8.4150997281540185E-3</v>
      </c>
      <c r="P7" s="20">
        <f>MEDIAN(H3:H202)</f>
        <v>0.89315710990922526</v>
      </c>
      <c r="R7" s="23" t="s">
        <v>11</v>
      </c>
      <c r="S7" s="9">
        <v>5</v>
      </c>
      <c r="T7" s="9">
        <v>5</v>
      </c>
      <c r="U7" s="9">
        <v>5</v>
      </c>
      <c r="V7" s="24">
        <v>5</v>
      </c>
    </row>
    <row r="8" spans="1:22" x14ac:dyDescent="0.45">
      <c r="A8">
        <v>6</v>
      </c>
      <c r="B8" s="3">
        <v>-3.2653042580932379</v>
      </c>
      <c r="C8" s="11">
        <f t="shared" si="0"/>
        <v>0.03</v>
      </c>
      <c r="D8" s="11">
        <f>_xlfn.NORM.DIST(Tabuľka3[[#This Row],[x1]],0,1,1)</f>
        <v>5.4673276069706314E-4</v>
      </c>
      <c r="E8" s="11">
        <f>ABS(Tabuľka3[[#This Row],[teoreticka dist.Funkcia]]-Tabuľka3[[#This Row],[empiricka dist. Funkcia N(0,1)]])</f>
        <v>2.9453267239302937E-2</v>
      </c>
      <c r="F8" s="11">
        <f>_xlfn.NORM.DIST(Tabuľka3[[#This Row],[x1]],0,2,1)</f>
        <v>5.1271090442142057E-2</v>
      </c>
      <c r="G8" s="11">
        <f>ABS(Tabuľka3[[#This Row],[teoreticka dist.Funkcia]]-Tabuľka3[[#This Row],[empiricka dist. funkcia N(0,2)]])</f>
        <v>2.1271090442142059E-2</v>
      </c>
      <c r="H8" s="4">
        <v>5.3721593101508915</v>
      </c>
      <c r="I8" s="1">
        <v>4</v>
      </c>
      <c r="J8" s="1">
        <v>5</v>
      </c>
      <c r="K8" s="1">
        <v>5</v>
      </c>
      <c r="L8" s="1">
        <v>6</v>
      </c>
      <c r="N8" s="19" t="s">
        <v>12</v>
      </c>
      <c r="O8" s="13" t="e">
        <f>MODE(B3:B202)</f>
        <v>#N/A</v>
      </c>
      <c r="P8" s="20" t="e">
        <f>MODE(H3:H202)</f>
        <v>#N/A</v>
      </c>
      <c r="R8" s="23" t="s">
        <v>12</v>
      </c>
      <c r="S8" s="9">
        <v>5</v>
      </c>
      <c r="T8" s="9">
        <v>4</v>
      </c>
      <c r="U8" s="9">
        <v>5</v>
      </c>
      <c r="V8" s="24">
        <v>4</v>
      </c>
    </row>
    <row r="9" spans="1:22" x14ac:dyDescent="0.45">
      <c r="A9">
        <v>7</v>
      </c>
      <c r="B9" s="3">
        <v>-3.2641401048749685</v>
      </c>
      <c r="C9" s="11">
        <f t="shared" si="0"/>
        <v>3.5000000000000003E-2</v>
      </c>
      <c r="D9" s="11">
        <f>_xlfn.NORM.DIST(Tabuľka3[[#This Row],[x1]],0,1,1)</f>
        <v>5.4898428127753802E-4</v>
      </c>
      <c r="E9" s="11">
        <f>ABS(Tabuľka3[[#This Row],[teoreticka dist.Funkcia]]-Tabuľka3[[#This Row],[empiricka dist. Funkcia N(0,1)]])</f>
        <v>3.4451015718722465E-2</v>
      </c>
      <c r="F9" s="11">
        <f>_xlfn.NORM.DIST(Tabuľka3[[#This Row],[x1]],0,2,1)</f>
        <v>5.1332364845662282E-2</v>
      </c>
      <c r="G9" s="11">
        <f>ABS(Tabuľka3[[#This Row],[teoreticka dist.Funkcia]]-Tabuľka3[[#This Row],[empiricka dist. funkcia N(0,2)]])</f>
        <v>1.6332364845662278E-2</v>
      </c>
      <c r="H9" s="4">
        <v>-0.6196418073377572</v>
      </c>
      <c r="I9" s="1">
        <v>3</v>
      </c>
      <c r="J9" s="1">
        <v>6</v>
      </c>
      <c r="K9" s="1">
        <v>3</v>
      </c>
      <c r="L9" s="1">
        <v>3</v>
      </c>
      <c r="N9" s="19" t="s">
        <v>14</v>
      </c>
      <c r="O9" s="13">
        <f>STDEV(B3:B202)</f>
        <v>1.9908582399541803</v>
      </c>
      <c r="P9" s="20">
        <f>STDEV(H3:H202)</f>
        <v>1.9543733511049228</v>
      </c>
      <c r="R9" s="23" t="s">
        <v>14</v>
      </c>
      <c r="S9" s="9">
        <v>1.2999569774329975</v>
      </c>
      <c r="T9" s="9">
        <v>1.2999569774329975</v>
      </c>
      <c r="U9" s="9">
        <v>1.2957338362860804</v>
      </c>
      <c r="V9" s="24">
        <v>1.3967203515708393</v>
      </c>
    </row>
    <row r="10" spans="1:22" x14ac:dyDescent="0.45">
      <c r="A10">
        <v>8</v>
      </c>
      <c r="B10" s="3">
        <v>-3.2124989957083017</v>
      </c>
      <c r="C10" s="11">
        <f t="shared" si="0"/>
        <v>0.04</v>
      </c>
      <c r="D10" s="11">
        <f>_xlfn.NORM.DIST(Tabuľka3[[#This Row],[x1]],0,1,1)</f>
        <v>6.5792804272573582E-4</v>
      </c>
      <c r="E10" s="11">
        <f>ABS(Tabuľka3[[#This Row],[teoreticka dist.Funkcia]]-Tabuľka3[[#This Row],[empiricka dist. Funkcia N(0,1)]])</f>
        <v>3.9342071957274266E-2</v>
      </c>
      <c r="F10" s="11">
        <f>_xlfn.NORM.DIST(Tabuľka3[[#This Row],[x1]],0,2,1)</f>
        <v>5.4109550856281476E-2</v>
      </c>
      <c r="G10" s="11">
        <f>ABS(Tabuľka3[[#This Row],[teoreticka dist.Funkcia]]-Tabuľka3[[#This Row],[empiricka dist. funkcia N(0,2)]])</f>
        <v>1.4109550856281475E-2</v>
      </c>
      <c r="H10" s="4">
        <v>4.0066439649090171</v>
      </c>
      <c r="I10" s="1">
        <v>6</v>
      </c>
      <c r="J10" s="1">
        <v>5</v>
      </c>
      <c r="K10" s="1">
        <v>4</v>
      </c>
      <c r="L10" s="1">
        <v>6</v>
      </c>
      <c r="N10" s="23" t="s">
        <v>15</v>
      </c>
      <c r="O10" s="9">
        <v>3.963516531593454</v>
      </c>
      <c r="P10" s="24">
        <v>3.8195751955090897</v>
      </c>
      <c r="R10" s="23" t="s">
        <v>15</v>
      </c>
      <c r="S10" s="9">
        <v>1.689888143176735</v>
      </c>
      <c r="T10" s="9">
        <v>1.689888143176735</v>
      </c>
      <c r="U10" s="9">
        <v>1.6789261744966433</v>
      </c>
      <c r="V10" s="24">
        <v>1.950827740492169</v>
      </c>
    </row>
    <row r="11" spans="1:22" x14ac:dyDescent="0.45">
      <c r="A11">
        <v>9</v>
      </c>
      <c r="B11" s="3">
        <v>-3.0598039302276447</v>
      </c>
      <c r="C11" s="11">
        <f t="shared" si="0"/>
        <v>4.4999999999999998E-2</v>
      </c>
      <c r="D11" s="11">
        <f>_xlfn.NORM.DIST(Tabuľka3[[#This Row],[x1]],0,1,1)</f>
        <v>1.1074096788188609E-3</v>
      </c>
      <c r="E11" s="11">
        <f>ABS(Tabuľka3[[#This Row],[teoreticka dist.Funkcia]]-Tabuľka3[[#This Row],[empiricka dist. Funkcia N(0,1)]])</f>
        <v>4.3892590321181139E-2</v>
      </c>
      <c r="F11" s="11">
        <f>_xlfn.NORM.DIST(Tabuľka3[[#This Row],[x1]],0,2,1)</f>
        <v>6.302049844492838E-2</v>
      </c>
      <c r="G11" s="11">
        <f>ABS(Tabuľka3[[#This Row],[teoreticka dist.Funkcia]]-Tabuľka3[[#This Row],[empiricka dist. funkcia N(0,2)]])</f>
        <v>1.8020498444928382E-2</v>
      </c>
      <c r="H11" s="4">
        <v>-1.9088813336566091E-2</v>
      </c>
      <c r="I11" s="1">
        <v>3</v>
      </c>
      <c r="J11" s="1">
        <v>4</v>
      </c>
      <c r="K11" s="1">
        <v>8</v>
      </c>
      <c r="L11" s="1">
        <v>3</v>
      </c>
      <c r="N11" s="23" t="s">
        <v>16</v>
      </c>
      <c r="O11" s="9">
        <v>-0.18799079302071187</v>
      </c>
      <c r="P11" s="24">
        <v>0.11944838717030848</v>
      </c>
      <c r="R11" s="23" t="s">
        <v>16</v>
      </c>
      <c r="S11" s="9">
        <v>-0.59398730881261264</v>
      </c>
      <c r="T11" s="9">
        <v>-0.46871446652380833</v>
      </c>
      <c r="U11" s="9">
        <v>-0.12627830833516995</v>
      </c>
      <c r="V11" s="24">
        <v>-0.61311117158364903</v>
      </c>
    </row>
    <row r="12" spans="1:22" x14ac:dyDescent="0.45">
      <c r="A12">
        <v>10</v>
      </c>
      <c r="B12" s="3">
        <v>-3.0421688279602677</v>
      </c>
      <c r="C12" s="11">
        <f t="shared" si="0"/>
        <v>0.05</v>
      </c>
      <c r="D12" s="11">
        <f>_xlfn.NORM.DIST(Tabuľka3[[#This Row],[x1]],0,1,1)</f>
        <v>1.1744005812263794E-3</v>
      </c>
      <c r="E12" s="11">
        <f>ABS(Tabuľka3[[#This Row],[teoreticka dist.Funkcia]]-Tabuľka3[[#This Row],[empiricka dist. Funkcia N(0,1)]])</f>
        <v>4.8825599418773624E-2</v>
      </c>
      <c r="F12" s="11">
        <f>_xlfn.NORM.DIST(Tabuľka3[[#This Row],[x1]],0,2,1)</f>
        <v>6.4119327604589091E-2</v>
      </c>
      <c r="G12" s="11">
        <f>ABS(Tabuľka3[[#This Row],[teoreticka dist.Funkcia]]-Tabuľka3[[#This Row],[empiricka dist. funkcia N(0,2)]])</f>
        <v>1.4119327604589088E-2</v>
      </c>
      <c r="H12" s="4">
        <v>-2.6428173189051449</v>
      </c>
      <c r="I12" s="1">
        <v>5</v>
      </c>
      <c r="J12" s="1">
        <v>7</v>
      </c>
      <c r="K12" s="1">
        <v>5</v>
      </c>
      <c r="L12" s="1">
        <v>5</v>
      </c>
      <c r="N12" s="23" t="s">
        <v>17</v>
      </c>
      <c r="O12" s="9">
        <v>0.25575463111362495</v>
      </c>
      <c r="P12" s="24">
        <v>0.15976307898044106</v>
      </c>
      <c r="R12" s="23" t="s">
        <v>17</v>
      </c>
      <c r="S12" s="9">
        <v>2.023088065398404E-2</v>
      </c>
      <c r="T12" s="9">
        <v>-7.2660964969648356E-2</v>
      </c>
      <c r="U12" s="9">
        <v>-1.6599394247406529E-2</v>
      </c>
      <c r="V12" s="24">
        <v>-2.8676915358532902E-2</v>
      </c>
    </row>
    <row r="13" spans="1:22" x14ac:dyDescent="0.45">
      <c r="A13">
        <v>11</v>
      </c>
      <c r="B13" s="3">
        <v>-2.8276463126530871</v>
      </c>
      <c r="C13" s="11">
        <f t="shared" si="0"/>
        <v>5.5E-2</v>
      </c>
      <c r="D13" s="11">
        <f>_xlfn.NORM.DIST(Tabuľka3[[#This Row],[x1]],0,1,1)</f>
        <v>2.3445790969885945E-3</v>
      </c>
      <c r="E13" s="11">
        <f>ABS(Tabuľka3[[#This Row],[teoreticka dist.Funkcia]]-Tabuľka3[[#This Row],[empiricka dist. Funkcia N(0,1)]])</f>
        <v>5.2655420903011403E-2</v>
      </c>
      <c r="F13" s="11">
        <f>_xlfn.NORM.DIST(Tabuľka3[[#This Row],[x1]],0,2,1)</f>
        <v>7.8706916375056418E-2</v>
      </c>
      <c r="G13" s="11">
        <f>ABS(Tabuľka3[[#This Row],[teoreticka dist.Funkcia]]-Tabuľka3[[#This Row],[empiricka dist. funkcia N(0,2)]])</f>
        <v>2.3706916375056418E-2</v>
      </c>
      <c r="H13" s="4">
        <v>0.7501959114742931</v>
      </c>
      <c r="I13" s="1">
        <v>6</v>
      </c>
      <c r="J13" s="1">
        <v>4</v>
      </c>
      <c r="K13" s="1">
        <v>3</v>
      </c>
      <c r="L13" s="1">
        <v>5</v>
      </c>
      <c r="N13" s="23" t="s">
        <v>18</v>
      </c>
      <c r="O13" s="9">
        <v>9.9999124358873814</v>
      </c>
      <c r="P13" s="24">
        <v>11.38760126195848</v>
      </c>
      <c r="R13" s="23" t="s">
        <v>18</v>
      </c>
      <c r="S13" s="9">
        <v>6</v>
      </c>
      <c r="T13" s="9">
        <v>7</v>
      </c>
      <c r="U13" s="9">
        <v>7</v>
      </c>
      <c r="V13" s="24">
        <v>6</v>
      </c>
    </row>
    <row r="14" spans="1:22" x14ac:dyDescent="0.45">
      <c r="A14">
        <v>12</v>
      </c>
      <c r="B14" s="3">
        <v>-2.8123486117692664</v>
      </c>
      <c r="C14" s="11">
        <f t="shared" si="0"/>
        <v>0.06</v>
      </c>
      <c r="D14" s="11">
        <f>_xlfn.NORM.DIST(Tabuľka3[[#This Row],[x1]],0,1,1)</f>
        <v>2.4590584221138257E-3</v>
      </c>
      <c r="E14" s="11">
        <f>ABS(Tabuľka3[[#This Row],[teoreticka dist.Funkcia]]-Tabuľka3[[#This Row],[empiricka dist. Funkcia N(0,1)]])</f>
        <v>5.7540941577886175E-2</v>
      </c>
      <c r="F14" s="11">
        <f>_xlfn.NORM.DIST(Tabuľka3[[#This Row],[x1]],0,2,1)</f>
        <v>7.9836185952552499E-2</v>
      </c>
      <c r="G14" s="11">
        <f>ABS(Tabuľka3[[#This Row],[teoreticka dist.Funkcia]]-Tabuľka3[[#This Row],[empiricka dist. funkcia N(0,2)]])</f>
        <v>1.9836185952552501E-2</v>
      </c>
      <c r="H14" s="4">
        <v>7.316695362329483</v>
      </c>
      <c r="I14" s="1">
        <v>5</v>
      </c>
      <c r="J14" s="1">
        <v>3</v>
      </c>
      <c r="K14" s="1">
        <v>6</v>
      </c>
      <c r="L14" s="1">
        <v>5</v>
      </c>
      <c r="N14" s="23" t="s">
        <v>19</v>
      </c>
      <c r="O14" s="9">
        <v>-4.2187275539617985</v>
      </c>
      <c r="P14" s="24">
        <v>-4.0709058996289968</v>
      </c>
      <c r="R14" s="23" t="s">
        <v>19</v>
      </c>
      <c r="S14" s="9">
        <v>2</v>
      </c>
      <c r="T14" s="9">
        <v>1</v>
      </c>
      <c r="U14" s="9">
        <v>1</v>
      </c>
      <c r="V14" s="24">
        <v>2</v>
      </c>
    </row>
    <row r="15" spans="1:22" x14ac:dyDescent="0.45">
      <c r="A15">
        <v>13</v>
      </c>
      <c r="B15" s="3">
        <v>-2.7626447263173759</v>
      </c>
      <c r="C15" s="11">
        <f t="shared" si="0"/>
        <v>6.5000000000000002E-2</v>
      </c>
      <c r="D15" s="11">
        <f>_xlfn.NORM.DIST(Tabuľka3[[#This Row],[x1]],0,1,1)</f>
        <v>2.8667568357487057E-3</v>
      </c>
      <c r="E15" s="11">
        <f>ABS(Tabuľka3[[#This Row],[teoreticka dist.Funkcia]]-Tabuľka3[[#This Row],[empiricka dist. Funkcia N(0,1)]])</f>
        <v>6.2133243164251298E-2</v>
      </c>
      <c r="F15" s="11">
        <f>_xlfn.NORM.DIST(Tabuľka3[[#This Row],[x1]],0,2,1)</f>
        <v>8.3589932567118788E-2</v>
      </c>
      <c r="G15" s="11">
        <f>ABS(Tabuľka3[[#This Row],[teoreticka dist.Funkcia]]-Tabuľka3[[#This Row],[empiricka dist. funkcia N(0,2)]])</f>
        <v>1.8589932567118786E-2</v>
      </c>
      <c r="H15" s="4">
        <v>2.4481861398962792</v>
      </c>
      <c r="I15" s="1">
        <v>5</v>
      </c>
      <c r="J15" s="1">
        <v>2</v>
      </c>
      <c r="K15" s="1">
        <v>6</v>
      </c>
      <c r="L15" s="1">
        <v>7</v>
      </c>
      <c r="N15" s="23" t="s">
        <v>20</v>
      </c>
      <c r="O15" s="9">
        <v>5.7811848819255829</v>
      </c>
      <c r="P15" s="24">
        <v>7.316695362329483</v>
      </c>
      <c r="R15" s="23" t="s">
        <v>20</v>
      </c>
      <c r="S15" s="9">
        <v>8</v>
      </c>
      <c r="T15" s="9">
        <v>8</v>
      </c>
      <c r="U15" s="9">
        <v>8</v>
      </c>
      <c r="V15" s="24">
        <v>8</v>
      </c>
    </row>
    <row r="16" spans="1:22" x14ac:dyDescent="0.45">
      <c r="A16">
        <v>14</v>
      </c>
      <c r="B16" s="3">
        <v>-2.7527494239620864</v>
      </c>
      <c r="C16" s="11">
        <f t="shared" si="0"/>
        <v>7.0000000000000007E-2</v>
      </c>
      <c r="D16" s="11">
        <f>_xlfn.NORM.DIST(Tabuľka3[[#This Row],[x1]],0,1,1)</f>
        <v>2.9548554891972345E-3</v>
      </c>
      <c r="E16" s="11">
        <f>ABS(Tabuľka3[[#This Row],[teoreticka dist.Funkcia]]-Tabuľka3[[#This Row],[empiricka dist. Funkcia N(0,1)]])</f>
        <v>6.7045144510802776E-2</v>
      </c>
      <c r="F16" s="11">
        <f>_xlfn.NORM.DIST(Tabuľka3[[#This Row],[x1]],0,2,1)</f>
        <v>8.4352826474256265E-2</v>
      </c>
      <c r="G16" s="11">
        <f>ABS(Tabuľka3[[#This Row],[teoreticka dist.Funkcia]]-Tabuľka3[[#This Row],[empiricka dist. funkcia N(0,2)]])</f>
        <v>1.4352826474256258E-2</v>
      </c>
      <c r="H16" s="4">
        <v>1.7291873771464452</v>
      </c>
      <c r="I16" s="1">
        <v>5</v>
      </c>
      <c r="J16" s="1">
        <v>3</v>
      </c>
      <c r="K16" s="1">
        <v>1</v>
      </c>
      <c r="L16" s="1">
        <v>6</v>
      </c>
      <c r="N16" s="23" t="s">
        <v>21</v>
      </c>
      <c r="O16" s="9">
        <v>33.740327580744633</v>
      </c>
      <c r="P16" s="24">
        <v>178.13594973194995</v>
      </c>
      <c r="R16" s="23" t="s">
        <v>21</v>
      </c>
      <c r="S16" s="9">
        <v>709</v>
      </c>
      <c r="T16" s="9">
        <v>709</v>
      </c>
      <c r="U16" s="9">
        <v>726</v>
      </c>
      <c r="V16" s="24">
        <v>707</v>
      </c>
    </row>
    <row r="17" spans="1:22" x14ac:dyDescent="0.45">
      <c r="A17">
        <v>15</v>
      </c>
      <c r="B17" s="3">
        <v>-2.6020916266134009</v>
      </c>
      <c r="C17" s="11">
        <f t="shared" si="0"/>
        <v>7.4999999999999997E-2</v>
      </c>
      <c r="D17" s="11">
        <f>_xlfn.NORM.DIST(Tabuľka3[[#This Row],[x1]],0,1,1)</f>
        <v>4.6328546559701016E-3</v>
      </c>
      <c r="E17" s="11">
        <f>ABS(Tabuľka3[[#This Row],[teoreticka dist.Funkcia]]-Tabuľka3[[#This Row],[empiricka dist. Funkcia N(0,1)]])</f>
        <v>7.0367145344029894E-2</v>
      </c>
      <c r="F17" s="11">
        <f>_xlfn.NORM.DIST(Tabuľka3[[#This Row],[x1]],0,2,1)</f>
        <v>9.6621386838765991E-2</v>
      </c>
      <c r="G17" s="11">
        <f>ABS(Tabuľka3[[#This Row],[teoreticka dist.Funkcia]]-Tabuľka3[[#This Row],[empiricka dist. funkcia N(0,2)]])</f>
        <v>2.1621386838765994E-2</v>
      </c>
      <c r="H17" s="4">
        <v>2.916400833579246</v>
      </c>
      <c r="I17" s="1">
        <v>5</v>
      </c>
      <c r="J17" s="1">
        <v>5</v>
      </c>
      <c r="K17" s="1">
        <v>3</v>
      </c>
      <c r="L17" s="1">
        <v>5</v>
      </c>
      <c r="N17" s="23" t="s">
        <v>22</v>
      </c>
      <c r="O17" s="9">
        <v>200</v>
      </c>
      <c r="P17" s="24">
        <v>200</v>
      </c>
      <c r="R17" s="23" t="s">
        <v>22</v>
      </c>
      <c r="S17" s="9">
        <v>150</v>
      </c>
      <c r="T17" s="9">
        <v>150</v>
      </c>
      <c r="U17" s="9">
        <v>150</v>
      </c>
      <c r="V17" s="24">
        <v>150</v>
      </c>
    </row>
    <row r="18" spans="1:22" ht="14.65" thickBot="1" x14ac:dyDescent="0.5">
      <c r="A18">
        <v>16</v>
      </c>
      <c r="B18" s="3">
        <v>-2.5536382963764481</v>
      </c>
      <c r="C18" s="11">
        <f t="shared" si="0"/>
        <v>0.08</v>
      </c>
      <c r="D18" s="11">
        <f>_xlfn.NORM.DIST(Tabuľka3[[#This Row],[x1]],0,1,1)</f>
        <v>5.330196714301772E-3</v>
      </c>
      <c r="E18" s="11">
        <f>ABS(Tabuľka3[[#This Row],[teoreticka dist.Funkcia]]-Tabuľka3[[#This Row],[empiricka dist. Funkcia N(0,1)]])</f>
        <v>7.4669803285698236E-2</v>
      </c>
      <c r="F18" s="11">
        <f>_xlfn.NORM.DIST(Tabuľka3[[#This Row],[x1]],0,2,1)</f>
        <v>0.10083305185564297</v>
      </c>
      <c r="G18" s="11">
        <f>ABS(Tabuľka3[[#This Row],[teoreticka dist.Funkcia]]-Tabuľka3[[#This Row],[empiricka dist. funkcia N(0,2)]])</f>
        <v>2.0833051855642964E-2</v>
      </c>
      <c r="H18" s="4">
        <v>2.6765807231422514</v>
      </c>
      <c r="I18" s="1">
        <v>7</v>
      </c>
      <c r="J18" s="1">
        <v>4</v>
      </c>
      <c r="K18" s="1">
        <v>5</v>
      </c>
      <c r="L18" s="1">
        <v>6</v>
      </c>
      <c r="N18" s="25" t="s">
        <v>23</v>
      </c>
      <c r="O18" s="2">
        <v>0.27760205667716936</v>
      </c>
      <c r="P18" s="26">
        <v>0.27251466271866009</v>
      </c>
      <c r="R18" s="31" t="s">
        <v>23</v>
      </c>
      <c r="S18" s="32">
        <v>0.20973609915328401</v>
      </c>
      <c r="T18" s="2">
        <v>0.2097360991532837</v>
      </c>
      <c r="U18" s="2">
        <v>0.20905473418066961</v>
      </c>
      <c r="V18" s="26">
        <v>0.22534797938077891</v>
      </c>
    </row>
    <row r="19" spans="1:22" x14ac:dyDescent="0.45">
      <c r="A19">
        <v>17</v>
      </c>
      <c r="B19" s="3">
        <v>-2.5402141545782797</v>
      </c>
      <c r="C19" s="11">
        <f t="shared" si="0"/>
        <v>8.5000000000000006E-2</v>
      </c>
      <c r="D19" s="11">
        <f>_xlfn.NORM.DIST(Tabuľka3[[#This Row],[x1]],0,1,1)</f>
        <v>5.5392305343800767E-3</v>
      </c>
      <c r="E19" s="11">
        <f>ABS(Tabuľka3[[#This Row],[teoreticka dist.Funkcia]]-Tabuľka3[[#This Row],[empiricka dist. Funkcia N(0,1)]])</f>
        <v>7.9460769465619932E-2</v>
      </c>
      <c r="F19" s="11">
        <f>_xlfn.NORM.DIST(Tabuľka3[[#This Row],[x1]],0,2,1)</f>
        <v>0.10202324549523016</v>
      </c>
      <c r="G19" s="11">
        <f>ABS(Tabuľka3[[#This Row],[teoreticka dist.Funkcia]]-Tabuľka3[[#This Row],[empiricka dist. funkcia N(0,2)]])</f>
        <v>1.7023245495230155E-2</v>
      </c>
      <c r="H19" s="4">
        <v>-1.5992358132498339</v>
      </c>
      <c r="I19" s="1">
        <v>5</v>
      </c>
      <c r="J19" s="1">
        <v>6</v>
      </c>
      <c r="K19" s="1">
        <v>4</v>
      </c>
      <c r="L19" s="1">
        <v>5</v>
      </c>
      <c r="N19" s="9" t="s">
        <v>24</v>
      </c>
      <c r="R19" s="9"/>
      <c r="S19" s="9"/>
    </row>
    <row r="20" spans="1:22" ht="14.65" thickBot="1" x14ac:dyDescent="0.5">
      <c r="A20">
        <v>18</v>
      </c>
      <c r="B20" s="3">
        <v>-2.5096596800722182</v>
      </c>
      <c r="C20" s="11">
        <f t="shared" si="0"/>
        <v>0.09</v>
      </c>
      <c r="D20" s="11">
        <f>_xlfn.NORM.DIST(Tabuľka3[[#This Row],[x1]],0,1,1)</f>
        <v>6.0423782227535675E-3</v>
      </c>
      <c r="E20" s="11">
        <f>ABS(Tabuľka3[[#This Row],[teoreticka dist.Funkcia]]-Tabuľka3[[#This Row],[empiricka dist. Funkcia N(0,1)]])</f>
        <v>8.395762177724643E-2</v>
      </c>
      <c r="F20" s="11">
        <f>_xlfn.NORM.DIST(Tabuľka3[[#This Row],[x1]],0,2,1)</f>
        <v>0.10477026881502439</v>
      </c>
      <c r="G20" s="11">
        <f>ABS(Tabuľka3[[#This Row],[teoreticka dist.Funkcia]]-Tabuľka3[[#This Row],[empiricka dist. funkcia N(0,2)]])</f>
        <v>1.4770268815024398E-2</v>
      </c>
      <c r="H20" s="4">
        <v>2.5863133739912882</v>
      </c>
      <c r="I20" s="1">
        <v>6</v>
      </c>
      <c r="J20" s="1">
        <v>4</v>
      </c>
      <c r="K20" s="1">
        <v>5</v>
      </c>
      <c r="L20" s="1">
        <v>4</v>
      </c>
      <c r="R20" s="9"/>
      <c r="S20" s="9"/>
    </row>
    <row r="21" spans="1:22" x14ac:dyDescent="0.45">
      <c r="A21">
        <v>19</v>
      </c>
      <c r="B21" s="3">
        <v>-2.4619657779112458</v>
      </c>
      <c r="C21" s="11">
        <f t="shared" si="0"/>
        <v>9.5000000000000001E-2</v>
      </c>
      <c r="D21" s="11">
        <f>_xlfn.NORM.DIST(Tabuľka3[[#This Row],[x1]],0,1,1)</f>
        <v>6.9088925253729854E-3</v>
      </c>
      <c r="E21" s="11">
        <f>ABS(Tabuľka3[[#This Row],[teoreticka dist.Funkcia]]-Tabuľka3[[#This Row],[empiricka dist. Funkcia N(0,1)]])</f>
        <v>8.809110747462702E-2</v>
      </c>
      <c r="F21" s="11">
        <f>_xlfn.NORM.DIST(Tabuľka3[[#This Row],[x1]],0,2,1)</f>
        <v>0.10916463202868988</v>
      </c>
      <c r="G21" s="11">
        <f>ABS(Tabuľka3[[#This Row],[teoreticka dist.Funkcia]]-Tabuľka3[[#This Row],[empiricka dist. funkcia N(0,2)]])</f>
        <v>1.416463202868988E-2</v>
      </c>
      <c r="H21" s="4">
        <v>-0.43667648444534279</v>
      </c>
      <c r="I21" s="1">
        <v>5</v>
      </c>
      <c r="J21" s="1">
        <v>6</v>
      </c>
      <c r="K21" s="1">
        <v>5</v>
      </c>
      <c r="L21" s="1">
        <v>5</v>
      </c>
      <c r="N21" s="16" t="s">
        <v>25</v>
      </c>
      <c r="O21" s="18">
        <f>P5-P18</f>
        <v>0.61816508594108965</v>
      </c>
      <c r="R21" s="9"/>
      <c r="S21" s="9"/>
    </row>
    <row r="22" spans="1:22" ht="14.65" thickBot="1" x14ac:dyDescent="0.5">
      <c r="A22">
        <v>20</v>
      </c>
      <c r="B22" s="3">
        <v>-2.3039274310576729</v>
      </c>
      <c r="C22" s="11">
        <f t="shared" si="0"/>
        <v>0.1</v>
      </c>
      <c r="D22" s="11">
        <f>_xlfn.NORM.DIST(Tabuľka3[[#This Row],[x1]],0,1,1)</f>
        <v>1.0613358785336898E-2</v>
      </c>
      <c r="E22" s="11">
        <f>ABS(Tabuľka3[[#This Row],[teoreticka dist.Funkcia]]-Tabuľka3[[#This Row],[empiricka dist. Funkcia N(0,1)]])</f>
        <v>8.938664121466311E-2</v>
      </c>
      <c r="F22" s="11">
        <f>_xlfn.NORM.DIST(Tabuľka3[[#This Row],[x1]],0,2,1)</f>
        <v>0.12466799192730123</v>
      </c>
      <c r="G22" s="11">
        <f>ABS(Tabuľka3[[#This Row],[teoreticka dist.Funkcia]]-Tabuľka3[[#This Row],[empiricka dist. funkcia N(0,2)]])</f>
        <v>2.4667991927301222E-2</v>
      </c>
      <c r="H22" s="4">
        <v>1.9363247954752296</v>
      </c>
      <c r="I22" s="1">
        <v>2</v>
      </c>
      <c r="J22" s="1">
        <v>6</v>
      </c>
      <c r="K22" s="1">
        <v>5</v>
      </c>
      <c r="L22" s="1">
        <v>7</v>
      </c>
      <c r="N22" s="27" t="s">
        <v>26</v>
      </c>
      <c r="O22" s="28">
        <f>P5+P18</f>
        <v>1.1631944113784098</v>
      </c>
      <c r="R22" s="9"/>
      <c r="S22" s="9"/>
    </row>
    <row r="23" spans="1:22" x14ac:dyDescent="0.45">
      <c r="A23">
        <v>21</v>
      </c>
      <c r="B23" s="3">
        <v>-2.2991798687144183</v>
      </c>
      <c r="C23" s="11">
        <f t="shared" si="0"/>
        <v>0.105</v>
      </c>
      <c r="D23" s="11">
        <f>_xlfn.NORM.DIST(Tabuľka3[[#This Row],[x1]],0,1,1)</f>
        <v>1.0747363833910704E-2</v>
      </c>
      <c r="E23" s="11">
        <f>ABS(Tabuľka3[[#This Row],[teoreticka dist.Funkcia]]-Tabuľka3[[#This Row],[empiricka dist. Funkcia N(0,1)]])</f>
        <v>9.4252636166089296E-2</v>
      </c>
      <c r="F23" s="11">
        <f>_xlfn.NORM.DIST(Tabuľka3[[#This Row],[x1]],0,2,1)</f>
        <v>0.12515640293797889</v>
      </c>
      <c r="G23" s="11">
        <f>ABS(Tabuľka3[[#This Row],[teoreticka dist.Funkcia]]-Tabuľka3[[#This Row],[empiricka dist. funkcia N(0,2)]])</f>
        <v>2.0156402937978893E-2</v>
      </c>
      <c r="H23" s="4">
        <v>2.2484269973356277</v>
      </c>
      <c r="I23" s="1">
        <v>5</v>
      </c>
      <c r="J23" s="1">
        <v>6</v>
      </c>
      <c r="K23" s="1">
        <v>4</v>
      </c>
      <c r="L23" s="1">
        <v>7</v>
      </c>
      <c r="R23" s="9"/>
      <c r="S23" s="9"/>
      <c r="V23" s="9"/>
    </row>
    <row r="24" spans="1:22" x14ac:dyDescent="0.45">
      <c r="A24">
        <v>22</v>
      </c>
      <c r="B24" s="3">
        <v>-2.2642780095338821</v>
      </c>
      <c r="C24" s="11">
        <f t="shared" si="0"/>
        <v>0.11</v>
      </c>
      <c r="D24" s="11">
        <f>_xlfn.NORM.DIST(Tabuľka3[[#This Row],[x1]],0,1,1)</f>
        <v>1.1778510612649982E-2</v>
      </c>
      <c r="E24" s="11">
        <f>ABS(Tabuľka3[[#This Row],[teoreticka dist.Funkcia]]-Tabuľka3[[#This Row],[empiricka dist. Funkcia N(0,1)]])</f>
        <v>9.8221489387350022E-2</v>
      </c>
      <c r="F24" s="11">
        <f>_xlfn.NORM.DIST(Tabuľka3[[#This Row],[x1]],0,2,1)</f>
        <v>0.12878799938146812</v>
      </c>
      <c r="G24" s="11">
        <f>ABS(Tabuľka3[[#This Row],[teoreticka dist.Funkcia]]-Tabuľka3[[#This Row],[empiricka dist. funkcia N(0,2)]])</f>
        <v>1.8787999381468121E-2</v>
      </c>
      <c r="H24" s="4">
        <v>1.8751294444664381</v>
      </c>
      <c r="I24" s="1">
        <v>5</v>
      </c>
      <c r="J24" s="1">
        <v>5</v>
      </c>
      <c r="K24" s="1">
        <v>6</v>
      </c>
      <c r="L24" s="1">
        <v>6</v>
      </c>
      <c r="N24" s="15" t="s">
        <v>99</v>
      </c>
      <c r="O24" s="15"/>
      <c r="P24" s="15"/>
      <c r="R24" s="9"/>
      <c r="S24" s="9"/>
    </row>
    <row r="25" spans="1:22" ht="14.65" thickBot="1" x14ac:dyDescent="0.5">
      <c r="A25">
        <v>23</v>
      </c>
      <c r="B25" s="3">
        <v>-2.2443509806180373</v>
      </c>
      <c r="C25" s="11">
        <f t="shared" si="0"/>
        <v>0.115</v>
      </c>
      <c r="D25" s="11">
        <f>_xlfn.NORM.DIST(Tabuľka3[[#This Row],[x1]],0,1,1)</f>
        <v>1.2404913908252218E-2</v>
      </c>
      <c r="E25" s="11">
        <f>ABS(Tabuľka3[[#This Row],[teoreticka dist.Funkcia]]-Tabuľka3[[#This Row],[empiricka dist. Funkcia N(0,1)]])</f>
        <v>0.10259508609174779</v>
      </c>
      <c r="F25" s="11">
        <f>_xlfn.NORM.DIST(Tabuľka3[[#This Row],[x1]],0,2,1)</f>
        <v>0.13089391579201182</v>
      </c>
      <c r="G25" s="11">
        <f>ABS(Tabuľka3[[#This Row],[teoreticka dist.Funkcia]]-Tabuľka3[[#This Row],[empiricka dist. funkcia N(0,2)]])</f>
        <v>1.5893915792011812E-2</v>
      </c>
      <c r="H25" s="4">
        <v>5.2489227780606598</v>
      </c>
      <c r="I25" s="1">
        <v>4</v>
      </c>
      <c r="J25" s="1">
        <v>6</v>
      </c>
      <c r="K25" s="1">
        <v>4</v>
      </c>
      <c r="L25" s="1">
        <v>5</v>
      </c>
      <c r="R25" s="9"/>
      <c r="S25" s="9"/>
    </row>
    <row r="26" spans="1:22" x14ac:dyDescent="0.45">
      <c r="A26">
        <v>24</v>
      </c>
      <c r="B26" s="3">
        <v>-2.2017866285750642</v>
      </c>
      <c r="C26" s="11">
        <f t="shared" si="0"/>
        <v>0.12</v>
      </c>
      <c r="D26" s="11">
        <f>_xlfn.NORM.DIST(Tabuľka3[[#This Row],[x1]],0,1,1)</f>
        <v>1.3840192022828742E-2</v>
      </c>
      <c r="E26" s="11">
        <f>ABS(Tabuľka3[[#This Row],[teoreticka dist.Funkcia]]-Tabuľka3[[#This Row],[empiricka dist. Funkcia N(0,1)]])</f>
        <v>0.10615980797717126</v>
      </c>
      <c r="F26" s="11">
        <f>_xlfn.NORM.DIST(Tabuľka3[[#This Row],[x1]],0,2,1)</f>
        <v>0.13547154609519113</v>
      </c>
      <c r="G26" s="11">
        <f>ABS(Tabuľka3[[#This Row],[teoreticka dist.Funkcia]]-Tabuľka3[[#This Row],[empiricka dist. funkcia N(0,2)]])</f>
        <v>1.5471546095191135E-2</v>
      </c>
      <c r="H26" s="4">
        <v>-2.1693434721091762</v>
      </c>
      <c r="I26" s="1">
        <v>2</v>
      </c>
      <c r="J26" s="1">
        <v>3</v>
      </c>
      <c r="K26" s="1">
        <v>6</v>
      </c>
      <c r="L26" s="1">
        <v>5</v>
      </c>
      <c r="N26" s="16"/>
      <c r="O26" s="17" t="s">
        <v>0</v>
      </c>
      <c r="P26" s="18" t="s">
        <v>1</v>
      </c>
      <c r="R26" s="9"/>
      <c r="S26" s="9"/>
    </row>
    <row r="27" spans="1:22" x14ac:dyDescent="0.45">
      <c r="A27">
        <v>25</v>
      </c>
      <c r="B27" s="3">
        <v>-2.1720234144595452</v>
      </c>
      <c r="C27" s="11">
        <f t="shared" si="0"/>
        <v>0.125</v>
      </c>
      <c r="D27" s="11">
        <f>_xlfn.NORM.DIST(Tabuľka3[[#This Row],[x1]],0,1,1)</f>
        <v>1.4926948433830406E-2</v>
      </c>
      <c r="E27" s="11">
        <f>ABS(Tabuľka3[[#This Row],[teoreticka dist.Funkcia]]-Tabuľka3[[#This Row],[empiricka dist. Funkcia N(0,1)]])</f>
        <v>0.11007305156616959</v>
      </c>
      <c r="F27" s="11">
        <f>_xlfn.NORM.DIST(Tabuľka3[[#This Row],[x1]],0,2,1)</f>
        <v>0.13873690636664882</v>
      </c>
      <c r="G27" s="11">
        <f>ABS(Tabuľka3[[#This Row],[teoreticka dist.Funkcia]]-Tabuľka3[[#This Row],[empiricka dist. funkcia N(0,2)]])</f>
        <v>1.3736906366648816E-2</v>
      </c>
      <c r="H27" s="4">
        <v>1.5548417902900837</v>
      </c>
      <c r="I27" s="1">
        <v>6</v>
      </c>
      <c r="J27" s="1">
        <v>4</v>
      </c>
      <c r="K27" s="1">
        <v>5</v>
      </c>
      <c r="L27" s="1">
        <v>5</v>
      </c>
      <c r="N27" s="19" t="s">
        <v>33</v>
      </c>
      <c r="O27" s="13">
        <f>_xlfn.STDEV.S(B3:B202)</f>
        <v>1.9908582399541803</v>
      </c>
      <c r="P27" s="20">
        <f>_xlfn.STDEV.S(C3:C202)</f>
        <v>0.28939592256975583</v>
      </c>
      <c r="R27" s="9"/>
      <c r="S27" s="9"/>
    </row>
    <row r="28" spans="1:22" x14ac:dyDescent="0.45">
      <c r="A28">
        <v>26</v>
      </c>
      <c r="B28" s="3">
        <v>-2.1632149582728744</v>
      </c>
      <c r="C28" s="11">
        <f t="shared" si="0"/>
        <v>0.13</v>
      </c>
      <c r="D28" s="11">
        <f>_xlfn.NORM.DIST(Tabuľka3[[#This Row],[x1]],0,1,1)</f>
        <v>1.5262325149545328E-2</v>
      </c>
      <c r="E28" s="11">
        <f>ABS(Tabuľka3[[#This Row],[teoreticka dist.Funkcia]]-Tabuľka3[[#This Row],[empiricka dist. Funkcia N(0,1)]])</f>
        <v>0.11473767485045468</v>
      </c>
      <c r="F28" s="11">
        <f>_xlfn.NORM.DIST(Tabuľka3[[#This Row],[x1]],0,2,1)</f>
        <v>0.13971348988958379</v>
      </c>
      <c r="G28" s="11">
        <f>ABS(Tabuľka3[[#This Row],[teoreticka dist.Funkcia]]-Tabuľka3[[#This Row],[empiricka dist. funkcia N(0,2)]])</f>
        <v>9.7134898895837873E-3</v>
      </c>
      <c r="H28" s="4">
        <v>-0.49026618601055816</v>
      </c>
      <c r="I28" s="1">
        <v>7</v>
      </c>
      <c r="J28" s="1">
        <v>3</v>
      </c>
      <c r="K28" s="1">
        <v>5</v>
      </c>
      <c r="L28" s="1">
        <v>4</v>
      </c>
      <c r="N28" s="19" t="s">
        <v>9</v>
      </c>
      <c r="O28" s="13">
        <f>AVERAGE(B3:B202)</f>
        <v>0.16870163790372317</v>
      </c>
      <c r="P28" s="20">
        <f>AVERAGE(C3:C202)</f>
        <v>0.50249999999999995</v>
      </c>
      <c r="R28" s="9"/>
      <c r="S28" s="9"/>
    </row>
    <row r="29" spans="1:22" x14ac:dyDescent="0.45">
      <c r="A29">
        <v>27</v>
      </c>
      <c r="B29" s="3">
        <v>-2.1544474293477833</v>
      </c>
      <c r="C29" s="11">
        <f t="shared" si="0"/>
        <v>0.13500000000000001</v>
      </c>
      <c r="D29" s="11">
        <f>_xlfn.NORM.DIST(Tabuľka3[[#This Row],[x1]],0,1,1)</f>
        <v>1.5602550233614282E-2</v>
      </c>
      <c r="E29" s="11">
        <f>ABS(Tabuľka3[[#This Row],[teoreticka dist.Funkcia]]-Tabuľka3[[#This Row],[empiricka dist. Funkcia N(0,1)]])</f>
        <v>0.11939744976638572</v>
      </c>
      <c r="F29" s="11">
        <f>_xlfn.NORM.DIST(Tabuľka3[[#This Row],[x1]],0,2,1)</f>
        <v>0.14069016658748529</v>
      </c>
      <c r="G29" s="11">
        <f>ABS(Tabuľka3[[#This Row],[teoreticka dist.Funkcia]]-Tabuľka3[[#This Row],[empiricka dist. funkcia N(0,2)]])</f>
        <v>5.6901665874852791E-3</v>
      </c>
      <c r="H29" s="4">
        <v>-1.0140896594966762</v>
      </c>
      <c r="I29" s="1">
        <v>5</v>
      </c>
      <c r="J29" s="1">
        <v>3</v>
      </c>
      <c r="K29" s="1">
        <v>5</v>
      </c>
      <c r="L29" s="1">
        <v>6</v>
      </c>
      <c r="N29" s="19" t="s">
        <v>34</v>
      </c>
      <c r="O29" s="13">
        <v>200</v>
      </c>
      <c r="P29" s="20">
        <v>200</v>
      </c>
      <c r="R29" s="9"/>
      <c r="S29" s="9"/>
    </row>
    <row r="30" spans="1:22" x14ac:dyDescent="0.45">
      <c r="A30">
        <v>28</v>
      </c>
      <c r="B30" s="3">
        <v>-2.1205914890742861</v>
      </c>
      <c r="C30" s="11">
        <f t="shared" si="0"/>
        <v>0.14000000000000001</v>
      </c>
      <c r="D30" s="11">
        <f>_xlfn.NORM.DIST(Tabuľka3[[#This Row],[x1]],0,1,1)</f>
        <v>1.697809748831659E-2</v>
      </c>
      <c r="E30" s="11">
        <f>ABS(Tabuľka3[[#This Row],[teoreticka dist.Funkcia]]-Tabuľka3[[#This Row],[empiricka dist. Funkcia N(0,1)]])</f>
        <v>0.12302190251168342</v>
      </c>
      <c r="F30" s="11">
        <f>_xlfn.NORM.DIST(Tabuľka3[[#This Row],[x1]],0,2,1)</f>
        <v>0.14450503730728734</v>
      </c>
      <c r="G30" s="11">
        <f>ABS(Tabuľka3[[#This Row],[teoreticka dist.Funkcia]]-Tabuľka3[[#This Row],[empiricka dist. funkcia N(0,2)]])</f>
        <v>4.505037307287324E-3</v>
      </c>
      <c r="H30" s="4">
        <v>1.967168034549104</v>
      </c>
      <c r="I30" s="1">
        <v>6</v>
      </c>
      <c r="J30" s="1">
        <v>5</v>
      </c>
      <c r="K30" s="1">
        <v>4</v>
      </c>
      <c r="L30" s="1">
        <v>7</v>
      </c>
      <c r="N30" s="19" t="s">
        <v>35</v>
      </c>
      <c r="O30" s="13">
        <v>0.05</v>
      </c>
      <c r="P30" s="20">
        <v>0.05</v>
      </c>
      <c r="R30" s="9"/>
      <c r="S30" s="9"/>
    </row>
    <row r="31" spans="1:22" x14ac:dyDescent="0.45">
      <c r="A31">
        <v>29</v>
      </c>
      <c r="B31" s="3">
        <v>-2.1090818336233497</v>
      </c>
      <c r="C31" s="11">
        <f t="shared" si="0"/>
        <v>0.14499999999999999</v>
      </c>
      <c r="D31" s="11">
        <f>_xlfn.NORM.DIST(Tabuľka3[[#This Row],[x1]],0,1,1)</f>
        <v>1.746875931587016E-2</v>
      </c>
      <c r="E31" s="11">
        <f>ABS(Tabuľka3[[#This Row],[teoreticka dist.Funkcia]]-Tabuľka3[[#This Row],[empiricka dist. Funkcia N(0,1)]])</f>
        <v>0.12753124068412983</v>
      </c>
      <c r="F31" s="11">
        <f>_xlfn.NORM.DIST(Tabuľka3[[#This Row],[x1]],0,2,1)</f>
        <v>0.14581766890286285</v>
      </c>
      <c r="G31" s="11">
        <f>ABS(Tabuľka3[[#This Row],[teoreticka dist.Funkcia]]-Tabuľka3[[#This Row],[empiricka dist. funkcia N(0,2)]])</f>
        <v>8.1766890286286142E-4</v>
      </c>
      <c r="H31" s="4">
        <v>-1.0912921172566712</v>
      </c>
      <c r="I31" s="1">
        <v>6</v>
      </c>
      <c r="J31" s="1">
        <v>4</v>
      </c>
      <c r="K31" s="1">
        <v>5</v>
      </c>
      <c r="L31" s="1">
        <v>4</v>
      </c>
      <c r="N31" s="19"/>
      <c r="O31" s="13"/>
      <c r="P31" s="20"/>
      <c r="R31" s="9"/>
      <c r="S31" s="9"/>
    </row>
    <row r="32" spans="1:22" x14ac:dyDescent="0.45">
      <c r="A32">
        <v>30</v>
      </c>
      <c r="B32" s="3">
        <v>-2.0194329408695921</v>
      </c>
      <c r="C32" s="11">
        <f t="shared" si="0"/>
        <v>0.15</v>
      </c>
      <c r="D32" s="11">
        <f>_xlfn.NORM.DIST(Tabuľka3[[#This Row],[x1]],0,1,1)</f>
        <v>2.1721120331013741E-2</v>
      </c>
      <c r="E32" s="11">
        <f>ABS(Tabuľka3[[#This Row],[teoreticka dist.Funkcia]]-Tabuľka3[[#This Row],[empiricka dist. Funkcia N(0,1)]])</f>
        <v>0.12827887966898627</v>
      </c>
      <c r="F32" s="11">
        <f>_xlfn.NORM.DIST(Tabuľka3[[#This Row],[x1]],0,2,1)</f>
        <v>0.15631557456478037</v>
      </c>
      <c r="G32" s="11">
        <f>ABS(Tabuľka3[[#This Row],[teoreticka dist.Funkcia]]-Tabuľka3[[#This Row],[empiricka dist. funkcia N(0,2)]])</f>
        <v>6.3155745647803796E-3</v>
      </c>
      <c r="H32" s="4">
        <v>-1.1128244043211453</v>
      </c>
      <c r="I32" s="1">
        <v>6</v>
      </c>
      <c r="J32" s="1">
        <v>7</v>
      </c>
      <c r="K32" s="1">
        <v>2</v>
      </c>
      <c r="L32" s="1">
        <v>5</v>
      </c>
      <c r="N32" s="19" t="s">
        <v>36</v>
      </c>
      <c r="O32" s="13"/>
      <c r="P32" s="20"/>
      <c r="R32" s="9"/>
      <c r="S32" s="9"/>
    </row>
    <row r="33" spans="1:26" x14ac:dyDescent="0.45">
      <c r="A33">
        <v>31</v>
      </c>
      <c r="B33" s="3">
        <v>-2.0166316971881315</v>
      </c>
      <c r="C33" s="11">
        <f t="shared" si="0"/>
        <v>0.155</v>
      </c>
      <c r="D33" s="11">
        <f>_xlfn.NORM.DIST(Tabuľka3[[#This Row],[x1]],0,1,1)</f>
        <v>2.1866981317464555E-2</v>
      </c>
      <c r="E33" s="11">
        <f>ABS(Tabuľka3[[#This Row],[teoreticka dist.Funkcia]]-Tabuľka3[[#This Row],[empiricka dist. Funkcia N(0,1)]])</f>
        <v>0.13313301868253544</v>
      </c>
      <c r="F33" s="11">
        <f>_xlfn.NORM.DIST(Tabuľka3[[#This Row],[x1]],0,2,1)</f>
        <v>0.15665142846752139</v>
      </c>
      <c r="G33" s="11">
        <f>ABS(Tabuľka3[[#This Row],[teoreticka dist.Funkcia]]-Tabuľka3[[#This Row],[empiricka dist. funkcia N(0,2)]])</f>
        <v>1.6514284675213931E-3</v>
      </c>
      <c r="H33" s="4">
        <v>1.3832178663287777</v>
      </c>
      <c r="I33" s="1">
        <v>3</v>
      </c>
      <c r="J33" s="1">
        <v>5</v>
      </c>
      <c r="K33" s="1">
        <v>4</v>
      </c>
      <c r="L33" s="1">
        <v>3</v>
      </c>
      <c r="N33" s="19"/>
      <c r="O33" s="13"/>
      <c r="P33" s="20"/>
      <c r="R33" s="9"/>
      <c r="S33" s="9"/>
    </row>
    <row r="34" spans="1:26" x14ac:dyDescent="0.45">
      <c r="A34">
        <v>32</v>
      </c>
      <c r="B34" s="3">
        <v>-2.0090146790607832</v>
      </c>
      <c r="C34" s="11">
        <f t="shared" si="0"/>
        <v>0.16</v>
      </c>
      <c r="D34" s="11">
        <f>_xlfn.NORM.DIST(Tabuľka3[[#This Row],[x1]],0,1,1)</f>
        <v>2.2267788512150982E-2</v>
      </c>
      <c r="E34" s="11">
        <f>ABS(Tabuľka3[[#This Row],[teoreticka dist.Funkcia]]-Tabuľka3[[#This Row],[empiricka dist. Funkcia N(0,1)]])</f>
        <v>0.13773221148784903</v>
      </c>
      <c r="F34" s="11">
        <f>_xlfn.NORM.DIST(Tabuľka3[[#This Row],[x1]],0,2,1)</f>
        <v>0.157567067663204</v>
      </c>
      <c r="G34" s="11">
        <f>ABS(Tabuľka3[[#This Row],[teoreticka dist.Funkcia]]-Tabuľka3[[#This Row],[empiricka dist. funkcia N(0,2)]])</f>
        <v>2.4329323367960065E-3</v>
      </c>
      <c r="H34" s="4">
        <v>-0.97709141502855346</v>
      </c>
      <c r="I34" s="1">
        <v>4</v>
      </c>
      <c r="J34" s="1">
        <v>4</v>
      </c>
      <c r="K34" s="1">
        <v>7</v>
      </c>
      <c r="L34" s="1">
        <v>4</v>
      </c>
      <c r="N34" s="19" t="s">
        <v>37</v>
      </c>
      <c r="O34" s="13">
        <f>_xlfn.T.INV(1-O30/2,O29-1)</f>
        <v>1.9719565442517553</v>
      </c>
      <c r="P34" s="20">
        <f>_xlfn.T.INV(1-P30/2,P29-1)</f>
        <v>1.9719565442517553</v>
      </c>
    </row>
    <row r="35" spans="1:26" x14ac:dyDescent="0.45">
      <c r="A35">
        <v>33</v>
      </c>
      <c r="B35" s="3">
        <v>-1.9234357750974596</v>
      </c>
      <c r="C35" s="11">
        <f t="shared" ref="C35:C66" si="1">A35/200</f>
        <v>0.16500000000000001</v>
      </c>
      <c r="D35" s="11">
        <f>_xlfn.NORM.DIST(Tabuľka3[[#This Row],[x1]],0,1,1)</f>
        <v>2.7212672529864132E-2</v>
      </c>
      <c r="E35" s="11">
        <f>ABS(Tabuľka3[[#This Row],[teoreticka dist.Funkcia]]-Tabuľka3[[#This Row],[empiricka dist. Funkcia N(0,1)]])</f>
        <v>0.13778732747013589</v>
      </c>
      <c r="F35" s="11">
        <f>_xlfn.NORM.DIST(Tabuľka3[[#This Row],[x1]],0,2,1)</f>
        <v>0.16809566726884539</v>
      </c>
      <c r="G35" s="11">
        <f>ABS(Tabuľka3[[#This Row],[teoreticka dist.Funkcia]]-Tabuľka3[[#This Row],[empiricka dist. funkcia N(0,2)]])</f>
        <v>3.0956672688453868E-3</v>
      </c>
      <c r="H35" s="4">
        <v>1.5887909537705127</v>
      </c>
      <c r="I35" s="1">
        <v>2</v>
      </c>
      <c r="J35" s="1">
        <v>5</v>
      </c>
      <c r="K35" s="1">
        <v>4</v>
      </c>
      <c r="L35" s="1">
        <v>6</v>
      </c>
      <c r="N35" s="19" t="s">
        <v>25</v>
      </c>
      <c r="O35" s="13">
        <f>O28-O34*O27/SQRT(O29)</f>
        <v>-0.10890041877344636</v>
      </c>
      <c r="P35" s="20">
        <f>P28-P34*P27/SQRT(P29)</f>
        <v>0.4621471000862421</v>
      </c>
    </row>
    <row r="36" spans="1:26" x14ac:dyDescent="0.45">
      <c r="A36">
        <v>34</v>
      </c>
      <c r="B36" s="3">
        <v>-1.9212484403396957</v>
      </c>
      <c r="C36" s="11">
        <f t="shared" si="1"/>
        <v>0.17</v>
      </c>
      <c r="D36" s="11">
        <f>_xlfn.NORM.DIST(Tabuľka3[[#This Row],[x1]],0,1,1)</f>
        <v>2.7350196948393409E-2</v>
      </c>
      <c r="E36" s="11">
        <f>ABS(Tabuľka3[[#This Row],[teoreticka dist.Funkcia]]-Tabuľka3[[#This Row],[empiricka dist. Funkcia N(0,1)]])</f>
        <v>0.1426498030516066</v>
      </c>
      <c r="F36" s="11">
        <f>_xlfn.NORM.DIST(Tabuľka3[[#This Row],[x1]],0,2,1)</f>
        <v>0.16837057305993633</v>
      </c>
      <c r="G36" s="11">
        <f>ABS(Tabuľka3[[#This Row],[teoreticka dist.Funkcia]]-Tabuľka3[[#This Row],[empiricka dist. funkcia N(0,2)]])</f>
        <v>1.6294269400636829E-3</v>
      </c>
      <c r="H36" s="4">
        <v>1.1518424141977448</v>
      </c>
      <c r="I36" s="1">
        <v>5</v>
      </c>
      <c r="J36" s="1">
        <v>2</v>
      </c>
      <c r="K36" s="1">
        <v>7</v>
      </c>
      <c r="L36" s="1">
        <v>2</v>
      </c>
      <c r="N36" s="19" t="s">
        <v>26</v>
      </c>
      <c r="O36" s="13">
        <f>O28+O34*O27/SQRT(O29)</f>
        <v>0.4463036945808927</v>
      </c>
      <c r="P36" s="20">
        <f>P28+P34*P27/SQRT(P29)</f>
        <v>0.54285289991375774</v>
      </c>
    </row>
    <row r="37" spans="1:26" x14ac:dyDescent="0.45">
      <c r="A37">
        <v>35</v>
      </c>
      <c r="B37" s="3">
        <v>-1.7894944903673604</v>
      </c>
      <c r="C37" s="11">
        <f t="shared" si="1"/>
        <v>0.17499999999999999</v>
      </c>
      <c r="D37" s="11">
        <f>_xlfn.NORM.DIST(Tabuľka3[[#This Row],[x1]],0,1,1)</f>
        <v>3.6767607005538501E-2</v>
      </c>
      <c r="E37" s="11">
        <f>ABS(Tabuľka3[[#This Row],[teoreticka dist.Funkcia]]-Tabuľka3[[#This Row],[empiricka dist. Funkcia N(0,1)]])</f>
        <v>0.13823239299446149</v>
      </c>
      <c r="F37" s="11">
        <f>_xlfn.NORM.DIST(Tabuľka3[[#This Row],[x1]],0,2,1)</f>
        <v>0.18546110843990113</v>
      </c>
      <c r="G37" s="11">
        <f>ABS(Tabuľka3[[#This Row],[teoreticka dist.Funkcia]]-Tabuľka3[[#This Row],[empiricka dist. funkcia N(0,2)]])</f>
        <v>1.046110843990114E-2</v>
      </c>
      <c r="H37" s="4">
        <v>1.5136166691954713</v>
      </c>
      <c r="I37" s="1">
        <v>3</v>
      </c>
      <c r="J37" s="1">
        <v>5</v>
      </c>
      <c r="K37" s="1">
        <v>3</v>
      </c>
      <c r="L37" s="1">
        <v>6</v>
      </c>
      <c r="N37" s="19"/>
      <c r="O37" s="13"/>
      <c r="P37" s="20"/>
    </row>
    <row r="38" spans="1:26" x14ac:dyDescent="0.45">
      <c r="A38">
        <v>36</v>
      </c>
      <c r="B38" s="3">
        <v>-1.7722095435601659</v>
      </c>
      <c r="C38" s="11">
        <f t="shared" si="1"/>
        <v>0.18</v>
      </c>
      <c r="D38" s="11">
        <f>_xlfn.NORM.DIST(Tabuľka3[[#This Row],[x1]],0,1,1)</f>
        <v>3.8179890000774659E-2</v>
      </c>
      <c r="E38" s="11">
        <f>ABS(Tabuľka3[[#This Row],[teoreticka dist.Funkcia]]-Tabuľka3[[#This Row],[empiricka dist. Funkcia N(0,1)]])</f>
        <v>0.14182010999922534</v>
      </c>
      <c r="F38" s="11">
        <f>_xlfn.NORM.DIST(Tabuľka3[[#This Row],[x1]],0,2,1)</f>
        <v>0.1877805359660332</v>
      </c>
      <c r="G38" s="11">
        <f>ABS(Tabuľka3[[#This Row],[teoreticka dist.Funkcia]]-Tabuľka3[[#This Row],[empiricka dist. funkcia N(0,2)]])</f>
        <v>7.780535966033203E-3</v>
      </c>
      <c r="H38" s="4">
        <v>0.92003722582012415</v>
      </c>
      <c r="I38" s="1">
        <v>5</v>
      </c>
      <c r="J38" s="1">
        <v>6</v>
      </c>
      <c r="K38" s="1">
        <v>3</v>
      </c>
      <c r="L38" s="1">
        <v>6</v>
      </c>
      <c r="N38" s="19" t="s">
        <v>38</v>
      </c>
      <c r="O38" s="13"/>
      <c r="P38" s="20"/>
      <c r="R38" s="30"/>
      <c r="S38" s="30"/>
      <c r="T38" s="30"/>
      <c r="U38" s="30"/>
      <c r="V38" s="30"/>
      <c r="W38" s="30"/>
      <c r="X38" s="30"/>
      <c r="Y38" s="30"/>
      <c r="Z38" s="13"/>
    </row>
    <row r="39" spans="1:26" x14ac:dyDescent="0.45">
      <c r="A39">
        <v>37</v>
      </c>
      <c r="B39" s="3">
        <v>-1.683984010014683</v>
      </c>
      <c r="C39" s="11">
        <f t="shared" si="1"/>
        <v>0.185</v>
      </c>
      <c r="D39" s="11">
        <f>_xlfn.NORM.DIST(Tabuľka3[[#This Row],[x1]],0,1,1)</f>
        <v>4.6092379501027611E-2</v>
      </c>
      <c r="E39" s="11">
        <f>ABS(Tabuľka3[[#This Row],[teoreticka dist.Funkcia]]-Tabuľka3[[#This Row],[empiricka dist. Funkcia N(0,1)]])</f>
        <v>0.13890762049897237</v>
      </c>
      <c r="F39" s="11">
        <f>_xlfn.NORM.DIST(Tabuľka3[[#This Row],[x1]],0,2,1)</f>
        <v>0.19989621431352131</v>
      </c>
      <c r="G39" s="11">
        <f>ABS(Tabuľka3[[#This Row],[teoreticka dist.Funkcia]]-Tabuľka3[[#This Row],[empiricka dist. funkcia N(0,2)]])</f>
        <v>1.4896214313521311E-2</v>
      </c>
      <c r="H39" s="4">
        <v>3.8259819373488426</v>
      </c>
      <c r="I39" s="1">
        <v>6</v>
      </c>
      <c r="J39" s="1">
        <v>6</v>
      </c>
      <c r="K39" s="1">
        <v>5</v>
      </c>
      <c r="L39" s="1">
        <v>5</v>
      </c>
      <c r="N39" s="19"/>
      <c r="O39" s="13"/>
      <c r="P39" s="20"/>
      <c r="R39" s="9"/>
      <c r="S39" s="9"/>
      <c r="T39" s="9"/>
      <c r="U39" s="9"/>
      <c r="V39" s="9"/>
      <c r="W39" s="9"/>
      <c r="X39" s="9"/>
      <c r="Y39" s="9"/>
      <c r="Z39" s="13"/>
    </row>
    <row r="40" spans="1:26" x14ac:dyDescent="0.45">
      <c r="A40">
        <v>38</v>
      </c>
      <c r="B40" s="3">
        <v>-1.6450462680950295</v>
      </c>
      <c r="C40" s="11">
        <f t="shared" si="1"/>
        <v>0.19</v>
      </c>
      <c r="D40" s="11">
        <f>_xlfn.NORM.DIST(Tabuľka3[[#This Row],[x1]],0,1,1)</f>
        <v>4.9980134979865261E-2</v>
      </c>
      <c r="E40" s="11">
        <f>ABS(Tabuľka3[[#This Row],[teoreticka dist.Funkcia]]-Tabuľka3[[#This Row],[empiricka dist. Funkcia N(0,1)]])</f>
        <v>0.14001986502013475</v>
      </c>
      <c r="F40" s="11">
        <f>_xlfn.NORM.DIST(Tabuľka3[[#This Row],[x1]],0,2,1)</f>
        <v>0.20538961288000071</v>
      </c>
      <c r="G40" s="11">
        <f>ABS(Tabuľka3[[#This Row],[teoreticka dist.Funkcia]]-Tabuľka3[[#This Row],[empiricka dist. funkcia N(0,2)]])</f>
        <v>1.5389612880000708E-2</v>
      </c>
      <c r="H40" s="4">
        <v>1.2350088834646158</v>
      </c>
      <c r="I40" s="1">
        <v>5</v>
      </c>
      <c r="J40" s="1">
        <v>2</v>
      </c>
      <c r="K40" s="1">
        <v>5</v>
      </c>
      <c r="L40" s="1">
        <v>4</v>
      </c>
      <c r="N40" s="19" t="s">
        <v>39</v>
      </c>
      <c r="O40" s="13"/>
      <c r="P40" s="20"/>
      <c r="R40" s="9"/>
      <c r="S40" s="9"/>
      <c r="T40" s="9"/>
      <c r="U40" s="9"/>
      <c r="V40" s="9"/>
      <c r="W40" s="9"/>
      <c r="X40" s="9"/>
      <c r="Y40" s="9"/>
      <c r="Z40" s="13"/>
    </row>
    <row r="41" spans="1:26" x14ac:dyDescent="0.45">
      <c r="A41">
        <v>39</v>
      </c>
      <c r="B41" s="3">
        <v>-1.6343392417184077</v>
      </c>
      <c r="C41" s="11">
        <f t="shared" si="1"/>
        <v>0.19500000000000001</v>
      </c>
      <c r="D41" s="11">
        <f>_xlfn.NORM.DIST(Tabuľka3[[#This Row],[x1]],0,1,1)</f>
        <v>5.1093819119327435E-2</v>
      </c>
      <c r="E41" s="11">
        <f>ABS(Tabuľka3[[#This Row],[teoreticka dist.Funkcia]]-Tabuľka3[[#This Row],[empiricka dist. Funkcia N(0,1)]])</f>
        <v>0.14390618088067259</v>
      </c>
      <c r="F41" s="11">
        <f>_xlfn.NORM.DIST(Tabuľka3[[#This Row],[x1]],0,2,1)</f>
        <v>0.20691575040506913</v>
      </c>
      <c r="G41" s="11">
        <f>ABS(Tabuľka3[[#This Row],[teoreticka dist.Funkcia]]-Tabuľka3[[#This Row],[empiricka dist. funkcia N(0,2)]])</f>
        <v>1.191575040506912E-2</v>
      </c>
      <c r="H41" s="4">
        <v>3.850493865320459E-2</v>
      </c>
      <c r="I41" s="1">
        <v>5</v>
      </c>
      <c r="J41" s="1">
        <v>6</v>
      </c>
      <c r="K41" s="1">
        <v>6</v>
      </c>
      <c r="L41" s="1">
        <v>5</v>
      </c>
      <c r="N41" s="19"/>
      <c r="O41" s="13"/>
      <c r="P41" s="20"/>
      <c r="R41" s="9"/>
      <c r="S41" s="9"/>
      <c r="T41" s="9"/>
      <c r="U41" s="9"/>
      <c r="V41" s="9"/>
      <c r="W41" s="9"/>
      <c r="X41" s="9"/>
      <c r="Y41" s="9"/>
      <c r="Z41" s="13"/>
    </row>
    <row r="42" spans="1:26" x14ac:dyDescent="0.45">
      <c r="A42">
        <v>40</v>
      </c>
      <c r="B42" s="3">
        <v>-1.5907198758213781</v>
      </c>
      <c r="C42" s="11">
        <f t="shared" si="1"/>
        <v>0.2</v>
      </c>
      <c r="D42" s="11">
        <f>_xlfn.NORM.DIST(Tabuľka3[[#This Row],[x1]],0,1,1)</f>
        <v>5.5836315908017499E-2</v>
      </c>
      <c r="E42" s="11">
        <f>ABS(Tabuľka3[[#This Row],[teoreticka dist.Funkcia]]-Tabuľka3[[#This Row],[empiricka dist. Funkcia N(0,1)]])</f>
        <v>0.14416368409198252</v>
      </c>
      <c r="F42" s="11">
        <f>_xlfn.NORM.DIST(Tabuľka3[[#This Row],[x1]],0,2,1)</f>
        <v>0.2132020784720271</v>
      </c>
      <c r="G42" s="11">
        <f>ABS(Tabuľka3[[#This Row],[teoreticka dist.Funkcia]]-Tabuľka3[[#This Row],[empiricka dist. funkcia N(0,2)]])</f>
        <v>1.320207847202709E-2</v>
      </c>
      <c r="H42" s="4">
        <v>1.1863895704445895</v>
      </c>
      <c r="I42" s="1">
        <v>5</v>
      </c>
      <c r="J42" s="1">
        <v>3</v>
      </c>
      <c r="K42" s="1">
        <v>5</v>
      </c>
      <c r="L42" s="1">
        <v>6</v>
      </c>
      <c r="N42" s="19" t="s">
        <v>40</v>
      </c>
      <c r="O42" s="13">
        <f>_xlfn.CHISQ.INV(1-O30/2,O29-1)</f>
        <v>239.9596818276442</v>
      </c>
      <c r="P42" s="20">
        <f>_xlfn.CHISQ.INV(1-P30/2,P29-1)</f>
        <v>239.9596818276442</v>
      </c>
      <c r="R42" s="9"/>
      <c r="S42" s="9"/>
      <c r="T42" s="9"/>
      <c r="U42" s="9"/>
      <c r="V42" s="9"/>
      <c r="W42" s="9"/>
      <c r="X42" s="9"/>
      <c r="Y42" s="9"/>
      <c r="Z42" s="13"/>
    </row>
    <row r="43" spans="1:26" x14ac:dyDescent="0.45">
      <c r="A43">
        <v>41</v>
      </c>
      <c r="B43" s="3">
        <v>-1.5683554011047818</v>
      </c>
      <c r="C43" s="11">
        <f t="shared" si="1"/>
        <v>0.20499999999999999</v>
      </c>
      <c r="D43" s="11">
        <f>_xlfn.NORM.DIST(Tabuľka3[[#This Row],[x1]],0,1,1)</f>
        <v>5.8399106640987367E-2</v>
      </c>
      <c r="E43" s="11">
        <f>ABS(Tabuľka3[[#This Row],[teoreticka dist.Funkcia]]-Tabuľka3[[#This Row],[empiricka dist. Funkcia N(0,1)]])</f>
        <v>0.14660089335901261</v>
      </c>
      <c r="F43" s="11">
        <f>_xlfn.NORM.DIST(Tabuľka3[[#This Row],[x1]],0,2,1)</f>
        <v>0.21646792395190154</v>
      </c>
      <c r="G43" s="11">
        <f>ABS(Tabuľka3[[#This Row],[teoreticka dist.Funkcia]]-Tabuľka3[[#This Row],[empiricka dist. funkcia N(0,2)]])</f>
        <v>1.1467923951901549E-2</v>
      </c>
      <c r="H43" s="4">
        <v>-1.8477370506152511</v>
      </c>
      <c r="I43" s="1">
        <v>4</v>
      </c>
      <c r="J43" s="1">
        <v>4</v>
      </c>
      <c r="K43" s="1">
        <v>5</v>
      </c>
      <c r="L43" s="1">
        <v>6</v>
      </c>
      <c r="N43" s="19" t="s">
        <v>41</v>
      </c>
      <c r="O43" s="13">
        <f>_xlfn.CHISQ.INV(O30/2,O29-1)</f>
        <v>161.82618239364686</v>
      </c>
      <c r="P43" s="20">
        <f>_xlfn.CHISQ.INV(P30/2,P29-1)</f>
        <v>161.82618239364686</v>
      </c>
      <c r="R43" s="9"/>
      <c r="S43" s="9"/>
      <c r="T43" s="9"/>
      <c r="U43" s="9"/>
      <c r="V43" s="9"/>
      <c r="W43" s="9"/>
      <c r="X43" s="9"/>
      <c r="Y43" s="9"/>
      <c r="Z43" s="13"/>
    </row>
    <row r="44" spans="1:26" x14ac:dyDescent="0.45">
      <c r="A44">
        <v>42</v>
      </c>
      <c r="B44" s="3">
        <v>-1.4094803191255778</v>
      </c>
      <c r="C44" s="11">
        <f t="shared" si="1"/>
        <v>0.21</v>
      </c>
      <c r="D44" s="11">
        <f>_xlfn.NORM.DIST(Tabuľka3[[#This Row],[x1]],0,1,1)</f>
        <v>7.9346594473782645E-2</v>
      </c>
      <c r="E44" s="11">
        <f>ABS(Tabuľka3[[#This Row],[teoreticka dist.Funkcia]]-Tabuľka3[[#This Row],[empiricka dist. Funkcia N(0,1)]])</f>
        <v>0.13065340552621735</v>
      </c>
      <c r="F44" s="11">
        <f>_xlfn.NORM.DIST(Tabuľka3[[#This Row],[x1]],0,2,1)</f>
        <v>0.24048597719421738</v>
      </c>
      <c r="G44" s="11">
        <f>ABS(Tabuľka3[[#This Row],[teoreticka dist.Funkcia]]-Tabuľka3[[#This Row],[empiricka dist. funkcia N(0,2)]])</f>
        <v>3.048597719421739E-2</v>
      </c>
      <c r="H44" s="4">
        <v>0.53195128910010681</v>
      </c>
      <c r="I44" s="1">
        <v>3</v>
      </c>
      <c r="J44" s="1">
        <v>3</v>
      </c>
      <c r="K44" s="1">
        <v>4</v>
      </c>
      <c r="L44" s="1">
        <v>4</v>
      </c>
      <c r="N44" s="19"/>
      <c r="O44" s="13"/>
      <c r="P44" s="20"/>
      <c r="R44" s="9"/>
      <c r="S44" s="9"/>
      <c r="T44" s="9"/>
      <c r="U44" s="9"/>
      <c r="V44" s="9"/>
      <c r="W44" s="9"/>
      <c r="X44" s="9"/>
      <c r="Y44" s="9"/>
      <c r="Z44" s="13"/>
    </row>
    <row r="45" spans="1:26" x14ac:dyDescent="0.45">
      <c r="A45">
        <v>43</v>
      </c>
      <c r="B45" s="3">
        <v>-1.3965654943604022</v>
      </c>
      <c r="C45" s="11">
        <f t="shared" si="1"/>
        <v>0.215</v>
      </c>
      <c r="D45" s="11">
        <f>_xlfn.NORM.DIST(Tabuľka3[[#This Row],[x1]],0,1,1)</f>
        <v>8.1272136339880119E-2</v>
      </c>
      <c r="E45" s="11">
        <f>ABS(Tabuľka3[[#This Row],[teoreticka dist.Funkcia]]-Tabuľka3[[#This Row],[empiricka dist. Funkcia N(0,1)]])</f>
        <v>0.13372786366011988</v>
      </c>
      <c r="F45" s="11">
        <f>_xlfn.NORM.DIST(Tabuľka3[[#This Row],[x1]],0,2,1)</f>
        <v>0.2425001933242571</v>
      </c>
      <c r="G45" s="11">
        <f>ABS(Tabuľka3[[#This Row],[teoreticka dist.Funkcia]]-Tabuľka3[[#This Row],[empiricka dist. funkcia N(0,2)]])</f>
        <v>2.75001933242571E-2</v>
      </c>
      <c r="H45" s="4">
        <v>0.31543698039604351</v>
      </c>
      <c r="I45" s="1">
        <v>6</v>
      </c>
      <c r="J45" s="1">
        <v>4</v>
      </c>
      <c r="K45" s="1">
        <v>6</v>
      </c>
      <c r="L45" s="1">
        <v>5</v>
      </c>
      <c r="N45" s="19" t="s">
        <v>42</v>
      </c>
      <c r="O45" s="13">
        <f>(O27^2*(O29-1))/(O42)</f>
        <v>3.2869679763687376</v>
      </c>
      <c r="P45" s="20">
        <f>(P27^2*(P29-1))/(P42)</f>
        <v>6.9454376139617024E-2</v>
      </c>
      <c r="R45" s="9"/>
      <c r="S45" s="9"/>
      <c r="T45" s="9"/>
      <c r="U45" s="9"/>
      <c r="V45" s="9"/>
      <c r="W45" s="9"/>
      <c r="X45" s="9"/>
      <c r="Y45" s="9"/>
      <c r="Z45" s="13"/>
    </row>
    <row r="46" spans="1:26" ht="14.65" thickBot="1" x14ac:dyDescent="0.5">
      <c r="A46">
        <v>44</v>
      </c>
      <c r="B46" s="3">
        <v>-1.3362796380533837</v>
      </c>
      <c r="C46" s="11">
        <f t="shared" si="1"/>
        <v>0.22</v>
      </c>
      <c r="D46" s="11">
        <f>_xlfn.NORM.DIST(Tabuľka3[[#This Row],[x1]],0,1,1)</f>
        <v>9.0728944673543629E-2</v>
      </c>
      <c r="E46" s="11">
        <f>ABS(Tabuľka3[[#This Row],[teoreticka dist.Funkcia]]-Tabuľka3[[#This Row],[empiricka dist. Funkcia N(0,1)]])</f>
        <v>0.12927105532645639</v>
      </c>
      <c r="F46" s="11">
        <f>_xlfn.NORM.DIST(Tabuľka3[[#This Row],[x1]],0,2,1)</f>
        <v>0.2520221731444694</v>
      </c>
      <c r="G46" s="11">
        <f>ABS(Tabuľka3[[#This Row],[teoreticka dist.Funkcia]]-Tabuľka3[[#This Row],[empiricka dist. funkcia N(0,2)]])</f>
        <v>3.2022173144469396E-2</v>
      </c>
      <c r="H46" s="4">
        <v>1.477646153740352</v>
      </c>
      <c r="I46" s="1">
        <v>5</v>
      </c>
      <c r="J46" s="1">
        <v>3</v>
      </c>
      <c r="K46" s="1">
        <v>6</v>
      </c>
      <c r="L46" s="1">
        <v>4</v>
      </c>
      <c r="N46" s="27" t="s">
        <v>26</v>
      </c>
      <c r="O46" s="29">
        <f>(O27^2*(O29-1))/(O43)</f>
        <v>4.8739936771694063</v>
      </c>
      <c r="P46" s="28">
        <f>(P27^2*(P29-1))/(P43)</f>
        <v>0.10298858783839372</v>
      </c>
      <c r="R46" s="9"/>
      <c r="S46" s="9"/>
      <c r="T46" s="9"/>
      <c r="U46" s="9"/>
      <c r="V46" s="9"/>
      <c r="W46" s="9"/>
      <c r="X46" s="9"/>
      <c r="Y46" s="9"/>
      <c r="Z46" s="13"/>
    </row>
    <row r="47" spans="1:26" x14ac:dyDescent="0.45">
      <c r="A47">
        <v>45</v>
      </c>
      <c r="B47" s="3">
        <v>-1.306402737100143</v>
      </c>
      <c r="C47" s="11">
        <f t="shared" si="1"/>
        <v>0.22500000000000001</v>
      </c>
      <c r="D47" s="11">
        <f>_xlfn.NORM.DIST(Tabuľka3[[#This Row],[x1]],0,1,1)</f>
        <v>9.5707817771081782E-2</v>
      </c>
      <c r="E47" s="11">
        <f>ABS(Tabuľka3[[#This Row],[teoreticka dist.Funkcia]]-Tabuľka3[[#This Row],[empiricka dist. Funkcia N(0,1)]])</f>
        <v>0.12929218222891822</v>
      </c>
      <c r="F47" s="11">
        <f>_xlfn.NORM.DIST(Tabuľka3[[#This Row],[x1]],0,2,1)</f>
        <v>0.25681323404022671</v>
      </c>
      <c r="G47" s="11">
        <f>ABS(Tabuľka3[[#This Row],[teoreticka dist.Funkcia]]-Tabuľka3[[#This Row],[empiricka dist. funkcia N(0,2)]])</f>
        <v>3.1813234040226707E-2</v>
      </c>
      <c r="H47" s="4">
        <v>0.90870492183603346</v>
      </c>
      <c r="I47" s="1">
        <v>4</v>
      </c>
      <c r="J47" s="1">
        <v>4</v>
      </c>
      <c r="K47" s="1">
        <v>5</v>
      </c>
      <c r="L47" s="1">
        <v>5</v>
      </c>
      <c r="R47" s="9"/>
      <c r="S47" s="9"/>
      <c r="T47" s="9"/>
      <c r="U47" s="9"/>
      <c r="V47" s="9"/>
      <c r="W47" s="9"/>
      <c r="X47" s="9"/>
      <c r="Y47" s="9"/>
      <c r="Z47" s="13"/>
    </row>
    <row r="48" spans="1:26" x14ac:dyDescent="0.45">
      <c r="A48">
        <v>46</v>
      </c>
      <c r="B48" s="3">
        <v>-1.2990267350687645</v>
      </c>
      <c r="C48" s="11">
        <f t="shared" si="1"/>
        <v>0.23</v>
      </c>
      <c r="D48" s="11">
        <f>_xlfn.NORM.DIST(Tabuľka3[[#This Row],[x1]],0,1,1)</f>
        <v>9.6967377157909054E-2</v>
      </c>
      <c r="E48" s="11">
        <f>ABS(Tabuľka3[[#This Row],[teoreticka dist.Funkcia]]-Tabuľka3[[#This Row],[empiricka dist. Funkcia N(0,1)]])</f>
        <v>0.13303262284209094</v>
      </c>
      <c r="F48" s="11">
        <f>_xlfn.NORM.DIST(Tabuľka3[[#This Row],[x1]],0,2,1)</f>
        <v>0.25800330449511644</v>
      </c>
      <c r="G48" s="11">
        <f>ABS(Tabuľka3[[#This Row],[teoreticka dist.Funkcia]]-Tabuľka3[[#This Row],[empiricka dist. funkcia N(0,2)]])</f>
        <v>2.8003304495116427E-2</v>
      </c>
      <c r="H48" s="4">
        <v>-8.1294021802023053E-3</v>
      </c>
      <c r="I48" s="1">
        <v>4</v>
      </c>
      <c r="J48" s="1">
        <v>6</v>
      </c>
      <c r="K48" s="1">
        <v>5</v>
      </c>
      <c r="L48" s="1">
        <v>4</v>
      </c>
      <c r="N48" s="15" t="s">
        <v>98</v>
      </c>
      <c r="O48" s="15"/>
      <c r="P48" s="15"/>
      <c r="R48" s="9"/>
      <c r="S48" s="9"/>
      <c r="T48" s="9"/>
      <c r="U48" s="9"/>
      <c r="V48" s="9"/>
      <c r="W48" s="9"/>
      <c r="X48" s="9"/>
      <c r="Y48" s="9"/>
      <c r="Z48" s="13"/>
    </row>
    <row r="49" spans="1:26" ht="14.65" thickBot="1" x14ac:dyDescent="0.5">
      <c r="A49">
        <v>47</v>
      </c>
      <c r="B49" s="3">
        <v>-1.2487998901633546</v>
      </c>
      <c r="C49" s="11">
        <f t="shared" si="1"/>
        <v>0.23499999999999999</v>
      </c>
      <c r="D49" s="11">
        <f>_xlfn.NORM.DIST(Tabuľka3[[#This Row],[x1]],0,1,1)</f>
        <v>0.10586913707472434</v>
      </c>
      <c r="E49" s="11">
        <f>ABS(Tabuľka3[[#This Row],[teoreticka dist.Funkcia]]-Tabuľka3[[#This Row],[empiricka dist. Funkcia N(0,1)]])</f>
        <v>0.12913086292527565</v>
      </c>
      <c r="F49" s="11">
        <f>_xlfn.NORM.DIST(Tabuľka3[[#This Row],[x1]],0,2,1)</f>
        <v>0.26618248056954436</v>
      </c>
      <c r="G49" s="11">
        <f>ABS(Tabuľka3[[#This Row],[teoreticka dist.Funkcia]]-Tabuľka3[[#This Row],[empiricka dist. funkcia N(0,2)]])</f>
        <v>3.1182480569544369E-2</v>
      </c>
      <c r="H49" s="4">
        <v>-0.34969923237804323</v>
      </c>
      <c r="I49" s="1">
        <v>6</v>
      </c>
      <c r="J49" s="1">
        <v>4</v>
      </c>
      <c r="K49" s="1">
        <v>4</v>
      </c>
      <c r="L49" s="1">
        <v>6</v>
      </c>
      <c r="R49" s="9"/>
      <c r="S49" s="9"/>
      <c r="T49" s="9"/>
      <c r="U49" s="9"/>
      <c r="V49" s="9"/>
      <c r="W49" s="9"/>
      <c r="X49" s="9"/>
      <c r="Y49" s="9"/>
      <c r="Z49" s="13"/>
    </row>
    <row r="50" spans="1:26" x14ac:dyDescent="0.45">
      <c r="A50">
        <v>48</v>
      </c>
      <c r="B50" s="3">
        <v>-1.1043493941542692</v>
      </c>
      <c r="C50" s="11">
        <f t="shared" si="1"/>
        <v>0.24</v>
      </c>
      <c r="D50" s="11">
        <f>_xlfn.NORM.DIST(Tabuľka3[[#This Row],[x1]],0,1,1)</f>
        <v>0.13472080196515271</v>
      </c>
      <c r="E50" s="11">
        <f>ABS(Tabuľka3[[#This Row],[teoreticka dist.Funkcia]]-Tabuľka3[[#This Row],[empiricka dist. Funkcia N(0,1)]])</f>
        <v>0.10527919803484728</v>
      </c>
      <c r="F50" s="11">
        <f>_xlfn.NORM.DIST(Tabuľka3[[#This Row],[x1]],0,2,1)</f>
        <v>0.29041433421766538</v>
      </c>
      <c r="G50" s="11">
        <f>ABS(Tabuľka3[[#This Row],[teoreticka dist.Funkcia]]-Tabuľka3[[#This Row],[empiricka dist. funkcia N(0,2)]])</f>
        <v>5.0414334217665391E-2</v>
      </c>
      <c r="H50" s="4">
        <v>-1.8045168166281655E-2</v>
      </c>
      <c r="I50" s="1">
        <v>6</v>
      </c>
      <c r="J50" s="1">
        <v>4</v>
      </c>
      <c r="K50" s="1">
        <v>5</v>
      </c>
      <c r="L50" s="1">
        <v>6</v>
      </c>
      <c r="N50" s="16" t="s">
        <v>43</v>
      </c>
      <c r="O50" s="18" t="s">
        <v>44</v>
      </c>
      <c r="R50" s="9"/>
      <c r="S50" s="9"/>
      <c r="T50" s="9"/>
      <c r="U50" s="9"/>
      <c r="V50" s="9"/>
      <c r="W50" s="9"/>
      <c r="X50" s="9"/>
      <c r="Y50" s="9"/>
      <c r="Z50" s="13"/>
    </row>
    <row r="51" spans="1:26" x14ac:dyDescent="0.45">
      <c r="A51">
        <v>49</v>
      </c>
      <c r="B51" s="3">
        <v>-1.0926078175543807</v>
      </c>
      <c r="C51" s="11">
        <f t="shared" si="1"/>
        <v>0.245</v>
      </c>
      <c r="D51" s="11">
        <f>_xlfn.NORM.DIST(Tabuľka3[[#This Row],[x1]],0,1,1)</f>
        <v>0.13728301442787325</v>
      </c>
      <c r="E51" s="11">
        <f>ABS(Tabuľka3[[#This Row],[teoreticka dist.Funkcia]]-Tabuľka3[[#This Row],[empiricka dist. Funkcia N(0,1)]])</f>
        <v>0.10771698557212675</v>
      </c>
      <c r="F51" s="11">
        <f>_xlfn.NORM.DIST(Tabuľka3[[#This Row],[x1]],0,2,1)</f>
        <v>0.2924285249152645</v>
      </c>
      <c r="G51" s="11">
        <f>ABS(Tabuľka3[[#This Row],[teoreticka dist.Funkcia]]-Tabuľka3[[#This Row],[empiricka dist. funkcia N(0,2)]])</f>
        <v>4.7428524915264503E-2</v>
      </c>
      <c r="H51" s="4">
        <v>-0.48582785186590627</v>
      </c>
      <c r="I51" s="1">
        <v>5</v>
      </c>
      <c r="J51" s="1">
        <v>5</v>
      </c>
      <c r="K51" s="1">
        <v>6</v>
      </c>
      <c r="L51" s="1">
        <v>4</v>
      </c>
      <c r="N51" s="19">
        <v>-4</v>
      </c>
      <c r="O51" s="20">
        <v>3</v>
      </c>
      <c r="R51" s="9"/>
      <c r="S51" s="9"/>
      <c r="T51" s="9"/>
      <c r="U51" s="9"/>
      <c r="V51" s="9"/>
      <c r="W51" s="9"/>
      <c r="X51" s="9"/>
      <c r="Y51" s="9"/>
      <c r="Z51" s="13"/>
    </row>
    <row r="52" spans="1:26" x14ac:dyDescent="0.45">
      <c r="A52">
        <v>50</v>
      </c>
      <c r="B52" s="3">
        <v>-1.0715325515775476</v>
      </c>
      <c r="C52" s="11">
        <f t="shared" si="1"/>
        <v>0.25</v>
      </c>
      <c r="D52" s="11">
        <f>_xlfn.NORM.DIST(Tabuľka3[[#This Row],[x1]],0,1,1)</f>
        <v>0.14196502117920909</v>
      </c>
      <c r="E52" s="11">
        <f>ABS(Tabuľka3[[#This Row],[teoreticka dist.Funkcia]]-Tabuľka3[[#This Row],[empiricka dist. Funkcia N(0,1)]])</f>
        <v>0.10803497882079091</v>
      </c>
      <c r="F52" s="11">
        <f>_xlfn.NORM.DIST(Tabuľka3[[#This Row],[x1]],0,2,1)</f>
        <v>0.29606004621962456</v>
      </c>
      <c r="G52" s="11">
        <f>ABS(Tabuľka3[[#This Row],[teoreticka dist.Funkcia]]-Tabuľka3[[#This Row],[empiricka dist. funkcia N(0,2)]])</f>
        <v>4.6060046219624562E-2</v>
      </c>
      <c r="H52" s="4">
        <v>-1.1165669750189409</v>
      </c>
      <c r="I52" s="1">
        <v>7</v>
      </c>
      <c r="J52" s="1">
        <v>6</v>
      </c>
      <c r="K52" s="1">
        <v>5</v>
      </c>
      <c r="L52" s="1">
        <v>6</v>
      </c>
      <c r="N52" s="19">
        <v>-3.5</v>
      </c>
      <c r="O52" s="20">
        <v>1</v>
      </c>
      <c r="R52" s="9"/>
      <c r="S52" s="9"/>
      <c r="T52" s="9"/>
      <c r="U52" s="9"/>
      <c r="V52" s="9"/>
      <c r="W52" s="9"/>
      <c r="X52" s="9"/>
      <c r="Y52" s="9"/>
      <c r="Z52" s="13"/>
    </row>
    <row r="53" spans="1:26" x14ac:dyDescent="0.45">
      <c r="A53">
        <v>51</v>
      </c>
      <c r="B53" s="3">
        <v>-1.0175222087127622</v>
      </c>
      <c r="C53" s="11">
        <f t="shared" si="1"/>
        <v>0.255</v>
      </c>
      <c r="D53" s="11">
        <f>_xlfn.NORM.DIST(Tabuľka3[[#This Row],[x1]],0,1,1)</f>
        <v>0.15445253636935691</v>
      </c>
      <c r="E53" s="11">
        <f>ABS(Tabuľka3[[#This Row],[teoreticka dist.Funkcia]]-Tabuľka3[[#This Row],[empiricka dist. Funkcia N(0,1)]])</f>
        <v>0.1005474636306431</v>
      </c>
      <c r="F53" s="11">
        <f>_xlfn.NORM.DIST(Tabuľka3[[#This Row],[x1]],0,2,1)</f>
        <v>0.30545984299841988</v>
      </c>
      <c r="G53" s="11">
        <f>ABS(Tabuľka3[[#This Row],[teoreticka dist.Funkcia]]-Tabuľka3[[#This Row],[empiricka dist. funkcia N(0,2)]])</f>
        <v>5.0459842998419879E-2</v>
      </c>
      <c r="H53" s="4">
        <v>-0.99537680600769818</v>
      </c>
      <c r="I53" s="1">
        <v>5</v>
      </c>
      <c r="J53" s="1">
        <v>6</v>
      </c>
      <c r="K53" s="1">
        <v>6</v>
      </c>
      <c r="L53" s="1">
        <v>3</v>
      </c>
      <c r="N53" s="19">
        <v>-3</v>
      </c>
      <c r="O53" s="20">
        <v>6</v>
      </c>
      <c r="R53" s="9"/>
      <c r="S53" s="9"/>
      <c r="T53" s="9"/>
      <c r="U53" s="9"/>
      <c r="V53" s="9"/>
      <c r="W53" s="9"/>
      <c r="X53" s="9"/>
      <c r="Y53" s="9"/>
      <c r="Z53" s="13"/>
    </row>
    <row r="54" spans="1:26" x14ac:dyDescent="0.45">
      <c r="A54">
        <v>52</v>
      </c>
      <c r="B54" s="3">
        <v>-0.98232931122765876</v>
      </c>
      <c r="C54" s="11">
        <f t="shared" si="1"/>
        <v>0.26</v>
      </c>
      <c r="D54" s="11">
        <f>_xlfn.NORM.DIST(Tabuľka3[[#This Row],[x1]],0,1,1)</f>
        <v>0.16296881939507446</v>
      </c>
      <c r="E54" s="11">
        <f>ABS(Tabuľka3[[#This Row],[teoreticka dist.Funkcia]]-Tabuľka3[[#This Row],[empiricka dist. Funkcia N(0,1)]])</f>
        <v>9.7031180604925549E-2</v>
      </c>
      <c r="F54" s="11">
        <f>_xlfn.NORM.DIST(Tabuľka3[[#This Row],[x1]],0,2,1)</f>
        <v>0.31165499750478809</v>
      </c>
      <c r="G54" s="11">
        <f>ABS(Tabuľka3[[#This Row],[teoreticka dist.Funkcia]]-Tabuľka3[[#This Row],[empiricka dist. funkcia N(0,2)]])</f>
        <v>5.165499750478808E-2</v>
      </c>
      <c r="H54" s="4">
        <v>0.33713525024359114</v>
      </c>
      <c r="I54" s="1">
        <v>7</v>
      </c>
      <c r="J54" s="1">
        <v>5</v>
      </c>
      <c r="K54" s="1">
        <v>5</v>
      </c>
      <c r="L54" s="1">
        <v>5</v>
      </c>
      <c r="N54" s="19">
        <v>-2.5</v>
      </c>
      <c r="O54" s="20">
        <v>8</v>
      </c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45">
      <c r="A55">
        <v>53</v>
      </c>
      <c r="B55" s="3">
        <v>-0.97681095212465152</v>
      </c>
      <c r="C55" s="11">
        <f t="shared" si="1"/>
        <v>0.26500000000000001</v>
      </c>
      <c r="D55" s="11">
        <f>_xlfn.NORM.DIST(Tabuľka3[[#This Row],[x1]],0,1,1)</f>
        <v>0.16433137648316387</v>
      </c>
      <c r="E55" s="11">
        <f>ABS(Tabuľka3[[#This Row],[teoreticka dist.Funkcia]]-Tabuľka3[[#This Row],[empiricka dist. Funkcia N(0,1)]])</f>
        <v>0.10066862351683614</v>
      </c>
      <c r="F55" s="11">
        <f>_xlfn.NORM.DIST(Tabuľka3[[#This Row],[x1]],0,2,1)</f>
        <v>0.31263133192451992</v>
      </c>
      <c r="G55" s="11">
        <f>ABS(Tabuľka3[[#This Row],[teoreticka dist.Funkcia]]-Tabuľka3[[#This Row],[empiricka dist. funkcia N(0,2)]])</f>
        <v>4.7631331924519904E-2</v>
      </c>
      <c r="H55" s="4">
        <v>0.89905518305022269</v>
      </c>
      <c r="I55" s="1">
        <v>7</v>
      </c>
      <c r="J55" s="1">
        <v>3</v>
      </c>
      <c r="K55" s="1">
        <v>4</v>
      </c>
      <c r="L55" s="1">
        <v>5</v>
      </c>
      <c r="N55" s="19">
        <v>-2</v>
      </c>
      <c r="O55" s="20">
        <v>14</v>
      </c>
    </row>
    <row r="56" spans="1:26" x14ac:dyDescent="0.45">
      <c r="A56">
        <v>54</v>
      </c>
      <c r="B56" s="3">
        <v>-0.96441681307624094</v>
      </c>
      <c r="C56" s="11">
        <f t="shared" si="1"/>
        <v>0.27</v>
      </c>
      <c r="D56" s="11">
        <f>_xlfn.NORM.DIST(Tabuľka3[[#This Row],[x1]],0,1,1)</f>
        <v>0.16741849811194356</v>
      </c>
      <c r="E56" s="11">
        <f>ABS(Tabuľka3[[#This Row],[teoreticka dist.Funkcia]]-Tabuľka3[[#This Row],[empiricka dist. Funkcia N(0,1)]])</f>
        <v>0.10258150188805645</v>
      </c>
      <c r="F56" s="11">
        <f>_xlfn.NORM.DIST(Tabuľka3[[#This Row],[x1]],0,2,1)</f>
        <v>0.31482895279524059</v>
      </c>
      <c r="G56" s="11">
        <f>ABS(Tabuľka3[[#This Row],[teoreticka dist.Funkcia]]-Tabuľka3[[#This Row],[empiricka dist. funkcia N(0,2)]])</f>
        <v>4.4828952795240573E-2</v>
      </c>
      <c r="H56" s="4">
        <v>2.2219516065670177</v>
      </c>
      <c r="I56" s="1">
        <v>6</v>
      </c>
      <c r="J56" s="1">
        <v>3</v>
      </c>
      <c r="K56" s="1">
        <v>6</v>
      </c>
      <c r="L56" s="1">
        <v>3</v>
      </c>
      <c r="N56" s="19">
        <v>-1.5</v>
      </c>
      <c r="O56" s="20">
        <v>9</v>
      </c>
      <c r="P56" t="s">
        <v>52</v>
      </c>
    </row>
    <row r="57" spans="1:26" x14ac:dyDescent="0.45">
      <c r="A57">
        <v>55</v>
      </c>
      <c r="B57" s="3">
        <v>-0.93223206931725144</v>
      </c>
      <c r="C57" s="11">
        <f t="shared" si="1"/>
        <v>0.27500000000000002</v>
      </c>
      <c r="D57" s="11">
        <f>_xlfn.NORM.DIST(Tabuľka3[[#This Row],[x1]],0,1,1)</f>
        <v>0.1756083027308612</v>
      </c>
      <c r="E57" s="11">
        <f>ABS(Tabuľka3[[#This Row],[teoreticka dist.Funkcia]]-Tabuľka3[[#This Row],[empiricka dist. Funkcia N(0,1)]])</f>
        <v>9.9391697269138823E-2</v>
      </c>
      <c r="F57" s="11">
        <f>_xlfn.NORM.DIST(Tabuľka3[[#This Row],[x1]],0,2,1)</f>
        <v>0.32056622321314621</v>
      </c>
      <c r="G57" s="11">
        <f>ABS(Tabuľka3[[#This Row],[teoreticka dist.Funkcia]]-Tabuľka3[[#This Row],[empiricka dist. funkcia N(0,2)]])</f>
        <v>4.5566223213146184E-2</v>
      </c>
      <c r="H57" s="4">
        <v>4.0310275178635493</v>
      </c>
      <c r="I57" s="1">
        <v>4</v>
      </c>
      <c r="J57" s="1">
        <v>7</v>
      </c>
      <c r="K57" s="1">
        <v>2</v>
      </c>
      <c r="L57" s="1">
        <v>2</v>
      </c>
      <c r="N57" s="19">
        <v>-1</v>
      </c>
      <c r="O57" s="20">
        <v>10</v>
      </c>
    </row>
    <row r="58" spans="1:26" x14ac:dyDescent="0.45">
      <c r="A58">
        <v>56</v>
      </c>
      <c r="B58" s="3">
        <v>-0.92677510110661387</v>
      </c>
      <c r="C58" s="11">
        <f t="shared" si="1"/>
        <v>0.28000000000000003</v>
      </c>
      <c r="D58" s="11">
        <f>_xlfn.NORM.DIST(Tabuľka3[[#This Row],[x1]],0,1,1)</f>
        <v>0.17702165757916882</v>
      </c>
      <c r="E58" s="11">
        <f>ABS(Tabuľka3[[#This Row],[teoreticka dist.Funkcia]]-Tabuľka3[[#This Row],[empiricka dist. Funkcia N(0,1)]])</f>
        <v>0.1029783424208312</v>
      </c>
      <c r="F58" s="11">
        <f>_xlfn.NORM.DIST(Tabuľka3[[#This Row],[x1]],0,2,1)</f>
        <v>0.32154330031944156</v>
      </c>
      <c r="G58" s="11">
        <f>ABS(Tabuľka3[[#This Row],[teoreticka dist.Funkcia]]-Tabuľka3[[#This Row],[empiricka dist. funkcia N(0,2)]])</f>
        <v>4.1543300319441534E-2</v>
      </c>
      <c r="H58" s="4">
        <v>-5.46159501245711E-2</v>
      </c>
      <c r="I58" s="1">
        <v>5</v>
      </c>
      <c r="J58" s="1">
        <v>6</v>
      </c>
      <c r="K58" s="1">
        <v>3</v>
      </c>
      <c r="L58" s="1">
        <v>5</v>
      </c>
      <c r="N58" s="19">
        <v>-0.5</v>
      </c>
      <c r="O58" s="20">
        <v>27</v>
      </c>
    </row>
    <row r="59" spans="1:26" x14ac:dyDescent="0.45">
      <c r="A59">
        <v>57</v>
      </c>
      <c r="B59" s="3">
        <v>-0.90163894128636457</v>
      </c>
      <c r="C59" s="11">
        <f t="shared" si="1"/>
        <v>0.28499999999999998</v>
      </c>
      <c r="D59" s="11">
        <f>_xlfn.NORM.DIST(Tabuľka3[[#This Row],[x1]],0,1,1)</f>
        <v>0.18362434891457771</v>
      </c>
      <c r="E59" s="11">
        <f>ABS(Tabuľka3[[#This Row],[teoreticka dist.Funkcia]]-Tabuľka3[[#This Row],[empiricka dist. Funkcia N(0,1)]])</f>
        <v>0.10137565108542226</v>
      </c>
      <c r="F59" s="11">
        <f>_xlfn.NORM.DIST(Tabuľka3[[#This Row],[x1]],0,2,1)</f>
        <v>0.32605983352619305</v>
      </c>
      <c r="G59" s="11">
        <f>ABS(Tabuľka3[[#This Row],[teoreticka dist.Funkcia]]-Tabuľka3[[#This Row],[empiricka dist. funkcia N(0,2)]])</f>
        <v>4.1059833526193079E-2</v>
      </c>
      <c r="H59" s="4">
        <v>0.62036554279620759</v>
      </c>
      <c r="I59" s="1">
        <v>3</v>
      </c>
      <c r="J59" s="1">
        <v>6</v>
      </c>
      <c r="K59" s="1">
        <v>7</v>
      </c>
      <c r="L59" s="1">
        <v>4</v>
      </c>
      <c r="N59" s="19">
        <v>0</v>
      </c>
      <c r="O59" s="20">
        <v>22</v>
      </c>
    </row>
    <row r="60" spans="1:26" x14ac:dyDescent="0.45">
      <c r="A60">
        <v>58</v>
      </c>
      <c r="B60" s="3">
        <v>-0.86772615759400651</v>
      </c>
      <c r="C60" s="11">
        <f t="shared" si="1"/>
        <v>0.28999999999999998</v>
      </c>
      <c r="D60" s="11">
        <f>_xlfn.NORM.DIST(Tabuľka3[[#This Row],[x1]],0,1,1)</f>
        <v>0.19277213130283252</v>
      </c>
      <c r="E60" s="11">
        <f>ABS(Tabuľka3[[#This Row],[teoreticka dist.Funkcia]]-Tabuľka3[[#This Row],[empiricka dist. Funkcia N(0,1)]])</f>
        <v>9.7227868697167458E-2</v>
      </c>
      <c r="F60" s="11">
        <f>_xlfn.NORM.DIST(Tabuľka3[[#This Row],[x1]],0,2,1)</f>
        <v>0.33219393612673098</v>
      </c>
      <c r="G60" s="11">
        <f>ABS(Tabuľka3[[#This Row],[teoreticka dist.Funkcia]]-Tabuľka3[[#This Row],[empiricka dist. funkcia N(0,2)]])</f>
        <v>4.2193936126731002E-2</v>
      </c>
      <c r="H60" s="4">
        <v>0.97115992300678045</v>
      </c>
      <c r="I60" s="1">
        <v>3</v>
      </c>
      <c r="J60" s="1">
        <v>6</v>
      </c>
      <c r="K60" s="1">
        <v>5</v>
      </c>
      <c r="L60" s="1">
        <v>4</v>
      </c>
      <c r="N60" s="19">
        <v>0.5</v>
      </c>
      <c r="O60" s="20">
        <v>21</v>
      </c>
    </row>
    <row r="61" spans="1:26" x14ac:dyDescent="0.45">
      <c r="A61">
        <v>59</v>
      </c>
      <c r="B61" s="3">
        <v>-0.85932924775988795</v>
      </c>
      <c r="C61" s="11">
        <f t="shared" si="1"/>
        <v>0.29499999999999998</v>
      </c>
      <c r="D61" s="11">
        <f>_xlfn.NORM.DIST(Tabuľka3[[#This Row],[x1]],0,1,1)</f>
        <v>0.19507944612618258</v>
      </c>
      <c r="E61" s="11">
        <f>ABS(Tabuľka3[[#This Row],[teoreticka dist.Funkcia]]-Tabuľka3[[#This Row],[empiricka dist. Funkcia N(0,1)]])</f>
        <v>9.9920553873817403E-2</v>
      </c>
      <c r="F61" s="11">
        <f>_xlfn.NORM.DIST(Tabuľka3[[#This Row],[x1]],0,2,1)</f>
        <v>0.33371981024523367</v>
      </c>
      <c r="G61" s="11">
        <f>ABS(Tabuľka3[[#This Row],[teoreticka dist.Funkcia]]-Tabuľka3[[#This Row],[empiricka dist. funkcia N(0,2)]])</f>
        <v>3.8719810245233688E-2</v>
      </c>
      <c r="H61" s="4">
        <v>-3.5344131649471819</v>
      </c>
      <c r="I61" s="1">
        <v>3</v>
      </c>
      <c r="J61" s="1">
        <v>5</v>
      </c>
      <c r="K61" s="1">
        <v>4</v>
      </c>
      <c r="L61" s="1">
        <v>6</v>
      </c>
      <c r="N61" s="19">
        <v>1</v>
      </c>
      <c r="O61" s="20">
        <v>15</v>
      </c>
    </row>
    <row r="62" spans="1:26" x14ac:dyDescent="0.45">
      <c r="A62">
        <v>60</v>
      </c>
      <c r="B62" s="3">
        <v>-0.84241264630691148</v>
      </c>
      <c r="C62" s="11">
        <f t="shared" si="1"/>
        <v>0.3</v>
      </c>
      <c r="D62" s="11">
        <f>_xlfn.NORM.DIST(Tabuľka3[[#This Row],[x1]],0,1,1)</f>
        <v>0.19977850836690833</v>
      </c>
      <c r="E62" s="11">
        <f>ABS(Tabuľka3[[#This Row],[teoreticka dist.Funkcia]]-Tabuľka3[[#This Row],[empiricka dist. Funkcia N(0,1)]])</f>
        <v>0.10022149163309166</v>
      </c>
      <c r="F62" s="11">
        <f>_xlfn.NORM.DIST(Tabuľka3[[#This Row],[x1]],0,2,1)</f>
        <v>0.33680221373969343</v>
      </c>
      <c r="G62" s="11">
        <f>ABS(Tabuľka3[[#This Row],[teoreticka dist.Funkcia]]-Tabuľka3[[#This Row],[empiricka dist. funkcia N(0,2)]])</f>
        <v>3.6802213739693446E-2</v>
      </c>
      <c r="H62" s="4">
        <v>0.55817202135222033</v>
      </c>
      <c r="I62" s="1">
        <v>7</v>
      </c>
      <c r="J62" s="1">
        <v>5</v>
      </c>
      <c r="K62" s="1">
        <v>4</v>
      </c>
      <c r="L62" s="1">
        <v>6</v>
      </c>
      <c r="N62" s="19">
        <v>1.5</v>
      </c>
      <c r="O62" s="20">
        <v>12</v>
      </c>
    </row>
    <row r="63" spans="1:26" x14ac:dyDescent="0.45">
      <c r="A63">
        <v>61</v>
      </c>
      <c r="B63" s="3">
        <v>-0.82839051174232736</v>
      </c>
      <c r="C63" s="11">
        <f t="shared" si="1"/>
        <v>0.30499999999999999</v>
      </c>
      <c r="D63" s="11">
        <f>_xlfn.NORM.DIST(Tabuľka3[[#This Row],[x1]],0,1,1)</f>
        <v>0.2037246891234249</v>
      </c>
      <c r="E63" s="11">
        <f>ABS(Tabuľka3[[#This Row],[teoreticka dist.Funkcia]]-Tabuľka3[[#This Row],[empiricka dist. Funkcia N(0,1)]])</f>
        <v>0.1012753108765751</v>
      </c>
      <c r="F63" s="11">
        <f>_xlfn.NORM.DIST(Tabuľka3[[#This Row],[x1]],0,2,1)</f>
        <v>0.3393655579601389</v>
      </c>
      <c r="G63" s="11">
        <f>ABS(Tabuľka3[[#This Row],[teoreticka dist.Funkcia]]-Tabuľka3[[#This Row],[empiricka dist. funkcia N(0,2)]])</f>
        <v>3.4365557960138904E-2</v>
      </c>
      <c r="H63" s="4">
        <v>1.4117759999644477</v>
      </c>
      <c r="I63" s="1">
        <v>4</v>
      </c>
      <c r="J63" s="1">
        <v>5</v>
      </c>
      <c r="K63" s="1">
        <v>4</v>
      </c>
      <c r="L63" s="1">
        <v>4</v>
      </c>
      <c r="N63" s="19">
        <v>2</v>
      </c>
      <c r="O63" s="20">
        <v>14</v>
      </c>
    </row>
    <row r="64" spans="1:26" x14ac:dyDescent="0.45">
      <c r="A64">
        <v>62</v>
      </c>
      <c r="B64" s="3">
        <v>-0.82739006757037714</v>
      </c>
      <c r="C64" s="11">
        <f t="shared" si="1"/>
        <v>0.31</v>
      </c>
      <c r="D64" s="11">
        <f>_xlfn.NORM.DIST(Tabuľka3[[#This Row],[x1]],0,1,1)</f>
        <v>0.2040080042048209</v>
      </c>
      <c r="E64" s="11">
        <f>ABS(Tabuľka3[[#This Row],[teoreticka dist.Funkcia]]-Tabuľka3[[#This Row],[empiricka dist. Funkcia N(0,1)]])</f>
        <v>0.10599199579517909</v>
      </c>
      <c r="F64" s="11">
        <f>_xlfn.NORM.DIST(Tabuľka3[[#This Row],[x1]],0,2,1)</f>
        <v>0.33954873229309068</v>
      </c>
      <c r="G64" s="11">
        <f>ABS(Tabuľka3[[#This Row],[teoreticka dist.Funkcia]]-Tabuľka3[[#This Row],[empiricka dist. funkcia N(0,2)]])</f>
        <v>2.9548732293090685E-2</v>
      </c>
      <c r="H64" s="4">
        <v>4.957338776672259</v>
      </c>
      <c r="I64" s="1">
        <v>6</v>
      </c>
      <c r="J64" s="1">
        <v>4</v>
      </c>
      <c r="K64" s="1">
        <v>4</v>
      </c>
      <c r="L64" s="1">
        <v>4</v>
      </c>
      <c r="N64" s="19">
        <v>2.5</v>
      </c>
      <c r="O64" s="20">
        <v>13</v>
      </c>
    </row>
    <row r="65" spans="1:17" x14ac:dyDescent="0.45">
      <c r="A65">
        <v>63</v>
      </c>
      <c r="B65" s="3">
        <v>-0.81440703070256859</v>
      </c>
      <c r="C65" s="11">
        <f t="shared" si="1"/>
        <v>0.315</v>
      </c>
      <c r="D65" s="11">
        <f>_xlfn.NORM.DIST(Tabuľka3[[#This Row],[x1]],0,1,1)</f>
        <v>0.20770590612934198</v>
      </c>
      <c r="E65" s="11">
        <f>ABS(Tabuľka3[[#This Row],[teoreticka dist.Funkcia]]-Tabuľka3[[#This Row],[empiricka dist. Funkcia N(0,1)]])</f>
        <v>0.10729409387065802</v>
      </c>
      <c r="F65" s="11">
        <f>_xlfn.NORM.DIST(Tabuľka3[[#This Row],[x1]],0,2,1)</f>
        <v>0.34192925995974566</v>
      </c>
      <c r="G65" s="11">
        <f>ABS(Tabuľka3[[#This Row],[teoreticka dist.Funkcia]]-Tabuľka3[[#This Row],[empiricka dist. funkcia N(0,2)]])</f>
        <v>2.6929259959745655E-2</v>
      </c>
      <c r="H65" s="4">
        <v>1.0917543729883619</v>
      </c>
      <c r="I65" s="1">
        <v>6</v>
      </c>
      <c r="J65" s="1">
        <v>3</v>
      </c>
      <c r="K65" s="1">
        <v>4</v>
      </c>
      <c r="L65" s="1">
        <v>4</v>
      </c>
      <c r="N65" s="19">
        <v>3</v>
      </c>
      <c r="O65" s="20">
        <v>5</v>
      </c>
    </row>
    <row r="66" spans="1:17" x14ac:dyDescent="0.45">
      <c r="A66">
        <v>64</v>
      </c>
      <c r="B66" s="3">
        <v>-0.80460949902771972</v>
      </c>
      <c r="C66" s="11">
        <f t="shared" si="1"/>
        <v>0.32</v>
      </c>
      <c r="D66" s="11">
        <f>_xlfn.NORM.DIST(Tabuľka3[[#This Row],[x1]],0,1,1)</f>
        <v>0.21052252943100408</v>
      </c>
      <c r="E66" s="11">
        <f>ABS(Tabuľka3[[#This Row],[teoreticka dist.Funkcia]]-Tabuľka3[[#This Row],[empiricka dist. Funkcia N(0,1)]])</f>
        <v>0.10947747056899593</v>
      </c>
      <c r="F66" s="11">
        <f>_xlfn.NORM.DIST(Tabuľka3[[#This Row],[x1]],0,2,1)</f>
        <v>0.34372987983419423</v>
      </c>
      <c r="G66" s="11">
        <f>ABS(Tabuľka3[[#This Row],[teoreticka dist.Funkcia]]-Tabuľka3[[#This Row],[empiricka dist. funkcia N(0,2)]])</f>
        <v>2.3729879834194223E-2</v>
      </c>
      <c r="H66" s="4">
        <v>5.0756640373729169</v>
      </c>
      <c r="I66" s="1">
        <v>4</v>
      </c>
      <c r="J66" s="1">
        <v>6</v>
      </c>
      <c r="K66" s="1">
        <v>7</v>
      </c>
      <c r="L66" s="1">
        <v>4</v>
      </c>
      <c r="N66" s="19">
        <v>3.5</v>
      </c>
      <c r="O66" s="20">
        <v>11</v>
      </c>
    </row>
    <row r="67" spans="1:17" x14ac:dyDescent="0.45">
      <c r="A67">
        <v>65</v>
      </c>
      <c r="B67" s="3">
        <v>-0.78887296695029363</v>
      </c>
      <c r="C67" s="11">
        <f t="shared" ref="C67:C98" si="2">A67/200</f>
        <v>0.32500000000000001</v>
      </c>
      <c r="D67" s="11">
        <f>_xlfn.NORM.DIST(Tabuľka3[[#This Row],[x1]],0,1,1)</f>
        <v>0.21509312855474719</v>
      </c>
      <c r="E67" s="11">
        <f>ABS(Tabuľka3[[#This Row],[teoreticka dist.Funkcia]]-Tabuľka3[[#This Row],[empiricka dist. Funkcia N(0,1)]])</f>
        <v>0.10990687144525282</v>
      </c>
      <c r="F67" s="11">
        <f>_xlfn.NORM.DIST(Tabuľka3[[#This Row],[x1]],0,2,1)</f>
        <v>0.34662940629785532</v>
      </c>
      <c r="G67" s="11">
        <f>ABS(Tabuľka3[[#This Row],[teoreticka dist.Funkcia]]-Tabuľka3[[#This Row],[empiricka dist. funkcia N(0,2)]])</f>
        <v>2.1629406297855314E-2</v>
      </c>
      <c r="H67" s="4">
        <v>-0.15549937618197873</v>
      </c>
      <c r="I67" s="1">
        <v>5</v>
      </c>
      <c r="J67" s="1">
        <v>6</v>
      </c>
      <c r="K67" s="1">
        <v>4</v>
      </c>
      <c r="L67" s="1">
        <v>5</v>
      </c>
      <c r="N67" s="19">
        <v>4</v>
      </c>
      <c r="O67" s="20">
        <v>2</v>
      </c>
    </row>
    <row r="68" spans="1:17" ht="14.65" thickBot="1" x14ac:dyDescent="0.5">
      <c r="A68">
        <v>66</v>
      </c>
      <c r="B68" s="3">
        <v>-0.78622861110488884</v>
      </c>
      <c r="C68" s="11">
        <f t="shared" si="2"/>
        <v>0.33</v>
      </c>
      <c r="D68" s="11">
        <f>_xlfn.NORM.DIST(Tabuľka3[[#This Row],[x1]],0,1,1)</f>
        <v>0.21586678353435101</v>
      </c>
      <c r="E68" s="11">
        <f>ABS(Tabuľka3[[#This Row],[teoreticka dist.Funkcia]]-Tabuľka3[[#This Row],[empiricka dist. Funkcia N(0,1)]])</f>
        <v>0.114133216465649</v>
      </c>
      <c r="F68" s="11">
        <f>_xlfn.NORM.DIST(Tabuľka3[[#This Row],[x1]],0,2,1)</f>
        <v>0.34711752932161566</v>
      </c>
      <c r="G68" s="11">
        <f>ABS(Tabuľka3[[#This Row],[teoreticka dist.Funkcia]]-Tabuľka3[[#This Row],[empiricka dist. funkcia N(0,2)]])</f>
        <v>1.7117529321615643E-2</v>
      </c>
      <c r="H68" s="4">
        <v>-2.323521013953723</v>
      </c>
      <c r="I68" s="1">
        <v>3</v>
      </c>
      <c r="J68" s="1">
        <v>7</v>
      </c>
      <c r="K68" s="1">
        <v>6</v>
      </c>
      <c r="L68" s="1">
        <v>4</v>
      </c>
      <c r="N68" s="27" t="s">
        <v>45</v>
      </c>
      <c r="O68" s="28">
        <v>7</v>
      </c>
    </row>
    <row r="69" spans="1:17" ht="14.65" thickBot="1" x14ac:dyDescent="0.5">
      <c r="A69">
        <v>67</v>
      </c>
      <c r="B69" s="3">
        <v>-0.76083779276814312</v>
      </c>
      <c r="C69" s="11">
        <f t="shared" si="2"/>
        <v>0.33500000000000002</v>
      </c>
      <c r="D69" s="11">
        <f>_xlfn.NORM.DIST(Tabuľka3[[#This Row],[x1]],0,1,1)</f>
        <v>0.22337697902527787</v>
      </c>
      <c r="E69" s="11">
        <f>ABS(Tabuľka3[[#This Row],[teoreticka dist.Funkcia]]-Tabuľka3[[#This Row],[empiricka dist. Funkcia N(0,1)]])</f>
        <v>0.11162302097472215</v>
      </c>
      <c r="F69" s="11">
        <f>_xlfn.NORM.DIST(Tabuľka3[[#This Row],[x1]],0,2,1)</f>
        <v>0.35181724493603461</v>
      </c>
      <c r="G69" s="11">
        <f>ABS(Tabuľka3[[#This Row],[teoreticka dist.Funkcia]]-Tabuľka3[[#This Row],[empiricka dist. funkcia N(0,2)]])</f>
        <v>1.6817244936034592E-2</v>
      </c>
      <c r="H69" s="4">
        <v>1.0025238477974199</v>
      </c>
      <c r="I69" s="1">
        <v>6</v>
      </c>
      <c r="J69" s="1">
        <v>6</v>
      </c>
      <c r="K69" s="1">
        <v>4</v>
      </c>
      <c r="L69" s="1">
        <v>4</v>
      </c>
    </row>
    <row r="70" spans="1:17" x14ac:dyDescent="0.45">
      <c r="A70">
        <v>68</v>
      </c>
      <c r="B70" s="3">
        <v>-0.71661133915768005</v>
      </c>
      <c r="C70" s="11">
        <f t="shared" si="2"/>
        <v>0.34</v>
      </c>
      <c r="D70" s="11">
        <f>_xlfn.NORM.DIST(Tabuľka3[[#This Row],[x1]],0,1,1)</f>
        <v>0.23680697294895806</v>
      </c>
      <c r="E70" s="11">
        <f>ABS(Tabuľka3[[#This Row],[teoreticka dist.Funkcia]]-Tabuľka3[[#This Row],[empiricka dist. Funkcia N(0,1)]])</f>
        <v>0.10319302705104197</v>
      </c>
      <c r="F70" s="11">
        <f>_xlfn.NORM.DIST(Tabuľka3[[#This Row],[x1]],0,2,1)</f>
        <v>0.36005728784459279</v>
      </c>
      <c r="G70" s="11">
        <f>ABS(Tabuľka3[[#This Row],[teoreticka dist.Funkcia]]-Tabuľka3[[#This Row],[empiricka dist. funkcia N(0,2)]])</f>
        <v>2.0057287844592764E-2</v>
      </c>
      <c r="H70" s="4">
        <v>-1.0484276319621131</v>
      </c>
      <c r="I70" s="1">
        <v>8</v>
      </c>
      <c r="J70" s="1">
        <v>5</v>
      </c>
      <c r="K70" s="1">
        <v>5</v>
      </c>
      <c r="L70" s="1">
        <v>7</v>
      </c>
      <c r="P70" s="16"/>
      <c r="Q70" s="18"/>
    </row>
    <row r="71" spans="1:17" x14ac:dyDescent="0.45">
      <c r="A71">
        <v>69</v>
      </c>
      <c r="B71" s="3">
        <v>-0.7107405508577358</v>
      </c>
      <c r="C71" s="11">
        <f t="shared" si="2"/>
        <v>0.34499999999999997</v>
      </c>
      <c r="D71" s="11">
        <f>_xlfn.NORM.DIST(Tabuľka3[[#This Row],[x1]],0,1,1)</f>
        <v>0.23862251305537488</v>
      </c>
      <c r="E71" s="11">
        <f>ABS(Tabuľka3[[#This Row],[teoreticka dist.Funkcia]]-Tabuľka3[[#This Row],[empiricka dist. Funkcia N(0,1)]])</f>
        <v>0.10637748694462509</v>
      </c>
      <c r="F71" s="11">
        <f>_xlfn.NORM.DIST(Tabuľka3[[#This Row],[x1]],0,2,1)</f>
        <v>0.36115610712453583</v>
      </c>
      <c r="G71" s="11">
        <f>ABS(Tabuľka3[[#This Row],[teoreticka dist.Funkcia]]-Tabuľka3[[#This Row],[empiricka dist. funkcia N(0,2)]])</f>
        <v>1.6156107124535857E-2</v>
      </c>
      <c r="H71" s="4">
        <v>0.88725903676822782</v>
      </c>
      <c r="I71" s="1">
        <v>6</v>
      </c>
      <c r="J71" s="1">
        <v>3</v>
      </c>
      <c r="K71" s="1">
        <v>3</v>
      </c>
      <c r="L71" s="1">
        <v>5</v>
      </c>
      <c r="P71" s="19"/>
      <c r="Q71" s="20"/>
    </row>
    <row r="72" spans="1:17" x14ac:dyDescent="0.45">
      <c r="A72">
        <v>70</v>
      </c>
      <c r="B72" s="3">
        <v>-0.69625457399524748</v>
      </c>
      <c r="C72" s="11">
        <f t="shared" si="2"/>
        <v>0.35</v>
      </c>
      <c r="D72" s="11">
        <f>_xlfn.NORM.DIST(Tabuľka3[[#This Row],[x1]],0,1,1)</f>
        <v>0.2431347079541184</v>
      </c>
      <c r="E72" s="11">
        <f>ABS(Tabuľka3[[#This Row],[teoreticka dist.Funkcia]]-Tabuľka3[[#This Row],[empiricka dist. Funkcia N(0,1)]])</f>
        <v>0.10686529204588158</v>
      </c>
      <c r="F72" s="11">
        <f>_xlfn.NORM.DIST(Tabuľka3[[#This Row],[x1]],0,2,1)</f>
        <v>0.36387229623837369</v>
      </c>
      <c r="G72" s="11">
        <f>ABS(Tabuľka3[[#This Row],[teoreticka dist.Funkcia]]-Tabuľka3[[#This Row],[empiricka dist. funkcia N(0,2)]])</f>
        <v>1.3872296238373716E-2</v>
      </c>
      <c r="H72" s="4">
        <v>-0.45595095091266558</v>
      </c>
      <c r="I72" s="1">
        <v>2</v>
      </c>
      <c r="J72" s="1">
        <v>5</v>
      </c>
      <c r="K72" s="1">
        <v>7</v>
      </c>
      <c r="L72" s="1">
        <v>6</v>
      </c>
      <c r="P72" s="19"/>
      <c r="Q72" s="20"/>
    </row>
    <row r="73" spans="1:17" x14ac:dyDescent="0.45">
      <c r="A73">
        <v>71</v>
      </c>
      <c r="B73" s="3">
        <v>-0.65963376982836053</v>
      </c>
      <c r="C73" s="11">
        <f t="shared" si="2"/>
        <v>0.35499999999999998</v>
      </c>
      <c r="D73" s="11">
        <f>_xlfn.NORM.DIST(Tabuľka3[[#This Row],[x1]],0,1,1)</f>
        <v>0.25474443887756532</v>
      </c>
      <c r="E73" s="11">
        <f>ABS(Tabuľka3[[#This Row],[teoreticka dist.Funkcia]]-Tabuľka3[[#This Row],[empiricka dist. Funkcia N(0,1)]])</f>
        <v>0.10025556112243467</v>
      </c>
      <c r="F73" s="11">
        <f>_xlfn.NORM.DIST(Tabuľka3[[#This Row],[x1]],0,2,1)</f>
        <v>0.37076916415254169</v>
      </c>
      <c r="G73" s="11">
        <f>ABS(Tabuľka3[[#This Row],[teoreticka dist.Funkcia]]-Tabuľka3[[#This Row],[empiricka dist. funkcia N(0,2)]])</f>
        <v>1.5769164152541704E-2</v>
      </c>
      <c r="H73" s="4">
        <v>0.57899945002282038</v>
      </c>
      <c r="I73" s="1">
        <v>5</v>
      </c>
      <c r="J73" s="1">
        <v>3</v>
      </c>
      <c r="K73" s="1">
        <v>5</v>
      </c>
      <c r="L73" s="1">
        <v>6</v>
      </c>
      <c r="P73" s="19"/>
      <c r="Q73" s="20"/>
    </row>
    <row r="74" spans="1:17" ht="14.65" thickBot="1" x14ac:dyDescent="0.5">
      <c r="A74">
        <v>72</v>
      </c>
      <c r="B74" s="3">
        <v>-0.65398126025684178</v>
      </c>
      <c r="C74" s="11">
        <f t="shared" si="2"/>
        <v>0.36</v>
      </c>
      <c r="D74" s="11">
        <f>_xlfn.NORM.DIST(Tabuľka3[[#This Row],[x1]],0,1,1)</f>
        <v>0.25656193949911521</v>
      </c>
      <c r="E74" s="11">
        <f>ABS(Tabuľka3[[#This Row],[teoreticka dist.Funkcia]]-Tabuľka3[[#This Row],[empiricka dist. Funkcia N(0,1)]])</f>
        <v>0.10343806050088478</v>
      </c>
      <c r="F74" s="11">
        <f>_xlfn.NORM.DIST(Tabuľka3[[#This Row],[x1]],0,2,1)</f>
        <v>0.37183748604635136</v>
      </c>
      <c r="G74" s="11">
        <f>ABS(Tabuľka3[[#This Row],[teoreticka dist.Funkcia]]-Tabuľka3[[#This Row],[empiricka dist. funkcia N(0,2)]])</f>
        <v>1.1837486046351375E-2</v>
      </c>
      <c r="H74" s="4">
        <v>0.36278072709683329</v>
      </c>
      <c r="I74" s="1">
        <v>4</v>
      </c>
      <c r="J74" s="1">
        <v>5</v>
      </c>
      <c r="K74" s="1">
        <v>4</v>
      </c>
      <c r="L74" s="1">
        <v>2</v>
      </c>
      <c r="P74" s="27"/>
      <c r="Q74" s="28"/>
    </row>
    <row r="75" spans="1:17" x14ac:dyDescent="0.45">
      <c r="A75">
        <v>73</v>
      </c>
      <c r="B75" s="3">
        <v>-0.65236690716119483</v>
      </c>
      <c r="C75" s="11">
        <f t="shared" si="2"/>
        <v>0.36499999999999999</v>
      </c>
      <c r="D75" s="11">
        <f>_xlfn.NORM.DIST(Tabuľka3[[#This Row],[x1]],0,1,1)</f>
        <v>0.25708225367220927</v>
      </c>
      <c r="E75" s="11">
        <f>ABS(Tabuľka3[[#This Row],[teoreticka dist.Funkcia]]-Tabuľka3[[#This Row],[empiricka dist. Funkcia N(0,1)]])</f>
        <v>0.10791774632779072</v>
      </c>
      <c r="F75" s="11">
        <f>_xlfn.NORM.DIST(Tabuľka3[[#This Row],[x1]],0,2,1)</f>
        <v>0.37214277976020649</v>
      </c>
      <c r="G75" s="11">
        <f>ABS(Tabuľka3[[#This Row],[teoreticka dist.Funkcia]]-Tabuľka3[[#This Row],[empiricka dist. funkcia N(0,2)]])</f>
        <v>7.1427797602064969E-3</v>
      </c>
      <c r="H75" s="4">
        <v>8.1733221828471869E-2</v>
      </c>
      <c r="I75" s="1">
        <v>4</v>
      </c>
      <c r="J75" s="1">
        <v>4</v>
      </c>
      <c r="K75" s="1">
        <v>5</v>
      </c>
      <c r="L75" s="1">
        <v>6</v>
      </c>
    </row>
    <row r="76" spans="1:17" x14ac:dyDescent="0.45">
      <c r="A76">
        <v>74</v>
      </c>
      <c r="B76" s="3">
        <v>-0.63174866227200255</v>
      </c>
      <c r="C76" s="11">
        <f t="shared" si="2"/>
        <v>0.37</v>
      </c>
      <c r="D76" s="11">
        <f>_xlfn.NORM.DIST(Tabuľka3[[#This Row],[x1]],0,1,1)</f>
        <v>0.26377556229526422</v>
      </c>
      <c r="E76" s="11">
        <f>ABS(Tabuľka3[[#This Row],[teoreticka dist.Funkcia]]-Tabuľka3[[#This Row],[empiricka dist. Funkcia N(0,1)]])</f>
        <v>0.10622443770473577</v>
      </c>
      <c r="F76" s="11">
        <f>_xlfn.NORM.DIST(Tabuľka3[[#This Row],[x1]],0,2,1)</f>
        <v>0.37604894797609395</v>
      </c>
      <c r="G76" s="11">
        <f>ABS(Tabuľka3[[#This Row],[teoreticka dist.Funkcia]]-Tabuľka3[[#This Row],[empiricka dist. funkcia N(0,2)]])</f>
        <v>6.0489479760939546E-3</v>
      </c>
      <c r="H76" s="4">
        <v>-0.47195351019036025</v>
      </c>
      <c r="I76" s="1">
        <v>7</v>
      </c>
      <c r="J76" s="1">
        <v>6</v>
      </c>
      <c r="K76" s="1">
        <v>4</v>
      </c>
      <c r="L76" s="1">
        <v>8</v>
      </c>
    </row>
    <row r="77" spans="1:17" x14ac:dyDescent="0.45">
      <c r="A77">
        <v>75</v>
      </c>
      <c r="B77" s="3">
        <v>-0.62290837377076969</v>
      </c>
      <c r="C77" s="11">
        <f t="shared" si="2"/>
        <v>0.375</v>
      </c>
      <c r="D77" s="11">
        <f>_xlfn.NORM.DIST(Tabuľka3[[#This Row],[x1]],0,1,1)</f>
        <v>0.26667236747987066</v>
      </c>
      <c r="E77" s="11">
        <f>ABS(Tabuľka3[[#This Row],[teoreticka dist.Funkcia]]-Tabuľka3[[#This Row],[empiricka dist. Funkcia N(0,1)]])</f>
        <v>0.10832763252012934</v>
      </c>
      <c r="F77" s="11">
        <f>_xlfn.NORM.DIST(Tabuľka3[[#This Row],[x1]],0,2,1)</f>
        <v>0.37772768280314273</v>
      </c>
      <c r="G77" s="11">
        <f>ABS(Tabuľka3[[#This Row],[teoreticka dist.Funkcia]]-Tabuľka3[[#This Row],[empiricka dist. funkcia N(0,2)]])</f>
        <v>2.727682803142728E-3</v>
      </c>
      <c r="H77" s="4">
        <v>9.8022271937225014E-2</v>
      </c>
      <c r="I77" s="1">
        <v>6</v>
      </c>
      <c r="J77" s="1">
        <v>5</v>
      </c>
      <c r="K77" s="1">
        <v>6</v>
      </c>
      <c r="L77" s="1">
        <v>5</v>
      </c>
    </row>
    <row r="78" spans="1:17" x14ac:dyDescent="0.45">
      <c r="A78">
        <v>76</v>
      </c>
      <c r="B78" s="3">
        <v>-0.53578787628794089</v>
      </c>
      <c r="C78" s="11">
        <f t="shared" si="2"/>
        <v>0.38</v>
      </c>
      <c r="D78" s="11">
        <f>_xlfn.NORM.DIST(Tabuľka3[[#This Row],[x1]],0,1,1)</f>
        <v>0.29605258104104326</v>
      </c>
      <c r="E78" s="11">
        <f>ABS(Tabuľka3[[#This Row],[teoreticka dist.Funkcia]]-Tabuľka3[[#This Row],[empiricka dist. Funkcia N(0,1)]])</f>
        <v>8.3947418958956743E-2</v>
      </c>
      <c r="F78" s="11">
        <f>_xlfn.NORM.DIST(Tabuľka3[[#This Row],[x1]],0,2,1)</f>
        <v>0.39439047993782406</v>
      </c>
      <c r="G78" s="11">
        <f>ABS(Tabuľka3[[#This Row],[teoreticka dist.Funkcia]]-Tabuľka3[[#This Row],[empiricka dist. funkcia N(0,2)]])</f>
        <v>1.4390479937824052E-2</v>
      </c>
      <c r="H78" s="4">
        <v>0.49981202007620595</v>
      </c>
      <c r="I78" s="1">
        <v>2</v>
      </c>
      <c r="J78" s="1">
        <v>5</v>
      </c>
      <c r="K78" s="1">
        <v>6</v>
      </c>
      <c r="L78" s="1">
        <v>3</v>
      </c>
    </row>
    <row r="79" spans="1:17" x14ac:dyDescent="0.45">
      <c r="A79">
        <v>77</v>
      </c>
      <c r="B79" s="3">
        <v>-0.5326160135155078</v>
      </c>
      <c r="C79" s="11">
        <f t="shared" si="2"/>
        <v>0.38500000000000001</v>
      </c>
      <c r="D79" s="11">
        <f>_xlfn.NORM.DIST(Tabuľka3[[#This Row],[x1]],0,1,1)</f>
        <v>0.29714970738722246</v>
      </c>
      <c r="E79" s="11">
        <f>ABS(Tabuľka3[[#This Row],[teoreticka dist.Funkcia]]-Tabuľka3[[#This Row],[empiricka dist. Funkcia N(0,1)]])</f>
        <v>8.7850292612777547E-2</v>
      </c>
      <c r="F79" s="11">
        <f>_xlfn.NORM.DIST(Tabuľka3[[#This Row],[x1]],0,2,1)</f>
        <v>0.39500100359532869</v>
      </c>
      <c r="G79" s="11">
        <f>ABS(Tabuľka3[[#This Row],[teoreticka dist.Funkcia]]-Tabuľka3[[#This Row],[empiricka dist. funkcia N(0,2)]])</f>
        <v>1.0001003595328684E-2</v>
      </c>
      <c r="H79" s="4">
        <v>2.2732516552205198</v>
      </c>
      <c r="I79" s="1">
        <v>4</v>
      </c>
      <c r="J79" s="1">
        <v>5</v>
      </c>
      <c r="K79" s="1">
        <v>4</v>
      </c>
      <c r="L79" s="1">
        <v>7</v>
      </c>
    </row>
    <row r="80" spans="1:17" x14ac:dyDescent="0.45">
      <c r="A80">
        <v>78</v>
      </c>
      <c r="B80" s="3">
        <v>-0.52453515309025533</v>
      </c>
      <c r="C80" s="11">
        <f t="shared" si="2"/>
        <v>0.39</v>
      </c>
      <c r="D80" s="11">
        <f>_xlfn.NORM.DIST(Tabuľka3[[#This Row],[x1]],0,1,1)</f>
        <v>0.29995318818627725</v>
      </c>
      <c r="E80" s="11">
        <f>ABS(Tabuľka3[[#This Row],[teoreticka dist.Funkcia]]-Tabuľka3[[#This Row],[empiricka dist. Funkcia N(0,1)]])</f>
        <v>9.004681181372276E-2</v>
      </c>
      <c r="F80" s="11">
        <f>_xlfn.NORM.DIST(Tabuľka3[[#This Row],[x1]],0,2,1)</f>
        <v>0.39655757874397479</v>
      </c>
      <c r="G80" s="11">
        <f>ABS(Tabuľka3[[#This Row],[teoreticka dist.Funkcia]]-Tabuľka3[[#This Row],[empiricka dist. funkcia N(0,2)]])</f>
        <v>6.557578743974779E-3</v>
      </c>
      <c r="H80" s="4">
        <v>0.82943108989275061</v>
      </c>
      <c r="I80" s="1">
        <v>5</v>
      </c>
      <c r="J80" s="1">
        <v>6</v>
      </c>
      <c r="K80" s="1">
        <v>7</v>
      </c>
      <c r="L80" s="1">
        <v>5</v>
      </c>
    </row>
    <row r="81" spans="1:18" ht="14.65" thickBot="1" x14ac:dyDescent="0.5">
      <c r="A81">
        <v>79</v>
      </c>
      <c r="B81" s="3">
        <v>-0.48788479034556076</v>
      </c>
      <c r="C81" s="11">
        <f t="shared" si="2"/>
        <v>0.39500000000000002</v>
      </c>
      <c r="D81" s="11">
        <f>_xlfn.NORM.DIST(Tabuľka3[[#This Row],[x1]],0,1,1)</f>
        <v>0.31281572416890979</v>
      </c>
      <c r="E81" s="11">
        <f>ABS(Tabuľka3[[#This Row],[teoreticka dist.Funkcia]]-Tabuľka3[[#This Row],[empiricka dist. Funkcia N(0,1)]])</f>
        <v>8.2184275831090225E-2</v>
      </c>
      <c r="F81" s="11">
        <f>_xlfn.NORM.DIST(Tabuľka3[[#This Row],[x1]],0,2,1)</f>
        <v>0.4036377171003856</v>
      </c>
      <c r="G81" s="11">
        <f>ABS(Tabuľka3[[#This Row],[teoreticka dist.Funkcia]]-Tabuľka3[[#This Row],[empiricka dist. funkcia N(0,2)]])</f>
        <v>8.6377171003855779E-3</v>
      </c>
      <c r="H81" s="4">
        <v>2.0086523616337217</v>
      </c>
      <c r="I81" s="1">
        <v>5</v>
      </c>
      <c r="J81" s="1">
        <v>3</v>
      </c>
      <c r="K81" s="1">
        <v>7</v>
      </c>
      <c r="L81" s="1">
        <v>4</v>
      </c>
      <c r="N81" t="s">
        <v>53</v>
      </c>
    </row>
    <row r="82" spans="1:18" x14ac:dyDescent="0.45">
      <c r="A82">
        <v>80</v>
      </c>
      <c r="B82" s="3">
        <v>-0.48410129238618538</v>
      </c>
      <c r="C82" s="11">
        <f t="shared" si="2"/>
        <v>0.4</v>
      </c>
      <c r="D82" s="11">
        <f>_xlfn.NORM.DIST(Tabuľka3[[#This Row],[x1]],0,1,1)</f>
        <v>0.31415699206926018</v>
      </c>
      <c r="E82" s="11">
        <f>ABS(Tabuľka3[[#This Row],[teoreticka dist.Funkcia]]-Tabuľka3[[#This Row],[empiricka dist. Funkcia N(0,1)]])</f>
        <v>8.5843007930739845E-2</v>
      </c>
      <c r="F82" s="11">
        <f>_xlfn.NORM.DIST(Tabuľka3[[#This Row],[x1]],0,2,1)</f>
        <v>0.40437045988912801</v>
      </c>
      <c r="G82" s="11">
        <f>ABS(Tabuľka3[[#This Row],[teoreticka dist.Funkcia]]-Tabuľka3[[#This Row],[empiricka dist. funkcia N(0,2)]])</f>
        <v>4.3704598891279867E-3</v>
      </c>
      <c r="H82" s="4">
        <v>2.2863938536611386</v>
      </c>
      <c r="I82" s="1">
        <v>5</v>
      </c>
      <c r="J82" s="1">
        <v>4</v>
      </c>
      <c r="K82" s="1">
        <v>4</v>
      </c>
      <c r="L82" s="1">
        <v>3</v>
      </c>
      <c r="N82" s="16" t="s">
        <v>46</v>
      </c>
      <c r="O82" s="18">
        <v>0.05</v>
      </c>
      <c r="P82" s="16" t="s">
        <v>46</v>
      </c>
      <c r="Q82" s="18">
        <v>0.05</v>
      </c>
    </row>
    <row r="83" spans="1:18" x14ac:dyDescent="0.45">
      <c r="A83">
        <v>81</v>
      </c>
      <c r="B83" s="3">
        <v>-0.45594788389280438</v>
      </c>
      <c r="C83" s="11">
        <f t="shared" si="2"/>
        <v>0.40500000000000003</v>
      </c>
      <c r="D83" s="11">
        <f>_xlfn.NORM.DIST(Tabuľka3[[#This Row],[x1]],0,1,1)</f>
        <v>0.32421372759232359</v>
      </c>
      <c r="E83" s="11">
        <f>ABS(Tabuľka3[[#This Row],[teoreticka dist.Funkcia]]-Tabuľka3[[#This Row],[empiricka dist. Funkcia N(0,1)]])</f>
        <v>8.078627240767644E-2</v>
      </c>
      <c r="F83" s="11">
        <f>_xlfn.NORM.DIST(Tabuľka3[[#This Row],[x1]],0,2,1)</f>
        <v>0.40983324922774522</v>
      </c>
      <c r="G83" s="11">
        <f>ABS(Tabuľka3[[#This Row],[teoreticka dist.Funkcia]]-Tabuľka3[[#This Row],[empiricka dist. funkcia N(0,2)]])</f>
        <v>4.8332492277451955E-3</v>
      </c>
      <c r="H83" s="4">
        <v>-1.1867026589461602</v>
      </c>
      <c r="I83" s="1">
        <v>4</v>
      </c>
      <c r="J83" s="1">
        <v>3</v>
      </c>
      <c r="K83" s="1">
        <v>3</v>
      </c>
      <c r="L83" s="1">
        <v>4</v>
      </c>
      <c r="N83" s="19" t="s">
        <v>47</v>
      </c>
      <c r="O83" s="20"/>
      <c r="P83" s="19" t="s">
        <v>47</v>
      </c>
      <c r="Q83" s="20"/>
    </row>
    <row r="84" spans="1:18" x14ac:dyDescent="0.45">
      <c r="A84">
        <v>82</v>
      </c>
      <c r="B84" s="3">
        <v>-0.44574790081242099</v>
      </c>
      <c r="C84" s="11">
        <f t="shared" si="2"/>
        <v>0.41</v>
      </c>
      <c r="D84" s="11">
        <f>_xlfn.NORM.DIST(Tabuľka3[[#This Row],[x1]],0,1,1)</f>
        <v>0.32788967965373572</v>
      </c>
      <c r="E84" s="11">
        <f>ABS(Tabuľka3[[#This Row],[teoreticka dist.Funkcia]]-Tabuľka3[[#This Row],[empiricka dist. Funkcia N(0,1)]])</f>
        <v>8.2110320346264254E-2</v>
      </c>
      <c r="F84" s="11">
        <f>_xlfn.NORM.DIST(Tabuľka3[[#This Row],[x1]],0,2,1)</f>
        <v>0.41181680552094213</v>
      </c>
      <c r="G84" s="11">
        <f>ABS(Tabuľka3[[#This Row],[teoreticka dist.Funkcia]]-Tabuľka3[[#This Row],[empiricka dist. funkcia N(0,2)]])</f>
        <v>1.8168055209421552E-3</v>
      </c>
      <c r="H84" s="4">
        <v>2.1048859960283153</v>
      </c>
      <c r="I84" s="1">
        <v>4</v>
      </c>
      <c r="J84" s="1">
        <v>6</v>
      </c>
      <c r="K84" s="1">
        <v>5</v>
      </c>
      <c r="L84" s="1">
        <v>6</v>
      </c>
      <c r="N84" s="19" t="s">
        <v>51</v>
      </c>
      <c r="O84" s="20"/>
      <c r="P84" s="19" t="s">
        <v>51</v>
      </c>
      <c r="Q84" s="20"/>
    </row>
    <row r="85" spans="1:18" x14ac:dyDescent="0.45">
      <c r="A85">
        <v>83</v>
      </c>
      <c r="B85" s="3">
        <v>-0.42537976696621627</v>
      </c>
      <c r="C85" s="11">
        <f t="shared" si="2"/>
        <v>0.41499999999999998</v>
      </c>
      <c r="D85" s="11">
        <f>_xlfn.NORM.DIST(Tabuľka3[[#This Row],[x1]],0,1,1)</f>
        <v>0.33527992657205852</v>
      </c>
      <c r="E85" s="11">
        <f>ABS(Tabuľka3[[#This Row],[teoreticka dist.Funkcia]]-Tabuľka3[[#This Row],[empiricka dist. Funkcia N(0,1)]])</f>
        <v>7.9720073427941462E-2</v>
      </c>
      <c r="F85" s="11">
        <f>_xlfn.NORM.DIST(Tabuľka3[[#This Row],[x1]],0,2,1)</f>
        <v>0.41578442902254931</v>
      </c>
      <c r="G85" s="11">
        <f>ABS(Tabuľka3[[#This Row],[teoreticka dist.Funkcia]]-Tabuľka3[[#This Row],[empiricka dist. funkcia N(0,2)]])</f>
        <v>7.8442902254932667E-4</v>
      </c>
      <c r="H85" s="4">
        <v>4.3891956263687462</v>
      </c>
      <c r="I85" s="1">
        <v>4</v>
      </c>
      <c r="J85" s="1">
        <v>6</v>
      </c>
      <c r="K85" s="1">
        <v>5</v>
      </c>
      <c r="L85" s="1">
        <v>5</v>
      </c>
      <c r="N85" s="19" t="s">
        <v>48</v>
      </c>
      <c r="O85" s="20">
        <f>MAX(E:E)</f>
        <v>0.19463531482414598</v>
      </c>
      <c r="P85" s="19" t="s">
        <v>48</v>
      </c>
      <c r="Q85" s="20">
        <f>MAX(G:G)</f>
        <v>5.165499750478808E-2</v>
      </c>
    </row>
    <row r="86" spans="1:18" ht="14.65" thickBot="1" x14ac:dyDescent="0.5">
      <c r="A86">
        <v>84</v>
      </c>
      <c r="B86" s="3">
        <v>-0.35504854167811573</v>
      </c>
      <c r="C86" s="11">
        <f t="shared" si="2"/>
        <v>0.42</v>
      </c>
      <c r="D86" s="11">
        <f>_xlfn.NORM.DIST(Tabuľka3[[#This Row],[x1]],0,1,1)</f>
        <v>0.36127661305215153</v>
      </c>
      <c r="E86" s="11">
        <f>ABS(Tabuľka3[[#This Row],[teoreticka dist.Funkcia]]-Tabuľka3[[#This Row],[empiricka dist. Funkcia N(0,1)]])</f>
        <v>5.8723386947848455E-2</v>
      </c>
      <c r="F86" s="11">
        <f>_xlfn.NORM.DIST(Tabuľka3[[#This Row],[x1]],0,2,1)</f>
        <v>0.42954830131014132</v>
      </c>
      <c r="G86" s="11">
        <f>ABS(Tabuľka3[[#This Row],[teoreticka dist.Funkcia]]-Tabuľka3[[#This Row],[empiricka dist. funkcia N(0,2)]])</f>
        <v>9.5483013101413383E-3</v>
      </c>
      <c r="H86" s="4">
        <v>3.3054144548950717</v>
      </c>
      <c r="I86" s="1">
        <v>5</v>
      </c>
      <c r="J86" s="1">
        <v>4</v>
      </c>
      <c r="K86" s="1">
        <v>6</v>
      </c>
      <c r="L86" s="1">
        <v>3</v>
      </c>
      <c r="N86" s="27" t="s">
        <v>49</v>
      </c>
      <c r="O86" s="28">
        <f>(1.3581/SQRT(200))</f>
        <v>9.6032171952945028E-2</v>
      </c>
      <c r="P86" s="27" t="s">
        <v>49</v>
      </c>
      <c r="Q86" s="28">
        <v>9.6032171999999999E-2</v>
      </c>
    </row>
    <row r="87" spans="1:18" x14ac:dyDescent="0.45">
      <c r="A87">
        <v>85</v>
      </c>
      <c r="B87" s="3">
        <v>-0.32338675737264566</v>
      </c>
      <c r="C87" s="11">
        <f t="shared" si="2"/>
        <v>0.42499999999999999</v>
      </c>
      <c r="D87" s="11">
        <f>_xlfn.NORM.DIST(Tabuľka3[[#This Row],[x1]],0,1,1)</f>
        <v>0.37320117865299079</v>
      </c>
      <c r="E87" s="11">
        <f>ABS(Tabuľka3[[#This Row],[teoreticka dist.Funkcia]]-Tabuľka3[[#This Row],[empiricka dist. Funkcia N(0,1)]])</f>
        <v>5.1798821347009194E-2</v>
      </c>
      <c r="F87" s="11">
        <f>_xlfn.NORM.DIST(Tabuľka3[[#This Row],[x1]],0,2,1)</f>
        <v>0.43577365948479502</v>
      </c>
      <c r="G87" s="11">
        <f>ABS(Tabuľka3[[#This Row],[teoreticka dist.Funkcia]]-Tabuľka3[[#This Row],[empiricka dist. funkcia N(0,2)]])</f>
        <v>1.0773659484795028E-2</v>
      </c>
      <c r="H87" s="4">
        <v>0.33390199657878838</v>
      </c>
      <c r="I87" s="1">
        <v>4</v>
      </c>
      <c r="J87" s="1">
        <v>4</v>
      </c>
      <c r="K87" s="1">
        <v>4</v>
      </c>
      <c r="L87" s="1">
        <v>5</v>
      </c>
    </row>
    <row r="88" spans="1:18" x14ac:dyDescent="0.45">
      <c r="A88">
        <v>86</v>
      </c>
      <c r="B88" s="3">
        <v>-0.28144768293714151</v>
      </c>
      <c r="C88" s="11">
        <f t="shared" si="2"/>
        <v>0.43</v>
      </c>
      <c r="D88" s="11">
        <f>_xlfn.NORM.DIST(Tabuľka3[[#This Row],[x1]],0,1,1)</f>
        <v>0.38918352489311708</v>
      </c>
      <c r="E88" s="11">
        <f>ABS(Tabuľka3[[#This Row],[teoreticka dist.Funkcia]]-Tabuľka3[[#This Row],[empiricka dist. Funkcia N(0,1)]])</f>
        <v>4.081647510688291E-2</v>
      </c>
      <c r="F88" s="11">
        <f>_xlfn.NORM.DIST(Tabuľka3[[#This Row],[x1]],0,2,1)</f>
        <v>0.44404405487534354</v>
      </c>
      <c r="G88" s="11">
        <f>ABS(Tabuľka3[[#This Row],[teoreticka dist.Funkcia]]-Tabuľka3[[#This Row],[empiricka dist. funkcia N(0,2)]])</f>
        <v>1.4044054875343548E-2</v>
      </c>
      <c r="H88" s="4">
        <v>0.57430645736167207</v>
      </c>
      <c r="I88" s="1">
        <v>5</v>
      </c>
      <c r="J88" s="1">
        <v>7</v>
      </c>
      <c r="K88" s="1">
        <v>7</v>
      </c>
      <c r="L88" s="1">
        <v>4</v>
      </c>
      <c r="N88" t="s">
        <v>55</v>
      </c>
      <c r="P88" t="s">
        <v>50</v>
      </c>
    </row>
    <row r="89" spans="1:18" x14ac:dyDescent="0.45">
      <c r="A89">
        <v>87</v>
      </c>
      <c r="B89" s="3">
        <v>-0.22253288989304565</v>
      </c>
      <c r="C89" s="11">
        <f t="shared" si="2"/>
        <v>0.435</v>
      </c>
      <c r="D89" s="11">
        <f>_xlfn.NORM.DIST(Tabuľka3[[#This Row],[x1]],0,1,1)</f>
        <v>0.41194953631538384</v>
      </c>
      <c r="E89" s="11">
        <f>ABS(Tabuľka3[[#This Row],[teoreticka dist.Funkcia]]-Tabuľka3[[#This Row],[empiricka dist. Funkcia N(0,1)]])</f>
        <v>2.3050463684616163E-2</v>
      </c>
      <c r="F89" s="11">
        <f>_xlfn.NORM.DIST(Tabuľka3[[#This Row],[x1]],0,2,1)</f>
        <v>0.45570253159982127</v>
      </c>
      <c r="G89" s="11">
        <f>ABS(Tabuľka3[[#This Row],[teoreticka dist.Funkcia]]-Tabuľka3[[#This Row],[empiricka dist. funkcia N(0,2)]])</f>
        <v>2.0702531599821272E-2</v>
      </c>
      <c r="H89" s="4">
        <v>-1.6175030143349431</v>
      </c>
      <c r="I89" s="1">
        <v>6</v>
      </c>
      <c r="J89" s="1">
        <v>4</v>
      </c>
      <c r="K89" s="1">
        <v>3</v>
      </c>
      <c r="L89" s="1">
        <v>3</v>
      </c>
      <c r="P89" t="s">
        <v>54</v>
      </c>
    </row>
    <row r="90" spans="1:18" x14ac:dyDescent="0.45">
      <c r="A90">
        <v>88</v>
      </c>
      <c r="B90" s="3">
        <v>-0.18162609194405377</v>
      </c>
      <c r="C90" s="11">
        <f t="shared" si="2"/>
        <v>0.44</v>
      </c>
      <c r="D90" s="11">
        <f>_xlfn.NORM.DIST(Tabuľka3[[#This Row],[x1]],0,1,1)</f>
        <v>0.42793808550170176</v>
      </c>
      <c r="E90" s="11">
        <f>ABS(Tabuľka3[[#This Row],[teoreticka dist.Funkcia]]-Tabuľka3[[#This Row],[empiricka dist. Funkcia N(0,1)]])</f>
        <v>1.2061914498298243E-2</v>
      </c>
      <c r="F90" s="11">
        <f>_xlfn.NORM.DIST(Tabuľka3[[#This Row],[x1]],0,2,1)</f>
        <v>0.46382057185035602</v>
      </c>
      <c r="G90" s="11">
        <f>ABS(Tabuľka3[[#This Row],[teoreticka dist.Funkcia]]-Tabuľka3[[#This Row],[empiricka dist. funkcia N(0,2)]])</f>
        <v>2.382057185035602E-2</v>
      </c>
      <c r="H90" s="4">
        <v>1.5392757884692401</v>
      </c>
      <c r="I90" s="1">
        <v>6</v>
      </c>
      <c r="J90" s="1">
        <v>4</v>
      </c>
      <c r="K90" s="1">
        <v>5</v>
      </c>
      <c r="L90" s="1">
        <v>2</v>
      </c>
    </row>
    <row r="91" spans="1:18" ht="14.65" thickBot="1" x14ac:dyDescent="0.5">
      <c r="A91">
        <v>89</v>
      </c>
      <c r="B91" s="3">
        <v>-0.1759440237947274</v>
      </c>
      <c r="C91" s="11">
        <f t="shared" si="2"/>
        <v>0.44500000000000001</v>
      </c>
      <c r="D91" s="11">
        <f>_xlfn.NORM.DIST(Tabuľka3[[#This Row],[x1]],0,1,1)</f>
        <v>0.43016895940445687</v>
      </c>
      <c r="E91" s="11">
        <f>ABS(Tabuľka3[[#This Row],[teoreticka dist.Funkcia]]-Tabuľka3[[#This Row],[empiricka dist. Funkcia N(0,1)]])</f>
        <v>1.4831040595543132E-2</v>
      </c>
      <c r="F91" s="11">
        <f>_xlfn.NORM.DIST(Tabuľka3[[#This Row],[x1]],0,2,1)</f>
        <v>0.46494946057323094</v>
      </c>
      <c r="G91" s="11">
        <f>ABS(Tabuľka3[[#This Row],[teoreticka dist.Funkcia]]-Tabuľka3[[#This Row],[empiricka dist. funkcia N(0,2)]])</f>
        <v>1.9949460573230937E-2</v>
      </c>
      <c r="H91" s="4">
        <v>1.1724106368783396</v>
      </c>
      <c r="I91" s="1">
        <v>3</v>
      </c>
      <c r="J91" s="1">
        <v>4</v>
      </c>
      <c r="K91" s="1">
        <v>5</v>
      </c>
      <c r="L91" s="1">
        <v>4</v>
      </c>
    </row>
    <row r="92" spans="1:18" x14ac:dyDescent="0.45">
      <c r="A92">
        <v>90</v>
      </c>
      <c r="B92" s="3">
        <v>-0.17133515939349309</v>
      </c>
      <c r="C92" s="11">
        <f t="shared" si="2"/>
        <v>0.45</v>
      </c>
      <c r="D92" s="11">
        <f>_xlfn.NORM.DIST(Tabuľka3[[#This Row],[x1]],0,1,1)</f>
        <v>0.43198011799795794</v>
      </c>
      <c r="E92" s="11">
        <f>ABS(Tabuľka3[[#This Row],[teoreticka dist.Funkcia]]-Tabuľka3[[#This Row],[empiricka dist. Funkcia N(0,1)]])</f>
        <v>1.8019882002042076E-2</v>
      </c>
      <c r="F92" s="11">
        <f>_xlfn.NORM.DIST(Tabuľka3[[#This Row],[x1]],0,2,1)</f>
        <v>0.46586533750347792</v>
      </c>
      <c r="G92" s="11">
        <f>ABS(Tabuľka3[[#This Row],[teoreticka dist.Funkcia]]-Tabuľka3[[#This Row],[empiricka dist. funkcia N(0,2)]])</f>
        <v>1.5865337503477905E-2</v>
      </c>
      <c r="H92" s="4">
        <v>2.9120443539577536</v>
      </c>
      <c r="I92" s="1">
        <v>4</v>
      </c>
      <c r="J92" s="1">
        <v>4</v>
      </c>
      <c r="K92" s="1">
        <v>8</v>
      </c>
      <c r="L92" s="1">
        <v>5</v>
      </c>
      <c r="N92" s="16" t="s">
        <v>57</v>
      </c>
      <c r="O92" s="17" t="s">
        <v>62</v>
      </c>
      <c r="P92" s="17" t="s">
        <v>58</v>
      </c>
      <c r="Q92" s="17" t="s">
        <v>61</v>
      </c>
      <c r="R92" s="18" t="s">
        <v>63</v>
      </c>
    </row>
    <row r="93" spans="1:18" x14ac:dyDescent="0.45">
      <c r="A93">
        <v>91</v>
      </c>
      <c r="B93" s="3">
        <v>-0.16872490959940478</v>
      </c>
      <c r="C93" s="11">
        <f t="shared" si="2"/>
        <v>0.45500000000000002</v>
      </c>
      <c r="D93" s="11">
        <f>_xlfn.NORM.DIST(Tabuľka3[[#This Row],[x1]],0,1,1)</f>
        <v>0.43300651232585979</v>
      </c>
      <c r="E93" s="11">
        <f>ABS(Tabuľka3[[#This Row],[teoreticka dist.Funkcia]]-Tabuľka3[[#This Row],[empiricka dist. Funkcia N(0,1)]])</f>
        <v>2.1993487674140222E-2</v>
      </c>
      <c r="F93" s="11">
        <f>_xlfn.NORM.DIST(Tabuľka3[[#This Row],[x1]],0,2,1)</f>
        <v>0.46638412878202445</v>
      </c>
      <c r="G93" s="11">
        <f>ABS(Tabuľka3[[#This Row],[teoreticka dist.Funkcia]]-Tabuľka3[[#This Row],[empiricka dist. funkcia N(0,2)]])</f>
        <v>1.1384128782024439E-2</v>
      </c>
      <c r="H93" s="4">
        <v>2.5488694771192968</v>
      </c>
      <c r="I93" s="1">
        <v>4</v>
      </c>
      <c r="J93" s="1">
        <v>4</v>
      </c>
      <c r="K93" s="1">
        <v>6</v>
      </c>
      <c r="L93" s="1">
        <v>2</v>
      </c>
      <c r="N93" s="19">
        <v>1</v>
      </c>
      <c r="O93" s="13">
        <f>COUNTIF(I3:I152,"=1")</f>
        <v>0</v>
      </c>
      <c r="P93" s="13">
        <f>_xlfn.BINOM.DIST(N93,8,$O$106,0)</f>
        <v>7.8643199999999993E-3</v>
      </c>
      <c r="Q93" s="13">
        <f>P93*O101</f>
        <v>1.1796479999999998</v>
      </c>
      <c r="R93" s="20">
        <f>(O93-Q93)^2/Q93</f>
        <v>1.1796479999999998</v>
      </c>
    </row>
    <row r="94" spans="1:18" x14ac:dyDescent="0.45">
      <c r="A94">
        <v>92</v>
      </c>
      <c r="B94" s="3">
        <v>-0.1423313733539544</v>
      </c>
      <c r="C94" s="11">
        <f t="shared" si="2"/>
        <v>0.46</v>
      </c>
      <c r="D94" s="11">
        <f>_xlfn.NORM.DIST(Tabuľka3[[#This Row],[x1]],0,1,1)</f>
        <v>0.44340913321563102</v>
      </c>
      <c r="E94" s="11">
        <f>ABS(Tabuľka3[[#This Row],[teoreticka dist.Funkcia]]-Tabuľka3[[#This Row],[empiricka dist. Funkcia N(0,1)]])</f>
        <v>1.6590866784368996E-2</v>
      </c>
      <c r="F94" s="11">
        <f>_xlfn.NORM.DIST(Tabuľka3[[#This Row],[x1]],0,2,1)</f>
        <v>0.47163294510729648</v>
      </c>
      <c r="G94" s="11">
        <f>ABS(Tabuľka3[[#This Row],[teoreticka dist.Funkcia]]-Tabuľka3[[#This Row],[empiricka dist. funkcia N(0,2)]])</f>
        <v>1.1632945107296455E-2</v>
      </c>
      <c r="H94" s="4">
        <v>4.223103703930974</v>
      </c>
      <c r="I94" s="1">
        <v>5</v>
      </c>
      <c r="J94" s="1">
        <v>3</v>
      </c>
      <c r="K94" s="1">
        <v>5</v>
      </c>
      <c r="L94" s="1">
        <v>6</v>
      </c>
      <c r="N94" s="19">
        <v>2</v>
      </c>
      <c r="O94" s="13">
        <f>COUNTIF(I3:I152,"=2")</f>
        <v>5</v>
      </c>
      <c r="P94" s="13">
        <f t="shared" ref="P94:P100" si="3">_xlfn.BINOM.DIST(N94,8,$O$106,0)</f>
        <v>4.1287680000000021E-2</v>
      </c>
      <c r="Q94" s="13">
        <f>P94*O101</f>
        <v>6.1931520000000031</v>
      </c>
      <c r="R94" s="20">
        <f>(O94-Q94)^2/Q94</f>
        <v>0.2298686832010593</v>
      </c>
    </row>
    <row r="95" spans="1:18" x14ac:dyDescent="0.45">
      <c r="A95">
        <v>93</v>
      </c>
      <c r="B95" s="3">
        <v>-0.13466205928125419</v>
      </c>
      <c r="C95" s="11">
        <f t="shared" si="2"/>
        <v>0.46500000000000002</v>
      </c>
      <c r="D95" s="11">
        <f>_xlfn.NORM.DIST(Tabuľka3[[#This Row],[x1]],0,1,1)</f>
        <v>0.44643953609542225</v>
      </c>
      <c r="E95" s="11">
        <f>ABS(Tabuľka3[[#This Row],[teoreticka dist.Funkcia]]-Tabuľka3[[#This Row],[empiricka dist. Funkcia N(0,1)]])</f>
        <v>1.8560463904577773E-2</v>
      </c>
      <c r="F95" s="11">
        <f>_xlfn.NORM.DIST(Tabuľka3[[#This Row],[x1]],0,2,1)</f>
        <v>0.47315908742495449</v>
      </c>
      <c r="G95" s="11">
        <f>ABS(Tabuľka3[[#This Row],[teoreticka dist.Funkcia]]-Tabuľka3[[#This Row],[empiricka dist. funkcia N(0,2)]])</f>
        <v>8.1590874249544698E-3</v>
      </c>
      <c r="H95" s="4">
        <v>1.0666432242724113</v>
      </c>
      <c r="I95" s="1">
        <v>3</v>
      </c>
      <c r="J95" s="1">
        <v>5</v>
      </c>
      <c r="K95" s="1">
        <v>5</v>
      </c>
      <c r="L95" s="1">
        <v>4</v>
      </c>
      <c r="N95" s="19">
        <v>3</v>
      </c>
      <c r="O95" s="13">
        <f>COUNTIF(I3:I152,"=3")</f>
        <v>23</v>
      </c>
      <c r="P95" s="13">
        <f t="shared" si="3"/>
        <v>0.12386303999999998</v>
      </c>
      <c r="Q95" s="13">
        <f>P95*O101</f>
        <v>18.579455999999997</v>
      </c>
      <c r="R95" s="20">
        <f t="shared" ref="R95:R100" si="4">(O95-Q95)^2/Q95</f>
        <v>1.0517643388447988</v>
      </c>
    </row>
    <row r="96" spans="1:18" x14ac:dyDescent="0.45">
      <c r="A96">
        <v>94</v>
      </c>
      <c r="B96" s="3">
        <v>-0.10845269571291283</v>
      </c>
      <c r="C96" s="11">
        <f t="shared" si="2"/>
        <v>0.47</v>
      </c>
      <c r="D96" s="11">
        <f>_xlfn.NORM.DIST(Tabuľka3[[#This Row],[x1]],0,1,1)</f>
        <v>0.45681830123120898</v>
      </c>
      <c r="E96" s="11">
        <f>ABS(Tabuľka3[[#This Row],[teoreticka dist.Funkcia]]-Tabuľka3[[#This Row],[empiricka dist. Funkcia N(0,1)]])</f>
        <v>1.3181698768790995E-2</v>
      </c>
      <c r="F96" s="11">
        <f>_xlfn.NORM.DIST(Tabuľka3[[#This Row],[x1]],0,2,1)</f>
        <v>0.47837741450448729</v>
      </c>
      <c r="G96" s="11">
        <f>ABS(Tabuľka3[[#This Row],[teoreticka dist.Funkcia]]-Tabuľka3[[#This Row],[empiricka dist. funkcia N(0,2)]])</f>
        <v>8.3774145044873127E-3</v>
      </c>
      <c r="H96" s="4">
        <v>0.35521145744132809</v>
      </c>
      <c r="I96" s="1">
        <v>4</v>
      </c>
      <c r="J96" s="1">
        <v>5</v>
      </c>
      <c r="K96" s="1">
        <v>4</v>
      </c>
      <c r="L96" s="1">
        <v>8</v>
      </c>
      <c r="N96" s="19">
        <v>4</v>
      </c>
      <c r="O96" s="13">
        <f>COUNTIF(I3:I152,"=4")</f>
        <v>38</v>
      </c>
      <c r="P96" s="13">
        <f t="shared" si="3"/>
        <v>0.23224320000000001</v>
      </c>
      <c r="Q96" s="13">
        <f>P96*O101</f>
        <v>34.836480000000002</v>
      </c>
      <c r="R96" s="20">
        <f t="shared" si="4"/>
        <v>0.28728099941211022</v>
      </c>
    </row>
    <row r="97" spans="1:18" x14ac:dyDescent="0.45">
      <c r="A97">
        <v>95</v>
      </c>
      <c r="B97" s="3">
        <v>-8.6088220996316522E-2</v>
      </c>
      <c r="C97" s="11">
        <f t="shared" si="2"/>
        <v>0.47499999999999998</v>
      </c>
      <c r="D97" s="11">
        <f>_xlfn.NORM.DIST(Tabuľka3[[#This Row],[x1]],0,1,1)</f>
        <v>0.46569814357232214</v>
      </c>
      <c r="E97" s="11">
        <f>ABS(Tabuľka3[[#This Row],[teoreticka dist.Funkcia]]-Tabuľka3[[#This Row],[empiricka dist. Funkcia N(0,1)]])</f>
        <v>9.3018564276778348E-3</v>
      </c>
      <c r="F97" s="11">
        <f>_xlfn.NORM.DIST(Tabuľka3[[#This Row],[x1]],0,2,1)</f>
        <v>0.4828331856628767</v>
      </c>
      <c r="G97" s="11">
        <f>ABS(Tabuľka3[[#This Row],[teoreticka dist.Funkcia]]-Tabuľka3[[#This Row],[empiricka dist. funkcia N(0,2)]])</f>
        <v>7.8331856628767182E-3</v>
      </c>
      <c r="H97" s="4">
        <v>-2.531276888679713</v>
      </c>
      <c r="I97" s="1">
        <v>5</v>
      </c>
      <c r="J97" s="1">
        <v>6</v>
      </c>
      <c r="K97" s="1">
        <v>4</v>
      </c>
      <c r="L97" s="1">
        <v>5</v>
      </c>
      <c r="N97" s="19">
        <v>5</v>
      </c>
      <c r="O97" s="13">
        <f>COUNTIF(I3:I152,"=5")</f>
        <v>40</v>
      </c>
      <c r="P97" s="13">
        <f t="shared" si="3"/>
        <v>0.27869184000000002</v>
      </c>
      <c r="Q97" s="13">
        <f>P97*O101</f>
        <v>41.803776000000006</v>
      </c>
      <c r="R97" s="20">
        <f t="shared" si="4"/>
        <v>7.7830477758181985E-2</v>
      </c>
    </row>
    <row r="98" spans="1:18" x14ac:dyDescent="0.45">
      <c r="A98">
        <v>96</v>
      </c>
      <c r="B98" s="3">
        <v>-7.1847807703306898E-2</v>
      </c>
      <c r="C98" s="11">
        <f t="shared" si="2"/>
        <v>0.48</v>
      </c>
      <c r="D98" s="11">
        <f>_xlfn.NORM.DIST(Tabuľka3[[#This Row],[x1]],0,1,1)</f>
        <v>0.47136151302789631</v>
      </c>
      <c r="E98" s="11">
        <f>ABS(Tabuľka3[[#This Row],[teoreticka dist.Funkcia]]-Tabuľka3[[#This Row],[empiricka dist. Funkcia N(0,1)]])</f>
        <v>8.6384869721036761E-3</v>
      </c>
      <c r="F98" s="11">
        <f>_xlfn.NORM.DIST(Tabuľka3[[#This Row],[x1]],0,2,1)</f>
        <v>0.48567151782463536</v>
      </c>
      <c r="G98" s="11">
        <f>ABS(Tabuľka3[[#This Row],[teoreticka dist.Funkcia]]-Tabuľka3[[#This Row],[empiricka dist. funkcia N(0,2)]])</f>
        <v>5.6715178246353748E-3</v>
      </c>
      <c r="H98" s="4">
        <v>3.8745580493705347</v>
      </c>
      <c r="I98" s="1">
        <v>4</v>
      </c>
      <c r="J98" s="1">
        <v>6</v>
      </c>
      <c r="K98" s="1">
        <v>5</v>
      </c>
      <c r="L98" s="1">
        <v>5</v>
      </c>
      <c r="N98" s="19">
        <v>6</v>
      </c>
      <c r="O98" s="13">
        <f>COUNTIF(I3:I152,"=6")</f>
        <v>31</v>
      </c>
      <c r="P98" s="13">
        <f t="shared" si="3"/>
        <v>0.20901887999999993</v>
      </c>
      <c r="Q98" s="13">
        <f>P98*O101</f>
        <v>31.352831999999989</v>
      </c>
      <c r="R98" s="20">
        <f t="shared" si="4"/>
        <v>3.9706276046767349E-3</v>
      </c>
    </row>
    <row r="99" spans="1:18" x14ac:dyDescent="0.45">
      <c r="A99">
        <v>97</v>
      </c>
      <c r="B99" s="3">
        <v>-7.0317582867573947E-2</v>
      </c>
      <c r="C99" s="11">
        <f t="shared" ref="C99:C130" si="5">A99/200</f>
        <v>0.48499999999999999</v>
      </c>
      <c r="D99" s="11">
        <f>_xlfn.NORM.DIST(Tabuľka3[[#This Row],[x1]],0,1,1)</f>
        <v>0.47197044402131311</v>
      </c>
      <c r="E99" s="11">
        <f>ABS(Tabuľka3[[#This Row],[teoreticka dist.Funkcia]]-Tabuľka3[[#This Row],[empiricka dist. Funkcia N(0,1)]])</f>
        <v>1.302955597868688E-2</v>
      </c>
      <c r="F99" s="11">
        <f>_xlfn.NORM.DIST(Tabuľka3[[#This Row],[x1]],0,2,1)</f>
        <v>0.48597656078588009</v>
      </c>
      <c r="G99" s="11">
        <f>ABS(Tabuľka3[[#This Row],[teoreticka dist.Funkcia]]-Tabuľka3[[#This Row],[empiricka dist. funkcia N(0,2)]])</f>
        <v>9.7656078588009843E-4</v>
      </c>
      <c r="H99" s="4">
        <v>-2.4040749596897513</v>
      </c>
      <c r="I99" s="1">
        <v>5</v>
      </c>
      <c r="J99" s="1">
        <v>4</v>
      </c>
      <c r="K99" s="1">
        <v>5</v>
      </c>
      <c r="L99" s="1">
        <v>6</v>
      </c>
      <c r="N99" s="19">
        <v>7</v>
      </c>
      <c r="O99" s="13">
        <f>COUNTIF(I3:I152,"=7")</f>
        <v>12</v>
      </c>
      <c r="P99" s="13">
        <f t="shared" si="3"/>
        <v>8.9579520000000037E-2</v>
      </c>
      <c r="Q99" s="13">
        <f>P99*O101</f>
        <v>13.436928000000005</v>
      </c>
      <c r="R99" s="20">
        <f t="shared" si="4"/>
        <v>0.15366325377229187</v>
      </c>
    </row>
    <row r="100" spans="1:18" x14ac:dyDescent="0.45">
      <c r="A100">
        <v>98</v>
      </c>
      <c r="B100" s="3">
        <v>-5.0417838792782277E-2</v>
      </c>
      <c r="C100" s="11">
        <f t="shared" si="5"/>
        <v>0.49</v>
      </c>
      <c r="D100" s="11">
        <f>_xlfn.NORM.DIST(Tabuľka3[[#This Row],[x1]],0,1,1)</f>
        <v>0.47989471058150363</v>
      </c>
      <c r="E100" s="11">
        <f>ABS(Tabuľka3[[#This Row],[teoreticka dist.Funkcia]]-Tabuľka3[[#This Row],[empiricka dist. Funkcia N(0,1)]])</f>
        <v>1.0105289418496366E-2</v>
      </c>
      <c r="F100" s="11">
        <f>_xlfn.NORM.DIST(Tabuľka3[[#This Row],[x1]],0,2,1)</f>
        <v>0.48994416128434243</v>
      </c>
      <c r="G100" s="11">
        <f>ABS(Tabuľka3[[#This Row],[teoreticka dist.Funkcia]]-Tabuľka3[[#This Row],[empiricka dist. funkcia N(0,2)]])</f>
        <v>5.5838715657563487E-5</v>
      </c>
      <c r="H100" s="4">
        <v>4.7116478779353201</v>
      </c>
      <c r="I100" s="1">
        <v>4</v>
      </c>
      <c r="J100" s="1">
        <v>3</v>
      </c>
      <c r="K100" s="1">
        <v>4</v>
      </c>
      <c r="L100" s="1">
        <v>6</v>
      </c>
      <c r="N100" s="19">
        <v>8</v>
      </c>
      <c r="O100" s="13">
        <f>COUNTIF(I3:I152,"=8")</f>
        <v>1</v>
      </c>
      <c r="P100" s="13">
        <f t="shared" si="3"/>
        <v>1.6796159999999994E-2</v>
      </c>
      <c r="Q100" s="13">
        <f>P100*O101</f>
        <v>2.519423999999999</v>
      </c>
      <c r="R100" s="20">
        <f t="shared" si="4"/>
        <v>0.91634012051008407</v>
      </c>
    </row>
    <row r="101" spans="1:18" ht="14.65" thickBot="1" x14ac:dyDescent="0.5">
      <c r="A101">
        <v>99</v>
      </c>
      <c r="B101" s="3">
        <v>-4.1081875679083169E-2</v>
      </c>
      <c r="C101" s="11">
        <f t="shared" si="5"/>
        <v>0.495</v>
      </c>
      <c r="D101" s="11">
        <f>_xlfn.NORM.DIST(Tabuľka3[[#This Row],[x1]],0,1,1)</f>
        <v>0.48361531175873101</v>
      </c>
      <c r="E101" s="11">
        <f>ABS(Tabuľka3[[#This Row],[teoreticka dist.Funkcia]]-Tabuľka3[[#This Row],[empiricka dist. Funkcia N(0,1)]])</f>
        <v>1.1384688241268981E-2</v>
      </c>
      <c r="F101" s="11">
        <f>_xlfn.NORM.DIST(Tabuľka3[[#This Row],[x1]],0,2,1)</f>
        <v>0.49180592764175973</v>
      </c>
      <c r="G101" s="11">
        <f>ABS(Tabuľka3[[#This Row],[teoreticka dist.Funkcia]]-Tabuľka3[[#This Row],[empiricka dist. funkcia N(0,2)]])</f>
        <v>3.194072358240263E-3</v>
      </c>
      <c r="H101" s="4">
        <v>0.72627847455441952</v>
      </c>
      <c r="I101" s="1">
        <v>4</v>
      </c>
      <c r="J101" s="1">
        <v>3</v>
      </c>
      <c r="K101" s="1">
        <v>4</v>
      </c>
      <c r="L101" s="1">
        <v>4</v>
      </c>
      <c r="N101" s="27" t="s">
        <v>56</v>
      </c>
      <c r="O101" s="29">
        <f>SUM(O93:O100)</f>
        <v>150</v>
      </c>
      <c r="P101" s="29"/>
      <c r="Q101" s="29"/>
      <c r="R101" s="28"/>
    </row>
    <row r="102" spans="1:18" x14ac:dyDescent="0.45">
      <c r="A102">
        <v>100</v>
      </c>
      <c r="B102" s="3">
        <v>-4.6657078200951219E-3</v>
      </c>
      <c r="C102" s="11">
        <f t="shared" si="5"/>
        <v>0.5</v>
      </c>
      <c r="D102" s="11">
        <f>_xlfn.NORM.DIST(Tabuľka3[[#This Row],[x1]],0,1,1)</f>
        <v>0.49813865863577067</v>
      </c>
      <c r="E102" s="11">
        <f>ABS(Tabuľka3[[#This Row],[teoreticka dist.Funkcia]]-Tabuľka3[[#This Row],[empiricka dist. Funkcia N(0,1)]])</f>
        <v>1.8613413642293297E-3</v>
      </c>
      <c r="F102" s="11">
        <f>_xlfn.NORM.DIST(Tabuľka3[[#This Row],[x1]],0,2,1)</f>
        <v>0.49906932678543509</v>
      </c>
      <c r="G102" s="11">
        <f>ABS(Tabuľka3[[#This Row],[teoreticka dist.Funkcia]]-Tabuľka3[[#This Row],[empiricka dist. funkcia N(0,2)]])</f>
        <v>9.3067321456491436E-4</v>
      </c>
      <c r="H102" s="4">
        <v>0.94866357155842707</v>
      </c>
      <c r="I102" s="1">
        <v>5</v>
      </c>
      <c r="J102" s="1">
        <v>6</v>
      </c>
      <c r="K102" s="1">
        <v>3</v>
      </c>
      <c r="L102" s="1">
        <v>6</v>
      </c>
    </row>
    <row r="103" spans="1:18" ht="14.65" thickBot="1" x14ac:dyDescent="0.5">
      <c r="A103">
        <v>101</v>
      </c>
      <c r="B103" s="3">
        <v>2.1495907276403159E-2</v>
      </c>
      <c r="C103" s="11">
        <f t="shared" si="5"/>
        <v>0.505</v>
      </c>
      <c r="D103" s="11">
        <f>_xlfn.NORM.DIST(Tabuľka3[[#This Row],[x1]],0,1,1)</f>
        <v>0.50857496588488749</v>
      </c>
      <c r="E103" s="11">
        <f>ABS(Tabuľka3[[#This Row],[teoreticka dist.Funkcia]]-Tabuľka3[[#This Row],[empiricka dist. Funkcia N(0,1)]])</f>
        <v>3.5749658848874821E-3</v>
      </c>
      <c r="F103" s="11">
        <f>_xlfn.NORM.DIST(Tabuľka3[[#This Row],[x1]],0,2,1)</f>
        <v>0.50428773058187459</v>
      </c>
      <c r="G103" s="11">
        <f>ABS(Tabuľka3[[#This Row],[teoreticka dist.Funkcia]]-Tabuľka3[[#This Row],[empiricka dist. funkcia N(0,2)]])</f>
        <v>7.1226941812541078E-4</v>
      </c>
      <c r="H103" s="4">
        <v>2.7028150978148915</v>
      </c>
      <c r="I103" s="1">
        <v>4</v>
      </c>
      <c r="J103" s="1">
        <v>7</v>
      </c>
      <c r="K103" s="1">
        <v>7</v>
      </c>
      <c r="L103" s="1">
        <v>3</v>
      </c>
    </row>
    <row r="104" spans="1:18" x14ac:dyDescent="0.45">
      <c r="A104">
        <v>102</v>
      </c>
      <c r="B104" s="3">
        <v>5.8682871895143762E-2</v>
      </c>
      <c r="C104" s="11">
        <f t="shared" si="5"/>
        <v>0.51</v>
      </c>
      <c r="D104" s="11">
        <f>_xlfn.NORM.DIST(Tabuľka3[[#This Row],[x1]],0,1,1)</f>
        <v>0.52339764896379515</v>
      </c>
      <c r="E104" s="11">
        <f>ABS(Tabuľka3[[#This Row],[teoreticka dist.Funkcia]]-Tabuľka3[[#This Row],[empiricka dist. Funkcia N(0,1)]])</f>
        <v>1.3397648963795139E-2</v>
      </c>
      <c r="F104" s="11">
        <f>_xlfn.NORM.DIST(Tabuľka3[[#This Row],[x1]],0,2,1)</f>
        <v>0.51170385999549439</v>
      </c>
      <c r="G104" s="11">
        <f>ABS(Tabuľka3[[#This Row],[teoreticka dist.Funkcia]]-Tabuľka3[[#This Row],[empiricka dist. funkcia N(0,2)]])</f>
        <v>1.7038599954943834E-3</v>
      </c>
      <c r="H104" s="4">
        <v>-0.27737621369305998</v>
      </c>
      <c r="I104" s="1">
        <v>3</v>
      </c>
      <c r="J104" s="1">
        <v>5</v>
      </c>
      <c r="K104" s="1">
        <v>3</v>
      </c>
      <c r="L104" s="1">
        <v>2</v>
      </c>
      <c r="N104" s="16" t="s">
        <v>59</v>
      </c>
      <c r="O104" s="18"/>
    </row>
    <row r="105" spans="1:18" x14ac:dyDescent="0.45">
      <c r="A105">
        <v>103</v>
      </c>
      <c r="B105" s="3">
        <v>9.3284597824094817E-2</v>
      </c>
      <c r="C105" s="11">
        <f t="shared" si="5"/>
        <v>0.51500000000000001</v>
      </c>
      <c r="D105" s="11">
        <f>_xlfn.NORM.DIST(Tabuľka3[[#This Row],[x1]],0,1,1)</f>
        <v>0.53716126606015191</v>
      </c>
      <c r="E105" s="11">
        <f>ABS(Tabuľka3[[#This Row],[teoreticka dist.Funkcia]]-Tabuľka3[[#This Row],[empiricka dist. Funkcia N(0,1)]])</f>
        <v>2.2161266060151896E-2</v>
      </c>
      <c r="F105" s="11">
        <f>_xlfn.NORM.DIST(Tabuľka3[[#This Row],[x1]],0,2,1)</f>
        <v>0.51860084047944421</v>
      </c>
      <c r="G105" s="11">
        <f>ABS(Tabuľka3[[#This Row],[teoreticka dist.Funkcia]]-Tabuľka3[[#This Row],[empiricka dist. funkcia N(0,2)]])</f>
        <v>3.6008404794442006E-3</v>
      </c>
      <c r="H105" s="4">
        <v>-1.2541416910826229</v>
      </c>
      <c r="I105" s="1">
        <v>4</v>
      </c>
      <c r="J105" s="1">
        <v>5</v>
      </c>
      <c r="K105" s="1">
        <v>7</v>
      </c>
      <c r="L105" s="1">
        <v>5</v>
      </c>
      <c r="N105" s="19" t="s">
        <v>60</v>
      </c>
      <c r="O105" s="20">
        <f>SUMPRODUCT(N93:N100,O93:O100)/O101</f>
        <v>4.7266666666666666</v>
      </c>
    </row>
    <row r="106" spans="1:18" x14ac:dyDescent="0.45">
      <c r="A106">
        <v>104</v>
      </c>
      <c r="B106" s="3">
        <v>0.10415988072054461</v>
      </c>
      <c r="C106" s="11">
        <f t="shared" si="5"/>
        <v>0.52</v>
      </c>
      <c r="D106" s="11">
        <f>_xlfn.NORM.DIST(Tabuľka3[[#This Row],[x1]],0,1,1)</f>
        <v>0.54147876435751841</v>
      </c>
      <c r="E106" s="11">
        <f>ABS(Tabuľka3[[#This Row],[teoreticka dist.Funkcia]]-Tabuľka3[[#This Row],[empiricka dist. Funkcia N(0,1)]])</f>
        <v>2.1478764357518387E-2</v>
      </c>
      <c r="F106" s="11">
        <f>_xlfn.NORM.DIST(Tabuľka3[[#This Row],[x1]],0,2,1)</f>
        <v>0.52076750172737918</v>
      </c>
      <c r="G106" s="11">
        <f>ABS(Tabuľka3[[#This Row],[teoreticka dist.Funkcia]]-Tabuľka3[[#This Row],[empiricka dist. funkcia N(0,2)]])</f>
        <v>7.6750172737916067E-4</v>
      </c>
      <c r="H106" s="4">
        <v>1.2936576493084431</v>
      </c>
      <c r="I106" s="1">
        <v>6</v>
      </c>
      <c r="J106" s="1">
        <v>4</v>
      </c>
      <c r="K106" s="1">
        <v>5</v>
      </c>
      <c r="L106" s="1">
        <v>4</v>
      </c>
      <c r="N106" s="19" t="s">
        <v>58</v>
      </c>
      <c r="O106" s="20">
        <v>0.6</v>
      </c>
    </row>
    <row r="107" spans="1:18" x14ac:dyDescent="0.45">
      <c r="A107">
        <v>105</v>
      </c>
      <c r="B107" s="3">
        <v>0.10737949196482077</v>
      </c>
      <c r="C107" s="11">
        <f t="shared" si="5"/>
        <v>0.52500000000000002</v>
      </c>
      <c r="D107" s="11">
        <f>_xlfn.NORM.DIST(Tabuľka3[[#This Row],[x1]],0,1,1)</f>
        <v>0.54275603826516472</v>
      </c>
      <c r="E107" s="11">
        <f>ABS(Tabuľka3[[#This Row],[teoreticka dist.Funkcia]]-Tabuľka3[[#This Row],[empiricka dist. Funkcia N(0,1)]])</f>
        <v>1.7756038265164698E-2</v>
      </c>
      <c r="F107" s="11">
        <f>_xlfn.NORM.DIST(Tabuľka3[[#This Row],[x1]],0,2,1)</f>
        <v>0.52140882372995445</v>
      </c>
      <c r="G107" s="11">
        <f>ABS(Tabuľka3[[#This Row],[teoreticka dist.Funkcia]]-Tabuľka3[[#This Row],[empiricka dist. funkcia N(0,2)]])</f>
        <v>3.5911762700455707E-3</v>
      </c>
      <c r="H107" s="4">
        <v>5.1991006582975388</v>
      </c>
      <c r="I107" s="1">
        <v>4</v>
      </c>
      <c r="J107" s="1">
        <v>3</v>
      </c>
      <c r="K107" s="1">
        <v>4</v>
      </c>
      <c r="L107" s="1">
        <v>4</v>
      </c>
      <c r="N107" s="19"/>
      <c r="O107" s="20"/>
    </row>
    <row r="108" spans="1:18" x14ac:dyDescent="0.45">
      <c r="A108">
        <v>106</v>
      </c>
      <c r="B108" s="3">
        <v>0.11197698768228292</v>
      </c>
      <c r="C108" s="11">
        <f t="shared" si="5"/>
        <v>0.53</v>
      </c>
      <c r="D108" s="11">
        <f>_xlfn.NORM.DIST(Tabuľka3[[#This Row],[x1]],0,1,1)</f>
        <v>0.54457917351644469</v>
      </c>
      <c r="E108" s="11">
        <f>ABS(Tabuľka3[[#This Row],[teoreticka dist.Funkcia]]-Tabuľka3[[#This Row],[empiricka dist. Funkcia N(0,1)]])</f>
        <v>1.4579173516444666E-2</v>
      </c>
      <c r="F108" s="11">
        <f>_xlfn.NORM.DIST(Tabuľka3[[#This Row],[x1]],0,2,1)</f>
        <v>0.52232451331580898</v>
      </c>
      <c r="G108" s="11">
        <f>ABS(Tabuľka3[[#This Row],[teoreticka dist.Funkcia]]-Tabuľka3[[#This Row],[empiricka dist. funkcia N(0,2)]])</f>
        <v>7.6754866841910463E-3</v>
      </c>
      <c r="H108" s="4">
        <v>-2.3764081308618188</v>
      </c>
      <c r="I108" s="1">
        <v>3</v>
      </c>
      <c r="J108" s="1">
        <v>4</v>
      </c>
      <c r="K108" s="1">
        <v>4</v>
      </c>
      <c r="L108" s="1">
        <v>5</v>
      </c>
      <c r="N108" s="19" t="s">
        <v>64</v>
      </c>
      <c r="O108" s="20">
        <v>0.05</v>
      </c>
    </row>
    <row r="109" spans="1:18" x14ac:dyDescent="0.45">
      <c r="A109">
        <v>107</v>
      </c>
      <c r="B109" s="3">
        <v>0.11427346180425957</v>
      </c>
      <c r="C109" s="11">
        <f t="shared" si="5"/>
        <v>0.53500000000000003</v>
      </c>
      <c r="D109" s="11">
        <f>_xlfn.NORM.DIST(Tabuľka3[[#This Row],[x1]],0,1,1)</f>
        <v>0.54548949045852191</v>
      </c>
      <c r="E109" s="11">
        <f>ABS(Tabuľka3[[#This Row],[teoreticka dist.Funkcia]]-Tabuľka3[[#This Row],[empiricka dist. Funkcia N(0,1)]])</f>
        <v>1.0489490458521877E-2</v>
      </c>
      <c r="F109" s="11">
        <f>_xlfn.NORM.DIST(Tabuľka3[[#This Row],[x1]],0,2,1)</f>
        <v>0.52278186141326177</v>
      </c>
      <c r="G109" s="11">
        <f>ABS(Tabuľka3[[#This Row],[teoreticka dist.Funkcia]]-Tabuľka3[[#This Row],[empiricka dist. funkcia N(0,2)]])</f>
        <v>1.2218138586738259E-2</v>
      </c>
      <c r="H109" s="4">
        <v>-2.0756746127735823</v>
      </c>
      <c r="I109" s="1">
        <v>3</v>
      </c>
      <c r="J109" s="1">
        <v>4</v>
      </c>
      <c r="K109" s="1">
        <v>2</v>
      </c>
      <c r="L109" s="1">
        <v>4</v>
      </c>
      <c r="N109" s="19" t="s">
        <v>65</v>
      </c>
      <c r="O109" s="20"/>
    </row>
    <row r="110" spans="1:18" x14ac:dyDescent="0.45">
      <c r="A110">
        <v>108</v>
      </c>
      <c r="B110" s="3">
        <v>0.1148873707279563</v>
      </c>
      <c r="C110" s="11">
        <f t="shared" si="5"/>
        <v>0.54</v>
      </c>
      <c r="D110" s="11">
        <f>_xlfn.NORM.DIST(Tabuľka3[[#This Row],[x1]],0,1,1)</f>
        <v>0.5457328022466964</v>
      </c>
      <c r="E110" s="11">
        <f>ABS(Tabuľka3[[#This Row],[teoreticka dist.Funkcia]]-Tabuľka3[[#This Row],[empiricka dist. Funkcia N(0,1)]])</f>
        <v>5.7328022466963668E-3</v>
      </c>
      <c r="F110" s="11">
        <f>_xlfn.NORM.DIST(Tabuľka3[[#This Row],[x1]],0,2,1)</f>
        <v>0.5229041177281748</v>
      </c>
      <c r="G110" s="11">
        <f>ABS(Tabuľka3[[#This Row],[teoreticka dist.Funkcia]]-Tabuľka3[[#This Row],[empiricka dist. funkcia N(0,2)]])</f>
        <v>1.7095882271825236E-2</v>
      </c>
      <c r="H110" s="4">
        <v>-0.81613813765579835</v>
      </c>
      <c r="I110" s="1">
        <v>5</v>
      </c>
      <c r="J110" s="1">
        <v>5</v>
      </c>
      <c r="K110" s="1">
        <v>6</v>
      </c>
      <c r="L110" s="1">
        <v>2</v>
      </c>
      <c r="N110" s="19" t="s">
        <v>66</v>
      </c>
      <c r="O110" s="20"/>
    </row>
    <row r="111" spans="1:18" x14ac:dyDescent="0.45">
      <c r="A111">
        <v>109</v>
      </c>
      <c r="B111" s="3">
        <v>0.14601255315938033</v>
      </c>
      <c r="C111" s="11">
        <f t="shared" si="5"/>
        <v>0.54500000000000004</v>
      </c>
      <c r="D111" s="11">
        <f>_xlfn.NORM.DIST(Tabuľka3[[#This Row],[x1]],0,1,1)</f>
        <v>0.55804426067618984</v>
      </c>
      <c r="E111" s="11">
        <f>ABS(Tabuľka3[[#This Row],[teoreticka dist.Funkcia]]-Tabuľka3[[#This Row],[empiricka dist. Funkcia N(0,1)]])</f>
        <v>1.3044260676189801E-2</v>
      </c>
      <c r="F111" s="11">
        <f>_xlfn.NORM.DIST(Tabuľka3[[#This Row],[x1]],0,2,1)</f>
        <v>0.52909943857334363</v>
      </c>
      <c r="G111" s="11">
        <f>ABS(Tabuľka3[[#This Row],[teoreticka dist.Funkcia]]-Tabuľka3[[#This Row],[empiricka dist. funkcia N(0,2)]])</f>
        <v>1.5900561426656412E-2</v>
      </c>
      <c r="H111" s="4">
        <v>2.4477882359642535</v>
      </c>
      <c r="I111" s="1">
        <v>5</v>
      </c>
      <c r="J111" s="1">
        <v>5</v>
      </c>
      <c r="K111" s="1">
        <v>5</v>
      </c>
      <c r="L111" s="1">
        <v>4</v>
      </c>
      <c r="N111" s="19" t="s">
        <v>67</v>
      </c>
      <c r="O111" s="20">
        <f>SUM(R93:R100)</f>
        <v>3.9003665011032034</v>
      </c>
    </row>
    <row r="112" spans="1:18" x14ac:dyDescent="0.45">
      <c r="A112">
        <v>110</v>
      </c>
      <c r="B112" s="3">
        <v>0.15782688933541067</v>
      </c>
      <c r="C112" s="11">
        <f t="shared" si="5"/>
        <v>0.55000000000000004</v>
      </c>
      <c r="D112" s="11">
        <f>_xlfn.NORM.DIST(Tabuľka3[[#This Row],[x1]],0,1,1)</f>
        <v>0.562703395210429</v>
      </c>
      <c r="E112" s="11">
        <f>ABS(Tabuľka3[[#This Row],[teoreticka dist.Funkcia]]-Tabuľka3[[#This Row],[empiricka dist. Funkcia N(0,1)]])</f>
        <v>1.2703395210428958E-2</v>
      </c>
      <c r="F112" s="11">
        <f>_xlfn.NORM.DIST(Tabuľka3[[#This Row],[x1]],0,2,1)</f>
        <v>0.53144926535306514</v>
      </c>
      <c r="G112" s="11">
        <f>ABS(Tabuľka3[[#This Row],[teoreticka dist.Funkcia]]-Tabuľka3[[#This Row],[empiricka dist. funkcia N(0,2)]])</f>
        <v>1.8550734646934908E-2</v>
      </c>
      <c r="H112" s="4">
        <v>3.656915967236273</v>
      </c>
      <c r="I112" s="1">
        <v>6</v>
      </c>
      <c r="J112" s="1">
        <v>6</v>
      </c>
      <c r="K112" s="1">
        <v>6</v>
      </c>
      <c r="L112" s="1">
        <v>3</v>
      </c>
      <c r="N112" s="19" t="s">
        <v>49</v>
      </c>
      <c r="O112" s="20">
        <f>_xlfn.CHISQ.INV(1-0.05,7)</f>
        <v>14.067140449340165</v>
      </c>
    </row>
    <row r="113" spans="1:16" ht="14.65" thickBot="1" x14ac:dyDescent="0.5">
      <c r="A113">
        <v>111</v>
      </c>
      <c r="B113" s="3">
        <v>0.15982095646904781</v>
      </c>
      <c r="C113" s="11">
        <f t="shared" si="5"/>
        <v>0.55500000000000005</v>
      </c>
      <c r="D113" s="11">
        <f>_xlfn.NORM.DIST(Tabuľka3[[#This Row],[x1]],0,1,1)</f>
        <v>0.56348894229952839</v>
      </c>
      <c r="E113" s="11">
        <f>ABS(Tabuľka3[[#This Row],[teoreticka dist.Funkcia]]-Tabuľka3[[#This Row],[empiricka dist. Funkcia N(0,1)]])</f>
        <v>8.4889422995283459E-3</v>
      </c>
      <c r="F113" s="11">
        <f>_xlfn.NORM.DIST(Tabuľka3[[#This Row],[x1]],0,2,1)</f>
        <v>0.53184577197148575</v>
      </c>
      <c r="G113" s="11">
        <f>ABS(Tabuľka3[[#This Row],[teoreticka dist.Funkcia]]-Tabuľka3[[#This Row],[empiricka dist. funkcia N(0,2)]])</f>
        <v>2.3154228028514301E-2</v>
      </c>
      <c r="H113" s="4">
        <v>-0.80185907083796337</v>
      </c>
      <c r="I113" s="1">
        <v>3</v>
      </c>
      <c r="J113" s="1">
        <v>5</v>
      </c>
      <c r="K113" s="1">
        <v>5</v>
      </c>
      <c r="L113" s="1">
        <v>7</v>
      </c>
      <c r="N113" s="27" t="s">
        <v>68</v>
      </c>
      <c r="O113" s="28">
        <f>1-_xlfn.CHISQ.DIST(O111,7,1)</f>
        <v>0.7911791264605017</v>
      </c>
    </row>
    <row r="114" spans="1:16" x14ac:dyDescent="0.45">
      <c r="A114">
        <v>112</v>
      </c>
      <c r="B114" s="3">
        <v>0.19192157196812332</v>
      </c>
      <c r="C114" s="11">
        <f t="shared" si="5"/>
        <v>0.56000000000000005</v>
      </c>
      <c r="D114" s="11">
        <f>_xlfn.NORM.DIST(Tabuľka3[[#This Row],[x1]],0,1,1)</f>
        <v>0.57609818022112458</v>
      </c>
      <c r="E114" s="11">
        <f>ABS(Tabuľka3[[#This Row],[teoreticka dist.Funkcia]]-Tabuľka3[[#This Row],[empiricka dist. Funkcia N(0,1)]])</f>
        <v>1.6098180221124525E-2</v>
      </c>
      <c r="F114" s="11">
        <f>_xlfn.NORM.DIST(Tabuľka3[[#This Row],[x1]],0,2,1)</f>
        <v>0.53822414148221842</v>
      </c>
      <c r="G114" s="11">
        <f>ABS(Tabuľka3[[#This Row],[teoreticka dist.Funkcia]]-Tabuľka3[[#This Row],[empiricka dist. funkcia N(0,2)]])</f>
        <v>2.1775858517781632E-2</v>
      </c>
      <c r="H114" s="4">
        <v>1.404745605919743</v>
      </c>
      <c r="I114" s="1">
        <v>4</v>
      </c>
      <c r="J114" s="1">
        <v>5</v>
      </c>
      <c r="K114" s="1">
        <v>6</v>
      </c>
      <c r="L114" s="1">
        <v>6</v>
      </c>
    </row>
    <row r="115" spans="1:16" x14ac:dyDescent="0.45">
      <c r="A115">
        <v>113</v>
      </c>
      <c r="B115" s="3">
        <v>0.22946096578380093</v>
      </c>
      <c r="C115" s="11">
        <f t="shared" si="5"/>
        <v>0.56499999999999995</v>
      </c>
      <c r="D115" s="11">
        <f>_xlfn.NORM.DIST(Tabuľka3[[#This Row],[x1]],0,1,1)</f>
        <v>0.59074467196780045</v>
      </c>
      <c r="E115" s="11">
        <f>ABS(Tabuľka3[[#This Row],[teoreticka dist.Funkcia]]-Tabuľka3[[#This Row],[empiricka dist. Funkcia N(0,1)]])</f>
        <v>2.5744671967800503E-2</v>
      </c>
      <c r="F115" s="11">
        <f>_xlfn.NORM.DIST(Tabuľka3[[#This Row],[x1]],0,2,1)</f>
        <v>0.5456706241962378</v>
      </c>
      <c r="G115" s="11">
        <f>ABS(Tabuľka3[[#This Row],[teoreticka dist.Funkcia]]-Tabuľka3[[#This Row],[empiricka dist. funkcia N(0,2)]])</f>
        <v>1.932937580376215E-2</v>
      </c>
      <c r="H115" s="4">
        <v>2.4034071682544891</v>
      </c>
      <c r="I115" s="1">
        <v>3</v>
      </c>
      <c r="J115" s="1">
        <v>6</v>
      </c>
      <c r="K115" s="1">
        <v>3</v>
      </c>
      <c r="L115" s="1">
        <v>6</v>
      </c>
      <c r="N115" t="s">
        <v>69</v>
      </c>
    </row>
    <row r="116" spans="1:16" x14ac:dyDescent="0.45">
      <c r="A116">
        <v>114</v>
      </c>
      <c r="B116" s="3">
        <v>0.28082922653993592</v>
      </c>
      <c r="C116" s="11">
        <f t="shared" si="5"/>
        <v>0.56999999999999995</v>
      </c>
      <c r="D116" s="11">
        <f>_xlfn.NORM.DIST(Tabuľka3[[#This Row],[x1]],0,1,1)</f>
        <v>0.61057930711217623</v>
      </c>
      <c r="E116" s="11">
        <f>ABS(Tabuľka3[[#This Row],[teoreticka dist.Funkcia]]-Tabuľka3[[#This Row],[empiricka dist. Funkcia N(0,1)]])</f>
        <v>4.0579307112176277E-2</v>
      </c>
      <c r="F116" s="11">
        <f>_xlfn.NORM.DIST(Tabuľka3[[#This Row],[x1]],0,2,1)</f>
        <v>0.55583379374160702</v>
      </c>
      <c r="G116" s="11">
        <f>ABS(Tabuľka3[[#This Row],[teoreticka dist.Funkcia]]-Tabuľka3[[#This Row],[empiricka dist. funkcia N(0,2)]])</f>
        <v>1.4166206258392933E-2</v>
      </c>
      <c r="H116" s="4">
        <v>2.3668477549799718</v>
      </c>
      <c r="I116" s="1">
        <v>3</v>
      </c>
      <c r="J116" s="1">
        <v>7</v>
      </c>
      <c r="K116" s="1">
        <v>5</v>
      </c>
      <c r="L116" s="1">
        <v>7</v>
      </c>
    </row>
    <row r="117" spans="1:16" x14ac:dyDescent="0.45">
      <c r="A117">
        <v>115</v>
      </c>
      <c r="B117" s="3">
        <v>0.29087459552101791</v>
      </c>
      <c r="C117" s="11">
        <f t="shared" si="5"/>
        <v>0.57499999999999996</v>
      </c>
      <c r="D117" s="11">
        <f>_xlfn.NORM.DIST(Tabuľka3[[#This Row],[x1]],0,1,1)</f>
        <v>0.61442638426420482</v>
      </c>
      <c r="E117" s="11">
        <f>ABS(Tabuľka3[[#This Row],[teoreticka dist.Funkcia]]-Tabuľka3[[#This Row],[empiricka dist. Funkcia N(0,1)]])</f>
        <v>3.9426384264204861E-2</v>
      </c>
      <c r="F117" s="11">
        <f>_xlfn.NORM.DIST(Tabuľka3[[#This Row],[x1]],0,2,1)</f>
        <v>0.55781719082367331</v>
      </c>
      <c r="G117" s="11">
        <f>ABS(Tabuľka3[[#This Row],[teoreticka dist.Funkcia]]-Tabuľka3[[#This Row],[empiricka dist. funkcia N(0,2)]])</f>
        <v>1.7182809176326641E-2</v>
      </c>
      <c r="H117" s="4">
        <v>2.3883777683076914</v>
      </c>
      <c r="I117" s="1">
        <v>6</v>
      </c>
      <c r="J117" s="1">
        <v>4</v>
      </c>
      <c r="K117" s="1">
        <v>3</v>
      </c>
      <c r="L117" s="1">
        <v>3</v>
      </c>
      <c r="N117" s="15" t="s">
        <v>97</v>
      </c>
      <c r="O117" s="15"/>
      <c r="P117" s="15"/>
    </row>
    <row r="118" spans="1:16" ht="14.65" thickBot="1" x14ac:dyDescent="0.5">
      <c r="A118">
        <v>116</v>
      </c>
      <c r="B118" s="3">
        <v>0.31315948945120908</v>
      </c>
      <c r="C118" s="11">
        <f t="shared" si="5"/>
        <v>0.57999999999999996</v>
      </c>
      <c r="D118" s="11">
        <f>_xlfn.NORM.DIST(Tabuľka3[[#This Row],[x1]],0,1,1)</f>
        <v>0.62292025286171504</v>
      </c>
      <c r="E118" s="11">
        <f>ABS(Tabuľka3[[#This Row],[teoreticka dist.Funkcia]]-Tabuľka3[[#This Row],[empiricka dist. Funkcia N(0,1)]])</f>
        <v>4.292025286171508E-2</v>
      </c>
      <c r="F118" s="11">
        <f>_xlfn.NORM.DIST(Tabuľka3[[#This Row],[x1]],0,2,1)</f>
        <v>0.56221196650830252</v>
      </c>
      <c r="G118" s="11">
        <f>ABS(Tabuľka3[[#This Row],[teoreticka dist.Funkcia]]-Tabuľka3[[#This Row],[empiricka dist. funkcia N(0,2)]])</f>
        <v>1.7788033491697441E-2</v>
      </c>
      <c r="H118" s="4">
        <v>-0.60397576109971851</v>
      </c>
      <c r="I118" s="1">
        <v>6</v>
      </c>
      <c r="J118" s="1">
        <v>4</v>
      </c>
      <c r="K118" s="1">
        <v>6</v>
      </c>
      <c r="L118" s="1">
        <v>5</v>
      </c>
    </row>
    <row r="119" spans="1:16" x14ac:dyDescent="0.45">
      <c r="A119">
        <v>117</v>
      </c>
      <c r="B119" s="3">
        <v>0.33051946957129985</v>
      </c>
      <c r="C119" s="11">
        <f t="shared" si="5"/>
        <v>0.58499999999999996</v>
      </c>
      <c r="D119" s="11">
        <f>_xlfn.NORM.DIST(Tabuľka3[[#This Row],[x1]],0,1,1)</f>
        <v>0.62949625806667908</v>
      </c>
      <c r="E119" s="11">
        <f>ABS(Tabuľka3[[#This Row],[teoreticka dist.Funkcia]]-Tabuľka3[[#This Row],[empiricka dist. Funkcia N(0,1)]])</f>
        <v>4.4496258066679117E-2</v>
      </c>
      <c r="F119" s="11">
        <f>_xlfn.NORM.DIST(Tabuľka3[[#This Row],[x1]],0,2,1)</f>
        <v>0.56563022500887938</v>
      </c>
      <c r="G119" s="11">
        <f>ABS(Tabuľka3[[#This Row],[teoreticka dist.Funkcia]]-Tabuľka3[[#This Row],[empiricka dist. funkcia N(0,2)]])</f>
        <v>1.9369774991120581E-2</v>
      </c>
      <c r="H119" s="4">
        <v>-1.061397026409395</v>
      </c>
      <c r="I119" s="1">
        <v>7</v>
      </c>
      <c r="J119" s="1">
        <v>8</v>
      </c>
      <c r="K119" s="1">
        <v>3</v>
      </c>
      <c r="L119" s="1">
        <v>7</v>
      </c>
      <c r="N119" s="16" t="s">
        <v>70</v>
      </c>
      <c r="O119" s="17"/>
      <c r="P119" s="18"/>
    </row>
    <row r="120" spans="1:16" ht="14.65" thickBot="1" x14ac:dyDescent="0.5">
      <c r="A120">
        <v>118</v>
      </c>
      <c r="B120" s="3">
        <v>0.37994595913914964</v>
      </c>
      <c r="C120" s="11">
        <f t="shared" si="5"/>
        <v>0.59</v>
      </c>
      <c r="D120" s="11">
        <f>_xlfn.NORM.DIST(Tabuľka3[[#This Row],[x1]],0,1,1)</f>
        <v>0.6480072347430772</v>
      </c>
      <c r="E120" s="11">
        <f>ABS(Tabuľka3[[#This Row],[teoreticka dist.Funkcia]]-Tabuľka3[[#This Row],[empiricka dist. Funkcia N(0,1)]])</f>
        <v>5.8007234743077229E-2</v>
      </c>
      <c r="F120" s="11">
        <f>_xlfn.NORM.DIST(Tabuľka3[[#This Row],[x1]],0,2,1)</f>
        <v>0.57533484794163658</v>
      </c>
      <c r="G120" s="11">
        <f>ABS(Tabuľka3[[#This Row],[teoreticka dist.Funkcia]]-Tabuľka3[[#This Row],[empiricka dist. funkcia N(0,2)]])</f>
        <v>1.4665152058363384E-2</v>
      </c>
      <c r="H120" s="4">
        <v>1.9409382073499728</v>
      </c>
      <c r="I120" s="1">
        <v>6</v>
      </c>
      <c r="J120" s="1">
        <v>4</v>
      </c>
      <c r="K120" s="1">
        <v>5</v>
      </c>
      <c r="L120" s="1">
        <v>7</v>
      </c>
      <c r="N120" s="19" t="s">
        <v>64</v>
      </c>
      <c r="O120" s="13">
        <v>0.05</v>
      </c>
      <c r="P120" s="20"/>
    </row>
    <row r="121" spans="1:16" x14ac:dyDescent="0.45">
      <c r="A121">
        <v>119</v>
      </c>
      <c r="B121" s="3">
        <v>0.45877641241531819</v>
      </c>
      <c r="C121" s="11">
        <f t="shared" si="5"/>
        <v>0.59499999999999997</v>
      </c>
      <c r="D121" s="11">
        <f>_xlfn.NORM.DIST(Tabuľka3[[#This Row],[x1]],0,1,1)</f>
        <v>0.67680263254844741</v>
      </c>
      <c r="E121" s="11">
        <f>ABS(Tabuľka3[[#This Row],[teoreticka dist.Funkcia]]-Tabuľka3[[#This Row],[empiricka dist. Funkcia N(0,1)]])</f>
        <v>8.180263254844744E-2</v>
      </c>
      <c r="F121" s="11">
        <f>_xlfn.NORM.DIST(Tabuľka3[[#This Row],[x1]],0,2,1)</f>
        <v>0.59071639905576256</v>
      </c>
      <c r="G121" s="11">
        <f>ABS(Tabuľka3[[#This Row],[teoreticka dist.Funkcia]]-Tabuľka3[[#This Row],[empiricka dist. funkcia N(0,2)]])</f>
        <v>4.283600944237409E-3</v>
      </c>
      <c r="H121" s="4">
        <v>-0.43726992973824963</v>
      </c>
      <c r="I121" s="1">
        <v>3</v>
      </c>
      <c r="J121" s="1">
        <v>6</v>
      </c>
      <c r="K121" s="1">
        <v>4</v>
      </c>
      <c r="L121" s="1">
        <v>3</v>
      </c>
      <c r="N121" s="21"/>
      <c r="O121" s="14" t="s">
        <v>0</v>
      </c>
      <c r="P121" s="22" t="s">
        <v>1</v>
      </c>
    </row>
    <row r="122" spans="1:16" x14ac:dyDescent="0.45">
      <c r="A122">
        <v>120</v>
      </c>
      <c r="B122" s="3">
        <v>0.4724529389932286</v>
      </c>
      <c r="C122" s="11">
        <f t="shared" si="5"/>
        <v>0.6</v>
      </c>
      <c r="D122" s="11">
        <f>_xlfn.NORM.DIST(Tabuľka3[[#This Row],[x1]],0,1,1)</f>
        <v>0.68169823735590818</v>
      </c>
      <c r="E122" s="11">
        <f>ABS(Tabuľka3[[#This Row],[teoreticka dist.Funkcia]]-Tabuľka3[[#This Row],[empiricka dist. Funkcia N(0,1)]])</f>
        <v>8.1698237355908199E-2</v>
      </c>
      <c r="F122" s="11">
        <f>_xlfn.NORM.DIST(Tabuľka3[[#This Row],[x1]],0,2,1)</f>
        <v>0.5933715295131563</v>
      </c>
      <c r="G122" s="11">
        <f>ABS(Tabuľka3[[#This Row],[teoreticka dist.Funkcia]]-Tabuľka3[[#This Row],[empiricka dist. funkcia N(0,2)]])</f>
        <v>6.6284704868436739E-3</v>
      </c>
      <c r="H122" s="4">
        <v>-1.286487870151177</v>
      </c>
      <c r="I122" s="1">
        <v>3</v>
      </c>
      <c r="J122" s="1">
        <v>3</v>
      </c>
      <c r="K122" s="1">
        <v>4</v>
      </c>
      <c r="L122" s="1">
        <v>4</v>
      </c>
      <c r="N122" s="23" t="s">
        <v>71</v>
      </c>
      <c r="O122" s="9">
        <v>0.16870163790372317</v>
      </c>
      <c r="P122" s="24">
        <v>0.89067974865974975</v>
      </c>
    </row>
    <row r="123" spans="1:16" x14ac:dyDescent="0.45">
      <c r="A123">
        <v>121</v>
      </c>
      <c r="B123" s="3">
        <v>0.4741832526633516</v>
      </c>
      <c r="C123" s="11">
        <f t="shared" si="5"/>
        <v>0.60499999999999998</v>
      </c>
      <c r="D123" s="11">
        <f>_xlfn.NORM.DIST(Tabuľka3[[#This Row],[x1]],0,1,1)</f>
        <v>0.68231538256508451</v>
      </c>
      <c r="E123" s="11">
        <f>ABS(Tabuľka3[[#This Row],[teoreticka dist.Funkcia]]-Tabuľka3[[#This Row],[empiricka dist. Funkcia N(0,1)]])</f>
        <v>7.7315382565084523E-2</v>
      </c>
      <c r="F123" s="11">
        <f>_xlfn.NORM.DIST(Tabuľka3[[#This Row],[x1]],0,2,1)</f>
        <v>0.59370714579451012</v>
      </c>
      <c r="G123" s="11">
        <f>ABS(Tabuľka3[[#This Row],[teoreticka dist.Funkcia]]-Tabuľka3[[#This Row],[empiricka dist. funkcia N(0,2)]])</f>
        <v>1.1292854205489866E-2</v>
      </c>
      <c r="H123" s="4">
        <v>-0.26613940665265545</v>
      </c>
      <c r="I123" s="1">
        <v>5</v>
      </c>
      <c r="J123" s="1">
        <v>4</v>
      </c>
      <c r="K123" s="1">
        <v>4</v>
      </c>
      <c r="L123" s="1">
        <v>4</v>
      </c>
      <c r="N123" s="23" t="s">
        <v>72</v>
      </c>
      <c r="O123" s="9">
        <v>3.963516531593454</v>
      </c>
      <c r="P123" s="24">
        <v>3.8195751955090897</v>
      </c>
    </row>
    <row r="124" spans="1:16" x14ac:dyDescent="0.45">
      <c r="A124">
        <v>122</v>
      </c>
      <c r="B124" s="3">
        <v>0.54022848416934721</v>
      </c>
      <c r="C124" s="11">
        <f t="shared" si="5"/>
        <v>0.61</v>
      </c>
      <c r="D124" s="11">
        <f>_xlfn.NORM.DIST(Tabuľka3[[#This Row],[x1]],0,1,1)</f>
        <v>0.70548026437811939</v>
      </c>
      <c r="E124" s="11">
        <f>ABS(Tabuľka3[[#This Row],[teoreticka dist.Funkcia]]-Tabuľka3[[#This Row],[empiricka dist. Funkcia N(0,1)]])</f>
        <v>9.5480264378119406E-2</v>
      </c>
      <c r="F124" s="11">
        <f>_xlfn.NORM.DIST(Tabuľka3[[#This Row],[x1]],0,2,1)</f>
        <v>0.60646381718452924</v>
      </c>
      <c r="G124" s="11">
        <f>ABS(Tabuľka3[[#This Row],[teoreticka dist.Funkcia]]-Tabuľka3[[#This Row],[empiricka dist. funkcia N(0,2)]])</f>
        <v>3.5361828154707453E-3</v>
      </c>
      <c r="H124" s="4">
        <v>3.0973811842850409</v>
      </c>
      <c r="I124" s="1">
        <v>4</v>
      </c>
      <c r="J124" s="1">
        <v>4</v>
      </c>
      <c r="K124" s="1">
        <v>5</v>
      </c>
      <c r="L124" s="1">
        <v>4</v>
      </c>
      <c r="N124" s="23" t="s">
        <v>73</v>
      </c>
      <c r="O124" s="9">
        <v>200</v>
      </c>
      <c r="P124" s="24">
        <v>200</v>
      </c>
    </row>
    <row r="125" spans="1:16" x14ac:dyDescent="0.45">
      <c r="A125">
        <v>123</v>
      </c>
      <c r="B125" s="3">
        <v>0.56916633184300736</v>
      </c>
      <c r="C125" s="11">
        <f t="shared" si="5"/>
        <v>0.61499999999999999</v>
      </c>
      <c r="D125" s="11">
        <f>_xlfn.NORM.DIST(Tabuľka3[[#This Row],[x1]],0,1,1)</f>
        <v>0.71537836666231502</v>
      </c>
      <c r="E125" s="11">
        <f>ABS(Tabuľka3[[#This Row],[teoreticka dist.Funkcia]]-Tabuľka3[[#This Row],[empiricka dist. Funkcia N(0,1)]])</f>
        <v>0.10037836666231503</v>
      </c>
      <c r="F125" s="11">
        <f>_xlfn.NORM.DIST(Tabuľka3[[#This Row],[x1]],0,2,1)</f>
        <v>0.6120182450815308</v>
      </c>
      <c r="G125" s="11">
        <f>ABS(Tabuľka3[[#This Row],[teoreticka dist.Funkcia]]-Tabuľka3[[#This Row],[empiricka dist. funkcia N(0,2)]])</f>
        <v>2.9817549184691927E-3</v>
      </c>
      <c r="H125" s="4">
        <v>1.6422101250791457</v>
      </c>
      <c r="I125" s="1">
        <v>7</v>
      </c>
      <c r="J125" s="1">
        <v>3</v>
      </c>
      <c r="K125" s="1">
        <v>5</v>
      </c>
      <c r="L125" s="1">
        <v>6</v>
      </c>
      <c r="N125" s="23" t="s">
        <v>74</v>
      </c>
      <c r="O125" s="9">
        <v>199</v>
      </c>
      <c r="P125" s="24">
        <v>199</v>
      </c>
    </row>
    <row r="126" spans="1:16" x14ac:dyDescent="0.45">
      <c r="A126">
        <v>124</v>
      </c>
      <c r="B126" s="3">
        <v>0.57267243391834199</v>
      </c>
      <c r="C126" s="11">
        <f t="shared" si="5"/>
        <v>0.62</v>
      </c>
      <c r="D126" s="11">
        <f>_xlfn.NORM.DIST(Tabuľka3[[#This Row],[x1]],0,1,1)</f>
        <v>0.71656674727564407</v>
      </c>
      <c r="E126" s="11">
        <f>ABS(Tabuľka3[[#This Row],[teoreticka dist.Funkcia]]-Tabuľka3[[#This Row],[empiricka dist. Funkcia N(0,1)]])</f>
        <v>9.6566747275644071E-2</v>
      </c>
      <c r="F126" s="11">
        <f>_xlfn.NORM.DIST(Tabuľka3[[#This Row],[x1]],0,2,1)</f>
        <v>0.6126896891576239</v>
      </c>
      <c r="G126" s="11">
        <f>ABS(Tabuľka3[[#This Row],[teoreticka dist.Funkcia]]-Tabuľka3[[#This Row],[empiricka dist. funkcia N(0,2)]])</f>
        <v>7.3103108423760998E-3</v>
      </c>
      <c r="H126" s="4">
        <v>2.9273238649475388</v>
      </c>
      <c r="I126" s="1">
        <v>7</v>
      </c>
      <c r="J126" s="1">
        <v>4</v>
      </c>
      <c r="K126" s="1">
        <v>4</v>
      </c>
      <c r="L126" s="1">
        <v>4</v>
      </c>
      <c r="N126" s="23" t="s">
        <v>75</v>
      </c>
      <c r="O126" s="9">
        <v>1.0376851688254769</v>
      </c>
      <c r="P126" s="24"/>
    </row>
    <row r="127" spans="1:16" x14ac:dyDescent="0.45">
      <c r="A127">
        <v>125</v>
      </c>
      <c r="B127" s="3">
        <v>0.59150806919205934</v>
      </c>
      <c r="C127" s="11">
        <f t="shared" si="5"/>
        <v>0.625</v>
      </c>
      <c r="D127" s="11">
        <f>_xlfn.NORM.DIST(Tabuľka3[[#This Row],[x1]],0,1,1)</f>
        <v>0.72290997492261511</v>
      </c>
      <c r="E127" s="11">
        <f>ABS(Tabuľka3[[#This Row],[teoreticka dist.Funkcia]]-Tabuľka3[[#This Row],[empiricka dist. Funkcia N(0,1)]])</f>
        <v>9.7909974922615106E-2</v>
      </c>
      <c r="F127" s="11">
        <f>_xlfn.NORM.DIST(Tabuľka3[[#This Row],[x1]],0,2,1)</f>
        <v>0.6162910357896495</v>
      </c>
      <c r="G127" s="11">
        <f>ABS(Tabuľka3[[#This Row],[teoreticka dist.Funkcia]]-Tabuľka3[[#This Row],[empiricka dist. funkcia N(0,2)]])</f>
        <v>8.7089642103505005E-3</v>
      </c>
      <c r="H127" s="4">
        <v>-1.2119093046057969</v>
      </c>
      <c r="I127" s="1">
        <v>7</v>
      </c>
      <c r="J127" s="1">
        <v>5</v>
      </c>
      <c r="K127" s="1">
        <v>6</v>
      </c>
      <c r="L127" s="1">
        <v>6</v>
      </c>
      <c r="N127" s="23" t="s">
        <v>76</v>
      </c>
      <c r="O127" s="9">
        <v>0.39720580051526516</v>
      </c>
      <c r="P127" s="24"/>
    </row>
    <row r="128" spans="1:16" ht="14.65" thickBot="1" x14ac:dyDescent="0.5">
      <c r="A128">
        <v>126</v>
      </c>
      <c r="B128" s="3">
        <v>0.5916672307648696</v>
      </c>
      <c r="C128" s="11">
        <f t="shared" si="5"/>
        <v>0.63</v>
      </c>
      <c r="D128" s="11">
        <f>_xlfn.NORM.DIST(Tabuľka3[[#This Row],[x1]],0,1,1)</f>
        <v>0.72296327796232562</v>
      </c>
      <c r="E128" s="11">
        <f>ABS(Tabuľka3[[#This Row],[teoreticka dist.Funkcia]]-Tabuľka3[[#This Row],[empiricka dist. Funkcia N(0,1)]])</f>
        <v>9.2963277962325619E-2</v>
      </c>
      <c r="F128" s="11">
        <f>_xlfn.NORM.DIST(Tabuľka3[[#This Row],[x1]],0,2,1)</f>
        <v>0.61632142498593789</v>
      </c>
      <c r="G128" s="11">
        <f>ABS(Tabuľka3[[#This Row],[teoreticka dist.Funkcia]]-Tabuľka3[[#This Row],[empiricka dist. funkcia N(0,2)]])</f>
        <v>1.3678575014062111E-2</v>
      </c>
      <c r="H128" s="4">
        <v>-0.5806608644197695</v>
      </c>
      <c r="I128" s="1">
        <v>7</v>
      </c>
      <c r="J128" s="1">
        <v>5</v>
      </c>
      <c r="K128" s="1">
        <v>3</v>
      </c>
      <c r="L128" s="1">
        <v>4</v>
      </c>
      <c r="N128" s="25" t="s">
        <v>77</v>
      </c>
      <c r="O128" s="2">
        <v>1.2633403405677406</v>
      </c>
      <c r="P128" s="26"/>
    </row>
    <row r="129" spans="1:16" x14ac:dyDescent="0.45">
      <c r="A129">
        <v>127</v>
      </c>
      <c r="B129" s="3">
        <v>0.61023456510156393</v>
      </c>
      <c r="C129" s="11">
        <f t="shared" si="5"/>
        <v>0.63500000000000001</v>
      </c>
      <c r="D129" s="11">
        <f>_xlfn.NORM.DIST(Tabuľka3[[#This Row],[x1]],0,1,1)</f>
        <v>0.72914678206341943</v>
      </c>
      <c r="E129" s="11">
        <f>ABS(Tabuľka3[[#This Row],[teoreticka dist.Funkcia]]-Tabuľka3[[#This Row],[empiricka dist. Funkcia N(0,1)]])</f>
        <v>9.4146782063419421E-2</v>
      </c>
      <c r="F129" s="11">
        <f>_xlfn.NORM.DIST(Tabuľka3[[#This Row],[x1]],0,2,1)</f>
        <v>0.61986158557389825</v>
      </c>
      <c r="G129" s="11">
        <f>ABS(Tabuľka3[[#This Row],[teoreticka dist.Funkcia]]-Tabuľka3[[#This Row],[empiricka dist. funkcia N(0,2)]])</f>
        <v>1.5138414426101754E-2</v>
      </c>
      <c r="H129" s="4">
        <v>0.67816393109387718</v>
      </c>
      <c r="I129" s="1">
        <v>3</v>
      </c>
      <c r="J129" s="1">
        <v>5</v>
      </c>
      <c r="K129" s="1">
        <v>6</v>
      </c>
      <c r="L129" s="1">
        <v>6</v>
      </c>
    </row>
    <row r="130" spans="1:16" x14ac:dyDescent="0.45">
      <c r="A130">
        <v>128</v>
      </c>
      <c r="B130" s="3">
        <v>0.65059339249273762</v>
      </c>
      <c r="C130" s="11">
        <f t="shared" si="5"/>
        <v>0.64</v>
      </c>
      <c r="D130" s="11">
        <f>_xlfn.NORM.DIST(Tabuľka3[[#This Row],[x1]],0,1,1)</f>
        <v>0.7423455016011592</v>
      </c>
      <c r="E130" s="11">
        <f>ABS(Tabuľka3[[#This Row],[teoreticka dist.Funkcia]]-Tabuľka3[[#This Row],[empiricka dist. Funkcia N(0,1)]])</f>
        <v>0.10234550160115918</v>
      </c>
      <c r="F130" s="11">
        <f>_xlfn.NORM.DIST(Tabuľka3[[#This Row],[x1]],0,2,1)</f>
        <v>0.62752173448233106</v>
      </c>
      <c r="G130" s="11">
        <f>ABS(Tabuľka3[[#This Row],[teoreticka dist.Funkcia]]-Tabuľka3[[#This Row],[empiricka dist. funkcia N(0,2)]])</f>
        <v>1.2478265517668952E-2</v>
      </c>
      <c r="H130" s="4">
        <v>4.0118644644971937</v>
      </c>
      <c r="I130" s="1">
        <v>5</v>
      </c>
      <c r="J130" s="1">
        <v>4</v>
      </c>
      <c r="K130" s="1">
        <v>3</v>
      </c>
      <c r="L130" s="1">
        <v>6</v>
      </c>
    </row>
    <row r="131" spans="1:16" x14ac:dyDescent="0.45">
      <c r="A131">
        <v>129</v>
      </c>
      <c r="B131" s="3">
        <v>0.71938529799808748</v>
      </c>
      <c r="C131" s="11">
        <f t="shared" ref="C131:C162" si="6">A131/200</f>
        <v>0.64500000000000002</v>
      </c>
      <c r="D131" s="11">
        <f>_xlfn.NORM.DIST(Tabuľka3[[#This Row],[x1]],0,1,1)</f>
        <v>0.76404822356366631</v>
      </c>
      <c r="E131" s="11">
        <f>ABS(Tabuľka3[[#This Row],[teoreticka dist.Funkcia]]-Tabuľka3[[#This Row],[empiricka dist. Funkcia N(0,1)]])</f>
        <v>0.11904822356366629</v>
      </c>
      <c r="F131" s="11">
        <f>_xlfn.NORM.DIST(Tabuľka3[[#This Row],[x1]],0,2,1)</f>
        <v>0.64046150506289723</v>
      </c>
      <c r="G131" s="11">
        <f>ABS(Tabuľka3[[#This Row],[teoreticka dist.Funkcia]]-Tabuľka3[[#This Row],[empiricka dist. funkcia N(0,2)]])</f>
        <v>4.5384949371027883E-3</v>
      </c>
      <c r="H131" s="4">
        <v>1.1681110006757081</v>
      </c>
      <c r="I131" s="1">
        <v>5</v>
      </c>
      <c r="J131" s="1">
        <v>5</v>
      </c>
      <c r="K131" s="1">
        <v>7</v>
      </c>
      <c r="L131" s="1">
        <v>3</v>
      </c>
      <c r="N131" t="s">
        <v>78</v>
      </c>
    </row>
    <row r="132" spans="1:16" x14ac:dyDescent="0.45">
      <c r="A132">
        <v>130</v>
      </c>
      <c r="B132" s="3">
        <v>0.74966465035686269</v>
      </c>
      <c r="C132" s="11">
        <f t="shared" si="6"/>
        <v>0.65</v>
      </c>
      <c r="D132" s="11">
        <f>_xlfn.NORM.DIST(Tabuľka3[[#This Row],[x1]],0,1,1)</f>
        <v>0.77327164859390307</v>
      </c>
      <c r="E132" s="11">
        <f>ABS(Tabuľka3[[#This Row],[teoreticka dist.Funkcia]]-Tabuľka3[[#This Row],[empiricka dist. Funkcia N(0,1)]])</f>
        <v>0.12327164859390305</v>
      </c>
      <c r="F132" s="11">
        <f>_xlfn.NORM.DIST(Tabuľka3[[#This Row],[x1]],0,2,1)</f>
        <v>0.6461074139762143</v>
      </c>
      <c r="G132" s="11">
        <f>ABS(Tabuľka3[[#This Row],[teoreticka dist.Funkcia]]-Tabuľka3[[#This Row],[empiricka dist. funkcia N(0,2)]])</f>
        <v>3.8925860237857268E-3</v>
      </c>
      <c r="H132" s="4">
        <v>-0.23840436572209001</v>
      </c>
      <c r="I132" s="1">
        <v>5</v>
      </c>
      <c r="J132" s="1">
        <v>5</v>
      </c>
      <c r="K132" s="1">
        <v>4</v>
      </c>
      <c r="L132" s="1">
        <v>5</v>
      </c>
      <c r="N132" t="s">
        <v>79</v>
      </c>
    </row>
    <row r="133" spans="1:16" x14ac:dyDescent="0.45">
      <c r="A133">
        <v>131</v>
      </c>
      <c r="B133" s="3">
        <v>0.75870048021897674</v>
      </c>
      <c r="C133" s="11">
        <f t="shared" si="6"/>
        <v>0.65500000000000003</v>
      </c>
      <c r="D133" s="11">
        <f>_xlfn.NORM.DIST(Tabuľka3[[#This Row],[x1]],0,1,1)</f>
        <v>0.77598412521124993</v>
      </c>
      <c r="E133" s="11">
        <f>ABS(Tabuľka3[[#This Row],[teoreticka dist.Funkcia]]-Tabuľka3[[#This Row],[empiricka dist. Funkcia N(0,1)]])</f>
        <v>0.1209841252112499</v>
      </c>
      <c r="F133" s="11">
        <f>_xlfn.NORM.DIST(Tabuľka3[[#This Row],[x1]],0,2,1)</f>
        <v>0.64778610176229945</v>
      </c>
      <c r="G133" s="11">
        <f>ABS(Tabuľka3[[#This Row],[teoreticka dist.Funkcia]]-Tabuľka3[[#This Row],[empiricka dist. funkcia N(0,2)]])</f>
        <v>7.2138982377005778E-3</v>
      </c>
      <c r="H133" s="4">
        <v>-0.15947841550223529</v>
      </c>
      <c r="I133" s="1">
        <v>5</v>
      </c>
      <c r="J133" s="1">
        <v>1</v>
      </c>
      <c r="K133" s="1">
        <v>4</v>
      </c>
      <c r="L133" s="1">
        <v>4</v>
      </c>
      <c r="N133" t="s">
        <v>80</v>
      </c>
    </row>
    <row r="134" spans="1:16" x14ac:dyDescent="0.45">
      <c r="A134">
        <v>132</v>
      </c>
      <c r="B134" s="3">
        <v>0.76314108810038306</v>
      </c>
      <c r="C134" s="11">
        <f t="shared" si="6"/>
        <v>0.66</v>
      </c>
      <c r="D134" s="11">
        <f>_xlfn.NORM.DIST(Tabuľka3[[#This Row],[x1]],0,1,1)</f>
        <v>0.77731037092397037</v>
      </c>
      <c r="E134" s="11">
        <f>ABS(Tabuľka3[[#This Row],[teoreticka dist.Funkcia]]-Tabuľka3[[#This Row],[empiricka dist. Funkcia N(0,1)]])</f>
        <v>0.11731037092397034</v>
      </c>
      <c r="F134" s="11">
        <f>_xlfn.NORM.DIST(Tabuľka3[[#This Row],[x1]],0,2,1)</f>
        <v>0.64861003179280785</v>
      </c>
      <c r="G134" s="11">
        <f>ABS(Tabuľka3[[#This Row],[teoreticka dist.Funkcia]]-Tabuľka3[[#This Row],[empiricka dist. funkcia N(0,2)]])</f>
        <v>1.138996820719218E-2</v>
      </c>
      <c r="H134" s="4">
        <v>-3.2984174797311425</v>
      </c>
      <c r="I134" s="1">
        <v>4</v>
      </c>
      <c r="J134" s="1">
        <v>6</v>
      </c>
      <c r="K134" s="1">
        <v>4</v>
      </c>
      <c r="L134" s="1">
        <v>3</v>
      </c>
    </row>
    <row r="135" spans="1:16" x14ac:dyDescent="0.45">
      <c r="A135">
        <v>133</v>
      </c>
      <c r="B135" s="3">
        <v>0.81540292740100995</v>
      </c>
      <c r="C135" s="11">
        <f t="shared" si="6"/>
        <v>0.66500000000000004</v>
      </c>
      <c r="D135" s="11">
        <f>_xlfn.NORM.DIST(Tabuľka3[[#This Row],[x1]],0,1,1)</f>
        <v>0.79257914538791907</v>
      </c>
      <c r="E135" s="11">
        <f>ABS(Tabuľka3[[#This Row],[teoreticka dist.Funkcia]]-Tabuľka3[[#This Row],[empiricka dist. Funkcia N(0,1)]])</f>
        <v>0.12757914538791904</v>
      </c>
      <c r="F135" s="11">
        <f>_xlfn.NORM.DIST(Tabuľka3[[#This Row],[x1]],0,2,1)</f>
        <v>0.658253568630357</v>
      </c>
      <c r="G135" s="11">
        <f>ABS(Tabuľka3[[#This Row],[teoreticka dist.Funkcia]]-Tabuľka3[[#This Row],[empiricka dist. funkcia N(0,2)]])</f>
        <v>6.7464313696430356E-3</v>
      </c>
      <c r="H135" s="4">
        <v>0.67273879519780166</v>
      </c>
      <c r="I135" s="1">
        <v>4</v>
      </c>
      <c r="J135" s="1">
        <v>7</v>
      </c>
      <c r="K135" s="1">
        <v>6</v>
      </c>
      <c r="L135" s="1">
        <v>5</v>
      </c>
      <c r="N135" s="8" t="s">
        <v>81</v>
      </c>
      <c r="O135" s="7">
        <f>O126</f>
        <v>1.0376851688254769</v>
      </c>
    </row>
    <row r="136" spans="1:16" x14ac:dyDescent="0.45">
      <c r="A136">
        <v>134</v>
      </c>
      <c r="B136" s="3">
        <v>0.84759903984377161</v>
      </c>
      <c r="C136" s="11">
        <f t="shared" si="6"/>
        <v>0.67</v>
      </c>
      <c r="D136" s="11">
        <f>_xlfn.NORM.DIST(Tabuľka3[[#This Row],[x1]],0,1,1)</f>
        <v>0.80166934536876011</v>
      </c>
      <c r="E136" s="11">
        <f>ABS(Tabuľka3[[#This Row],[teoreticka dist.Funkcia]]-Tabuľka3[[#This Row],[empiricka dist. Funkcia N(0,1)]])</f>
        <v>0.13166934536876007</v>
      </c>
      <c r="F136" s="11">
        <f>_xlfn.NORM.DIST(Tabuľka3[[#This Row],[x1]],0,2,1)</f>
        <v>0.66414398586403456</v>
      </c>
      <c r="G136" s="11">
        <f>ABS(Tabuľka3[[#This Row],[teoreticka dist.Funkcia]]-Tabuľka3[[#This Row],[empiricka dist. funkcia N(0,2)]])</f>
        <v>5.8560141359654816E-3</v>
      </c>
      <c r="H136" s="4">
        <v>4.6837627703789622</v>
      </c>
      <c r="I136" s="1">
        <v>6</v>
      </c>
      <c r="J136" s="1">
        <v>5</v>
      </c>
      <c r="K136" s="1">
        <v>6</v>
      </c>
      <c r="L136" s="1">
        <v>2</v>
      </c>
      <c r="N136" s="6" t="s">
        <v>82</v>
      </c>
      <c r="O136" s="5">
        <f>_xlfn.F.INV(1-0.05/2,199,199)</f>
        <v>1.3213764750689292</v>
      </c>
    </row>
    <row r="137" spans="1:16" x14ac:dyDescent="0.45">
      <c r="A137">
        <v>135</v>
      </c>
      <c r="B137" s="3">
        <v>0.85731699073221534</v>
      </c>
      <c r="C137" s="11">
        <f t="shared" si="6"/>
        <v>0.67500000000000004</v>
      </c>
      <c r="D137" s="11">
        <f>_xlfn.NORM.DIST(Tabuľka3[[#This Row],[x1]],0,1,1)</f>
        <v>0.80436513952798361</v>
      </c>
      <c r="E137" s="11">
        <f>ABS(Tabuľka3[[#This Row],[teoreticka dist.Funkcia]]-Tabuľka3[[#This Row],[empiricka dist. Funkcia N(0,1)]])</f>
        <v>0.12936513952798356</v>
      </c>
      <c r="F137" s="11">
        <f>_xlfn.NORM.DIST(Tabuľka3[[#This Row],[x1]],0,2,1)</f>
        <v>0.66591411531498235</v>
      </c>
      <c r="G137" s="11">
        <f>ABS(Tabuľka3[[#This Row],[teoreticka dist.Funkcia]]-Tabuľka3[[#This Row],[empiricka dist. funkcia N(0,2)]])</f>
        <v>9.0858846850176977E-3</v>
      </c>
      <c r="H137" s="4">
        <v>-0.11809640657156706</v>
      </c>
      <c r="I137" s="1">
        <v>6</v>
      </c>
      <c r="J137" s="1">
        <v>5</v>
      </c>
      <c r="K137" s="1">
        <v>7</v>
      </c>
      <c r="L137" s="1">
        <v>4</v>
      </c>
    </row>
    <row r="138" spans="1:16" x14ac:dyDescent="0.45">
      <c r="A138">
        <v>136</v>
      </c>
      <c r="B138" s="3">
        <v>0.96407347882632166</v>
      </c>
      <c r="C138" s="11">
        <f t="shared" si="6"/>
        <v>0.68</v>
      </c>
      <c r="D138" s="11">
        <f>_xlfn.NORM.DIST(Tabuľka3[[#This Row],[x1]],0,1,1)</f>
        <v>0.83249545592755592</v>
      </c>
      <c r="E138" s="11">
        <f>ABS(Tabuľka3[[#This Row],[teoreticka dist.Funkcia]]-Tabuľka3[[#This Row],[empiricka dist. Funkcia N(0,1)]])</f>
        <v>0.15249545592755587</v>
      </c>
      <c r="F138" s="11">
        <f>_xlfn.NORM.DIST(Tabuľka3[[#This Row],[x1]],0,2,1)</f>
        <v>0.68511007624630915</v>
      </c>
      <c r="G138" s="11">
        <f>ABS(Tabuľka3[[#This Row],[teoreticka dist.Funkcia]]-Tabuľka3[[#This Row],[empiricka dist. funkcia N(0,2)]])</f>
        <v>5.1100762463091032E-3</v>
      </c>
      <c r="H138" s="4">
        <v>2.2601617527252529</v>
      </c>
      <c r="I138" s="1">
        <v>4</v>
      </c>
      <c r="J138" s="1">
        <v>7</v>
      </c>
      <c r="K138" s="1">
        <v>6</v>
      </c>
      <c r="L138" s="1">
        <v>3</v>
      </c>
      <c r="N138" t="s">
        <v>84</v>
      </c>
    </row>
    <row r="139" spans="1:16" x14ac:dyDescent="0.45">
      <c r="A139">
        <v>137</v>
      </c>
      <c r="B139" s="3">
        <v>1.0382996151747648</v>
      </c>
      <c r="C139" s="11">
        <f t="shared" si="6"/>
        <v>0.68500000000000005</v>
      </c>
      <c r="D139" s="11">
        <f>_xlfn.NORM.DIST(Tabuľka3[[#This Row],[x1]],0,1,1)</f>
        <v>0.85043470609783023</v>
      </c>
      <c r="E139" s="11">
        <f>ABS(Tabuľka3[[#This Row],[teoreticka dist.Funkcia]]-Tabuľka3[[#This Row],[empiricka dist. Funkcia N(0,1)]])</f>
        <v>0.16543470609783018</v>
      </c>
      <c r="F139" s="11">
        <f>_xlfn.NORM.DIST(Tabuľka3[[#This Row],[x1]],0,2,1)</f>
        <v>0.69817186129492526</v>
      </c>
      <c r="G139" s="11">
        <f>ABS(Tabuľka3[[#This Row],[teoreticka dist.Funkcia]]-Tabuľka3[[#This Row],[empiricka dist. funkcia N(0,2)]])</f>
        <v>1.3171861294925202E-2</v>
      </c>
      <c r="H139" s="4">
        <v>-0.97235749510582536</v>
      </c>
      <c r="I139" s="1">
        <v>4</v>
      </c>
      <c r="J139" s="1">
        <v>7</v>
      </c>
      <c r="K139" s="1">
        <v>5</v>
      </c>
      <c r="L139" s="1">
        <v>4</v>
      </c>
      <c r="N139" t="s">
        <v>83</v>
      </c>
    </row>
    <row r="140" spans="1:16" x14ac:dyDescent="0.45">
      <c r="A140">
        <v>138</v>
      </c>
      <c r="B140" s="3">
        <v>1.1138081390527077</v>
      </c>
      <c r="C140" s="11">
        <f t="shared" si="6"/>
        <v>0.69</v>
      </c>
      <c r="D140" s="11">
        <f>_xlfn.NORM.DIST(Tabuľka3[[#This Row],[x1]],0,1,1)</f>
        <v>0.86731924773178559</v>
      </c>
      <c r="E140" s="11">
        <f>ABS(Tabuľka3[[#This Row],[teoreticka dist.Funkcia]]-Tabuľka3[[#This Row],[empiricka dist. Funkcia N(0,1)]])</f>
        <v>0.17731924773178565</v>
      </c>
      <c r="F140" s="11">
        <f>_xlfn.NORM.DIST(Tabuľka3[[#This Row],[x1]],0,2,1)</f>
        <v>0.7112035129825458</v>
      </c>
      <c r="G140" s="11">
        <f>ABS(Tabuľka3[[#This Row],[teoreticka dist.Funkcia]]-Tabuľka3[[#This Row],[empiricka dist. funkcia N(0,2)]])</f>
        <v>2.1203512982545858E-2</v>
      </c>
      <c r="H140" s="4">
        <v>0.78285359247820452</v>
      </c>
      <c r="I140" s="1">
        <v>4</v>
      </c>
      <c r="J140" s="1">
        <v>6</v>
      </c>
      <c r="K140" s="1">
        <v>6</v>
      </c>
      <c r="L140" s="1">
        <v>5</v>
      </c>
    </row>
    <row r="141" spans="1:16" x14ac:dyDescent="0.45">
      <c r="A141">
        <v>139</v>
      </c>
      <c r="B141" s="3">
        <v>1.2004488780803513</v>
      </c>
      <c r="C141" s="11">
        <f t="shared" si="6"/>
        <v>0.69499999999999995</v>
      </c>
      <c r="D141" s="11">
        <f>_xlfn.NORM.DIST(Tabuľka3[[#This Row],[x1]],0,1,1)</f>
        <v>0.88501747216706483</v>
      </c>
      <c r="E141" s="11">
        <f>ABS(Tabuľka3[[#This Row],[teoreticka dist.Funkcia]]-Tabuľka3[[#This Row],[empiricka dist. Funkcia N(0,1)]])</f>
        <v>0.19001747216706488</v>
      </c>
      <c r="F141" s="11">
        <f>_xlfn.NORM.DIST(Tabuľka3[[#This Row],[x1]],0,2,1)</f>
        <v>0.72582166582391539</v>
      </c>
      <c r="G141" s="11">
        <f>ABS(Tabuľka3[[#This Row],[teoreticka dist.Funkcia]]-Tabuľka3[[#This Row],[empiricka dist. funkcia N(0,2)]])</f>
        <v>3.0821665823915434E-2</v>
      </c>
      <c r="H141" s="4">
        <v>1.6020650289428886</v>
      </c>
      <c r="I141" s="1">
        <v>4</v>
      </c>
      <c r="J141" s="1">
        <v>4</v>
      </c>
      <c r="K141" s="1">
        <v>4</v>
      </c>
      <c r="L141" s="1">
        <v>6</v>
      </c>
      <c r="N141" s="15" t="s">
        <v>96</v>
      </c>
      <c r="O141" s="15"/>
      <c r="P141" s="15"/>
    </row>
    <row r="142" spans="1:16" ht="14.65" thickBot="1" x14ac:dyDescent="0.5">
      <c r="A142">
        <v>140</v>
      </c>
      <c r="B142" s="3">
        <v>1.2501004675868899</v>
      </c>
      <c r="C142" s="11">
        <f t="shared" si="6"/>
        <v>0.7</v>
      </c>
      <c r="D142" s="11">
        <f>_xlfn.NORM.DIST(Tabuľka3[[#This Row],[x1]],0,1,1)</f>
        <v>0.89436857549376148</v>
      </c>
      <c r="E142" s="11">
        <f>ABS(Tabuľka3[[#This Row],[teoreticka dist.Funkcia]]-Tabuľka3[[#This Row],[empiricka dist. Funkcia N(0,1)]])</f>
        <v>0.19436857549376152</v>
      </c>
      <c r="F142" s="11">
        <f>_xlfn.NORM.DIST(Tabuľka3[[#This Row],[x1]],0,2,1)</f>
        <v>0.73403095546282715</v>
      </c>
      <c r="G142" s="11">
        <f>ABS(Tabuľka3[[#This Row],[teoreticka dist.Funkcia]]-Tabuľka3[[#This Row],[empiricka dist. funkcia N(0,2)]])</f>
        <v>3.4030955462827195E-2</v>
      </c>
      <c r="H142" s="4">
        <v>-2.8485086406581104</v>
      </c>
      <c r="I142" s="1">
        <v>6</v>
      </c>
      <c r="J142" s="1">
        <v>6</v>
      </c>
      <c r="K142" s="1">
        <v>6</v>
      </c>
      <c r="L142" s="1">
        <v>2</v>
      </c>
    </row>
    <row r="143" spans="1:16" x14ac:dyDescent="0.45">
      <c r="A143">
        <v>141</v>
      </c>
      <c r="B143" s="3">
        <v>1.2549412531370763</v>
      </c>
      <c r="C143" s="11">
        <f t="shared" si="6"/>
        <v>0.70499999999999996</v>
      </c>
      <c r="D143" s="11">
        <f>_xlfn.NORM.DIST(Tabuľka3[[#This Row],[x1]],0,1,1)</f>
        <v>0.89524995655024542</v>
      </c>
      <c r="E143" s="11">
        <f>ABS(Tabuľka3[[#This Row],[teoreticka dist.Funkcia]]-Tabuľka3[[#This Row],[empiricka dist. Funkcia N(0,1)]])</f>
        <v>0.19024995655024546</v>
      </c>
      <c r="F143" s="11">
        <f>_xlfn.NORM.DIST(Tabuľka3[[#This Row],[x1]],0,2,1)</f>
        <v>0.73482460769056568</v>
      </c>
      <c r="G143" s="11">
        <f>ABS(Tabuľka3[[#This Row],[teoreticka dist.Funkcia]]-Tabuľka3[[#This Row],[empiricka dist. funkcia N(0,2)]])</f>
        <v>2.9824607690565719E-2</v>
      </c>
      <c r="H143" s="4">
        <v>9.1410245455335826E-2</v>
      </c>
      <c r="I143" s="1">
        <v>6</v>
      </c>
      <c r="J143" s="1">
        <v>4</v>
      </c>
      <c r="K143" s="1">
        <v>6</v>
      </c>
      <c r="L143" s="1">
        <v>3</v>
      </c>
      <c r="N143" s="16" t="s">
        <v>85</v>
      </c>
      <c r="O143" s="17"/>
      <c r="P143" s="18"/>
    </row>
    <row r="144" spans="1:16" ht="14.65" thickBot="1" x14ac:dyDescent="0.5">
      <c r="A144">
        <v>142</v>
      </c>
      <c r="B144" s="3">
        <v>1.261282704945188</v>
      </c>
      <c r="C144" s="11">
        <f t="shared" si="6"/>
        <v>0.71</v>
      </c>
      <c r="D144" s="11">
        <f>_xlfn.NORM.DIST(Tabuľka3[[#This Row],[x1]],0,1,1)</f>
        <v>0.8963964949336779</v>
      </c>
      <c r="E144" s="11">
        <f>ABS(Tabuľka3[[#This Row],[teoreticka dist.Funkcia]]-Tabuľka3[[#This Row],[empiricka dist. Funkcia N(0,1)]])</f>
        <v>0.18639649493367794</v>
      </c>
      <c r="F144" s="11">
        <f>_xlfn.NORM.DIST(Tabuľka3[[#This Row],[x1]],0,2,1)</f>
        <v>0.73586247303274332</v>
      </c>
      <c r="G144" s="11">
        <f>ABS(Tabuľka3[[#This Row],[teoreticka dist.Funkcia]]-Tabuľka3[[#This Row],[empiricka dist. funkcia N(0,2)]])</f>
        <v>2.5862473032743361E-2</v>
      </c>
      <c r="H144" s="4">
        <v>-2.533459675963968</v>
      </c>
      <c r="I144" s="1">
        <v>5</v>
      </c>
      <c r="J144" s="1">
        <v>4</v>
      </c>
      <c r="K144" s="1">
        <v>4</v>
      </c>
      <c r="L144" s="1">
        <v>7</v>
      </c>
      <c r="N144" s="19" t="s">
        <v>64</v>
      </c>
      <c r="O144" s="13">
        <v>0.05</v>
      </c>
      <c r="P144" s="20"/>
    </row>
    <row r="145" spans="1:16" x14ac:dyDescent="0.45">
      <c r="A145">
        <v>143</v>
      </c>
      <c r="B145" s="3">
        <v>1.3122780728735961</v>
      </c>
      <c r="C145" s="11">
        <f t="shared" si="6"/>
        <v>0.71499999999999997</v>
      </c>
      <c r="D145" s="11">
        <f>_xlfn.NORM.DIST(Tabuľka3[[#This Row],[x1]],0,1,1)</f>
        <v>0.90528683612799721</v>
      </c>
      <c r="E145" s="11">
        <f>ABS(Tabuľka3[[#This Row],[teoreticka dist.Funkcia]]-Tabuľka3[[#This Row],[empiricka dist. Funkcia N(0,1)]])</f>
        <v>0.19028683612799724</v>
      </c>
      <c r="F145" s="11">
        <f>_xlfn.NORM.DIST(Tabuľka3[[#This Row],[x1]],0,2,1)</f>
        <v>0.74413266518303955</v>
      </c>
      <c r="G145" s="11">
        <f>ABS(Tabuľka3[[#This Row],[teoreticka dist.Funkcia]]-Tabuľka3[[#This Row],[empiricka dist. funkcia N(0,2)]])</f>
        <v>2.9132665183039586E-2</v>
      </c>
      <c r="H145" s="4">
        <v>-1.6374482331448235</v>
      </c>
      <c r="I145" s="1">
        <v>4</v>
      </c>
      <c r="J145" s="1">
        <v>3</v>
      </c>
      <c r="K145" s="1">
        <v>4</v>
      </c>
      <c r="L145" s="1">
        <v>6</v>
      </c>
      <c r="N145" s="21"/>
      <c r="O145" s="14" t="s">
        <v>0</v>
      </c>
      <c r="P145" s="22" t="s">
        <v>1</v>
      </c>
    </row>
    <row r="146" spans="1:16" x14ac:dyDescent="0.45">
      <c r="A146">
        <v>144</v>
      </c>
      <c r="B146" s="3">
        <v>1.3608632798423059</v>
      </c>
      <c r="C146" s="11">
        <f t="shared" si="6"/>
        <v>0.72</v>
      </c>
      <c r="D146" s="11">
        <f>_xlfn.NORM.DIST(Tabuľka3[[#This Row],[x1]],0,1,1)</f>
        <v>0.91322155015561335</v>
      </c>
      <c r="E146" s="11">
        <f>ABS(Tabuľka3[[#This Row],[teoreticka dist.Funkcia]]-Tabuľka3[[#This Row],[empiricka dist. Funkcia N(0,1)]])</f>
        <v>0.19322155015561338</v>
      </c>
      <c r="F146" s="11">
        <f>_xlfn.NORM.DIST(Tabuľka3[[#This Row],[x1]],0,2,1)</f>
        <v>0.75188440362684128</v>
      </c>
      <c r="G146" s="11">
        <f>ABS(Tabuľka3[[#This Row],[teoreticka dist.Funkcia]]-Tabuľka3[[#This Row],[empiricka dist. funkcia N(0,2)]])</f>
        <v>3.1884403626841307E-2</v>
      </c>
      <c r="H146" s="4">
        <v>-0.31341721498756669</v>
      </c>
      <c r="I146" s="1">
        <v>6</v>
      </c>
      <c r="J146" s="1">
        <v>5</v>
      </c>
      <c r="K146" s="1">
        <v>6</v>
      </c>
      <c r="L146" s="1">
        <v>5</v>
      </c>
      <c r="N146" s="23" t="s">
        <v>71</v>
      </c>
      <c r="O146" s="9">
        <v>0.16870163790372317</v>
      </c>
      <c r="P146" s="24">
        <v>0.89067974865974975</v>
      </c>
    </row>
    <row r="147" spans="1:16" x14ac:dyDescent="0.45">
      <c r="A147">
        <v>145</v>
      </c>
      <c r="B147" s="3">
        <v>1.4026227290742099</v>
      </c>
      <c r="C147" s="11">
        <f t="shared" si="6"/>
        <v>0.72499999999999998</v>
      </c>
      <c r="D147" s="11">
        <f>_xlfn.NORM.DIST(Tabuľka3[[#This Row],[x1]],0,1,1)</f>
        <v>0.91963531482414596</v>
      </c>
      <c r="E147" s="11">
        <f>ABS(Tabuľka3[[#This Row],[teoreticka dist.Funkcia]]-Tabuľka3[[#This Row],[empiricka dist. Funkcia N(0,1)]])</f>
        <v>0.19463531482414598</v>
      </c>
      <c r="F147" s="11">
        <f>_xlfn.NORM.DIST(Tabuľka3[[#This Row],[x1]],0,2,1)</f>
        <v>0.75844563851036684</v>
      </c>
      <c r="G147" s="11">
        <f>ABS(Tabuľka3[[#This Row],[teoreticka dist.Funkcia]]-Tabuľka3[[#This Row],[empiricka dist. funkcia N(0,2)]])</f>
        <v>3.344563851036686E-2</v>
      </c>
      <c r="H147" s="4">
        <v>-0.29411546367919073</v>
      </c>
      <c r="I147" s="1">
        <v>5</v>
      </c>
      <c r="J147" s="1">
        <v>4</v>
      </c>
      <c r="K147" s="1">
        <v>6</v>
      </c>
      <c r="L147" s="1">
        <v>4</v>
      </c>
      <c r="N147" s="23" t="s">
        <v>72</v>
      </c>
      <c r="O147" s="9">
        <v>3.963516531593454</v>
      </c>
      <c r="P147" s="24">
        <v>3.8195751955090897</v>
      </c>
    </row>
    <row r="148" spans="1:16" x14ac:dyDescent="0.45">
      <c r="A148">
        <v>146</v>
      </c>
      <c r="B148" s="3">
        <v>1.4244255908124615</v>
      </c>
      <c r="C148" s="11">
        <f t="shared" si="6"/>
        <v>0.73</v>
      </c>
      <c r="D148" s="11">
        <f>_xlfn.NORM.DIST(Tabuľka3[[#This Row],[x1]],0,1,1)</f>
        <v>0.92283834468214809</v>
      </c>
      <c r="E148" s="11">
        <f>ABS(Tabuľka3[[#This Row],[teoreticka dist.Funkcia]]-Tabuľka3[[#This Row],[empiricka dist. Funkcia N(0,1)]])</f>
        <v>0.19283834468214811</v>
      </c>
      <c r="F148" s="11">
        <f>_xlfn.NORM.DIST(Tabuľka3[[#This Row],[x1]],0,2,1)</f>
        <v>0.76183349264623756</v>
      </c>
      <c r="G148" s="11">
        <f>ABS(Tabuľka3[[#This Row],[teoreticka dist.Funkcia]]-Tabuľka3[[#This Row],[empiricka dist. funkcia N(0,2)]])</f>
        <v>3.1833492646237582E-2</v>
      </c>
      <c r="H148" s="4">
        <v>3.7531405066838488</v>
      </c>
      <c r="I148" s="1">
        <v>3</v>
      </c>
      <c r="J148" s="1">
        <v>6</v>
      </c>
      <c r="K148" s="1">
        <v>5</v>
      </c>
      <c r="L148" s="1">
        <v>6</v>
      </c>
      <c r="N148" s="23" t="s">
        <v>73</v>
      </c>
      <c r="O148" s="9">
        <v>200</v>
      </c>
      <c r="P148" s="24">
        <v>200</v>
      </c>
    </row>
    <row r="149" spans="1:16" x14ac:dyDescent="0.45">
      <c r="A149">
        <v>147</v>
      </c>
      <c r="B149" s="3">
        <v>1.4499755707220174</v>
      </c>
      <c r="C149" s="11">
        <f t="shared" si="6"/>
        <v>0.73499999999999999</v>
      </c>
      <c r="D149" s="11">
        <f>_xlfn.NORM.DIST(Tabuľka3[[#This Row],[x1]],0,1,1)</f>
        <v>0.92646733414195659</v>
      </c>
      <c r="E149" s="11">
        <f>ABS(Tabuľka3[[#This Row],[teoreticka dist.Funkcia]]-Tabuľka3[[#This Row],[empiricka dist. Funkcia N(0,1)]])</f>
        <v>0.1914673341419566</v>
      </c>
      <c r="F149" s="11">
        <f>_xlfn.NORM.DIST(Tabuľka3[[#This Row],[x1]],0,2,1)</f>
        <v>0.76577023803825395</v>
      </c>
      <c r="G149" s="11">
        <f>ABS(Tabuľka3[[#This Row],[teoreticka dist.Funkcia]]-Tabuľka3[[#This Row],[empiricka dist. funkcia N(0,2)]])</f>
        <v>3.0770238038253961E-2</v>
      </c>
      <c r="H149" s="4">
        <v>0.37468146526953205</v>
      </c>
      <c r="I149" s="1">
        <v>6</v>
      </c>
      <c r="J149" s="1">
        <v>6</v>
      </c>
      <c r="K149" s="1">
        <v>5</v>
      </c>
      <c r="L149" s="1">
        <v>6</v>
      </c>
      <c r="N149" s="23" t="s">
        <v>86</v>
      </c>
      <c r="O149" s="9">
        <v>-5.8939607044273612E-3</v>
      </c>
      <c r="P149" s="24"/>
    </row>
    <row r="150" spans="1:16" x14ac:dyDescent="0.45">
      <c r="A150">
        <v>148</v>
      </c>
      <c r="B150" s="3">
        <v>1.4928946256986819</v>
      </c>
      <c r="C150" s="11">
        <f t="shared" si="6"/>
        <v>0.74</v>
      </c>
      <c r="D150" s="11">
        <f>_xlfn.NORM.DIST(Tabuľka3[[#This Row],[x1]],0,1,1)</f>
        <v>0.9322676139190974</v>
      </c>
      <c r="E150" s="11">
        <f>ABS(Tabuľka3[[#This Row],[teoreticka dist.Funkcia]]-Tabuľka3[[#This Row],[empiricka dist. Funkcia N(0,1)]])</f>
        <v>0.19226761391909741</v>
      </c>
      <c r="F150" s="11">
        <f>_xlfn.NORM.DIST(Tabuľka3[[#This Row],[x1]],0,2,1)</f>
        <v>0.77230137621359507</v>
      </c>
      <c r="G150" s="11">
        <f>ABS(Tabuľka3[[#This Row],[teoreticka dist.Funkcia]]-Tabuľka3[[#This Row],[empiricka dist. funkcia N(0,2)]])</f>
        <v>3.2301376213595079E-2</v>
      </c>
      <c r="H150" s="4">
        <v>-1.4747441784711555</v>
      </c>
      <c r="I150" s="1">
        <v>4</v>
      </c>
      <c r="J150" s="1">
        <v>5</v>
      </c>
      <c r="K150" s="1">
        <v>4</v>
      </c>
      <c r="L150" s="1">
        <v>3</v>
      </c>
      <c r="N150" s="23" t="s">
        <v>87</v>
      </c>
      <c r="O150" s="9">
        <v>0</v>
      </c>
      <c r="P150" s="24"/>
    </row>
    <row r="151" spans="1:16" x14ac:dyDescent="0.45">
      <c r="A151">
        <v>149</v>
      </c>
      <c r="B151" s="3">
        <v>1.5270734365913086</v>
      </c>
      <c r="C151" s="11">
        <f t="shared" si="6"/>
        <v>0.745</v>
      </c>
      <c r="D151" s="11">
        <f>_xlfn.NORM.DIST(Tabuľka3[[#This Row],[x1]],0,1,1)</f>
        <v>0.93662862429176441</v>
      </c>
      <c r="E151" s="11">
        <f>ABS(Tabuľka3[[#This Row],[teoreticka dist.Funkcia]]-Tabuľka3[[#This Row],[empiricka dist. Funkcia N(0,1)]])</f>
        <v>0.19162862429176442</v>
      </c>
      <c r="F151" s="11">
        <f>_xlfn.NORM.DIST(Tabuľka3[[#This Row],[x1]],0,2,1)</f>
        <v>0.77742831354551711</v>
      </c>
      <c r="G151" s="11">
        <f>ABS(Tabuľka3[[#This Row],[teoreticka dist.Funkcia]]-Tabuľka3[[#This Row],[empiricka dist. funkcia N(0,2)]])</f>
        <v>3.2428313545517118E-2</v>
      </c>
      <c r="H151" s="4">
        <v>3.1975847630528733</v>
      </c>
      <c r="I151" s="1">
        <v>5</v>
      </c>
      <c r="J151" s="1">
        <v>3</v>
      </c>
      <c r="K151" s="1">
        <v>3</v>
      </c>
      <c r="L151" s="1">
        <v>5</v>
      </c>
      <c r="N151" s="23" t="s">
        <v>74</v>
      </c>
      <c r="O151" s="9">
        <v>199</v>
      </c>
      <c r="P151" s="24"/>
    </row>
    <row r="152" spans="1:16" x14ac:dyDescent="0.45">
      <c r="A152">
        <v>150</v>
      </c>
      <c r="B152" s="3">
        <v>1.5800333130755462</v>
      </c>
      <c r="C152" s="11">
        <f t="shared" si="6"/>
        <v>0.75</v>
      </c>
      <c r="D152" s="11">
        <f>_xlfn.NORM.DIST(Tabuľka3[[#This Row],[x1]],0,1,1)</f>
        <v>0.9429503811689206</v>
      </c>
      <c r="E152" s="11">
        <f>ABS(Tabuľka3[[#This Row],[teoreticka dist.Funkcia]]-Tabuľka3[[#This Row],[empiricka dist. Funkcia N(0,1)]])</f>
        <v>0.1929503811689206</v>
      </c>
      <c r="F152" s="11">
        <f>_xlfn.NORM.DIST(Tabuľka3[[#This Row],[x1]],0,2,1)</f>
        <v>0.78524097957634609</v>
      </c>
      <c r="G152" s="11">
        <f>ABS(Tabuľka3[[#This Row],[teoreticka dist.Funkcia]]-Tabuľka3[[#This Row],[empiricka dist. funkcia N(0,2)]])</f>
        <v>3.5240979576346088E-2</v>
      </c>
      <c r="H152" s="4">
        <v>-1.4020391720114276</v>
      </c>
      <c r="I152" s="1">
        <v>4</v>
      </c>
      <c r="J152" s="1">
        <v>6</v>
      </c>
      <c r="K152" s="1">
        <v>7</v>
      </c>
      <c r="L152" s="1">
        <v>4</v>
      </c>
      <c r="N152" s="23" t="s">
        <v>88</v>
      </c>
      <c r="O152" s="9">
        <v>-3.6491109767392382</v>
      </c>
      <c r="P152" s="24"/>
    </row>
    <row r="153" spans="1:16" x14ac:dyDescent="0.45">
      <c r="A153">
        <v>151</v>
      </c>
      <c r="B153" s="3">
        <v>1.607991180208046</v>
      </c>
      <c r="C153" s="11">
        <f t="shared" si="6"/>
        <v>0.755</v>
      </c>
      <c r="D153" s="11">
        <f>_xlfn.NORM.DIST(Tabuľka3[[#This Row],[x1]],0,1,1)</f>
        <v>0.94608144477786971</v>
      </c>
      <c r="E153" s="11">
        <f>ABS(Tabuľka3[[#This Row],[teoreticka dist.Funkcia]]-Tabuľka3[[#This Row],[empiricka dist. Funkcia N(0,1)]])</f>
        <v>0.1910814447778697</v>
      </c>
      <c r="F153" s="11">
        <f>_xlfn.NORM.DIST(Tabuľka3[[#This Row],[x1]],0,2,1)</f>
        <v>0.78930023907494262</v>
      </c>
      <c r="G153" s="11">
        <f>ABS(Tabuľka3[[#This Row],[teoreticka dist.Funkcia]]-Tabuľka3[[#This Row],[empiricka dist. funkcia N(0,2)]])</f>
        <v>3.4300239074942618E-2</v>
      </c>
      <c r="H153" s="4">
        <v>0.88082208801642992</v>
      </c>
      <c r="N153" s="23" t="s">
        <v>89</v>
      </c>
      <c r="O153" s="9">
        <v>1.6808706810851642E-4</v>
      </c>
      <c r="P153" s="24"/>
    </row>
    <row r="154" spans="1:16" x14ac:dyDescent="0.45">
      <c r="A154">
        <v>152</v>
      </c>
      <c r="B154" s="3">
        <v>1.6113745004986413</v>
      </c>
      <c r="C154" s="11">
        <f t="shared" si="6"/>
        <v>0.76</v>
      </c>
      <c r="D154" s="11">
        <f>_xlfn.NORM.DIST(Tabuľka3[[#This Row],[x1]],0,1,1)</f>
        <v>0.94645093919949974</v>
      </c>
      <c r="E154" s="11">
        <f>ABS(Tabuľka3[[#This Row],[teoreticka dist.Funkcia]]-Tabuľka3[[#This Row],[empiricka dist. Funkcia N(0,1)]])</f>
        <v>0.18645093919949973</v>
      </c>
      <c r="F154" s="11">
        <f>_xlfn.NORM.DIST(Tabuľka3[[#This Row],[x1]],0,2,1)</f>
        <v>0.78978839859081007</v>
      </c>
      <c r="G154" s="11">
        <f>ABS(Tabuľka3[[#This Row],[teoreticka dist.Funkcia]]-Tabuľka3[[#This Row],[empiricka dist. funkcia N(0,2)]])</f>
        <v>2.9788398590810061E-2</v>
      </c>
      <c r="H154" s="4">
        <v>-1.4242172003141604</v>
      </c>
      <c r="N154" s="23" t="s">
        <v>90</v>
      </c>
      <c r="O154" s="9">
        <v>1.6525467461665586</v>
      </c>
      <c r="P154" s="24"/>
    </row>
    <row r="155" spans="1:16" x14ac:dyDescent="0.45">
      <c r="A155">
        <v>153</v>
      </c>
      <c r="B155" s="3">
        <v>1.6330591279256623</v>
      </c>
      <c r="C155" s="11">
        <f t="shared" si="6"/>
        <v>0.76500000000000001</v>
      </c>
      <c r="D155" s="11">
        <f>_xlfn.NORM.DIST(Tabuľka3[[#This Row],[x1]],0,1,1)</f>
        <v>0.9487717191913051</v>
      </c>
      <c r="E155" s="11">
        <f>ABS(Tabuľka3[[#This Row],[teoreticka dist.Funkcia]]-Tabuľka3[[#This Row],[empiricka dist. Funkcia N(0,1)]])</f>
        <v>0.18377171919130508</v>
      </c>
      <c r="F155" s="11">
        <f>_xlfn.NORM.DIST(Tabuľka3[[#This Row],[x1]],0,2,1)</f>
        <v>0.7929013391052433</v>
      </c>
      <c r="G155" s="11">
        <f>ABS(Tabuľka3[[#This Row],[teoreticka dist.Funkcia]]-Tabuľka3[[#This Row],[empiricka dist. funkcia N(0,2)]])</f>
        <v>2.7901339105243284E-2</v>
      </c>
      <c r="H155" s="4">
        <v>0.95876351022161543</v>
      </c>
      <c r="N155" s="23" t="s">
        <v>91</v>
      </c>
      <c r="O155" s="9">
        <v>3.3617413621703284E-4</v>
      </c>
      <c r="P155" s="24"/>
    </row>
    <row r="156" spans="1:16" ht="14.65" thickBot="1" x14ac:dyDescent="0.5">
      <c r="A156">
        <v>154</v>
      </c>
      <c r="B156" s="3">
        <v>1.6722378859412856</v>
      </c>
      <c r="C156" s="11">
        <f t="shared" si="6"/>
        <v>0.77</v>
      </c>
      <c r="D156" s="11">
        <f>_xlfn.NORM.DIST(Tabuľka3[[#This Row],[x1]],0,1,1)</f>
        <v>0.95276128876216082</v>
      </c>
      <c r="E156" s="11">
        <f>ABS(Tabuľka3[[#This Row],[teoreticka dist.Funkcia]]-Tabuľka3[[#This Row],[empiricka dist. Funkcia N(0,1)]])</f>
        <v>0.1827612887621608</v>
      </c>
      <c r="F156" s="11">
        <f>_xlfn.NORM.DIST(Tabuľka3[[#This Row],[x1]],0,2,1)</f>
        <v>0.79845600369385683</v>
      </c>
      <c r="G156" s="11">
        <f>ABS(Tabuľka3[[#This Row],[teoreticka dist.Funkcia]]-Tabuľka3[[#This Row],[empiricka dist. funkcia N(0,2)]])</f>
        <v>2.8456003693856813E-2</v>
      </c>
      <c r="H156" s="4">
        <v>3.505298652977217</v>
      </c>
      <c r="N156" s="25" t="s">
        <v>92</v>
      </c>
      <c r="O156" s="2">
        <v>1.9719565442517553</v>
      </c>
      <c r="P156" s="26"/>
    </row>
    <row r="157" spans="1:16" x14ac:dyDescent="0.45">
      <c r="A157">
        <v>155</v>
      </c>
      <c r="B157" s="3">
        <v>1.7546062736073509</v>
      </c>
      <c r="C157" s="11">
        <f t="shared" si="6"/>
        <v>0.77500000000000002</v>
      </c>
      <c r="D157" s="11">
        <f>_xlfn.NORM.DIST(Tabuľka3[[#This Row],[x1]],0,1,1)</f>
        <v>0.96033666118646921</v>
      </c>
      <c r="E157" s="11">
        <f>ABS(Tabuľka3[[#This Row],[teoreticka dist.Funkcia]]-Tabuľka3[[#This Row],[empiricka dist. Funkcia N(0,1)]])</f>
        <v>0.18533666118646919</v>
      </c>
      <c r="F157" s="11">
        <f>_xlfn.NORM.DIST(Tabuľka3[[#This Row],[x1]],0,2,1)</f>
        <v>0.8098389955417804</v>
      </c>
      <c r="G157" s="11">
        <f>ABS(Tabuľka3[[#This Row],[teoreticka dist.Funkcia]]-Tabuľka3[[#This Row],[empiricka dist. funkcia N(0,2)]])</f>
        <v>3.4838995541780382E-2</v>
      </c>
      <c r="H157" s="4">
        <v>7.3001754353754222E-3</v>
      </c>
    </row>
    <row r="158" spans="1:16" x14ac:dyDescent="0.45">
      <c r="A158">
        <v>156</v>
      </c>
      <c r="B158" s="3">
        <v>1.8076070773531683</v>
      </c>
      <c r="C158" s="11">
        <f t="shared" si="6"/>
        <v>0.78</v>
      </c>
      <c r="D158" s="11">
        <f>_xlfn.NORM.DIST(Tabuľka3[[#This Row],[x1]],0,1,1)</f>
        <v>0.9646661620259338</v>
      </c>
      <c r="E158" s="11">
        <f>ABS(Tabuľka3[[#This Row],[teoreticka dist.Funkcia]]-Tabuľka3[[#This Row],[empiricka dist. Funkcia N(0,1)]])</f>
        <v>0.18466616202593378</v>
      </c>
      <c r="F158" s="11">
        <f>_xlfn.NORM.DIST(Tabuľka3[[#This Row],[x1]],0,2,1)</f>
        <v>0.81695020748973435</v>
      </c>
      <c r="G158" s="11">
        <f>ABS(Tabuľka3[[#This Row],[teoreticka dist.Funkcia]]-Tabuľka3[[#This Row],[empiricka dist. funkcia N(0,2)]])</f>
        <v>3.6950207489734321E-2</v>
      </c>
      <c r="H158" s="4">
        <v>1.375430317944847</v>
      </c>
      <c r="N158" t="s">
        <v>93</v>
      </c>
    </row>
    <row r="159" spans="1:16" x14ac:dyDescent="0.45">
      <c r="A159">
        <v>157</v>
      </c>
      <c r="B159" s="3">
        <v>1.8600167095428333</v>
      </c>
      <c r="C159" s="11">
        <f t="shared" si="6"/>
        <v>0.78500000000000003</v>
      </c>
      <c r="D159" s="11">
        <f>_xlfn.NORM.DIST(Tabuľka3[[#This Row],[x1]],0,1,1)</f>
        <v>0.96855841904051321</v>
      </c>
      <c r="E159" s="11">
        <f>ABS(Tabuľka3[[#This Row],[teoreticka dist.Funkcia]]-Tabuľka3[[#This Row],[empiricka dist. Funkcia N(0,1)]])</f>
        <v>0.18355841904051318</v>
      </c>
      <c r="F159" s="11">
        <f>_xlfn.NORM.DIST(Tabuľka3[[#This Row],[x1]],0,2,1)</f>
        <v>0.82381662063413152</v>
      </c>
      <c r="G159" s="11">
        <f>ABS(Tabuľka3[[#This Row],[teoreticka dist.Funkcia]]-Tabuľka3[[#This Row],[empiricka dist. funkcia N(0,2)]])</f>
        <v>3.8816620634131493E-2</v>
      </c>
      <c r="H159" s="4">
        <v>0.48021468298975378</v>
      </c>
      <c r="N159" t="s">
        <v>94</v>
      </c>
    </row>
    <row r="160" spans="1:16" x14ac:dyDescent="0.45">
      <c r="A160">
        <v>158</v>
      </c>
      <c r="B160" s="3">
        <v>1.869466359494254</v>
      </c>
      <c r="C160" s="11">
        <f t="shared" si="6"/>
        <v>0.79</v>
      </c>
      <c r="D160" s="11">
        <f>_xlfn.NORM.DIST(Tabuľka3[[#This Row],[x1]],0,1,1)</f>
        <v>0.96922102015120282</v>
      </c>
      <c r="E160" s="11">
        <f>ABS(Tabuľka3[[#This Row],[teoreticka dist.Funkcia]]-Tabuľka3[[#This Row],[empiricka dist. Funkcia N(0,1)]])</f>
        <v>0.17922102015120278</v>
      </c>
      <c r="F160" s="11">
        <f>_xlfn.NORM.DIST(Tabuľka3[[#This Row],[x1]],0,2,1)</f>
        <v>0.82503708844832047</v>
      </c>
      <c r="G160" s="11">
        <f>ABS(Tabuľka3[[#This Row],[teoreticka dist.Funkcia]]-Tabuľka3[[#This Row],[empiricka dist. funkcia N(0,2)]])</f>
        <v>3.503708844832043E-2</v>
      </c>
      <c r="H160" s="4">
        <v>1.3020113581442274</v>
      </c>
    </row>
    <row r="161" spans="1:14" x14ac:dyDescent="0.45">
      <c r="A161">
        <v>159</v>
      </c>
      <c r="B161" s="3">
        <v>1.8880200514104217</v>
      </c>
      <c r="C161" s="11">
        <f t="shared" si="6"/>
        <v>0.79500000000000004</v>
      </c>
      <c r="D161" s="11">
        <f>_xlfn.NORM.DIST(Tabuľka3[[#This Row],[x1]],0,1,1)</f>
        <v>0.97048837068576566</v>
      </c>
      <c r="E161" s="11">
        <f>ABS(Tabuľka3[[#This Row],[teoreticka dist.Funkcia]]-Tabuľka3[[#This Row],[empiricka dist. Funkcia N(0,1)]])</f>
        <v>0.17548837068576562</v>
      </c>
      <c r="F161" s="11">
        <f>_xlfn.NORM.DIST(Tabuľka3[[#This Row],[x1]],0,2,1)</f>
        <v>0.82741773748497016</v>
      </c>
      <c r="G161" s="11">
        <f>ABS(Tabuľka3[[#This Row],[teoreticka dist.Funkcia]]-Tabuľka3[[#This Row],[empiricka dist. funkcia N(0,2)]])</f>
        <v>3.2417737484970122E-2</v>
      </c>
      <c r="H161" s="4">
        <v>0.6102360455552116</v>
      </c>
      <c r="N161" t="s">
        <v>95</v>
      </c>
    </row>
    <row r="162" spans="1:14" x14ac:dyDescent="0.45">
      <c r="A162">
        <v>160</v>
      </c>
      <c r="B162" s="3">
        <v>1.8894525055657141</v>
      </c>
      <c r="C162" s="11">
        <f t="shared" si="6"/>
        <v>0.8</v>
      </c>
      <c r="D162" s="11">
        <f>_xlfn.NORM.DIST(Tabuľka3[[#This Row],[x1]],0,1,1)</f>
        <v>0.97058438946278047</v>
      </c>
      <c r="E162" s="11">
        <f>ABS(Tabuľka3[[#This Row],[teoreticka dist.Funkcia]]-Tabuľka3[[#This Row],[empiricka dist. Funkcia N(0,1)]])</f>
        <v>0.17058438946278043</v>
      </c>
      <c r="F162" s="11">
        <f>_xlfn.NORM.DIST(Tabuľka3[[#This Row],[x1]],0,2,1)</f>
        <v>0.82760067472392818</v>
      </c>
      <c r="G162" s="11">
        <f>ABS(Tabuľka3[[#This Row],[teoreticka dist.Funkcia]]-Tabuľka3[[#This Row],[empiricka dist. funkcia N(0,2)]])</f>
        <v>2.7600674723928131E-2</v>
      </c>
      <c r="H162" s="4">
        <v>1.4811090548173524</v>
      </c>
    </row>
    <row r="163" spans="1:14" x14ac:dyDescent="0.45">
      <c r="A163">
        <v>161</v>
      </c>
      <c r="B163" s="3">
        <v>1.8899345377576537</v>
      </c>
      <c r="C163" s="11">
        <f t="shared" ref="C163:C194" si="7">A163/200</f>
        <v>0.80500000000000005</v>
      </c>
      <c r="D163" s="11">
        <f>_xlfn.NORM.DIST(Tabuľka3[[#This Row],[x1]],0,1,1)</f>
        <v>0.97061664215723908</v>
      </c>
      <c r="E163" s="11">
        <f>ABS(Tabuľka3[[#This Row],[teoreticka dist.Funkcia]]-Tabuľka3[[#This Row],[empiricka dist. Funkcia N(0,1)]])</f>
        <v>0.16561664215723904</v>
      </c>
      <c r="F163" s="11">
        <f>_xlfn.NORM.DIST(Tabuľka3[[#This Row],[x1]],0,2,1)</f>
        <v>0.82766220673135082</v>
      </c>
      <c r="G163" s="11">
        <f>ABS(Tabuľka3[[#This Row],[teoreticka dist.Funkcia]]-Tabuľka3[[#This Row],[empiricka dist. funkcia N(0,2)]])</f>
        <v>2.2662206731350776E-2</v>
      </c>
      <c r="H163" s="4">
        <v>1.2896376827266067</v>
      </c>
    </row>
    <row r="164" spans="1:14" x14ac:dyDescent="0.45">
      <c r="A164">
        <v>162</v>
      </c>
      <c r="B164" s="3">
        <v>1.9217350200051442</v>
      </c>
      <c r="C164" s="11">
        <f t="shared" si="7"/>
        <v>0.81</v>
      </c>
      <c r="D164" s="11">
        <f>_xlfn.NORM.DIST(Tabuľka3[[#This Row],[x1]],0,1,1)</f>
        <v>0.97268044582631741</v>
      </c>
      <c r="E164" s="11">
        <f>ABS(Tabuľka3[[#This Row],[teoreticka dist.Funkcia]]-Tabuľka3[[#This Row],[empiricka dist. Funkcia N(0,1)]])</f>
        <v>0.16268044582631735</v>
      </c>
      <c r="F164" s="11">
        <f>_xlfn.NORM.DIST(Tabuľka3[[#This Row],[x1]],0,2,1)</f>
        <v>0.8316906056111939</v>
      </c>
      <c r="G164" s="11">
        <f>ABS(Tabuľka3[[#This Row],[teoreticka dist.Funkcia]]-Tabuľka3[[#This Row],[empiricka dist. funkcia N(0,2)]])</f>
        <v>2.1690605611193847E-2</v>
      </c>
      <c r="H164" s="4">
        <v>1.2880915417335927</v>
      </c>
    </row>
    <row r="165" spans="1:14" x14ac:dyDescent="0.45">
      <c r="A165">
        <v>163</v>
      </c>
      <c r="B165" s="3">
        <v>2.0191782823530957</v>
      </c>
      <c r="C165" s="11">
        <f t="shared" si="7"/>
        <v>0.81499999999999995</v>
      </c>
      <c r="D165" s="11">
        <f>_xlfn.NORM.DIST(Tabuľka3[[#This Row],[x1]],0,1,1)</f>
        <v>0.97826565363187379</v>
      </c>
      <c r="E165" s="11">
        <f>ABS(Tabuľka3[[#This Row],[teoreticka dist.Funkcia]]-Tabuľka3[[#This Row],[empiricka dist. Funkcia N(0,1)]])</f>
        <v>0.16326565363187384</v>
      </c>
      <c r="F165" s="11">
        <f>_xlfn.NORM.DIST(Tabuľka3[[#This Row],[x1]],0,2,1)</f>
        <v>0.84365391287562574</v>
      </c>
      <c r="G165" s="11">
        <f>ABS(Tabuľka3[[#This Row],[teoreticka dist.Funkcia]]-Tabuľka3[[#This Row],[empiricka dist. funkcia N(0,2)]])</f>
        <v>2.8653912875625798E-2</v>
      </c>
      <c r="H165" s="4">
        <v>1.4074013304489199</v>
      </c>
    </row>
    <row r="166" spans="1:14" x14ac:dyDescent="0.45">
      <c r="A166">
        <v>164</v>
      </c>
      <c r="B166" s="3">
        <v>2.032975316978991</v>
      </c>
      <c r="C166" s="11">
        <f t="shared" si="7"/>
        <v>0.82</v>
      </c>
      <c r="D166" s="11">
        <f>_xlfn.NORM.DIST(Tabuľka3[[#This Row],[x1]],0,1,1)</f>
        <v>0.97897249160236155</v>
      </c>
      <c r="E166" s="11">
        <f>ABS(Tabuľka3[[#This Row],[teoreticka dist.Funkcia]]-Tabuľka3[[#This Row],[empiricka dist. Funkcia N(0,1)]])</f>
        <v>0.1589724916023616</v>
      </c>
      <c r="F166" s="11">
        <f>_xlfn.NORM.DIST(Tabuľka3[[#This Row],[x1]],0,2,1)</f>
        <v>0.84530138921441078</v>
      </c>
      <c r="G166" s="11">
        <f>ABS(Tabuľka3[[#This Row],[teoreticka dist.Funkcia]]-Tabuľka3[[#This Row],[empiricka dist. funkcia N(0,2)]])</f>
        <v>2.530138921441083E-2</v>
      </c>
      <c r="H166" s="4">
        <v>2.2592272469191812</v>
      </c>
    </row>
    <row r="167" spans="1:14" x14ac:dyDescent="0.45">
      <c r="A167">
        <v>165</v>
      </c>
      <c r="B167" s="3">
        <v>2.0796960598090664</v>
      </c>
      <c r="C167" s="11">
        <f t="shared" si="7"/>
        <v>0.82499999999999996</v>
      </c>
      <c r="D167" s="11">
        <f>_xlfn.NORM.DIST(Tabuľka3[[#This Row],[x1]],0,1,1)</f>
        <v>0.98122329013397513</v>
      </c>
      <c r="E167" s="11">
        <f>ABS(Tabuľka3[[#This Row],[teoreticka dist.Funkcia]]-Tabuľka3[[#This Row],[empiricka dist. Funkcia N(0,1)]])</f>
        <v>0.15622329013397518</v>
      </c>
      <c r="F167" s="11">
        <f>_xlfn.NORM.DIST(Tabuľka3[[#This Row],[x1]],0,2,1)</f>
        <v>0.85079474468128324</v>
      </c>
      <c r="G167" s="11">
        <f>ABS(Tabuľka3[[#This Row],[teoreticka dist.Funkcia]]-Tabuľka3[[#This Row],[empiricka dist. funkcia N(0,2)]])</f>
        <v>2.5794744681283288E-2</v>
      </c>
      <c r="H167" s="4">
        <v>1.2279216460010502</v>
      </c>
    </row>
    <row r="168" spans="1:14" x14ac:dyDescent="0.45">
      <c r="A168">
        <v>166</v>
      </c>
      <c r="B168" s="3">
        <v>2.0989728000131436</v>
      </c>
      <c r="C168" s="11">
        <f t="shared" si="7"/>
        <v>0.83</v>
      </c>
      <c r="D168" s="11">
        <f>_xlfn.NORM.DIST(Tabuľka3[[#This Row],[x1]],0,1,1)</f>
        <v>0.9820903507315859</v>
      </c>
      <c r="E168" s="11">
        <f>ABS(Tabuľka3[[#This Row],[teoreticka dist.Funkcia]]-Tabuľka3[[#This Row],[empiricka dist. Funkcia N(0,1)]])</f>
        <v>0.15209035073158594</v>
      </c>
      <c r="F168" s="11">
        <f>_xlfn.NORM.DIST(Tabuľka3[[#This Row],[x1]],0,2,1)</f>
        <v>0.85302284432191744</v>
      </c>
      <c r="G168" s="11">
        <f>ABS(Tabuľka3[[#This Row],[teoreticka dist.Funkcia]]-Tabuľka3[[#This Row],[empiricka dist. funkcia N(0,2)]])</f>
        <v>2.3022844321917479E-2</v>
      </c>
      <c r="H168" s="4">
        <v>-1.3227448764373548</v>
      </c>
    </row>
    <row r="169" spans="1:14" x14ac:dyDescent="0.45">
      <c r="A169">
        <v>167</v>
      </c>
      <c r="B169" s="3">
        <v>2.1300093067111447</v>
      </c>
      <c r="C169" s="11">
        <f t="shared" si="7"/>
        <v>0.83499999999999996</v>
      </c>
      <c r="D169" s="11">
        <f>_xlfn.NORM.DIST(Tabuľka3[[#This Row],[x1]],0,1,1)</f>
        <v>0.98341457748925309</v>
      </c>
      <c r="E169" s="11">
        <f>ABS(Tabuľka3[[#This Row],[teoreticka dist.Funkcia]]-Tabuľka3[[#This Row],[empiricka dist. Funkcia N(0,1)]])</f>
        <v>0.14841457748925313</v>
      </c>
      <c r="F169" s="11">
        <f>_xlfn.NORM.DIST(Tabuľka3[[#This Row],[x1]],0,2,1)</f>
        <v>0.85656308800936642</v>
      </c>
      <c r="G169" s="11">
        <f>ABS(Tabuľka3[[#This Row],[teoreticka dist.Funkcia]]-Tabuľka3[[#This Row],[empiricka dist. funkcia N(0,2)]])</f>
        <v>2.156308800936646E-2</v>
      </c>
      <c r="H169" s="4">
        <v>3.056458470178768</v>
      </c>
    </row>
    <row r="170" spans="1:14" x14ac:dyDescent="0.45">
      <c r="A170">
        <v>168</v>
      </c>
      <c r="B170" s="3">
        <v>2.1900450519751757</v>
      </c>
      <c r="C170" s="11">
        <f t="shared" si="7"/>
        <v>0.84</v>
      </c>
      <c r="D170" s="11">
        <f>_xlfn.NORM.DIST(Tabuľka3[[#This Row],[x1]],0,1,1)</f>
        <v>0.98573951517755898</v>
      </c>
      <c r="E170" s="11">
        <f>ABS(Tabuľka3[[#This Row],[teoreticka dist.Funkcia]]-Tabuľka3[[#This Row],[empiricka dist. Funkcia N(0,1)]])</f>
        <v>0.14573951517755901</v>
      </c>
      <c r="F170" s="11">
        <f>_xlfn.NORM.DIST(Tabuľka3[[#This Row],[x1]],0,2,1)</f>
        <v>0.86324661603670938</v>
      </c>
      <c r="G170" s="11">
        <f>ABS(Tabuľka3[[#This Row],[teoreticka dist.Funkcia]]-Tabuľka3[[#This Row],[empiricka dist. funkcia N(0,2)]])</f>
        <v>2.3246616036709411E-2</v>
      </c>
      <c r="H170" s="4">
        <v>4.0741830414626747</v>
      </c>
    </row>
    <row r="171" spans="1:14" x14ac:dyDescent="0.45">
      <c r="A171">
        <v>169</v>
      </c>
      <c r="B171" s="3">
        <v>2.2346148398355581</v>
      </c>
      <c r="C171" s="11">
        <f t="shared" si="7"/>
        <v>0.84499999999999997</v>
      </c>
      <c r="D171" s="11">
        <f>_xlfn.NORM.DIST(Tabuľka3[[#This Row],[x1]],0,1,1)</f>
        <v>0.98727867712743045</v>
      </c>
      <c r="E171" s="11">
        <f>ABS(Tabuľka3[[#This Row],[teoreticka dist.Funkcia]]-Tabuľka3[[#This Row],[empiricka dist. Funkcia N(0,1)]])</f>
        <v>0.14227867712743048</v>
      </c>
      <c r="F171" s="11">
        <f>_xlfn.NORM.DIST(Tabuľka3[[#This Row],[x1]],0,2,1)</f>
        <v>0.86806854798183708</v>
      </c>
      <c r="G171" s="11">
        <f>ABS(Tabuľka3[[#This Row],[teoreticka dist.Funkcia]]-Tabuľka3[[#This Row],[empiricka dist. funkcia N(0,2)]])</f>
        <v>2.3068547981837106E-2</v>
      </c>
      <c r="H171" s="4">
        <v>0.63655227475101128</v>
      </c>
    </row>
    <row r="172" spans="1:14" x14ac:dyDescent="0.45">
      <c r="A172">
        <v>170</v>
      </c>
      <c r="B172" s="3">
        <v>2.2406220523407683</v>
      </c>
      <c r="C172" s="11">
        <f t="shared" si="7"/>
        <v>0.85</v>
      </c>
      <c r="D172" s="11">
        <f>_xlfn.NORM.DIST(Tabuľka3[[#This Row],[x1]],0,1,1)</f>
        <v>0.98747471648578233</v>
      </c>
      <c r="E172" s="11">
        <f>ABS(Tabuľka3[[#This Row],[teoreticka dist.Funkcia]]-Tabuľka3[[#This Row],[empiricka dist. Funkcia N(0,1)]])</f>
        <v>0.13747471648578236</v>
      </c>
      <c r="F172" s="11">
        <f>_xlfn.NORM.DIST(Tabuľka3[[#This Row],[x1]],0,2,1)</f>
        <v>0.86870937749572152</v>
      </c>
      <c r="G172" s="11">
        <f>ABS(Tabuľka3[[#This Row],[teoreticka dist.Funkcia]]-Tabuľka3[[#This Row],[empiricka dist. funkcia N(0,2)]])</f>
        <v>1.8709377495721546E-2</v>
      </c>
      <c r="H172" s="4">
        <v>1.412555891671218</v>
      </c>
    </row>
    <row r="173" spans="1:14" x14ac:dyDescent="0.45">
      <c r="A173">
        <v>171</v>
      </c>
      <c r="B173" s="3">
        <v>2.2677659217151813</v>
      </c>
      <c r="C173" s="11">
        <f t="shared" si="7"/>
        <v>0.85499999999999998</v>
      </c>
      <c r="D173" s="11">
        <f>_xlfn.NORM.DIST(Tabuľka3[[#This Row],[x1]],0,1,1)</f>
        <v>0.98832826124596873</v>
      </c>
      <c r="E173" s="11">
        <f>ABS(Tabuľka3[[#This Row],[teoreticka dist.Funkcia]]-Tabuľka3[[#This Row],[empiricka dist. Funkcia N(0,1)]])</f>
        <v>0.13332826124596875</v>
      </c>
      <c r="F173" s="11">
        <f>_xlfn.NORM.DIST(Tabuľka3[[#This Row],[x1]],0,2,1)</f>
        <v>0.87157817731199627</v>
      </c>
      <c r="G173" s="11">
        <f>ABS(Tabuľka3[[#This Row],[teoreticka dist.Funkcia]]-Tabuľka3[[#This Row],[empiricka dist. funkcia N(0,2)]])</f>
        <v>1.6578177311996289E-2</v>
      </c>
      <c r="H173" s="4">
        <v>0.76961362335714512</v>
      </c>
    </row>
    <row r="174" spans="1:14" x14ac:dyDescent="0.45">
      <c r="A174">
        <v>172</v>
      </c>
      <c r="B174" s="3">
        <v>2.3445045371772721</v>
      </c>
      <c r="C174" s="11">
        <f t="shared" si="7"/>
        <v>0.86</v>
      </c>
      <c r="D174" s="11">
        <f>_xlfn.NORM.DIST(Tabuľka3[[#This Row],[x1]],0,1,1)</f>
        <v>0.99047381064296458</v>
      </c>
      <c r="E174" s="11">
        <f>ABS(Tabuľka3[[#This Row],[teoreticka dist.Funkcia]]-Tabuľka3[[#This Row],[empiricka dist. Funkcia N(0,1)]])</f>
        <v>0.13047381064296459</v>
      </c>
      <c r="F174" s="11">
        <f>_xlfn.NORM.DIST(Tabuľka3[[#This Row],[x1]],0,2,1)</f>
        <v>0.87945210555389941</v>
      </c>
      <c r="G174" s="11">
        <f>ABS(Tabuľka3[[#This Row],[teoreticka dist.Funkcia]]-Tabuľka3[[#This Row],[empiricka dist. funkcia N(0,2)]])</f>
        <v>1.9452105553899424E-2</v>
      </c>
      <c r="H174" s="4">
        <v>1.2383932480588555E-3</v>
      </c>
    </row>
    <row r="175" spans="1:14" x14ac:dyDescent="0.45">
      <c r="A175">
        <v>173</v>
      </c>
      <c r="B175" s="3">
        <v>2.3857546693761833</v>
      </c>
      <c r="C175" s="11">
        <f t="shared" si="7"/>
        <v>0.86499999999999999</v>
      </c>
      <c r="D175" s="11">
        <f>_xlfn.NORM.DIST(Tabuľka3[[#This Row],[x1]],0,1,1)</f>
        <v>0.99147794156212654</v>
      </c>
      <c r="E175" s="11">
        <f>ABS(Tabuľka3[[#This Row],[teoreticka dist.Funkcia]]-Tabuľka3[[#This Row],[empiricka dist. Funkcia N(0,1)]])</f>
        <v>0.12647794156212655</v>
      </c>
      <c r="F175" s="11">
        <f>_xlfn.NORM.DIST(Tabuľka3[[#This Row],[x1]],0,2,1)</f>
        <v>0.88354129148352234</v>
      </c>
      <c r="G175" s="11">
        <f>ABS(Tabuľka3[[#This Row],[teoreticka dist.Funkcia]]-Tabuľka3[[#This Row],[empiricka dist. funkcia N(0,2)]])</f>
        <v>1.8541291483522349E-2</v>
      </c>
      <c r="H175" s="4">
        <v>-0.33953562908573076</v>
      </c>
    </row>
    <row r="176" spans="1:14" x14ac:dyDescent="0.45">
      <c r="A176">
        <v>174</v>
      </c>
      <c r="B176" s="3">
        <v>2.4538258003303781</v>
      </c>
      <c r="C176" s="11">
        <f t="shared" si="7"/>
        <v>0.87</v>
      </c>
      <c r="D176" s="11">
        <f>_xlfn.NORM.DIST(Tabuľka3[[#This Row],[x1]],0,1,1)</f>
        <v>0.99293272826248169</v>
      </c>
      <c r="E176" s="11">
        <f>ABS(Tabuľka3[[#This Row],[teoreticka dist.Funkcia]]-Tabuľka3[[#This Row],[empiricka dist. Funkcia N(0,1)]])</f>
        <v>0.12293272826248169</v>
      </c>
      <c r="F176" s="11">
        <f>_xlfn.NORM.DIST(Tabuľka3[[#This Row],[x1]],0,2,1)</f>
        <v>0.89007233527743623</v>
      </c>
      <c r="G176" s="11">
        <f>ABS(Tabuľka3[[#This Row],[teoreticka dist.Funkcia]]-Tabuľka3[[#This Row],[empiricka dist. funkcia N(0,2)]])</f>
        <v>2.0072335277436237E-2</v>
      </c>
      <c r="H176" s="4">
        <v>2.478579179092776</v>
      </c>
    </row>
    <row r="177" spans="1:8" x14ac:dyDescent="0.45">
      <c r="A177">
        <v>175</v>
      </c>
      <c r="B177" s="3">
        <v>2.4862993086571805</v>
      </c>
      <c r="C177" s="11">
        <f t="shared" si="7"/>
        <v>0.875</v>
      </c>
      <c r="D177" s="11">
        <f>_xlfn.NORM.DIST(Tabuľka3[[#This Row],[x1]],0,1,1)</f>
        <v>0.99354603241305295</v>
      </c>
      <c r="E177" s="11">
        <f>ABS(Tabuľka3[[#This Row],[teoreticka dist.Funkcia]]-Tabuľka3[[#This Row],[empiricka dist. Funkcia N(0,1)]])</f>
        <v>0.11854603241305295</v>
      </c>
      <c r="F177" s="11">
        <f>_xlfn.NORM.DIST(Tabuľka3[[#This Row],[x1]],0,2,1)</f>
        <v>0.8930936544768231</v>
      </c>
      <c r="G177" s="11">
        <f>ABS(Tabuľka3[[#This Row],[teoreticka dist.Funkcia]]-Tabuľka3[[#This Row],[empiricka dist. funkcia N(0,2)]])</f>
        <v>1.8093654476823096E-2</v>
      </c>
      <c r="H177" s="4">
        <v>2.4995748642832041</v>
      </c>
    </row>
    <row r="178" spans="1:8" x14ac:dyDescent="0.45">
      <c r="A178">
        <v>176</v>
      </c>
      <c r="B178" s="3">
        <v>2.5079816623474471</v>
      </c>
      <c r="C178" s="11">
        <f t="shared" si="7"/>
        <v>0.88</v>
      </c>
      <c r="D178" s="11">
        <f>_xlfn.NORM.DIST(Tabuľka3[[#This Row],[x1]],0,1,1)</f>
        <v>0.99392885158217881</v>
      </c>
      <c r="E178" s="11">
        <f>ABS(Tabuľka3[[#This Row],[teoreticka dist.Funkcia]]-Tabuľka3[[#This Row],[empiricka dist. Funkcia N(0,1)]])</f>
        <v>0.1139288515821788</v>
      </c>
      <c r="F178" s="11">
        <f>_xlfn.NORM.DIST(Tabuľka3[[#This Row],[x1]],0,2,1)</f>
        <v>0.8950773309617438</v>
      </c>
      <c r="G178" s="11">
        <f>ABS(Tabuľka3[[#This Row],[teoreticka dist.Funkcia]]-Tabuľka3[[#This Row],[empiricka dist. funkcia N(0,2)]])</f>
        <v>1.5077330961743796E-2</v>
      </c>
      <c r="H178" s="4">
        <v>-1.4001565179787576</v>
      </c>
    </row>
    <row r="179" spans="1:8" x14ac:dyDescent="0.45">
      <c r="A179">
        <v>177</v>
      </c>
      <c r="B179" s="3">
        <v>2.7327678253641352</v>
      </c>
      <c r="C179" s="11">
        <f t="shared" si="7"/>
        <v>0.88500000000000001</v>
      </c>
      <c r="D179" s="11">
        <f>_xlfn.NORM.DIST(Tabuľka3[[#This Row],[x1]],0,1,1)</f>
        <v>0.99685977066084619</v>
      </c>
      <c r="E179" s="11">
        <f>ABS(Tabuľka3[[#This Row],[teoreticka dist.Funkcia]]-Tabuľka3[[#This Row],[empiricka dist. Funkcia N(0,1)]])</f>
        <v>0.11185977066084618</v>
      </c>
      <c r="F179" s="11">
        <f>_xlfn.NORM.DIST(Tabuľka3[[#This Row],[x1]],0,2,1)</f>
        <v>0.91409075226888914</v>
      </c>
      <c r="G179" s="11">
        <f>ABS(Tabuľka3[[#This Row],[teoreticka dist.Funkcia]]-Tabuľka3[[#This Row],[empiricka dist. funkcia N(0,2)]])</f>
        <v>2.9090752268889131E-2</v>
      </c>
      <c r="H179" s="4">
        <v>2.4212719179340638</v>
      </c>
    </row>
    <row r="180" spans="1:8" x14ac:dyDescent="0.45">
      <c r="A180">
        <v>178</v>
      </c>
      <c r="B180" s="3">
        <v>2.7866735763382167</v>
      </c>
      <c r="C180" s="11">
        <f t="shared" si="7"/>
        <v>0.89</v>
      </c>
      <c r="D180" s="11">
        <f>_xlfn.NORM.DIST(Tabuľka3[[#This Row],[x1]],0,1,1)</f>
        <v>0.99733739548417844</v>
      </c>
      <c r="E180" s="11">
        <f>ABS(Tabuľka3[[#This Row],[teoreticka dist.Funkcia]]-Tabuľka3[[#This Row],[empiricka dist. Funkcia N(0,1)]])</f>
        <v>0.10733739548417842</v>
      </c>
      <c r="F180" s="11">
        <f>_xlfn.NORM.DIST(Tabuľka3[[#This Row],[x1]],0,2,1)</f>
        <v>0.91824101451553164</v>
      </c>
      <c r="G180" s="11">
        <f>ABS(Tabuľka3[[#This Row],[teoreticka dist.Funkcia]]-Tabuľka3[[#This Row],[empiricka dist. funkcia N(0,2)]])</f>
        <v>2.8241014515531626E-2</v>
      </c>
      <c r="H180" s="4">
        <v>1.066183929448016</v>
      </c>
    </row>
    <row r="181" spans="1:8" x14ac:dyDescent="0.45">
      <c r="A181">
        <v>179</v>
      </c>
      <c r="B181" s="3">
        <v>2.8301383281359449</v>
      </c>
      <c r="C181" s="11">
        <f t="shared" si="7"/>
        <v>0.89500000000000002</v>
      </c>
      <c r="D181" s="11">
        <f>_xlfn.NORM.DIST(Tabuľka3[[#This Row],[x1]],0,1,1)</f>
        <v>0.99767360585596776</v>
      </c>
      <c r="E181" s="11">
        <f>ABS(Tabuľka3[[#This Row],[teoreticka dist.Funkcia]]-Tabuľka3[[#This Row],[empiricka dist. Funkcia N(0,1)]])</f>
        <v>0.10267360585596774</v>
      </c>
      <c r="F181" s="11">
        <f>_xlfn.NORM.DIST(Tabuľka3[[#This Row],[x1]],0,2,1)</f>
        <v>0.92147589090323601</v>
      </c>
      <c r="G181" s="11">
        <f>ABS(Tabuľka3[[#This Row],[teoreticka dist.Funkcia]]-Tabuľka3[[#This Row],[empiricka dist. funkcia N(0,2)]])</f>
        <v>2.6475890903235988E-2</v>
      </c>
      <c r="H181" s="4">
        <v>1.7286962500074878</v>
      </c>
    </row>
    <row r="182" spans="1:8" x14ac:dyDescent="0.45">
      <c r="A182">
        <v>180</v>
      </c>
      <c r="B182" s="3">
        <v>2.9106922738719732</v>
      </c>
      <c r="C182" s="11">
        <f t="shared" si="7"/>
        <v>0.9</v>
      </c>
      <c r="D182" s="11">
        <f>_xlfn.NORM.DIST(Tabuľka3[[#This Row],[x1]],0,1,1)</f>
        <v>0.99819685498571387</v>
      </c>
      <c r="E182" s="11">
        <f>ABS(Tabuľka3[[#This Row],[teoreticka dist.Funkcia]]-Tabuľka3[[#This Row],[empiricka dist. Funkcia N(0,1)]])</f>
        <v>9.8196854985713844E-2</v>
      </c>
      <c r="F182" s="11">
        <f>_xlfn.NORM.DIST(Tabuľka3[[#This Row],[x1]],0,2,1)</f>
        <v>0.92721327002219545</v>
      </c>
      <c r="G182" s="11">
        <f>ABS(Tabuľka3[[#This Row],[teoreticka dist.Funkcia]]-Tabuľka3[[#This Row],[empiricka dist. funkcia N(0,2)]])</f>
        <v>2.7213270022195424E-2</v>
      </c>
      <c r="H182" s="4">
        <v>0.52676034808973782</v>
      </c>
    </row>
    <row r="183" spans="1:8" x14ac:dyDescent="0.45">
      <c r="A183">
        <v>181</v>
      </c>
      <c r="B183" s="3">
        <v>3.0647424864582717</v>
      </c>
      <c r="C183" s="11">
        <f t="shared" si="7"/>
        <v>0.90500000000000003</v>
      </c>
      <c r="D183" s="11">
        <f>_xlfn.NORM.DIST(Tabuľka3[[#This Row],[x1]],0,1,1)</f>
        <v>0.99891071255705099</v>
      </c>
      <c r="E183" s="11">
        <f>ABS(Tabuľka3[[#This Row],[teoreticka dist.Funkcia]]-Tabuľka3[[#This Row],[empiricka dist. Funkcia N(0,1)]])</f>
        <v>9.3910712557050968E-2</v>
      </c>
      <c r="F183" s="11">
        <f>_xlfn.NORM.DIST(Tabuľka3[[#This Row],[x1]],0,2,1)</f>
        <v>0.93728457522369868</v>
      </c>
      <c r="G183" s="11">
        <f>ABS(Tabuľka3[[#This Row],[teoreticka dist.Funkcia]]-Tabuľka3[[#This Row],[empiricka dist. funkcia N(0,2)]])</f>
        <v>3.2284575223698653E-2</v>
      </c>
      <c r="H183" s="4">
        <v>1.5905485522816889</v>
      </c>
    </row>
    <row r="184" spans="1:8" x14ac:dyDescent="0.45">
      <c r="A184">
        <v>182</v>
      </c>
      <c r="B184" s="3">
        <v>3.1533363653579727</v>
      </c>
      <c r="C184" s="11">
        <f t="shared" si="7"/>
        <v>0.91</v>
      </c>
      <c r="D184" s="11">
        <f>_xlfn.NORM.DIST(Tabuľka3[[#This Row],[x1]],0,1,1)</f>
        <v>0.99919292151963257</v>
      </c>
      <c r="E184" s="11">
        <f>ABS(Tabuľka3[[#This Row],[teoreticka dist.Funkcia]]-Tabuľka3[[#This Row],[empiricka dist. Funkcia N(0,1)]])</f>
        <v>8.919292151963254E-2</v>
      </c>
      <c r="F184" s="11">
        <f>_xlfn.NORM.DIST(Tabuľka3[[#This Row],[x1]],0,2,1)</f>
        <v>0.9425640524459753</v>
      </c>
      <c r="G184" s="11">
        <f>ABS(Tabuľka3[[#This Row],[teoreticka dist.Funkcia]]-Tabuľka3[[#This Row],[empiricka dist. funkcia N(0,2)]])</f>
        <v>3.2564052445975267E-2</v>
      </c>
      <c r="H184" s="4">
        <v>1.3043351171072572</v>
      </c>
    </row>
    <row r="185" spans="1:8" x14ac:dyDescent="0.45">
      <c r="A185">
        <v>183</v>
      </c>
      <c r="B185" s="3">
        <v>3.1812123779673129</v>
      </c>
      <c r="C185" s="11">
        <f t="shared" si="7"/>
        <v>0.91500000000000004</v>
      </c>
      <c r="D185" s="11">
        <f>_xlfn.NORM.DIST(Tabuľka3[[#This Row],[x1]],0,1,1)</f>
        <v>0.99926669964075909</v>
      </c>
      <c r="E185" s="11">
        <f>ABS(Tabuľka3[[#This Row],[teoreticka dist.Funkcia]]-Tabuľka3[[#This Row],[empiricka dist. Funkcia N(0,1)]])</f>
        <v>8.4266699640759057E-2</v>
      </c>
      <c r="F185" s="11">
        <f>_xlfn.NORM.DIST(Tabuľka3[[#This Row],[x1]],0,2,1)</f>
        <v>0.94415088461054864</v>
      </c>
      <c r="G185" s="11">
        <f>ABS(Tabuľka3[[#This Row],[teoreticka dist.Funkcia]]-Tabuľka3[[#This Row],[empiricka dist. funkcia N(0,2)]])</f>
        <v>2.91508846105486E-2</v>
      </c>
      <c r="H185" s="4">
        <v>2.2070495358784683</v>
      </c>
    </row>
    <row r="186" spans="1:8" x14ac:dyDescent="0.45">
      <c r="A186">
        <v>184</v>
      </c>
      <c r="B186" s="3">
        <v>3.2264779292745516</v>
      </c>
      <c r="C186" s="11">
        <f t="shared" si="7"/>
        <v>0.92</v>
      </c>
      <c r="D186" s="11">
        <f>_xlfn.NORM.DIST(Tabuľka3[[#This Row],[x1]],0,1,1)</f>
        <v>0.99937338051489388</v>
      </c>
      <c r="E186" s="11">
        <f>ABS(Tabuľka3[[#This Row],[teoreticka dist.Funkcia]]-Tabuľka3[[#This Row],[empiricka dist. Funkcia N(0,1)]])</f>
        <v>7.9373380514893843E-2</v>
      </c>
      <c r="F186" s="11">
        <f>_xlfn.NORM.DIST(Tabuľka3[[#This Row],[x1]],0,2,1)</f>
        <v>0.9466536994327942</v>
      </c>
      <c r="G186" s="11">
        <f>ABS(Tabuľka3[[#This Row],[teoreticka dist.Funkcia]]-Tabuľka3[[#This Row],[empiricka dist. funkcia N(0,2)]])</f>
        <v>2.6653699432794165E-2</v>
      </c>
      <c r="H186" s="4">
        <v>0.13832198217278346</v>
      </c>
    </row>
    <row r="187" spans="1:8" x14ac:dyDescent="0.45">
      <c r="A187">
        <v>185</v>
      </c>
      <c r="B187" s="3">
        <v>3.2287243811879307</v>
      </c>
      <c r="C187" s="11">
        <f t="shared" si="7"/>
        <v>0.92500000000000004</v>
      </c>
      <c r="D187" s="11">
        <f>_xlfn.NORM.DIST(Tabuľka3[[#This Row],[x1]],0,1,1)</f>
        <v>0.99937828164671105</v>
      </c>
      <c r="E187" s="11">
        <f>ABS(Tabuľka3[[#This Row],[teoreticka dist.Funkcia]]-Tabuľka3[[#This Row],[empiricka dist. Funkcia N(0,1)]])</f>
        <v>7.4378281646711009E-2</v>
      </c>
      <c r="F187" s="11">
        <f>_xlfn.NORM.DIST(Tabuľka3[[#This Row],[x1]],0,2,1)</f>
        <v>0.94677555610566544</v>
      </c>
      <c r="G187" s="11">
        <f>ABS(Tabuľka3[[#This Row],[teoreticka dist.Funkcia]]-Tabuľka3[[#This Row],[empiricka dist. funkcia N(0,2)]])</f>
        <v>2.1775556105665395E-2</v>
      </c>
      <c r="H187" s="4">
        <v>2.3250178199086804</v>
      </c>
    </row>
    <row r="188" spans="1:8" x14ac:dyDescent="0.45">
      <c r="A188">
        <v>186</v>
      </c>
      <c r="B188" s="3">
        <v>3.2372008718084544</v>
      </c>
      <c r="C188" s="11">
        <f t="shared" si="7"/>
        <v>0.93</v>
      </c>
      <c r="D188" s="11">
        <f>_xlfn.NORM.DIST(Tabuľka3[[#This Row],[x1]],0,1,1)</f>
        <v>0.99939645793481113</v>
      </c>
      <c r="E188" s="11">
        <f>ABS(Tabuľka3[[#This Row],[teoreticka dist.Funkcia]]-Tabuľka3[[#This Row],[empiricka dist. Funkcia N(0,1)]])</f>
        <v>6.9396457934811084E-2</v>
      </c>
      <c r="F188" s="11">
        <f>_xlfn.NORM.DIST(Tabuľka3[[#This Row],[x1]],0,2,1)</f>
        <v>0.94723336936792868</v>
      </c>
      <c r="G188" s="11">
        <f>ABS(Tabuľka3[[#This Row],[teoreticka dist.Funkcia]]-Tabuľka3[[#This Row],[empiricka dist. funkcia N(0,2)]])</f>
        <v>1.723336936792863E-2</v>
      </c>
      <c r="H188" s="4">
        <v>1.5731499186367728</v>
      </c>
    </row>
    <row r="189" spans="1:8" x14ac:dyDescent="0.45">
      <c r="A189">
        <v>187</v>
      </c>
      <c r="B189" s="3">
        <v>3.3108153729699552</v>
      </c>
      <c r="C189" s="11">
        <f t="shared" si="7"/>
        <v>0.93500000000000005</v>
      </c>
      <c r="D189" s="11">
        <f>_xlfn.NORM.DIST(Tabuľka3[[#This Row],[x1]],0,1,1)</f>
        <v>0.99953487718660716</v>
      </c>
      <c r="E189" s="11">
        <f>ABS(Tabuľka3[[#This Row],[teoreticka dist.Funkcia]]-Tabuľka3[[#This Row],[empiricka dist. Funkcia N(0,1)]])</f>
        <v>6.4534877186607109E-2</v>
      </c>
      <c r="F189" s="11">
        <f>_xlfn.NORM.DIST(Tabuľka3[[#This Row],[x1]],0,2,1)</f>
        <v>0.95107908606508373</v>
      </c>
      <c r="G189" s="11">
        <f>ABS(Tabuľka3[[#This Row],[teoreticka dist.Funkcia]]-Tabuľka3[[#This Row],[empiricka dist. funkcia N(0,2)]])</f>
        <v>1.6079086065083681E-2</v>
      </c>
      <c r="H189" s="4">
        <v>-6.8531219061696902E-2</v>
      </c>
    </row>
    <row r="190" spans="1:8" x14ac:dyDescent="0.45">
      <c r="A190">
        <v>188</v>
      </c>
      <c r="B190" s="3">
        <v>3.3259584597544745</v>
      </c>
      <c r="C190" s="11">
        <f t="shared" si="7"/>
        <v>0.94</v>
      </c>
      <c r="D190" s="11">
        <f>_xlfn.NORM.DIST(Tabuľka3[[#This Row],[x1]],0,1,1)</f>
        <v>0.99955942470212555</v>
      </c>
      <c r="E190" s="11">
        <f>ABS(Tabuľka3[[#This Row],[teoreticka dist.Funkcia]]-Tabuľka3[[#This Row],[empiricka dist. Funkcia N(0,1)]])</f>
        <v>5.9559424702125607E-2</v>
      </c>
      <c r="F190" s="11">
        <f>_xlfn.NORM.DIST(Tabuľka3[[#This Row],[x1]],0,2,1)</f>
        <v>0.9518417034137181</v>
      </c>
      <c r="G190" s="11">
        <f>ABS(Tabuľka3[[#This Row],[teoreticka dist.Funkcia]]-Tabuľka3[[#This Row],[empiricka dist. funkcia N(0,2)]])</f>
        <v>1.1841703413718152E-2</v>
      </c>
      <c r="H190" s="4">
        <v>2.6581725503783673</v>
      </c>
    </row>
    <row r="191" spans="1:8" x14ac:dyDescent="0.45">
      <c r="A191">
        <v>189</v>
      </c>
      <c r="B191" s="3">
        <v>3.330242179799825</v>
      </c>
      <c r="C191" s="11">
        <f t="shared" si="7"/>
        <v>0.94499999999999995</v>
      </c>
      <c r="D191" s="11">
        <f>_xlfn.NORM.DIST(Tabuľka3[[#This Row],[x1]],0,1,1)</f>
        <v>0.99956614760732398</v>
      </c>
      <c r="E191" s="11">
        <f>ABS(Tabuľka3[[#This Row],[teoreticka dist.Funkcia]]-Tabuľka3[[#This Row],[empiricka dist. Funkcia N(0,1)]])</f>
        <v>5.4566147607324034E-2</v>
      </c>
      <c r="F191" s="11">
        <f>_xlfn.NORM.DIST(Tabuľka3[[#This Row],[x1]],0,2,1)</f>
        <v>0.95205570003738027</v>
      </c>
      <c r="G191" s="11">
        <f>ABS(Tabuľka3[[#This Row],[teoreticka dist.Funkcia]]-Tabuľka3[[#This Row],[empiricka dist. funkcia N(0,2)]])</f>
        <v>7.0557000373803191E-3</v>
      </c>
      <c r="H191" s="4">
        <v>2.7083175407606177</v>
      </c>
    </row>
    <row r="192" spans="1:8" x14ac:dyDescent="0.45">
      <c r="A192">
        <v>190</v>
      </c>
      <c r="B192" s="3">
        <v>3.4079948818543926</v>
      </c>
      <c r="C192" s="11">
        <f t="shared" si="7"/>
        <v>0.95</v>
      </c>
      <c r="D192" s="11">
        <f>_xlfn.NORM.DIST(Tabuľka3[[#This Row],[x1]],0,1,1)</f>
        <v>0.99967278938920012</v>
      </c>
      <c r="E192" s="11">
        <f>ABS(Tabuľka3[[#This Row],[teoreticka dist.Funkcia]]-Tabuľka3[[#This Row],[empiricka dist. Funkcia N(0,1)]])</f>
        <v>4.9672789389200167E-2</v>
      </c>
      <c r="F192" s="11">
        <f>_xlfn.NORM.DIST(Tabuľka3[[#This Row],[x1]],0,2,1)</f>
        <v>0.95580921733374091</v>
      </c>
      <c r="G192" s="11">
        <f>ABS(Tabuľka3[[#This Row],[teoreticka dist.Funkcia]]-Tabuľka3[[#This Row],[empiricka dist. funkcia N(0,2)]])</f>
        <v>5.8092173337409569E-3</v>
      </c>
      <c r="H192" s="4">
        <v>-4.0709058996289968</v>
      </c>
    </row>
    <row r="193" spans="1:8" x14ac:dyDescent="0.45">
      <c r="A193">
        <v>191</v>
      </c>
      <c r="B193" s="3">
        <v>3.471777745289728</v>
      </c>
      <c r="C193" s="11">
        <f t="shared" si="7"/>
        <v>0.95499999999999996</v>
      </c>
      <c r="D193" s="11">
        <f>_xlfn.NORM.DIST(Tabuľka3[[#This Row],[x1]],0,1,1)</f>
        <v>0.99974148790463635</v>
      </c>
      <c r="E193" s="11">
        <f>ABS(Tabuľka3[[#This Row],[teoreticka dist.Funkcia]]-Tabuľka3[[#This Row],[empiricka dist. Funkcia N(0,1)]])</f>
        <v>4.474148790463639E-2</v>
      </c>
      <c r="F193" s="11">
        <f>_xlfn.NORM.DIST(Tabuľka3[[#This Row],[x1]],0,2,1)</f>
        <v>0.95870825716193175</v>
      </c>
      <c r="G193" s="11">
        <f>ABS(Tabuľka3[[#This Row],[teoreticka dist.Funkcia]]-Tabuľka3[[#This Row],[empiricka dist. funkcia N(0,2)]])</f>
        <v>3.7082571619317939E-3</v>
      </c>
      <c r="H193" s="4">
        <v>0.85183876560768113</v>
      </c>
    </row>
    <row r="194" spans="1:8" x14ac:dyDescent="0.45">
      <c r="A194">
        <v>192</v>
      </c>
      <c r="B194" s="3">
        <v>3.5111042961943895</v>
      </c>
      <c r="C194" s="11">
        <f t="shared" si="7"/>
        <v>0.96</v>
      </c>
      <c r="D194" s="11">
        <f>_xlfn.NORM.DIST(Tabuľka3[[#This Row],[x1]],0,1,1)</f>
        <v>0.99977687535937332</v>
      </c>
      <c r="E194" s="11">
        <f>ABS(Tabuľka3[[#This Row],[teoreticka dist.Funkcia]]-Tabuľka3[[#This Row],[empiricka dist. Funkcia N(0,1)]])</f>
        <v>3.9776875359373354E-2</v>
      </c>
      <c r="F194" s="11">
        <f>_xlfn.NORM.DIST(Tabuľka3[[#This Row],[x1]],0,2,1)</f>
        <v>0.9604175455004903</v>
      </c>
      <c r="G194" s="11">
        <f>ABS(Tabuľka3[[#This Row],[teoreticka dist.Funkcia]]-Tabuľka3[[#This Row],[empiricka dist. funkcia N(0,2)]])</f>
        <v>4.1754550049033501E-4</v>
      </c>
      <c r="H194" s="4">
        <v>3.5083181753871031</v>
      </c>
    </row>
    <row r="195" spans="1:8" x14ac:dyDescent="0.45">
      <c r="A195">
        <v>193</v>
      </c>
      <c r="B195" s="3">
        <v>3.8994221540633589</v>
      </c>
      <c r="C195" s="11">
        <f t="shared" ref="C195:C202" si="8">A195/200</f>
        <v>0.96499999999999997</v>
      </c>
      <c r="D195" s="11">
        <f>_xlfn.NORM.DIST(Tabuľka3[[#This Row],[x1]],0,1,1)</f>
        <v>0.99995178873428681</v>
      </c>
      <c r="E195" s="11">
        <f>ABS(Tabuľka3[[#This Row],[teoreticka dist.Funkcia]]-Tabuľka3[[#This Row],[empiricka dist. Funkcia N(0,1)]])</f>
        <v>3.4951788734286837E-2</v>
      </c>
      <c r="F195" s="11">
        <f>_xlfn.NORM.DIST(Tabuľka3[[#This Row],[x1]],0,2,1)</f>
        <v>0.97439471734792893</v>
      </c>
      <c r="G195" s="11">
        <f>ABS(Tabuľka3[[#This Row],[teoreticka dist.Funkcia]]-Tabuľka3[[#This Row],[empiricka dist. funkcia N(0,2)]])</f>
        <v>9.3947173479289603E-3</v>
      </c>
      <c r="H195" s="4">
        <v>1.6635127647314221</v>
      </c>
    </row>
    <row r="196" spans="1:8" x14ac:dyDescent="0.45">
      <c r="A196">
        <v>194</v>
      </c>
      <c r="B196" s="3">
        <v>4.0491795516572893</v>
      </c>
      <c r="C196" s="11">
        <f t="shared" si="8"/>
        <v>0.97</v>
      </c>
      <c r="D196" s="11">
        <f>_xlfn.NORM.DIST(Tabuľka3[[#This Row],[x1]],0,1,1)</f>
        <v>0.9999743012492216</v>
      </c>
      <c r="E196" s="11">
        <f>ABS(Tabuľka3[[#This Row],[teoreticka dist.Funkcia]]-Tabuľka3[[#This Row],[empiricka dist. Funkcia N(0,1)]])</f>
        <v>2.9974301249221624E-2</v>
      </c>
      <c r="F196" s="11">
        <f>_xlfn.NORM.DIST(Tabuľka3[[#This Row],[x1]],0,2,1)</f>
        <v>0.97854524750950533</v>
      </c>
      <c r="G196" s="11">
        <f>ABS(Tabuľka3[[#This Row],[teoreticka dist.Funkcia]]-Tabuľka3[[#This Row],[empiricka dist. funkcia N(0,2)]])</f>
        <v>8.5452475095053604E-3</v>
      </c>
      <c r="H196" s="4">
        <v>-3.0130362322088331</v>
      </c>
    </row>
    <row r="197" spans="1:8" x14ac:dyDescent="0.45">
      <c r="A197">
        <v>195</v>
      </c>
      <c r="B197" s="3">
        <v>4.1167913877870888</v>
      </c>
      <c r="C197" s="11">
        <f t="shared" si="8"/>
        <v>0.97499999999999998</v>
      </c>
      <c r="D197" s="11">
        <f>_xlfn.NORM.DIST(Tabuľka3[[#This Row],[x1]],0,1,1)</f>
        <v>0.99998079082402402</v>
      </c>
      <c r="E197" s="11">
        <f>ABS(Tabuľka3[[#This Row],[teoreticka dist.Funkcia]]-Tabuľka3[[#This Row],[empiricka dist. Funkcia N(0,1)]])</f>
        <v>2.4980790824024046E-2</v>
      </c>
      <c r="F197" s="11">
        <f>_xlfn.NORM.DIST(Tabuľka3[[#This Row],[x1]],0,2,1)</f>
        <v>0.98022391761677286</v>
      </c>
      <c r="G197" s="11">
        <f>ABS(Tabuľka3[[#This Row],[teoreticka dist.Funkcia]]-Tabuľka3[[#This Row],[empiricka dist. funkcia N(0,2)]])</f>
        <v>5.2239176167728774E-3</v>
      </c>
      <c r="H197" s="4">
        <v>-0.64676293934462592</v>
      </c>
    </row>
    <row r="198" spans="1:8" x14ac:dyDescent="0.45">
      <c r="A198">
        <v>196</v>
      </c>
      <c r="B198" s="3">
        <v>4.2173087422270328</v>
      </c>
      <c r="C198" s="11">
        <f t="shared" si="8"/>
        <v>0.98</v>
      </c>
      <c r="D198" s="11">
        <f>_xlfn.NORM.DIST(Tabuľka3[[#This Row],[x1]],0,1,1)</f>
        <v>0.99998763823193293</v>
      </c>
      <c r="E198" s="11">
        <f>ABS(Tabuľka3[[#This Row],[teoreticka dist.Funkcia]]-Tabuľka3[[#This Row],[empiricka dist. Funkcia N(0,1)]])</f>
        <v>1.9987638231932947E-2</v>
      </c>
      <c r="F198" s="11">
        <f>_xlfn.NORM.DIST(Tabuľka3[[#This Row],[x1]],0,2,1)</f>
        <v>0.98251278696840183</v>
      </c>
      <c r="G198" s="11">
        <f>ABS(Tabuľka3[[#This Row],[teoreticka dist.Funkcia]]-Tabuľka3[[#This Row],[empiricka dist. funkcia N(0,2)]])</f>
        <v>2.5127869684018478E-3</v>
      </c>
      <c r="H198" s="4">
        <v>-1.9226612241473049</v>
      </c>
    </row>
    <row r="199" spans="1:8" x14ac:dyDescent="0.45">
      <c r="A199">
        <v>197</v>
      </c>
      <c r="B199" s="3">
        <v>4.3688487494364381</v>
      </c>
      <c r="C199" s="11">
        <f t="shared" si="8"/>
        <v>0.98499999999999999</v>
      </c>
      <c r="D199" s="11">
        <f>_xlfn.NORM.DIST(Tabuľka3[[#This Row],[x1]],0,1,1)</f>
        <v>0.99999375483843189</v>
      </c>
      <c r="E199" s="11">
        <f>ABS(Tabuľka3[[#This Row],[teoreticka dist.Funkcia]]-Tabuľka3[[#This Row],[empiricka dist. Funkcia N(0,1)]])</f>
        <v>1.4993754838431905E-2</v>
      </c>
      <c r="F199" s="11">
        <f>_xlfn.NORM.DIST(Tabuľka3[[#This Row],[x1]],0,2,1)</f>
        <v>0.98553446062656869</v>
      </c>
      <c r="G199" s="11">
        <f>ABS(Tabuľka3[[#This Row],[teoreticka dist.Funkcia]]-Tabuľka3[[#This Row],[empiricka dist. funkcia N(0,2)]])</f>
        <v>5.3446062656870019E-4</v>
      </c>
      <c r="H199" s="4">
        <v>2.9863364286720753</v>
      </c>
    </row>
    <row r="200" spans="1:8" x14ac:dyDescent="0.45">
      <c r="A200">
        <v>198</v>
      </c>
      <c r="B200" s="3">
        <v>5.2078394219279289</v>
      </c>
      <c r="C200" s="11">
        <f t="shared" si="8"/>
        <v>0.99</v>
      </c>
      <c r="D200" s="11">
        <f>_xlfn.NORM.DIST(Tabuľka3[[#This Row],[x1]],0,1,1)</f>
        <v>0.99999990447392673</v>
      </c>
      <c r="E200" s="11">
        <f>ABS(Tabuľka3[[#This Row],[teoreticka dist.Funkcia]]-Tabuľka3[[#This Row],[empiricka dist. Funkcia N(0,1)]])</f>
        <v>9.9999044739267351E-3</v>
      </c>
      <c r="F200" s="11">
        <f>_xlfn.NORM.DIST(Tabuľka3[[#This Row],[x1]],0,2,1)</f>
        <v>0.99539178277596296</v>
      </c>
      <c r="G200" s="11">
        <f>ABS(Tabuľka3[[#This Row],[teoreticka dist.Funkcia]]-Tabuľka3[[#This Row],[empiricka dist. funkcia N(0,2)]])</f>
        <v>5.3917827759629722E-3</v>
      </c>
      <c r="H200" s="4">
        <v>1.6111963557486888</v>
      </c>
    </row>
    <row r="201" spans="1:8" x14ac:dyDescent="0.45">
      <c r="A201">
        <v>199</v>
      </c>
      <c r="B201" s="3">
        <v>5.5388954933732748</v>
      </c>
      <c r="C201" s="11">
        <f t="shared" si="8"/>
        <v>0.995</v>
      </c>
      <c r="D201" s="11">
        <f>_xlfn.NORM.DIST(Tabuľka3[[#This Row],[x1]],0,1,1)</f>
        <v>0.99999998478073981</v>
      </c>
      <c r="E201" s="11">
        <f>ABS(Tabuľka3[[#This Row],[teoreticka dist.Funkcia]]-Tabuľka3[[#This Row],[empiricka dist. Funkcia N(0,1)]])</f>
        <v>4.999984780739819E-3</v>
      </c>
      <c r="F201" s="11">
        <f>_xlfn.NORM.DIST(Tabuľka3[[#This Row],[x1]],0,2,1)</f>
        <v>0.99719242948020059</v>
      </c>
      <c r="G201" s="11">
        <f>ABS(Tabuľka3[[#This Row],[teoreticka dist.Funkcia]]-Tabuľka3[[#This Row],[empiricka dist. funkcia N(0,2)]])</f>
        <v>2.1924294802005972E-3</v>
      </c>
      <c r="H201" s="4">
        <v>0.50754272504127584</v>
      </c>
    </row>
    <row r="202" spans="1:8" x14ac:dyDescent="0.45">
      <c r="A202">
        <v>200</v>
      </c>
      <c r="B202" s="7">
        <v>5.7811848819255829</v>
      </c>
      <c r="C202" s="12">
        <f t="shared" si="8"/>
        <v>1</v>
      </c>
      <c r="D202" s="11">
        <f>_xlfn.NORM.DIST(Tabuľka3[[#This Row],[x1]],0,1,1)</f>
        <v>0.99999999629118419</v>
      </c>
      <c r="E202" s="12">
        <f>ABS(Tabuľka3[[#This Row],[teoreticka dist.Funkcia]]-Tabuľka3[[#This Row],[empiricka dist. Funkcia N(0,1)]])</f>
        <v>3.7088158100218038E-9</v>
      </c>
      <c r="F202" s="12">
        <f>_xlfn.NORM.DIST(Tabuľka3[[#This Row],[x1]],0,2,1)</f>
        <v>0.99807741787078685</v>
      </c>
      <c r="G202" s="12">
        <f>ABS(Tabuľka3[[#This Row],[teoreticka dist.Funkcia]]-Tabuľka3[[#This Row],[empiricka dist. funkcia N(0,2)]])</f>
        <v>1.9225821292131462E-3</v>
      </c>
      <c r="H202" s="8">
        <v>3.5286044547101483</v>
      </c>
    </row>
  </sheetData>
  <mergeCells count="6">
    <mergeCell ref="N141:P141"/>
    <mergeCell ref="N117:P117"/>
    <mergeCell ref="N48:P48"/>
    <mergeCell ref="N24:P24"/>
    <mergeCell ref="N3:P3"/>
    <mergeCell ref="R3:V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Projekt 1</vt:lpstr>
      <vt:lpstr>Projekt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Dávid Gavenda</cp:lastModifiedBy>
  <dcterms:created xsi:type="dcterms:W3CDTF">2019-12-02T12:58:59Z</dcterms:created>
  <dcterms:modified xsi:type="dcterms:W3CDTF">2019-12-31T13:54:10Z</dcterms:modified>
</cp:coreProperties>
</file>