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DHARTMAN\Documents\Programming\PycharmProjects\python_excel\excel_files\"/>
    </mc:Choice>
  </mc:AlternateContent>
  <xr:revisionPtr revIDLastSave="0" documentId="13_ncr:1_{B2346E2E-9C0F-4197-B851-C5E0AF143AC0}" xr6:coauthVersionLast="47" xr6:coauthVersionMax="47" xr10:uidLastSave="{00000000-0000-0000-0000-000000000000}"/>
  <bookViews>
    <workbookView xWindow="-120" yWindow="-120" windowWidth="57840" windowHeight="23520" xr2:uid="{3059F153-D26C-46BC-95C0-6410E69B6B82}"/>
  </bookViews>
  <sheets>
    <sheet name="Overview" sheetId="17" r:id="rId1"/>
    <sheet name="Summary" sheetId="14" r:id="rId2"/>
    <sheet name="Enterprise" sheetId="1" r:id="rId3"/>
    <sheet name="Organizaton" sheetId="2" r:id="rId4"/>
    <sheet name="SCC.Location_IBv3.0" sheetId="34" r:id="rId5"/>
    <sheet name="SCC.Site_IBv5.0" sheetId="29" r:id="rId6"/>
    <sheet name="Partner" sheetId="3" r:id="rId7"/>
    <sheet name="SCC.Partner_IBv1.0" sheetId="40" r:id="rId8"/>
    <sheet name="SCC.PartnerSite_IBv3.0" sheetId="39" r:id="rId9"/>
    <sheet name="Generic Item" sheetId="15" r:id="rId10"/>
    <sheet name="Trade Item" sheetId="16" r:id="rId11"/>
    <sheet name="SCC.Item_IBv6.0" sheetId="36" r:id="rId12"/>
    <sheet name="SCC.ItemMapping_IBv1.0" sheetId="32" r:id="rId13"/>
    <sheet name="Item Substitution" sheetId="5" r:id="rId14"/>
    <sheet name="Bill of Material" sheetId="6" r:id="rId15"/>
    <sheet name="Attribute Schema" sheetId="7" r:id="rId16"/>
    <sheet name="Attributes Schema(Sample)" sheetId="44" r:id="rId17"/>
    <sheet name="Attribute Set" sheetId="8" r:id="rId18"/>
    <sheet name="AttribSchemaMap" sheetId="9" r:id="rId19"/>
    <sheet name="SCC.Buffer_IBv6.0" sheetId="43" r:id="rId20"/>
    <sheet name="Item Product Group Association" sheetId="28" r:id="rId21"/>
    <sheet name="Product Hierarchy" sheetId="27" r:id="rId22"/>
    <sheet name="OMS.Vendor_IBv3.0" sheetId="35" r:id="rId23"/>
    <sheet name="Customer" sheetId="10" r:id="rId24"/>
    <sheet name="Approved Vendor List" sheetId="11" r:id="rId25"/>
    <sheet name="OMS.ACL_IBv3.0" sheetId="50" r:id="rId26"/>
    <sheet name="Sales Order" sheetId="13" r:id="rId27"/>
    <sheet name="OMS.SalesOrder_IBv4.0" sheetId="51" r:id="rId28"/>
    <sheet name="Sales Order for Cust Site PSM" sheetId="56" r:id="rId29"/>
    <sheet name="Sales Order for Cust Site NG" sheetId="52" r:id="rId30"/>
    <sheet name="Sales Order for RoGI" sheetId="54" r:id="rId31"/>
    <sheet name="HCPT.SalesOrder_IBv1.0" sheetId="33" r:id="rId32"/>
    <sheet name="RPL.EnhancedBucketizedOrderForB" sheetId="12" r:id="rId33"/>
    <sheet name="Purchase Order Synch" sheetId="18" r:id="rId34"/>
    <sheet name="Purchase Order" sheetId="19" r:id="rId35"/>
    <sheet name="OMS.PurchaseOrder_IBv5.0" sheetId="57" r:id="rId36"/>
    <sheet name="PO as Replenishment Order" sheetId="21" r:id="rId37"/>
    <sheet name="TMS.Shipment_IBv2.0" sheetId="22" r:id="rId38"/>
    <sheet name="TMS.ShipmentTrackingEventInbo" sheetId="23" r:id="rId39"/>
    <sheet name="WMS.Inventory_IBv2.0" sheetId="24" r:id="rId40"/>
    <sheet name="WMS.Inventory_IBv2.0 (2)" sheetId="58" r:id="rId41"/>
    <sheet name="OMS.Fund_IBv1.0" sheetId="26" r:id="rId42"/>
    <sheet name="SCC.Lot_IBv2.0" sheetId="30" r:id="rId43"/>
    <sheet name="OMS.OrderEventTracking_IBv1.0" sheetId="31" r:id="rId44"/>
    <sheet name="OMS.AdditionalCostFEnhancedO_IB" sheetId="37" r:id="rId45"/>
    <sheet name="TMS.CostComponent_IBv1.0" sheetId="38" r:id="rId46"/>
    <sheet name="OMS.PRTrackingEventType_IBv1.0" sheetId="41" r:id="rId47"/>
    <sheet name="PLT.DynamicEnumerations_IBv2.0" sheetId="42" r:id="rId48"/>
    <sheet name="MFG.Enumerations" sheetId="45" r:id="rId49"/>
    <sheet name="OMS.Enumerations" sheetId="46" r:id="rId50"/>
    <sheet name="SCC.Enumerations" sheetId="47" r:id="rId51"/>
    <sheet name="TMS.Enumerations" sheetId="48" r:id="rId52"/>
    <sheet name="WMS.Enumerations" sheetId="49" r:id="rId53"/>
  </sheets>
  <externalReferences>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s>
  <definedNames>
    <definedName name="\a">#N/A</definedName>
    <definedName name="\d">#N/A</definedName>
    <definedName name="\e">#N/A</definedName>
    <definedName name="_１．インストールの前に" localSheetId="9">#REF!</definedName>
    <definedName name="_１．インストールの前に" localSheetId="20">#REF!</definedName>
    <definedName name="_１．インストールの前に" localSheetId="41">#REF!</definedName>
    <definedName name="_１．インストールの前に" localSheetId="22">#REF!</definedName>
    <definedName name="_１．インストールの前に" localSheetId="0">#REF!</definedName>
    <definedName name="_１．インストールの前に" localSheetId="36">#REF!</definedName>
    <definedName name="_１．インストールの前に" localSheetId="21">#REF!</definedName>
    <definedName name="_１．インストールの前に" localSheetId="34">#REF!</definedName>
    <definedName name="_１．インストールの前に" localSheetId="33">#REF!</definedName>
    <definedName name="_１．インストールの前に" localSheetId="42">#REF!</definedName>
    <definedName name="_１．インストールの前に" localSheetId="5">#REF!</definedName>
    <definedName name="_１．インストールの前に" localSheetId="37">#REF!</definedName>
    <definedName name="_１．インストールの前に" localSheetId="38">#REF!</definedName>
    <definedName name="_１．インストールの前に" localSheetId="10">#REF!</definedName>
    <definedName name="_１．インストールの前に" localSheetId="39">#REF!</definedName>
    <definedName name="_１．インストールの前に">#REF!</definedName>
    <definedName name="_２．ＷＳＭＧＲインストール" localSheetId="9">#REF!</definedName>
    <definedName name="_２．ＷＳＭＧＲインストール" localSheetId="31">#REF!</definedName>
    <definedName name="_２．ＷＳＭＧＲインストール" localSheetId="20">#REF!</definedName>
    <definedName name="_２．ＷＳＭＧＲインストール" localSheetId="48">#REF!</definedName>
    <definedName name="_２．ＷＳＭＧＲインストール" localSheetId="49">#REF!</definedName>
    <definedName name="_２．ＷＳＭＧＲインストール" localSheetId="41">#REF!</definedName>
    <definedName name="_２．ＷＳＭＧＲインストール" localSheetId="43">#REF!</definedName>
    <definedName name="_２．ＷＳＭＧＲインストール" localSheetId="46">#REF!</definedName>
    <definedName name="_２．ＷＳＭＧＲインストール" localSheetId="35">[1]手順!#REF!</definedName>
    <definedName name="_２．ＷＳＭＧＲインストール" localSheetId="22">#REF!</definedName>
    <definedName name="_２．ＷＳＭＧＲインストール" localSheetId="0">#REF!</definedName>
    <definedName name="_２．ＷＳＭＧＲインストール" localSheetId="47">#REF!</definedName>
    <definedName name="_２．ＷＳＭＧＲインストール" localSheetId="36">#REF!</definedName>
    <definedName name="_２．ＷＳＭＧＲインストール" localSheetId="21">#REF!</definedName>
    <definedName name="_２．ＷＳＭＧＲインストール" localSheetId="34">#REF!</definedName>
    <definedName name="_２．ＷＳＭＧＲインストール" localSheetId="33">#REF!</definedName>
    <definedName name="_２．ＷＳＭＧＲインストール" localSheetId="29">[1]手順!#REF!</definedName>
    <definedName name="_２．ＷＳＭＧＲインストール" localSheetId="28">[1]手順!#REF!</definedName>
    <definedName name="_２．ＷＳＭＧＲインストール" localSheetId="30">[1]手順!#REF!</definedName>
    <definedName name="_２．ＷＳＭＧＲインストール" localSheetId="19">#REF!</definedName>
    <definedName name="_２．ＷＳＭＧＲインストール" localSheetId="50">#REF!</definedName>
    <definedName name="_２．ＷＳＭＧＲインストール" localSheetId="11">#REF!</definedName>
    <definedName name="_２．ＷＳＭＧＲインストール" localSheetId="12">#REF!</definedName>
    <definedName name="_２．ＷＳＭＧＲインストール" localSheetId="4">#REF!</definedName>
    <definedName name="_２．ＷＳＭＧＲインストール" localSheetId="42">#REF!</definedName>
    <definedName name="_２．ＷＳＭＧＲインストール" localSheetId="7">#REF!</definedName>
    <definedName name="_２．ＷＳＭＧＲインストール" localSheetId="8">#REF!</definedName>
    <definedName name="_２．ＷＳＭＧＲインストール" localSheetId="5">#REF!</definedName>
    <definedName name="_２．ＷＳＭＧＲインストール" localSheetId="51">#REF!</definedName>
    <definedName name="_２．ＷＳＭＧＲインストール" localSheetId="37">#REF!</definedName>
    <definedName name="_２．ＷＳＭＧＲインストール" localSheetId="38">#REF!</definedName>
    <definedName name="_２．ＷＳＭＧＲインストール" localSheetId="10">#REF!</definedName>
    <definedName name="_２．ＷＳＭＧＲインストール" localSheetId="52">#REF!</definedName>
    <definedName name="_２．ＷＳＭＧＲインストール" localSheetId="39">#REF!</definedName>
    <definedName name="_２．ＷＳＭＧＲインストール" localSheetId="40">[1]手順!#REF!</definedName>
    <definedName name="_２．ＷＳＭＧＲインストール">#REF!</definedName>
    <definedName name="_３．ＪＥＦ拡張漢字サポート_インストール" localSheetId="9">#REF!</definedName>
    <definedName name="_３．ＪＥＦ拡張漢字サポート_インストール" localSheetId="31">#REF!</definedName>
    <definedName name="_３．ＪＥＦ拡張漢字サポート_インストール" localSheetId="20">#REF!</definedName>
    <definedName name="_３．ＪＥＦ拡張漢字サポート_インストール" localSheetId="48">#REF!</definedName>
    <definedName name="_３．ＪＥＦ拡張漢字サポート_インストール" localSheetId="49">#REF!</definedName>
    <definedName name="_３．ＪＥＦ拡張漢字サポート_インストール" localSheetId="41">#REF!</definedName>
    <definedName name="_３．ＪＥＦ拡張漢字サポート_インストール" localSheetId="43">#REF!</definedName>
    <definedName name="_３．ＪＥＦ拡張漢字サポート_インストール" localSheetId="46">#REF!</definedName>
    <definedName name="_３．ＪＥＦ拡張漢字サポート_インストール" localSheetId="35">[1]手順!#REF!</definedName>
    <definedName name="_３．ＪＥＦ拡張漢字サポート_インストール" localSheetId="22">#REF!</definedName>
    <definedName name="_３．ＪＥＦ拡張漢字サポート_インストール" localSheetId="0">#REF!</definedName>
    <definedName name="_３．ＪＥＦ拡張漢字サポート_インストール" localSheetId="47">#REF!</definedName>
    <definedName name="_３．ＪＥＦ拡張漢字サポート_インストール" localSheetId="36">#REF!</definedName>
    <definedName name="_３．ＪＥＦ拡張漢字サポート_インストール" localSheetId="21">#REF!</definedName>
    <definedName name="_３．ＪＥＦ拡張漢字サポート_インストール" localSheetId="34">#REF!</definedName>
    <definedName name="_３．ＪＥＦ拡張漢字サポート_インストール" localSheetId="33">#REF!</definedName>
    <definedName name="_３．ＪＥＦ拡張漢字サポート_インストール" localSheetId="29">[1]手順!#REF!</definedName>
    <definedName name="_３．ＪＥＦ拡張漢字サポート_インストール" localSheetId="28">[1]手順!#REF!</definedName>
    <definedName name="_３．ＪＥＦ拡張漢字サポート_インストール" localSheetId="30">[1]手順!#REF!</definedName>
    <definedName name="_３．ＪＥＦ拡張漢字サポート_インストール" localSheetId="19">#REF!</definedName>
    <definedName name="_３．ＪＥＦ拡張漢字サポート_インストール" localSheetId="50">#REF!</definedName>
    <definedName name="_３．ＪＥＦ拡張漢字サポート_インストール" localSheetId="11">#REF!</definedName>
    <definedName name="_３．ＪＥＦ拡張漢字サポート_インストール" localSheetId="12">#REF!</definedName>
    <definedName name="_３．ＪＥＦ拡張漢字サポート_インストール" localSheetId="4">#REF!</definedName>
    <definedName name="_３．ＪＥＦ拡張漢字サポート_インストール" localSheetId="42">#REF!</definedName>
    <definedName name="_３．ＪＥＦ拡張漢字サポート_インストール" localSheetId="7">#REF!</definedName>
    <definedName name="_３．ＪＥＦ拡張漢字サポート_インストール" localSheetId="8">#REF!</definedName>
    <definedName name="_３．ＪＥＦ拡張漢字サポート_インストール" localSheetId="5">#REF!</definedName>
    <definedName name="_３．ＪＥＦ拡張漢字サポート_インストール" localSheetId="51">#REF!</definedName>
    <definedName name="_３．ＪＥＦ拡張漢字サポート_インストール" localSheetId="37">#REF!</definedName>
    <definedName name="_３．ＪＥＦ拡張漢字サポート_インストール" localSheetId="38">#REF!</definedName>
    <definedName name="_３．ＪＥＦ拡張漢字サポート_インストール" localSheetId="10">#REF!</definedName>
    <definedName name="_３．ＪＥＦ拡張漢字サポート_インストール" localSheetId="52">#REF!</definedName>
    <definedName name="_３．ＪＥＦ拡張漢字サポート_インストール" localSheetId="39">#REF!</definedName>
    <definedName name="_３．ＪＥＦ拡張漢字サポート_インストール" localSheetId="40">[1]手順!#REF!</definedName>
    <definedName name="_３．ＪＥＦ拡張漢字サポート_インストール">#REF!</definedName>
    <definedName name="_４．エミュレータ_セットアップ" localSheetId="9">#REF!</definedName>
    <definedName name="_４．エミュレータ_セットアップ" localSheetId="31">#REF!</definedName>
    <definedName name="_４．エミュレータ_セットアップ" localSheetId="20">#REF!</definedName>
    <definedName name="_４．エミュレータ_セットアップ" localSheetId="48">#REF!</definedName>
    <definedName name="_４．エミュレータ_セットアップ" localSheetId="49">#REF!</definedName>
    <definedName name="_４．エミュレータ_セットアップ" localSheetId="41">#REF!</definedName>
    <definedName name="_４．エミュレータ_セットアップ" localSheetId="43">#REF!</definedName>
    <definedName name="_４．エミュレータ_セットアップ" localSheetId="46">#REF!</definedName>
    <definedName name="_４．エミュレータ_セットアップ" localSheetId="35">[1]手順!#REF!</definedName>
    <definedName name="_４．エミュレータ_セットアップ" localSheetId="22">#REF!</definedName>
    <definedName name="_４．エミュレータ_セットアップ" localSheetId="0">#REF!</definedName>
    <definedName name="_４．エミュレータ_セットアップ" localSheetId="47">#REF!</definedName>
    <definedName name="_４．エミュレータ_セットアップ" localSheetId="36">#REF!</definedName>
    <definedName name="_４．エミュレータ_セットアップ" localSheetId="21">#REF!</definedName>
    <definedName name="_４．エミュレータ_セットアップ" localSheetId="34">#REF!</definedName>
    <definedName name="_４．エミュレータ_セットアップ" localSheetId="33">#REF!</definedName>
    <definedName name="_４．エミュレータ_セットアップ" localSheetId="29">[1]手順!#REF!</definedName>
    <definedName name="_４．エミュレータ_セットアップ" localSheetId="28">[1]手順!#REF!</definedName>
    <definedName name="_４．エミュレータ_セットアップ" localSheetId="30">[1]手順!#REF!</definedName>
    <definedName name="_４．エミュレータ_セットアップ" localSheetId="19">#REF!</definedName>
    <definedName name="_４．エミュレータ_セットアップ" localSheetId="50">#REF!</definedName>
    <definedName name="_４．エミュレータ_セットアップ" localSheetId="11">#REF!</definedName>
    <definedName name="_４．エミュレータ_セットアップ" localSheetId="12">#REF!</definedName>
    <definedName name="_４．エミュレータ_セットアップ" localSheetId="4">#REF!</definedName>
    <definedName name="_４．エミュレータ_セットアップ" localSheetId="42">#REF!</definedName>
    <definedName name="_４．エミュレータ_セットアップ" localSheetId="7">#REF!</definedName>
    <definedName name="_４．エミュレータ_セットアップ" localSheetId="8">#REF!</definedName>
    <definedName name="_４．エミュレータ_セットアップ" localSheetId="5">#REF!</definedName>
    <definedName name="_４．エミュレータ_セットアップ" localSheetId="51">#REF!</definedName>
    <definedName name="_４．エミュレータ_セットアップ" localSheetId="37">#REF!</definedName>
    <definedName name="_４．エミュレータ_セットアップ" localSheetId="38">#REF!</definedName>
    <definedName name="_４．エミュレータ_セットアップ" localSheetId="10">#REF!</definedName>
    <definedName name="_４．エミュレータ_セットアップ" localSheetId="52">#REF!</definedName>
    <definedName name="_４．エミュレータ_セットアップ" localSheetId="39">#REF!</definedName>
    <definedName name="_４．エミュレータ_セットアップ" localSheetId="40">[1]手順!#REF!</definedName>
    <definedName name="_４．エミュレータ_セットアップ">#REF!</definedName>
    <definedName name="_Fill" localSheetId="9" hidden="1">#REF!</definedName>
    <definedName name="_Fill" localSheetId="20" hidden="1">#REF!</definedName>
    <definedName name="_Fill" localSheetId="41" hidden="1">#REF!</definedName>
    <definedName name="_Fill" localSheetId="22" hidden="1">#REF!</definedName>
    <definedName name="_Fill" localSheetId="0" hidden="1">#REF!</definedName>
    <definedName name="_Fill" localSheetId="36" hidden="1">#REF!</definedName>
    <definedName name="_Fill" localSheetId="21" hidden="1">#REF!</definedName>
    <definedName name="_Fill" localSheetId="34" hidden="1">#REF!</definedName>
    <definedName name="_Fill" localSheetId="33" hidden="1">#REF!</definedName>
    <definedName name="_Fill" localSheetId="42" hidden="1">#REF!</definedName>
    <definedName name="_Fill" localSheetId="5" hidden="1">#REF!</definedName>
    <definedName name="_Fill" localSheetId="37" hidden="1">#REF!</definedName>
    <definedName name="_Fill" localSheetId="38" hidden="1">#REF!</definedName>
    <definedName name="_Fill" localSheetId="10" hidden="1">#REF!</definedName>
    <definedName name="_Fill" localSheetId="39" hidden="1">#REF!</definedName>
    <definedName name="_Fill" hidden="1">#REF!</definedName>
    <definedName name="_xlnm._FilterDatabase" localSheetId="24" hidden="1">'Approved Vendor List'!$A$1:$H$89</definedName>
    <definedName name="_xlnm._FilterDatabase" localSheetId="14" hidden="1">'Bill of Material'!$A$1:$H$43</definedName>
    <definedName name="_xlnm._FilterDatabase" localSheetId="23" hidden="1">Customer!$A$1:$H$45</definedName>
    <definedName name="_xlnm._FilterDatabase" localSheetId="2" hidden="1">Enterprise!$A$1:$H$28</definedName>
    <definedName name="_xlnm._FilterDatabase" localSheetId="9" hidden="1">'Generic Item'!$A$1:$H$126</definedName>
    <definedName name="_xlnm._FilterDatabase" localSheetId="31" hidden="1">'HCPT.SalesOrder_IBv1.0'!$A$2:$H$225</definedName>
    <definedName name="_xlnm._FilterDatabase" localSheetId="13" hidden="1">'Item Substitution'!$A$1:$H$28</definedName>
    <definedName name="_xlnm._FilterDatabase" localSheetId="35" hidden="1">'OMS.PurchaseOrder_IBv5.0'!$A$1:$J$244</definedName>
    <definedName name="_xlnm._FilterDatabase" localSheetId="27" hidden="1">'OMS.SalesOrder_IBv4.0'!$A$4:$H$214</definedName>
    <definedName name="_xlnm._FilterDatabase" localSheetId="22" hidden="1">'OMS.Vendor_IBv3.0'!$A$2:$I$137</definedName>
    <definedName name="_xlnm._FilterDatabase" localSheetId="3" hidden="1">Organizaton!$A$1:$H$13</definedName>
    <definedName name="_xlnm._FilterDatabase" localSheetId="6" hidden="1">Partner!$A$1:$H$35</definedName>
    <definedName name="_xlnm._FilterDatabase" localSheetId="36" hidden="1">'PO as Replenishment Order'!$A$1:$H$244</definedName>
    <definedName name="_xlnm._FilterDatabase" localSheetId="34" hidden="1">'Purchase Order'!$A$1:$J$244</definedName>
    <definedName name="_xlnm._FilterDatabase" localSheetId="33" hidden="1">'Purchase Order Synch'!$A$1:$H$168</definedName>
    <definedName name="_xlnm._FilterDatabase" localSheetId="32" hidden="1">'RPL.EnhancedBucketizedOrderForB'!$A$1:$H$86</definedName>
    <definedName name="_xlnm._FilterDatabase" localSheetId="26" hidden="1">'Sales Order'!$A$1:$H$212</definedName>
    <definedName name="_xlnm._FilterDatabase" localSheetId="29" hidden="1">'Sales Order for Cust Site NG'!$A$4:$J$227</definedName>
    <definedName name="_xlnm._FilterDatabase" localSheetId="28" hidden="1">'Sales Order for Cust Site PSM'!$A$4:$J$227</definedName>
    <definedName name="_xlnm._FilterDatabase" localSheetId="30" hidden="1">'Sales Order for RoGI'!$A$4:$J$227</definedName>
    <definedName name="_xlnm._FilterDatabase" localSheetId="11" hidden="1">'SCC.Item_IBv6.0'!$A$2:$J$2</definedName>
    <definedName name="_xlnm._FilterDatabase" localSheetId="4" hidden="1">'SCC.Location_IBv3.0'!$A$1:$H$39</definedName>
    <definedName name="_xlnm._FilterDatabase" localSheetId="7" hidden="1">'SCC.Partner_IBv1.0'!$A$1:$I$36</definedName>
    <definedName name="_xlnm._FilterDatabase" localSheetId="5" hidden="1">'SCC.Site_IBv5.0'!$A$1:$H$61</definedName>
    <definedName name="_xlnm._FilterDatabase" localSheetId="37" hidden="1">'TMS.Shipment_IBv2.0'!$A$1:$H$363</definedName>
    <definedName name="_xlnm._FilterDatabase" localSheetId="38" hidden="1">TMS.ShipmentTrackingEventInbo!$A$1:$I$41</definedName>
    <definedName name="_xlnm._FilterDatabase" localSheetId="10" hidden="1">'Trade Item'!$A$1:$H$126</definedName>
    <definedName name="_VAN1" localSheetId="9">#REF!</definedName>
    <definedName name="_VAN1" localSheetId="31">#REF!</definedName>
    <definedName name="_VAN1" localSheetId="20">#REF!</definedName>
    <definedName name="_VAN1" localSheetId="48">#REF!</definedName>
    <definedName name="_VAN1" localSheetId="25">#REF!</definedName>
    <definedName name="_VAN1" localSheetId="49">#REF!</definedName>
    <definedName name="_VAN1" localSheetId="41">#REF!</definedName>
    <definedName name="_VAN1" localSheetId="43">#REF!</definedName>
    <definedName name="_VAN1" localSheetId="46">#REF!</definedName>
    <definedName name="_VAN1" localSheetId="35">'[2]5678予定'!#REF!</definedName>
    <definedName name="_VAN1" localSheetId="27">#REF!</definedName>
    <definedName name="_VAN1" localSheetId="22">#REF!</definedName>
    <definedName name="_VAN1" localSheetId="0">#REF!</definedName>
    <definedName name="_VAN1" localSheetId="47">#REF!</definedName>
    <definedName name="_VAN1" localSheetId="36">#REF!</definedName>
    <definedName name="_VAN1" localSheetId="21">#REF!</definedName>
    <definedName name="_VAN1" localSheetId="34">#REF!</definedName>
    <definedName name="_VAN1" localSheetId="33">#REF!</definedName>
    <definedName name="_VAN1" localSheetId="29">'[2]5678予定'!#REF!</definedName>
    <definedName name="_VAN1" localSheetId="28">'[2]5678予定'!#REF!</definedName>
    <definedName name="_VAN1" localSheetId="30">'[2]5678予定'!#REF!</definedName>
    <definedName name="_VAN1" localSheetId="19">#REF!</definedName>
    <definedName name="_VAN1" localSheetId="50">#REF!</definedName>
    <definedName name="_VAN1" localSheetId="11">#REF!</definedName>
    <definedName name="_VAN1" localSheetId="12">#REF!</definedName>
    <definedName name="_VAN1" localSheetId="4">#REF!</definedName>
    <definedName name="_VAN1" localSheetId="42">#REF!</definedName>
    <definedName name="_VAN1" localSheetId="7">#REF!</definedName>
    <definedName name="_VAN1" localSheetId="8">#REF!</definedName>
    <definedName name="_VAN1" localSheetId="5">#REF!</definedName>
    <definedName name="_VAN1" localSheetId="51">#REF!</definedName>
    <definedName name="_VAN1" localSheetId="37">#REF!</definedName>
    <definedName name="_VAN1" localSheetId="38">#REF!</definedName>
    <definedName name="_VAN1" localSheetId="10">#REF!</definedName>
    <definedName name="_VAN1" localSheetId="52">#REF!</definedName>
    <definedName name="_VAN1" localSheetId="39">#REF!</definedName>
    <definedName name="_VAN1" localSheetId="40">'[2]5678予定'!#REF!</definedName>
    <definedName name="_VAN1">#REF!</definedName>
    <definedName name="A" localSheetId="35">[3]!A</definedName>
    <definedName name="A" localSheetId="29">[3]!A</definedName>
    <definedName name="A" localSheetId="28">[3]!A</definedName>
    <definedName name="A" localSheetId="30">[3]!A</definedName>
    <definedName name="A" localSheetId="40">[3]!A</definedName>
    <definedName name="A">#REF!</definedName>
    <definedName name="aa" localSheetId="9">#REF!</definedName>
    <definedName name="aa" localSheetId="31">#REF!</definedName>
    <definedName name="aa" localSheetId="20">#REF!</definedName>
    <definedName name="aa" localSheetId="41">#REF!</definedName>
    <definedName name="aa" localSheetId="43">#REF!</definedName>
    <definedName name="aa" localSheetId="35">#REF!</definedName>
    <definedName name="aa" localSheetId="22">#REF!</definedName>
    <definedName name="aa" localSheetId="0">#REF!</definedName>
    <definedName name="aa" localSheetId="36">#REF!</definedName>
    <definedName name="aa" localSheetId="21">#REF!</definedName>
    <definedName name="aa" localSheetId="34">#REF!</definedName>
    <definedName name="aa" localSheetId="33">#REF!</definedName>
    <definedName name="aa" localSheetId="29">#REF!</definedName>
    <definedName name="aa" localSheetId="28">#REF!</definedName>
    <definedName name="aa" localSheetId="30">#REF!</definedName>
    <definedName name="aa" localSheetId="11">#REF!</definedName>
    <definedName name="aa" localSheetId="12">#REF!</definedName>
    <definedName name="aa" localSheetId="4">#REF!</definedName>
    <definedName name="aa" localSheetId="42">#REF!</definedName>
    <definedName name="aa" localSheetId="5">#REF!</definedName>
    <definedName name="aa" localSheetId="37">#REF!</definedName>
    <definedName name="aa" localSheetId="38">#REF!</definedName>
    <definedName name="aa" localSheetId="10">#REF!</definedName>
    <definedName name="aa" localSheetId="39">#REF!</definedName>
    <definedName name="aa" localSheetId="40">#REF!</definedName>
    <definedName name="aa">#REF!</definedName>
    <definedName name="aaaa">#REF!</definedName>
    <definedName name="AB" localSheetId="35">[3]!AB</definedName>
    <definedName name="AB" localSheetId="29">[3]!AB</definedName>
    <definedName name="AB" localSheetId="28">[3]!AB</definedName>
    <definedName name="AB" localSheetId="30">[3]!AB</definedName>
    <definedName name="AB" localSheetId="40">[3]!AB</definedName>
    <definedName name="AB">#REF!</definedName>
    <definedName name="AF_OFF_TIME" localSheetId="9">#REF!</definedName>
    <definedName name="AF_OFF_TIME" localSheetId="31">#REF!</definedName>
    <definedName name="AF_OFF_TIME" localSheetId="20">#REF!</definedName>
    <definedName name="AF_OFF_TIME" localSheetId="41">#REF!</definedName>
    <definedName name="AF_OFF_TIME" localSheetId="43">#REF!</definedName>
    <definedName name="AF_OFF_TIME" localSheetId="35">#REF!</definedName>
    <definedName name="AF_OFF_TIME" localSheetId="22">#REF!</definedName>
    <definedName name="AF_OFF_TIME" localSheetId="0">#REF!</definedName>
    <definedName name="AF_OFF_TIME" localSheetId="36">#REF!</definedName>
    <definedName name="AF_OFF_TIME" localSheetId="21">#REF!</definedName>
    <definedName name="AF_OFF_TIME" localSheetId="34">#REF!</definedName>
    <definedName name="AF_OFF_TIME" localSheetId="33">#REF!</definedName>
    <definedName name="AF_OFF_TIME" localSheetId="29">#REF!</definedName>
    <definedName name="AF_OFF_TIME" localSheetId="28">#REF!</definedName>
    <definedName name="AF_OFF_TIME" localSheetId="30">#REF!</definedName>
    <definedName name="AF_OFF_TIME" localSheetId="11">#REF!</definedName>
    <definedName name="AF_OFF_TIME" localSheetId="12">#REF!</definedName>
    <definedName name="AF_OFF_TIME" localSheetId="4">#REF!</definedName>
    <definedName name="AF_OFF_TIME" localSheetId="42">#REF!</definedName>
    <definedName name="AF_OFF_TIME" localSheetId="5">#REF!</definedName>
    <definedName name="AF_OFF_TIME" localSheetId="37">#REF!</definedName>
    <definedName name="AF_OFF_TIME" localSheetId="38">#REF!</definedName>
    <definedName name="AF_OFF_TIME" localSheetId="10">#REF!</definedName>
    <definedName name="AF_OFF_TIME" localSheetId="39">#REF!</definedName>
    <definedName name="AF_OFF_TIME" localSheetId="40">#REF!</definedName>
    <definedName name="AF_OFF_TIME">#REF!</definedName>
    <definedName name="ALLSEEK" localSheetId="9">#REF!</definedName>
    <definedName name="ALLSEEK" localSheetId="22">#REF!</definedName>
    <definedName name="ALLSEEK" localSheetId="0">#REF!</definedName>
    <definedName name="ALLSEEK" localSheetId="36">#REF!</definedName>
    <definedName name="ALLSEEK" localSheetId="34">#REF!</definedName>
    <definedName name="ALLSEEK" localSheetId="33">#REF!</definedName>
    <definedName name="ALLSEEK" localSheetId="37">#REF!</definedName>
    <definedName name="ALLSEEK" localSheetId="38">#REF!</definedName>
    <definedName name="ALLSEEK" localSheetId="10">#REF!</definedName>
    <definedName name="ALLSEEK" localSheetId="39">#REF!</definedName>
    <definedName name="ALLSEEK">#REF!</definedName>
    <definedName name="angel_Elect_Budg_App__Extra__List" localSheetId="9">#REF!</definedName>
    <definedName name="angel_Elect_Budg_App__Extra__List" localSheetId="22">#REF!</definedName>
    <definedName name="angel_Elect_Budg_App__Extra__List" localSheetId="0">#REF!</definedName>
    <definedName name="angel_Elect_Budg_App__Extra__List" localSheetId="36">#REF!</definedName>
    <definedName name="angel_Elect_Budg_App__Extra__List" localSheetId="34">#REF!</definedName>
    <definedName name="angel_Elect_Budg_App__Extra__List" localSheetId="33">#REF!</definedName>
    <definedName name="angel_Elect_Budg_App__Extra__List" localSheetId="37">#REF!</definedName>
    <definedName name="angel_Elect_Budg_App__Extra__List" localSheetId="38">#REF!</definedName>
    <definedName name="angel_Elect_Budg_App__Extra__List" localSheetId="10">#REF!</definedName>
    <definedName name="angel_Elect_Budg_App__Extra__List" localSheetId="39">#REF!</definedName>
    <definedName name="angel_Elect_Budg_App__Extra__List">#REF!</definedName>
    <definedName name="AREA" localSheetId="22">#REF!</definedName>
    <definedName name="AREA">#REF!</definedName>
    <definedName name="AREA1">#N/A</definedName>
    <definedName name="AREA3">#N/A</definedName>
    <definedName name="AREA4">#N/A</definedName>
    <definedName name="BAR_CODE" localSheetId="31">#REF!</definedName>
    <definedName name="BAR_CODE" localSheetId="48">#REF!</definedName>
    <definedName name="BAR_CODE" localSheetId="25">#REF!</definedName>
    <definedName name="BAR_CODE" localSheetId="49">#REF!</definedName>
    <definedName name="BAR_CODE" localSheetId="43">#REF!</definedName>
    <definedName name="BAR_CODE" localSheetId="46">#REF!</definedName>
    <definedName name="BAR_CODE" localSheetId="35">#REF!</definedName>
    <definedName name="BAR_CODE" localSheetId="27">#REF!</definedName>
    <definedName name="BAR_CODE" localSheetId="22">#REF!</definedName>
    <definedName name="BAR_CODE" localSheetId="47">#REF!</definedName>
    <definedName name="BAR_CODE" localSheetId="29">#REF!</definedName>
    <definedName name="BAR_CODE" localSheetId="28">#REF!</definedName>
    <definedName name="BAR_CODE" localSheetId="30">#REF!</definedName>
    <definedName name="BAR_CODE" localSheetId="19">#REF!</definedName>
    <definedName name="BAR_CODE" localSheetId="50">#REF!</definedName>
    <definedName name="BAR_CODE" localSheetId="11">#REF!</definedName>
    <definedName name="BAR_CODE" localSheetId="12">#REF!</definedName>
    <definedName name="BAR_CODE" localSheetId="4">#REF!</definedName>
    <definedName name="BAR_CODE" localSheetId="7">#REF!</definedName>
    <definedName name="BAR_CODE" localSheetId="8">#REF!</definedName>
    <definedName name="BAR_CODE" localSheetId="51">#REF!</definedName>
    <definedName name="BAR_CODE" localSheetId="52">#REF!</definedName>
    <definedName name="BAR_CODE" localSheetId="40">#REF!</definedName>
    <definedName name="BAR_CODE">#REF!</definedName>
    <definedName name="ｂｎ" localSheetId="35">[3]!ｂｎ</definedName>
    <definedName name="ｂｎ" localSheetId="29">[3]!ｂｎ</definedName>
    <definedName name="ｂｎ" localSheetId="28">[3]!ｂｎ</definedName>
    <definedName name="ｂｎ" localSheetId="30">[3]!ｂｎ</definedName>
    <definedName name="ｂｎ" localSheetId="40">[3]!ｂｎ</definedName>
    <definedName name="ｂｎ">#REF!</definedName>
    <definedName name="BOKE1" localSheetId="9">#REF!</definedName>
    <definedName name="BOKE1" localSheetId="31">#REF!</definedName>
    <definedName name="BOKE1" localSheetId="20">#REF!</definedName>
    <definedName name="BOKE1" localSheetId="41">#REF!</definedName>
    <definedName name="BOKE1" localSheetId="43">#REF!</definedName>
    <definedName name="BOKE1" localSheetId="35">#REF!</definedName>
    <definedName name="BOKE1" localSheetId="22">#REF!</definedName>
    <definedName name="BOKE1" localSheetId="0">#REF!</definedName>
    <definedName name="BOKE1" localSheetId="36">#REF!</definedName>
    <definedName name="BOKE1" localSheetId="21">#REF!</definedName>
    <definedName name="BOKE1" localSheetId="34">#REF!</definedName>
    <definedName name="BOKE1" localSheetId="33">#REF!</definedName>
    <definedName name="BOKE1" localSheetId="29">#REF!</definedName>
    <definedName name="BOKE1" localSheetId="28">#REF!</definedName>
    <definedName name="BOKE1" localSheetId="30">#REF!</definedName>
    <definedName name="BOKE1" localSheetId="11">#REF!</definedName>
    <definedName name="BOKE1" localSheetId="12">#REF!</definedName>
    <definedName name="BOKE1" localSheetId="4">#REF!</definedName>
    <definedName name="BOKE1" localSheetId="42">#REF!</definedName>
    <definedName name="BOKE1" localSheetId="5">#REF!</definedName>
    <definedName name="BOKE1" localSheetId="37">#REF!</definedName>
    <definedName name="BOKE1" localSheetId="38">#REF!</definedName>
    <definedName name="BOKE1" localSheetId="10">#REF!</definedName>
    <definedName name="BOKE1" localSheetId="39">#REF!</definedName>
    <definedName name="BOKE1" localSheetId="40">#REF!</definedName>
    <definedName name="BOKE1">#REF!</definedName>
    <definedName name="BOKE2" localSheetId="9">#REF!</definedName>
    <definedName name="BOKE2" localSheetId="22">#REF!</definedName>
    <definedName name="BOKE2" localSheetId="0">#REF!</definedName>
    <definedName name="BOKE2" localSheetId="36">#REF!</definedName>
    <definedName name="BOKE2" localSheetId="34">#REF!</definedName>
    <definedName name="BOKE2" localSheetId="33">#REF!</definedName>
    <definedName name="BOKE2" localSheetId="37">#REF!</definedName>
    <definedName name="BOKE2" localSheetId="38">#REF!</definedName>
    <definedName name="BOKE2" localSheetId="10">#REF!</definedName>
    <definedName name="BOKE2" localSheetId="39">#REF!</definedName>
    <definedName name="BOKE2">#REF!</definedName>
    <definedName name="BOKE3" localSheetId="9">#REF!</definedName>
    <definedName name="BOKE3" localSheetId="22">#REF!</definedName>
    <definedName name="BOKE3" localSheetId="0">#REF!</definedName>
    <definedName name="BOKE3" localSheetId="36">#REF!</definedName>
    <definedName name="BOKE3" localSheetId="34">#REF!</definedName>
    <definedName name="BOKE3" localSheetId="33">#REF!</definedName>
    <definedName name="BOKE3" localSheetId="37">#REF!</definedName>
    <definedName name="BOKE3" localSheetId="38">#REF!</definedName>
    <definedName name="BOKE3" localSheetId="10">#REF!</definedName>
    <definedName name="BOKE3" localSheetId="39">#REF!</definedName>
    <definedName name="BOKE3">#REF!</definedName>
    <definedName name="Bug" localSheetId="22">#REF!</definedName>
    <definedName name="Bug">#REF!</definedName>
    <definedName name="category" localSheetId="22">#REF!</definedName>
    <definedName name="category">#REF!</definedName>
    <definedName name="cc" localSheetId="22">#REF!</definedName>
    <definedName name="cc">#REF!</definedName>
    <definedName name="CONFIRMATION_STATUS" localSheetId="22">#REF!</definedName>
    <definedName name="CONFIRMATION_STATUS">#REF!</definedName>
    <definedName name="ｃｖ" localSheetId="35">[3]!ｃｖ</definedName>
    <definedName name="ｃｖ" localSheetId="29">[3]!ｃｖ</definedName>
    <definedName name="ｃｖ" localSheetId="28">[3]!ｃｖ</definedName>
    <definedName name="ｃｖ" localSheetId="30">[3]!ｃｖ</definedName>
    <definedName name="ｃｖ" localSheetId="40">[3]!ｃｖ</definedName>
    <definedName name="ｃｖ">#REF!</definedName>
    <definedName name="DATE" localSheetId="35">[4]DataSheet!$F$4</definedName>
    <definedName name="DATE" localSheetId="29">[4]DataSheet!$F$4</definedName>
    <definedName name="DATE" localSheetId="28">[4]DataSheet!$F$4</definedName>
    <definedName name="DATE" localSheetId="30">[4]DataSheet!$F$4</definedName>
    <definedName name="DATE" localSheetId="40">[4]DataSheet!$F$4</definedName>
    <definedName name="DATE">#REF!</definedName>
    <definedName name="dd" localSheetId="9">#REF!</definedName>
    <definedName name="dd" localSheetId="31">#REF!</definedName>
    <definedName name="dd" localSheetId="20">#REF!</definedName>
    <definedName name="dd" localSheetId="41">#REF!</definedName>
    <definedName name="dd" localSheetId="43">#REF!</definedName>
    <definedName name="dd" localSheetId="35">#REF!</definedName>
    <definedName name="dd" localSheetId="22">#REF!</definedName>
    <definedName name="dd" localSheetId="0">#REF!</definedName>
    <definedName name="dd" localSheetId="36">#REF!</definedName>
    <definedName name="dd" localSheetId="21">#REF!</definedName>
    <definedName name="dd" localSheetId="34">#REF!</definedName>
    <definedName name="dd" localSheetId="33">#REF!</definedName>
    <definedName name="dd" localSheetId="29">#REF!</definedName>
    <definedName name="dd" localSheetId="28">#REF!</definedName>
    <definedName name="dd" localSheetId="30">#REF!</definedName>
    <definedName name="dd" localSheetId="11">#REF!</definedName>
    <definedName name="dd" localSheetId="12">#REF!</definedName>
    <definedName name="dd" localSheetId="4">#REF!</definedName>
    <definedName name="dd" localSheetId="42">#REF!</definedName>
    <definedName name="dd" localSheetId="5">#REF!</definedName>
    <definedName name="dd" localSheetId="37">#REF!</definedName>
    <definedName name="dd" localSheetId="38">#REF!</definedName>
    <definedName name="dd" localSheetId="10">#REF!</definedName>
    <definedName name="dd" localSheetId="39">#REF!</definedName>
    <definedName name="dd" localSheetId="40">#REF!</definedName>
    <definedName name="dd">#REF!</definedName>
    <definedName name="ee" localSheetId="9">#REF!</definedName>
    <definedName name="ee" localSheetId="22">#REF!</definedName>
    <definedName name="ee" localSheetId="0">#REF!</definedName>
    <definedName name="ee" localSheetId="36">#REF!</definedName>
    <definedName name="ee" localSheetId="34">#REF!</definedName>
    <definedName name="ee" localSheetId="33">#REF!</definedName>
    <definedName name="ee" localSheetId="37">#REF!</definedName>
    <definedName name="ee" localSheetId="38">#REF!</definedName>
    <definedName name="ee" localSheetId="10">#REF!</definedName>
    <definedName name="ee" localSheetId="39">#REF!</definedName>
    <definedName name="ee">#REF!</definedName>
    <definedName name="ｆｇｈ" localSheetId="35">[3]!ｆｇｈ</definedName>
    <definedName name="ｆｇｈ" localSheetId="29">[3]!ｆｇｈ</definedName>
    <definedName name="ｆｇｈ" localSheetId="28">[3]!ｆｇｈ</definedName>
    <definedName name="ｆｇｈ" localSheetId="30">[3]!ｆｇｈ</definedName>
    <definedName name="ｆｇｈ" localSheetId="40">[3]!ｆｇｈ</definedName>
    <definedName name="ｆｇｈ">#REF!</definedName>
    <definedName name="FROM" localSheetId="9">#REF!</definedName>
    <definedName name="FROM" localSheetId="31">#REF!</definedName>
    <definedName name="FROM" localSheetId="20">#REF!</definedName>
    <definedName name="FROM" localSheetId="41">#REF!</definedName>
    <definedName name="FROM" localSheetId="43">#REF!</definedName>
    <definedName name="FROM" localSheetId="35">#REF!</definedName>
    <definedName name="FROM" localSheetId="22">#REF!</definedName>
    <definedName name="FROM" localSheetId="0">#REF!</definedName>
    <definedName name="FROM" localSheetId="36">#REF!</definedName>
    <definedName name="FROM" localSheetId="21">#REF!</definedName>
    <definedName name="FROM" localSheetId="34">#REF!</definedName>
    <definedName name="FROM" localSheetId="33">#REF!</definedName>
    <definedName name="FROM" localSheetId="29">#REF!</definedName>
    <definedName name="FROM" localSheetId="28">#REF!</definedName>
    <definedName name="FROM" localSheetId="30">#REF!</definedName>
    <definedName name="FROM" localSheetId="11">#REF!</definedName>
    <definedName name="FROM" localSheetId="12">#REF!</definedName>
    <definedName name="FROM" localSheetId="4">#REF!</definedName>
    <definedName name="FROM" localSheetId="42">#REF!</definedName>
    <definedName name="FROM" localSheetId="5">#REF!</definedName>
    <definedName name="FROM" localSheetId="37">#REF!</definedName>
    <definedName name="FROM" localSheetId="38">#REF!</definedName>
    <definedName name="FROM" localSheetId="10">#REF!</definedName>
    <definedName name="FROM" localSheetId="39">#REF!</definedName>
    <definedName name="FROM" localSheetId="40">#REF!</definedName>
    <definedName name="FROM">#REF!</definedName>
    <definedName name="GALC．HMA" localSheetId="35">[5]HMAサマリー!$A33:$IV33</definedName>
    <definedName name="GALC．HMA" localSheetId="29">[5]HMAサマリー!$A33:$IV33</definedName>
    <definedName name="GALC．HMA" localSheetId="28">[5]HMAサマリー!$A33:$IV33</definedName>
    <definedName name="GALC．HMA" localSheetId="30">[5]HMAサマリー!$A33:$IV33</definedName>
    <definedName name="GALC．HMA" localSheetId="40">[5]HMAサマリー!$A33:$IV33</definedName>
    <definedName name="GALC．HMA">#REF!</definedName>
    <definedName name="GALC_HM" localSheetId="9">#REF!</definedName>
    <definedName name="GALC_HM" localSheetId="31">#REF!</definedName>
    <definedName name="GALC_HM" localSheetId="20">#REF!</definedName>
    <definedName name="GALC_HM" localSheetId="41">#REF!</definedName>
    <definedName name="GALC_HM" localSheetId="43">#REF!</definedName>
    <definedName name="GALC_HM" localSheetId="35">#REF!</definedName>
    <definedName name="GALC_HM" localSheetId="22">#REF!</definedName>
    <definedName name="GALC_HM" localSheetId="0">#REF!</definedName>
    <definedName name="GALC_HM" localSheetId="36">#REF!</definedName>
    <definedName name="GALC_HM" localSheetId="21">#REF!</definedName>
    <definedName name="GALC_HM" localSheetId="34">#REF!</definedName>
    <definedName name="GALC_HM" localSheetId="33">#REF!</definedName>
    <definedName name="GALC_HM" localSheetId="29">#REF!</definedName>
    <definedName name="GALC_HM" localSheetId="28">#REF!</definedName>
    <definedName name="GALC_HM" localSheetId="30">#REF!</definedName>
    <definedName name="GALC_HM" localSheetId="11">#REF!</definedName>
    <definedName name="GALC_HM" localSheetId="12">#REF!</definedName>
    <definedName name="GALC_HM" localSheetId="4">#REF!</definedName>
    <definedName name="GALC_HM" localSheetId="42">#REF!</definedName>
    <definedName name="GALC_HM" localSheetId="5">#REF!</definedName>
    <definedName name="GALC_HM" localSheetId="37">#REF!</definedName>
    <definedName name="GALC_HM" localSheetId="38">#REF!</definedName>
    <definedName name="GALC_HM" localSheetId="10">#REF!</definedName>
    <definedName name="GALC_HM" localSheetId="39">#REF!</definedName>
    <definedName name="GALC_HM" localSheetId="40">#REF!</definedName>
    <definedName name="GALC_HM">#REF!</definedName>
    <definedName name="GlobalGenpo" localSheetId="9">#REF!</definedName>
    <definedName name="GlobalGenpo" localSheetId="22">#REF!</definedName>
    <definedName name="GlobalGenpo" localSheetId="0">#REF!</definedName>
    <definedName name="GlobalGenpo" localSheetId="36">#REF!</definedName>
    <definedName name="GlobalGenpo" localSheetId="34">#REF!</definedName>
    <definedName name="GlobalGenpo" localSheetId="33">#REF!</definedName>
    <definedName name="GlobalGenpo" localSheetId="37">#REF!</definedName>
    <definedName name="GlobalGenpo" localSheetId="38">#REF!</definedName>
    <definedName name="GlobalGenpo" localSheetId="10">#REF!</definedName>
    <definedName name="GlobalGenpo" localSheetId="39">#REF!</definedName>
    <definedName name="GlobalGenpo">#REF!</definedName>
    <definedName name="GlobalKi" localSheetId="9">#REF!</definedName>
    <definedName name="GlobalKi" localSheetId="22">#REF!</definedName>
    <definedName name="GlobalKi" localSheetId="0">#REF!</definedName>
    <definedName name="GlobalKi" localSheetId="36">#REF!</definedName>
    <definedName name="GlobalKi" localSheetId="34">#REF!</definedName>
    <definedName name="GlobalKi" localSheetId="33">#REF!</definedName>
    <definedName name="GlobalKi" localSheetId="37">#REF!</definedName>
    <definedName name="GlobalKi" localSheetId="38">#REF!</definedName>
    <definedName name="GlobalKi" localSheetId="10">#REF!</definedName>
    <definedName name="GlobalKi" localSheetId="39">#REF!</definedName>
    <definedName name="GlobalKi">#REF!</definedName>
    <definedName name="GlobalRatio" localSheetId="22">#REF!</definedName>
    <definedName name="GlobalRatio">#REF!</definedName>
    <definedName name="gpcs_862_FF_862_List" localSheetId="22">#REF!</definedName>
    <definedName name="gpcs_862_FF_862_List">#REF!</definedName>
    <definedName name="HAM">"O"</definedName>
    <definedName name="Header">#REF!</definedName>
    <definedName name="HMA">"A"</definedName>
    <definedName name="Hourly_Rate" localSheetId="31">#REF!</definedName>
    <definedName name="Hourly_Rate" localSheetId="25">#REF!</definedName>
    <definedName name="Hourly_Rate" localSheetId="43">#REF!</definedName>
    <definedName name="Hourly_Rate" localSheetId="35">'[6]Phase-4-Old BKUP'!#REF!</definedName>
    <definedName name="Hourly_Rate" localSheetId="27">#REF!</definedName>
    <definedName name="Hourly_Rate" localSheetId="22">#REF!</definedName>
    <definedName name="Hourly_Rate" localSheetId="29">'[6]Phase-4-Old BKUP'!#REF!</definedName>
    <definedName name="Hourly_Rate" localSheetId="28">'[6]Phase-4-Old BKUP'!#REF!</definedName>
    <definedName name="Hourly_Rate" localSheetId="30">'[6]Phase-4-Old BKUP'!#REF!</definedName>
    <definedName name="Hourly_Rate" localSheetId="11">#REF!</definedName>
    <definedName name="Hourly_Rate" localSheetId="12">#REF!</definedName>
    <definedName name="Hourly_Rate" localSheetId="4">#REF!</definedName>
    <definedName name="Hourly_Rate" localSheetId="40">'[6]Phase-4-Old BKUP'!#REF!</definedName>
    <definedName name="Hourly_Rate">#REF!</definedName>
    <definedName name="HPE" localSheetId="9">#REF!</definedName>
    <definedName name="HPE" localSheetId="31">#REF!</definedName>
    <definedName name="HPE" localSheetId="20">#REF!</definedName>
    <definedName name="HPE" localSheetId="41">#REF!</definedName>
    <definedName name="HPE" localSheetId="43">#REF!</definedName>
    <definedName name="HPE" localSheetId="35">#REF!</definedName>
    <definedName name="HPE" localSheetId="22">#REF!</definedName>
    <definedName name="HPE" localSheetId="0">#REF!</definedName>
    <definedName name="HPE" localSheetId="36">#REF!</definedName>
    <definedName name="HPE" localSheetId="21">#REF!</definedName>
    <definedName name="HPE" localSheetId="34">#REF!</definedName>
    <definedName name="HPE" localSheetId="33">#REF!</definedName>
    <definedName name="HPE" localSheetId="29">#REF!</definedName>
    <definedName name="HPE" localSheetId="28">#REF!</definedName>
    <definedName name="HPE" localSheetId="30">#REF!</definedName>
    <definedName name="HPE" localSheetId="11">#REF!</definedName>
    <definedName name="HPE" localSheetId="12">#REF!</definedName>
    <definedName name="HPE" localSheetId="4">#REF!</definedName>
    <definedName name="HPE" localSheetId="42">#REF!</definedName>
    <definedName name="HPE" localSheetId="5">#REF!</definedName>
    <definedName name="HPE" localSheetId="37">#REF!</definedName>
    <definedName name="HPE" localSheetId="38">#REF!</definedName>
    <definedName name="HPE" localSheetId="10">#REF!</definedName>
    <definedName name="HPE" localSheetId="39">#REF!</definedName>
    <definedName name="HPE" localSheetId="40">#REF!</definedName>
    <definedName name="HPE">#REF!</definedName>
    <definedName name="IRR" localSheetId="9">#REF!</definedName>
    <definedName name="IRR" localSheetId="22">#REF!</definedName>
    <definedName name="IRR" localSheetId="0">#REF!</definedName>
    <definedName name="IRR" localSheetId="36">#REF!</definedName>
    <definedName name="IRR" localSheetId="34">#REF!</definedName>
    <definedName name="IRR" localSheetId="33">#REF!</definedName>
    <definedName name="IRR" localSheetId="37">#REF!</definedName>
    <definedName name="IRR" localSheetId="38">#REF!</definedName>
    <definedName name="IRR" localSheetId="10">#REF!</definedName>
    <definedName name="IRR" localSheetId="39">#REF!</definedName>
    <definedName name="IRR">#REF!</definedName>
    <definedName name="ｊｋｊ" localSheetId="35">[3]!ｊｋｊ</definedName>
    <definedName name="ｊｋｊ" localSheetId="29">[3]!ｊｋｊ</definedName>
    <definedName name="ｊｋｊ" localSheetId="28">[3]!ｊｋｊ</definedName>
    <definedName name="ｊｋｊ" localSheetId="30">[3]!ｊｋｊ</definedName>
    <definedName name="ｊｋｊ" localSheetId="40">[3]!ｊｋｊ</definedName>
    <definedName name="ｊｋｊ">#REF!</definedName>
    <definedName name="ｊｋｌ" localSheetId="35">[3]!ｊｋｌ</definedName>
    <definedName name="ｊｋｌ" localSheetId="29">[3]!ｊｋｌ</definedName>
    <definedName name="ｊｋｌ" localSheetId="28">[3]!ｊｋｌ</definedName>
    <definedName name="ｊｋｌ" localSheetId="30">[3]!ｊｋｌ</definedName>
    <definedName name="ｊｋｌ" localSheetId="40">[3]!ｊｋｌ</definedName>
    <definedName name="ｊｋｌ">#REF!</definedName>
    <definedName name="lll">#REF!</definedName>
    <definedName name="ｍｍ" localSheetId="35">[3]!ｍｍ</definedName>
    <definedName name="ｍｍ" localSheetId="29">[3]!ｍｍ</definedName>
    <definedName name="ｍｍ" localSheetId="28">[3]!ｍｍ</definedName>
    <definedName name="ｍｍ" localSheetId="30">[3]!ｍｍ</definedName>
    <definedName name="ｍｍ" localSheetId="40">[3]!ｍｍ</definedName>
    <definedName name="ｍｍ">#REF!</definedName>
    <definedName name="MmExcelLinker_DC76964F_05E7_4ABC_A06D_4E08F05D9689" localSheetId="9">#REF!</definedName>
    <definedName name="MmExcelLinker_DC76964F_05E7_4ABC_A06D_4E08F05D9689" localSheetId="31">#REF!</definedName>
    <definedName name="MmExcelLinker_DC76964F_05E7_4ABC_A06D_4E08F05D9689" localSheetId="20">#REF!</definedName>
    <definedName name="MmExcelLinker_DC76964F_05E7_4ABC_A06D_4E08F05D9689" localSheetId="41">#REF!</definedName>
    <definedName name="MmExcelLinker_DC76964F_05E7_4ABC_A06D_4E08F05D9689" localSheetId="43">#REF!</definedName>
    <definedName name="MmExcelLinker_DC76964F_05E7_4ABC_A06D_4E08F05D9689" localSheetId="35">#REF!</definedName>
    <definedName name="MmExcelLinker_DC76964F_05E7_4ABC_A06D_4E08F05D9689" localSheetId="22">#REF!</definedName>
    <definedName name="MmExcelLinker_DC76964F_05E7_4ABC_A06D_4E08F05D9689" localSheetId="0">#REF!</definedName>
    <definedName name="MmExcelLinker_DC76964F_05E7_4ABC_A06D_4E08F05D9689" localSheetId="36">#REF!</definedName>
    <definedName name="MmExcelLinker_DC76964F_05E7_4ABC_A06D_4E08F05D9689" localSheetId="21">#REF!</definedName>
    <definedName name="MmExcelLinker_DC76964F_05E7_4ABC_A06D_4E08F05D9689" localSheetId="34">#REF!</definedName>
    <definedName name="MmExcelLinker_DC76964F_05E7_4ABC_A06D_4E08F05D9689" localSheetId="33">#REF!</definedName>
    <definedName name="MmExcelLinker_DC76964F_05E7_4ABC_A06D_4E08F05D9689" localSheetId="29">#REF!</definedName>
    <definedName name="MmExcelLinker_DC76964F_05E7_4ABC_A06D_4E08F05D9689" localSheetId="28">#REF!</definedName>
    <definedName name="MmExcelLinker_DC76964F_05E7_4ABC_A06D_4E08F05D9689" localSheetId="30">#REF!</definedName>
    <definedName name="MmExcelLinker_DC76964F_05E7_4ABC_A06D_4E08F05D9689" localSheetId="11">#REF!</definedName>
    <definedName name="MmExcelLinker_DC76964F_05E7_4ABC_A06D_4E08F05D9689" localSheetId="12">#REF!</definedName>
    <definedName name="MmExcelLinker_DC76964F_05E7_4ABC_A06D_4E08F05D9689" localSheetId="4">#REF!</definedName>
    <definedName name="MmExcelLinker_DC76964F_05E7_4ABC_A06D_4E08F05D9689" localSheetId="42">#REF!</definedName>
    <definedName name="MmExcelLinker_DC76964F_05E7_4ABC_A06D_4E08F05D9689" localSheetId="5">#REF!</definedName>
    <definedName name="MmExcelLinker_DC76964F_05E7_4ABC_A06D_4E08F05D9689" localSheetId="37">#REF!</definedName>
    <definedName name="MmExcelLinker_DC76964F_05E7_4ABC_A06D_4E08F05D9689" localSheetId="38">#REF!</definedName>
    <definedName name="MmExcelLinker_DC76964F_05E7_4ABC_A06D_4E08F05D9689" localSheetId="10">#REF!</definedName>
    <definedName name="MmExcelLinker_DC76964F_05E7_4ABC_A06D_4E08F05D9689" localSheetId="39">#REF!</definedName>
    <definedName name="MmExcelLinker_DC76964F_05E7_4ABC_A06D_4E08F05D9689" localSheetId="40">#REF!</definedName>
    <definedName name="MmExcelLinker_DC76964F_05E7_4ABC_A06D_4E08F05D9689">#REF!</definedName>
    <definedName name="MOKUJI" localSheetId="31">#REF!</definedName>
    <definedName name="MOKUJI" localSheetId="20">#REF!</definedName>
    <definedName name="MOKUJI" localSheetId="48">#REF!</definedName>
    <definedName name="MOKUJI" localSheetId="49">#REF!</definedName>
    <definedName name="MOKUJI" localSheetId="41">#REF!</definedName>
    <definedName name="MOKUJI" localSheetId="43">#REF!</definedName>
    <definedName name="MOKUJI" localSheetId="46">#REF!</definedName>
    <definedName name="MOKUJI" localSheetId="35">[7]!MOKUJI</definedName>
    <definedName name="MOKUJI" localSheetId="22">#REF!</definedName>
    <definedName name="MOKUJI" localSheetId="47">#REF!</definedName>
    <definedName name="MOKUJI" localSheetId="36">#REF!</definedName>
    <definedName name="MOKUJI" localSheetId="21">#REF!</definedName>
    <definedName name="MOKUJI" localSheetId="29">[7]!MOKUJI</definedName>
    <definedName name="MOKUJI" localSheetId="28">[7]!MOKUJI</definedName>
    <definedName name="MOKUJI" localSheetId="30">[7]!MOKUJI</definedName>
    <definedName name="MOKUJI" localSheetId="19">#REF!</definedName>
    <definedName name="MOKUJI" localSheetId="50">#REF!</definedName>
    <definedName name="MOKUJI" localSheetId="11">#REF!</definedName>
    <definedName name="MOKUJI" localSheetId="12">#REF!</definedName>
    <definedName name="MOKUJI" localSheetId="4">#REF!</definedName>
    <definedName name="MOKUJI" localSheetId="42">#REF!</definedName>
    <definedName name="MOKUJI" localSheetId="7">#REF!</definedName>
    <definedName name="MOKUJI" localSheetId="8">#REF!</definedName>
    <definedName name="MOKUJI" localSheetId="5">#REF!</definedName>
    <definedName name="MOKUJI" localSheetId="51">#REF!</definedName>
    <definedName name="MOKUJI" localSheetId="37">#REF!</definedName>
    <definedName name="MOKUJI" localSheetId="38">#REF!</definedName>
    <definedName name="MOKUJI" localSheetId="10">#REF!</definedName>
    <definedName name="MOKUJI" localSheetId="52">#REF!</definedName>
    <definedName name="MOKUJI" localSheetId="39">#REF!</definedName>
    <definedName name="MOKUJI" localSheetId="40">[7]!MOKUJI</definedName>
    <definedName name="MOKUJI">#REF!</definedName>
    <definedName name="MTOC" localSheetId="9">#REF!</definedName>
    <definedName name="MTOC" localSheetId="31">#REF!</definedName>
    <definedName name="MTOC" localSheetId="20">#REF!</definedName>
    <definedName name="MTOC" localSheetId="41">#REF!</definedName>
    <definedName name="MTOC" localSheetId="43">#REF!</definedName>
    <definedName name="MTOC" localSheetId="35">#REF!</definedName>
    <definedName name="MTOC" localSheetId="22">#REF!</definedName>
    <definedName name="MTOC" localSheetId="0">#REF!</definedName>
    <definedName name="MTOC" localSheetId="36">#REF!</definedName>
    <definedName name="MTOC" localSheetId="21">#REF!</definedName>
    <definedName name="MTOC" localSheetId="34">#REF!</definedName>
    <definedName name="MTOC" localSheetId="33">#REF!</definedName>
    <definedName name="MTOC" localSheetId="29">#REF!</definedName>
    <definedName name="MTOC" localSheetId="28">#REF!</definedName>
    <definedName name="MTOC" localSheetId="30">#REF!</definedName>
    <definedName name="MTOC" localSheetId="11">#REF!</definedName>
    <definedName name="MTOC" localSheetId="12">#REF!</definedName>
    <definedName name="MTOC" localSheetId="4">#REF!</definedName>
    <definedName name="MTOC" localSheetId="42">#REF!</definedName>
    <definedName name="MTOC" localSheetId="5">#REF!</definedName>
    <definedName name="MTOC" localSheetId="37">#REF!</definedName>
    <definedName name="MTOC" localSheetId="38">#REF!</definedName>
    <definedName name="MTOC" localSheetId="10">#REF!</definedName>
    <definedName name="MTOC" localSheetId="39">#REF!</definedName>
    <definedName name="MTOC" localSheetId="40">#REF!</definedName>
    <definedName name="MTOC">#REF!</definedName>
    <definedName name="NAGenpo" localSheetId="9">#REF!</definedName>
    <definedName name="NAGenpo" localSheetId="22">#REF!</definedName>
    <definedName name="NAGenpo" localSheetId="0">#REF!</definedName>
    <definedName name="NAGenpo" localSheetId="36">#REF!</definedName>
    <definedName name="NAGenpo" localSheetId="34">#REF!</definedName>
    <definedName name="NAGenpo" localSheetId="33">#REF!</definedName>
    <definedName name="NAGenpo" localSheetId="37">#REF!</definedName>
    <definedName name="NAGenpo" localSheetId="38">#REF!</definedName>
    <definedName name="NAGenpo" localSheetId="10">#REF!</definedName>
    <definedName name="NAGenpo" localSheetId="39">#REF!</definedName>
    <definedName name="NAGenpo">#REF!</definedName>
    <definedName name="NAKi" localSheetId="9">#REF!</definedName>
    <definedName name="NAKi" localSheetId="22">#REF!</definedName>
    <definedName name="NAKi" localSheetId="0">#REF!</definedName>
    <definedName name="NAKi" localSheetId="36">#REF!</definedName>
    <definedName name="NAKi" localSheetId="34">#REF!</definedName>
    <definedName name="NAKi" localSheetId="33">#REF!</definedName>
    <definedName name="NAKi" localSheetId="37">#REF!</definedName>
    <definedName name="NAKi" localSheetId="38">#REF!</definedName>
    <definedName name="NAKi" localSheetId="10">#REF!</definedName>
    <definedName name="NAKi" localSheetId="39">#REF!</definedName>
    <definedName name="NAKi">#REF!</definedName>
    <definedName name="NARatio" localSheetId="22">#REF!</definedName>
    <definedName name="NARatio">#REF!</definedName>
    <definedName name="new" localSheetId="35">[3]!new</definedName>
    <definedName name="new" localSheetId="29">[3]!new</definedName>
    <definedName name="new" localSheetId="28">[3]!new</definedName>
    <definedName name="new" localSheetId="30">[3]!new</definedName>
    <definedName name="new" localSheetId="40">[3]!new</definedName>
    <definedName name="new">#REF!</definedName>
    <definedName name="NO_A" localSheetId="35">[4]DataSheet!$D$4</definedName>
    <definedName name="NO_A" localSheetId="29">[4]DataSheet!$D$4</definedName>
    <definedName name="NO_A" localSheetId="28">[4]DataSheet!$D$4</definedName>
    <definedName name="NO_A" localSheetId="30">[4]DataSheet!$D$4</definedName>
    <definedName name="NO_A" localSheetId="40">[4]DataSheet!$D$4</definedName>
    <definedName name="NO_A">#REF!</definedName>
    <definedName name="p" localSheetId="35">[3]!p</definedName>
    <definedName name="p" localSheetId="29">[3]!p</definedName>
    <definedName name="p" localSheetId="28">[3]!p</definedName>
    <definedName name="p" localSheetId="30">[3]!p</definedName>
    <definedName name="p" localSheetId="40">[3]!p</definedName>
    <definedName name="p">#REF!</definedName>
    <definedName name="PART_NAME_1" localSheetId="9">#REF!</definedName>
    <definedName name="PART_NAME_1" localSheetId="31">#REF!</definedName>
    <definedName name="PART_NAME_1" localSheetId="20">#REF!</definedName>
    <definedName name="PART_NAME_1" localSheetId="41">#REF!</definedName>
    <definedName name="PART_NAME_1" localSheetId="43">#REF!</definedName>
    <definedName name="PART_NAME_1" localSheetId="35">#REF!</definedName>
    <definedName name="PART_NAME_1" localSheetId="22">#REF!</definedName>
    <definedName name="PART_NAME_1" localSheetId="0">#REF!</definedName>
    <definedName name="PART_NAME_1" localSheetId="36">#REF!</definedName>
    <definedName name="PART_NAME_1" localSheetId="21">#REF!</definedName>
    <definedName name="PART_NAME_1" localSheetId="34">#REF!</definedName>
    <definedName name="PART_NAME_1" localSheetId="33">#REF!</definedName>
    <definedName name="PART_NAME_1" localSheetId="29">#REF!</definedName>
    <definedName name="PART_NAME_1" localSheetId="28">#REF!</definedName>
    <definedName name="PART_NAME_1" localSheetId="30">#REF!</definedName>
    <definedName name="PART_NAME_1" localSheetId="11">#REF!</definedName>
    <definedName name="PART_NAME_1" localSheetId="12">#REF!</definedName>
    <definedName name="PART_NAME_1" localSheetId="4">#REF!</definedName>
    <definedName name="PART_NAME_1" localSheetId="42">#REF!</definedName>
    <definedName name="PART_NAME_1" localSheetId="5">#REF!</definedName>
    <definedName name="PART_NAME_1" localSheetId="37">#REF!</definedName>
    <definedName name="PART_NAME_1" localSheetId="38">#REF!</definedName>
    <definedName name="PART_NAME_1" localSheetId="10">#REF!</definedName>
    <definedName name="PART_NAME_1" localSheetId="39">#REF!</definedName>
    <definedName name="PART_NAME_1" localSheetId="40">#REF!</definedName>
    <definedName name="PART_NAME_1">#REF!</definedName>
    <definedName name="PART_NAME_10" localSheetId="9">#REF!</definedName>
    <definedName name="PART_NAME_10" localSheetId="22">#REF!</definedName>
    <definedName name="PART_NAME_10" localSheetId="0">#REF!</definedName>
    <definedName name="PART_NAME_10" localSheetId="36">#REF!</definedName>
    <definedName name="PART_NAME_10" localSheetId="34">#REF!</definedName>
    <definedName name="PART_NAME_10" localSheetId="33">#REF!</definedName>
    <definedName name="PART_NAME_10" localSheetId="37">#REF!</definedName>
    <definedName name="PART_NAME_10" localSheetId="38">#REF!</definedName>
    <definedName name="PART_NAME_10" localSheetId="10">#REF!</definedName>
    <definedName name="PART_NAME_10" localSheetId="39">#REF!</definedName>
    <definedName name="PART_NAME_10">#REF!</definedName>
    <definedName name="PART_NAME_11" localSheetId="9">#REF!</definedName>
    <definedName name="PART_NAME_11" localSheetId="22">#REF!</definedName>
    <definedName name="PART_NAME_11" localSheetId="0">#REF!</definedName>
    <definedName name="PART_NAME_11" localSheetId="36">#REF!</definedName>
    <definedName name="PART_NAME_11" localSheetId="34">#REF!</definedName>
    <definedName name="PART_NAME_11" localSheetId="33">#REF!</definedName>
    <definedName name="PART_NAME_11" localSheetId="37">#REF!</definedName>
    <definedName name="PART_NAME_11" localSheetId="38">#REF!</definedName>
    <definedName name="PART_NAME_11" localSheetId="10">#REF!</definedName>
    <definedName name="PART_NAME_11" localSheetId="39">#REF!</definedName>
    <definedName name="PART_NAME_11">#REF!</definedName>
    <definedName name="PART_NAME_12" localSheetId="22">#REF!</definedName>
    <definedName name="PART_NAME_12">#REF!</definedName>
    <definedName name="PART_NAME_13" localSheetId="22">#REF!</definedName>
    <definedName name="PART_NAME_13">#REF!</definedName>
    <definedName name="PART_NAME_14" localSheetId="22">#REF!</definedName>
    <definedName name="PART_NAME_14">#REF!</definedName>
    <definedName name="PART_NAME_15" localSheetId="22">#REF!</definedName>
    <definedName name="PART_NAME_15">#REF!</definedName>
    <definedName name="PART_NAME_16" localSheetId="22">#REF!</definedName>
    <definedName name="PART_NAME_16">#REF!</definedName>
    <definedName name="PART_NAME_17" localSheetId="22">#REF!</definedName>
    <definedName name="PART_NAME_17">#REF!</definedName>
    <definedName name="PART_NAME_18" localSheetId="22">#REF!</definedName>
    <definedName name="PART_NAME_18">#REF!</definedName>
    <definedName name="PART_NAME_19" localSheetId="22">#REF!</definedName>
    <definedName name="PART_NAME_19">#REF!</definedName>
    <definedName name="PART_NAME_2" localSheetId="22">#REF!</definedName>
    <definedName name="PART_NAME_2">#REF!</definedName>
    <definedName name="PART_NAME_20" localSheetId="22">#REF!</definedName>
    <definedName name="PART_NAME_20">#REF!</definedName>
    <definedName name="PART_NAME_3" localSheetId="22">#REF!</definedName>
    <definedName name="PART_NAME_3">#REF!</definedName>
    <definedName name="PART_NAME_4" localSheetId="22">#REF!</definedName>
    <definedName name="PART_NAME_4">#REF!</definedName>
    <definedName name="PART_NAME_5" localSheetId="22">#REF!</definedName>
    <definedName name="PART_NAME_5">#REF!</definedName>
    <definedName name="PART_NAME_6" localSheetId="22">#REF!</definedName>
    <definedName name="PART_NAME_6">#REF!</definedName>
    <definedName name="PART_NAME_7" localSheetId="22">#REF!</definedName>
    <definedName name="PART_NAME_7">#REF!</definedName>
    <definedName name="PART_NAME_8" localSheetId="22">#REF!</definedName>
    <definedName name="PART_NAME_8">#REF!</definedName>
    <definedName name="PART_NAME_9" localSheetId="22">#REF!</definedName>
    <definedName name="PART_NAME_9">#REF!</definedName>
    <definedName name="PART_NUMBER_1" localSheetId="22">#REF!</definedName>
    <definedName name="PART_NUMBER_1">#REF!</definedName>
    <definedName name="PART_NUMBER_10" localSheetId="22">#REF!</definedName>
    <definedName name="PART_NUMBER_10">#REF!</definedName>
    <definedName name="PART_NUMBER_11" localSheetId="22">#REF!</definedName>
    <definedName name="PART_NUMBER_11">#REF!</definedName>
    <definedName name="PART_NUMBER_12" localSheetId="22">#REF!</definedName>
    <definedName name="PART_NUMBER_12">#REF!</definedName>
    <definedName name="PART_NUMBER_13" localSheetId="22">#REF!</definedName>
    <definedName name="PART_NUMBER_13">#REF!</definedName>
    <definedName name="PART_NUMBER_14" localSheetId="22">#REF!</definedName>
    <definedName name="PART_NUMBER_14">#REF!</definedName>
    <definedName name="PART_NUMBER_15" localSheetId="22">#REF!</definedName>
    <definedName name="PART_NUMBER_15">#REF!</definedName>
    <definedName name="PART_NUMBER_16" localSheetId="22">#REF!</definedName>
    <definedName name="PART_NUMBER_16">#REF!</definedName>
    <definedName name="PART_NUMBER_17" localSheetId="22">#REF!</definedName>
    <definedName name="PART_NUMBER_17">#REF!</definedName>
    <definedName name="PART_NUMBER_18" localSheetId="22">#REF!</definedName>
    <definedName name="PART_NUMBER_18">#REF!</definedName>
    <definedName name="PART_NUMBER_19" localSheetId="22">#REF!</definedName>
    <definedName name="PART_NUMBER_19">#REF!</definedName>
    <definedName name="PART_NUMBER_2" localSheetId="22">#REF!</definedName>
    <definedName name="PART_NUMBER_2">#REF!</definedName>
    <definedName name="PART_NUMBER_20" localSheetId="22">#REF!</definedName>
    <definedName name="PART_NUMBER_20">#REF!</definedName>
    <definedName name="PART_NUMBER_3" localSheetId="22">#REF!</definedName>
    <definedName name="PART_NUMBER_3">#REF!</definedName>
    <definedName name="PART_NUMBER_4" localSheetId="22">#REF!</definedName>
    <definedName name="PART_NUMBER_4">#REF!</definedName>
    <definedName name="PART_NUMBER_5" localSheetId="22">#REF!</definedName>
    <definedName name="PART_NUMBER_5">#REF!</definedName>
    <definedName name="PART_NUMBER_6" localSheetId="22">#REF!</definedName>
    <definedName name="PART_NUMBER_6">#REF!</definedName>
    <definedName name="PART_NUMBER_7" localSheetId="22">#REF!</definedName>
    <definedName name="PART_NUMBER_7">#REF!</definedName>
    <definedName name="PART_NUMBER_8" localSheetId="22">#REF!</definedName>
    <definedName name="PART_NUMBER_8">#REF!</definedName>
    <definedName name="PART_NUMBER_9" localSheetId="22">#REF!</definedName>
    <definedName name="PART_NUMBER_9">#REF!</definedName>
    <definedName name="PGID" localSheetId="22">#REF!</definedName>
    <definedName name="PGID">#REF!</definedName>
    <definedName name="phase" localSheetId="35">[8]EDS!#REF!</definedName>
    <definedName name="phase" localSheetId="22">#REF!</definedName>
    <definedName name="phase" localSheetId="29">[8]EDS!#REF!</definedName>
    <definedName name="phase" localSheetId="28">[8]EDS!#REF!</definedName>
    <definedName name="phase" localSheetId="30">[8]EDS!#REF!</definedName>
    <definedName name="phase" localSheetId="40">[8]EDS!#REF!</definedName>
    <definedName name="phase">#REF!</definedName>
    <definedName name="Plant" localSheetId="35">[9]一覧!$C$2:$C$15</definedName>
    <definedName name="Plant" localSheetId="29">[9]一覧!$C$2:$C$15</definedName>
    <definedName name="Plant" localSheetId="28">[9]一覧!$C$2:$C$15</definedName>
    <definedName name="Plant" localSheetId="30">[9]一覧!$C$2:$C$15</definedName>
    <definedName name="Plant" localSheetId="40">[9]一覧!$C$2:$C$15</definedName>
    <definedName name="Plant">#REF!</definedName>
    <definedName name="PM_Hourly_Rate" localSheetId="9">#REF!</definedName>
    <definedName name="PM_Hourly_Rate" localSheetId="31">#REF!</definedName>
    <definedName name="PM_Hourly_Rate" localSheetId="20">#REF!</definedName>
    <definedName name="PM_Hourly_Rate" localSheetId="41">#REF!</definedName>
    <definedName name="PM_Hourly_Rate" localSheetId="43">#REF!</definedName>
    <definedName name="PM_Hourly_Rate" localSheetId="35">#REF!</definedName>
    <definedName name="PM_Hourly_Rate" localSheetId="22">#REF!</definedName>
    <definedName name="PM_Hourly_Rate" localSheetId="0">#REF!</definedName>
    <definedName name="PM_Hourly_Rate" localSheetId="36">#REF!</definedName>
    <definedName name="PM_Hourly_Rate" localSheetId="21">#REF!</definedName>
    <definedName name="PM_Hourly_Rate" localSheetId="34">#REF!</definedName>
    <definedName name="PM_Hourly_Rate" localSheetId="33">#REF!</definedName>
    <definedName name="PM_Hourly_Rate" localSheetId="29">#REF!</definedName>
    <definedName name="PM_Hourly_Rate" localSheetId="28">#REF!</definedName>
    <definedName name="PM_Hourly_Rate" localSheetId="30">#REF!</definedName>
    <definedName name="PM_Hourly_Rate" localSheetId="11">#REF!</definedName>
    <definedName name="PM_Hourly_Rate" localSheetId="12">#REF!</definedName>
    <definedName name="PM_Hourly_Rate" localSheetId="4">#REF!</definedName>
    <definedName name="PM_Hourly_Rate" localSheetId="42">#REF!</definedName>
    <definedName name="PM_Hourly_Rate" localSheetId="5">#REF!</definedName>
    <definedName name="PM_Hourly_Rate" localSheetId="37">#REF!</definedName>
    <definedName name="PM_Hourly_Rate" localSheetId="38">#REF!</definedName>
    <definedName name="PM_Hourly_Rate" localSheetId="10">#REF!</definedName>
    <definedName name="PM_Hourly_Rate" localSheetId="39">#REF!</definedName>
    <definedName name="PM_Hourly_Rate" localSheetId="40">#REF!</definedName>
    <definedName name="PM_Hourly_Rate">#REF!</definedName>
    <definedName name="_xlnm.Print_Area" localSheetId="9">#REF!</definedName>
    <definedName name="_xlnm.Print_Area" localSheetId="31">#REF!</definedName>
    <definedName name="_xlnm.Print_Area" localSheetId="20">#REF!</definedName>
    <definedName name="_xlnm.Print_Area" localSheetId="48">#REF!</definedName>
    <definedName name="_xlnm.Print_Area" localSheetId="25">#REF!</definedName>
    <definedName name="_xlnm.Print_Area" localSheetId="49">#REF!</definedName>
    <definedName name="_xlnm.Print_Area" localSheetId="41">#REF!</definedName>
    <definedName name="_xlnm.Print_Area" localSheetId="43">#REF!</definedName>
    <definedName name="_xlnm.Print_Area" localSheetId="46">#REF!</definedName>
    <definedName name="_xlnm.Print_Area" localSheetId="35">#REF!</definedName>
    <definedName name="_xlnm.Print_Area" localSheetId="27">#REF!</definedName>
    <definedName name="_xlnm.Print_Area" localSheetId="22">#REF!</definedName>
    <definedName name="_xlnm.Print_Area" localSheetId="0">#REF!</definedName>
    <definedName name="_xlnm.Print_Area" localSheetId="47">#REF!</definedName>
    <definedName name="_xlnm.Print_Area" localSheetId="36">#REF!</definedName>
    <definedName name="_xlnm.Print_Area" localSheetId="21">#REF!</definedName>
    <definedName name="_xlnm.Print_Area" localSheetId="34">#REF!</definedName>
    <definedName name="_xlnm.Print_Area" localSheetId="33">#REF!</definedName>
    <definedName name="_xlnm.Print_Area" localSheetId="29">#REF!</definedName>
    <definedName name="_xlnm.Print_Area" localSheetId="28">#REF!</definedName>
    <definedName name="_xlnm.Print_Area" localSheetId="30">#REF!</definedName>
    <definedName name="_xlnm.Print_Area" localSheetId="19">#REF!</definedName>
    <definedName name="_xlnm.Print_Area" localSheetId="50">#REF!</definedName>
    <definedName name="_xlnm.Print_Area" localSheetId="11">#REF!</definedName>
    <definedName name="_xlnm.Print_Area" localSheetId="12">#REF!</definedName>
    <definedName name="_xlnm.Print_Area" localSheetId="4">#REF!</definedName>
    <definedName name="_xlnm.Print_Area" localSheetId="42">#REF!</definedName>
    <definedName name="_xlnm.Print_Area" localSheetId="7">#REF!</definedName>
    <definedName name="_xlnm.Print_Area" localSheetId="8">#REF!</definedName>
    <definedName name="_xlnm.Print_Area" localSheetId="5">#REF!</definedName>
    <definedName name="_xlnm.Print_Area" localSheetId="51">#REF!</definedName>
    <definedName name="_xlnm.Print_Area" localSheetId="37">#REF!</definedName>
    <definedName name="_xlnm.Print_Area" localSheetId="38">#REF!</definedName>
    <definedName name="_xlnm.Print_Area" localSheetId="10">#REF!</definedName>
    <definedName name="_xlnm.Print_Area" localSheetId="52">#REF!</definedName>
    <definedName name="_xlnm.Print_Area" localSheetId="39">#REF!</definedName>
    <definedName name="_xlnm.Print_Area" localSheetId="40">#REF!</definedName>
    <definedName name="_xlnm.Print_Area">#REF!</definedName>
    <definedName name="Print_Area_MI" localSheetId="9">#REF!</definedName>
    <definedName name="Print_Area_MI" localSheetId="20">#REF!</definedName>
    <definedName name="Print_Area_MI" localSheetId="41">#REF!</definedName>
    <definedName name="Print_Area_MI" localSheetId="22">#REF!</definedName>
    <definedName name="Print_Area_MI" localSheetId="0">#REF!</definedName>
    <definedName name="Print_Area_MI" localSheetId="36">#REF!</definedName>
    <definedName name="Print_Area_MI" localSheetId="21">#REF!</definedName>
    <definedName name="Print_Area_MI" localSheetId="34">#REF!</definedName>
    <definedName name="Print_Area_MI" localSheetId="33">#REF!</definedName>
    <definedName name="Print_Area_MI" localSheetId="42">#REF!</definedName>
    <definedName name="Print_Area_MI" localSheetId="5">#REF!</definedName>
    <definedName name="Print_Area_MI" localSheetId="37">#REF!</definedName>
    <definedName name="Print_Area_MI" localSheetId="38">#REF!</definedName>
    <definedName name="Print_Area_MI" localSheetId="10">#REF!</definedName>
    <definedName name="Print_Area_MI" localSheetId="39">#REF!</definedName>
    <definedName name="Print_Area_MI">#REF!</definedName>
    <definedName name="PRINT_DATE" localSheetId="9">#REF!</definedName>
    <definedName name="PRINT_DATE" localSheetId="22">#REF!</definedName>
    <definedName name="PRINT_DATE" localSheetId="36">#REF!</definedName>
    <definedName name="PRINT_DATE" localSheetId="34">#REF!</definedName>
    <definedName name="PRINT_DATE" localSheetId="33">#REF!</definedName>
    <definedName name="PRINT_DATE" localSheetId="37">#REF!</definedName>
    <definedName name="PRINT_DATE" localSheetId="38">#REF!</definedName>
    <definedName name="PRINT_DATE" localSheetId="10">#REF!</definedName>
    <definedName name="PRINT_DATE" localSheetId="39">#REF!</definedName>
    <definedName name="PRINT_DATE">#REF!</definedName>
    <definedName name="PRINT_STATION" localSheetId="22">#REF!</definedName>
    <definedName name="PRINT_STATION">#REF!</definedName>
    <definedName name="_xlnm.Print_Titles" localSheetId="22">#REF!</definedName>
    <definedName name="_xlnm.Print_Titles">#REF!</definedName>
    <definedName name="Project_Budget" localSheetId="22">#REF!</definedName>
    <definedName name="Project_Budget">#REF!</definedName>
    <definedName name="QW" localSheetId="35">[3]!QW</definedName>
    <definedName name="QW" localSheetId="29">[3]!QW</definedName>
    <definedName name="QW" localSheetId="28">[3]!QW</definedName>
    <definedName name="QW" localSheetId="30">[3]!QW</definedName>
    <definedName name="QW" localSheetId="40">[3]!QW</definedName>
    <definedName name="QW">#REF!</definedName>
    <definedName name="rating" localSheetId="9">#REF!</definedName>
    <definedName name="rating" localSheetId="31">#REF!</definedName>
    <definedName name="rating" localSheetId="20">#REF!</definedName>
    <definedName name="rating" localSheetId="41">#REF!</definedName>
    <definedName name="rating" localSheetId="43">#REF!</definedName>
    <definedName name="rating" localSheetId="35">#REF!</definedName>
    <definedName name="rating" localSheetId="22">#REF!</definedName>
    <definedName name="rating" localSheetId="0">#REF!</definedName>
    <definedName name="rating" localSheetId="36">#REF!</definedName>
    <definedName name="rating" localSheetId="21">#REF!</definedName>
    <definedName name="rating" localSheetId="34">#REF!</definedName>
    <definedName name="rating" localSheetId="33">#REF!</definedName>
    <definedName name="rating" localSheetId="29">#REF!</definedName>
    <definedName name="rating" localSheetId="28">#REF!</definedName>
    <definedName name="rating" localSheetId="30">#REF!</definedName>
    <definedName name="rating" localSheetId="11">#REF!</definedName>
    <definedName name="rating" localSheetId="12">#REF!</definedName>
    <definedName name="rating" localSheetId="4">#REF!</definedName>
    <definedName name="rating" localSheetId="42">#REF!</definedName>
    <definedName name="rating" localSheetId="5">#REF!</definedName>
    <definedName name="rating" localSheetId="37">#REF!</definedName>
    <definedName name="rating" localSheetId="38">#REF!</definedName>
    <definedName name="rating" localSheetId="10">#REF!</definedName>
    <definedName name="rating" localSheetId="39">#REF!</definedName>
    <definedName name="rating" localSheetId="40">#REF!</definedName>
    <definedName name="rating">#REF!</definedName>
    <definedName name="RawData">#REF!</definedName>
    <definedName name="risk_source" localSheetId="35">'[10]Risk Management Plan'!$BA$5:$BA$9</definedName>
    <definedName name="risk_source" localSheetId="29">'[10]Risk Management Plan'!$BA$5:$BA$9</definedName>
    <definedName name="risk_source" localSheetId="28">'[10]Risk Management Plan'!$BA$5:$BA$9</definedName>
    <definedName name="risk_source" localSheetId="30">'[10]Risk Management Plan'!$BA$5:$BA$9</definedName>
    <definedName name="risk_source" localSheetId="40">'[10]Risk Management Plan'!$BA$5:$BA$9</definedName>
    <definedName name="risk_source">#REF!</definedName>
    <definedName name="sd" localSheetId="35">[3]!sd</definedName>
    <definedName name="sd" localSheetId="29">[3]!sd</definedName>
    <definedName name="sd" localSheetId="28">[3]!sd</definedName>
    <definedName name="sd" localSheetId="30">[3]!sd</definedName>
    <definedName name="sd" localSheetId="40">[3]!sd</definedName>
    <definedName name="sd">#REF!</definedName>
    <definedName name="ｓｄｆ" localSheetId="35">[3]!ｓｄｆ</definedName>
    <definedName name="ｓｄｆ" localSheetId="29">[3]!ｓｄｆ</definedName>
    <definedName name="ｓｄｆ" localSheetId="28">[3]!ｓｄｆ</definedName>
    <definedName name="ｓｄｆ" localSheetId="30">[3]!ｓｄｆ</definedName>
    <definedName name="ｓｄｆ" localSheetId="40">[3]!ｓｄｆ</definedName>
    <definedName name="ｓｄｆ">#REF!</definedName>
    <definedName name="SERIAL_NUMBER_1" localSheetId="9">#REF!</definedName>
    <definedName name="SERIAL_NUMBER_1" localSheetId="31">#REF!</definedName>
    <definedName name="SERIAL_NUMBER_1" localSheetId="20">#REF!</definedName>
    <definedName name="SERIAL_NUMBER_1" localSheetId="41">#REF!</definedName>
    <definedName name="SERIAL_NUMBER_1" localSheetId="43">#REF!</definedName>
    <definedName name="SERIAL_NUMBER_1" localSheetId="35">#REF!</definedName>
    <definedName name="SERIAL_NUMBER_1" localSheetId="22">#REF!</definedName>
    <definedName name="SERIAL_NUMBER_1" localSheetId="0">#REF!</definedName>
    <definedName name="SERIAL_NUMBER_1" localSheetId="36">#REF!</definedName>
    <definedName name="SERIAL_NUMBER_1" localSheetId="21">#REF!</definedName>
    <definedName name="SERIAL_NUMBER_1" localSheetId="34">#REF!</definedName>
    <definedName name="SERIAL_NUMBER_1" localSheetId="33">#REF!</definedName>
    <definedName name="SERIAL_NUMBER_1" localSheetId="29">#REF!</definedName>
    <definedName name="SERIAL_NUMBER_1" localSheetId="28">#REF!</definedName>
    <definedName name="SERIAL_NUMBER_1" localSheetId="30">#REF!</definedName>
    <definedName name="SERIAL_NUMBER_1" localSheetId="11">#REF!</definedName>
    <definedName name="SERIAL_NUMBER_1" localSheetId="12">#REF!</definedName>
    <definedName name="SERIAL_NUMBER_1" localSheetId="4">#REF!</definedName>
    <definedName name="SERIAL_NUMBER_1" localSheetId="42">#REF!</definedName>
    <definedName name="SERIAL_NUMBER_1" localSheetId="5">#REF!</definedName>
    <definedName name="SERIAL_NUMBER_1" localSheetId="37">#REF!</definedName>
    <definedName name="SERIAL_NUMBER_1" localSheetId="38">#REF!</definedName>
    <definedName name="SERIAL_NUMBER_1" localSheetId="10">#REF!</definedName>
    <definedName name="SERIAL_NUMBER_1" localSheetId="39">#REF!</definedName>
    <definedName name="SERIAL_NUMBER_1" localSheetId="40">#REF!</definedName>
    <definedName name="SERIAL_NUMBER_1">#REF!</definedName>
    <definedName name="SERIAL_NUMBER_10" localSheetId="9">#REF!</definedName>
    <definedName name="SERIAL_NUMBER_10" localSheetId="22">#REF!</definedName>
    <definedName name="SERIAL_NUMBER_10" localSheetId="0">#REF!</definedName>
    <definedName name="SERIAL_NUMBER_10" localSheetId="36">#REF!</definedName>
    <definedName name="SERIAL_NUMBER_10" localSheetId="34">#REF!</definedName>
    <definedName name="SERIAL_NUMBER_10" localSheetId="33">#REF!</definedName>
    <definedName name="SERIAL_NUMBER_10" localSheetId="37">#REF!</definedName>
    <definedName name="SERIAL_NUMBER_10" localSheetId="38">#REF!</definedName>
    <definedName name="SERIAL_NUMBER_10" localSheetId="10">#REF!</definedName>
    <definedName name="SERIAL_NUMBER_10" localSheetId="39">#REF!</definedName>
    <definedName name="SERIAL_NUMBER_10">#REF!</definedName>
    <definedName name="SERIAL_NUMBER_11" localSheetId="9">#REF!</definedName>
    <definedName name="SERIAL_NUMBER_11" localSheetId="22">#REF!</definedName>
    <definedName name="SERIAL_NUMBER_11" localSheetId="0">#REF!</definedName>
    <definedName name="SERIAL_NUMBER_11" localSheetId="36">#REF!</definedName>
    <definedName name="SERIAL_NUMBER_11" localSheetId="34">#REF!</definedName>
    <definedName name="SERIAL_NUMBER_11" localSheetId="33">#REF!</definedName>
    <definedName name="SERIAL_NUMBER_11" localSheetId="37">#REF!</definedName>
    <definedName name="SERIAL_NUMBER_11" localSheetId="38">#REF!</definedName>
    <definedName name="SERIAL_NUMBER_11" localSheetId="10">#REF!</definedName>
    <definedName name="SERIAL_NUMBER_11" localSheetId="39">#REF!</definedName>
    <definedName name="SERIAL_NUMBER_11">#REF!</definedName>
    <definedName name="SERIAL_NUMBER_12" localSheetId="22">#REF!</definedName>
    <definedName name="SERIAL_NUMBER_12">#REF!</definedName>
    <definedName name="SERIAL_NUMBER_13" localSheetId="22">#REF!</definedName>
    <definedName name="SERIAL_NUMBER_13">#REF!</definedName>
    <definedName name="SERIAL_NUMBER_14" localSheetId="22">#REF!</definedName>
    <definedName name="SERIAL_NUMBER_14">#REF!</definedName>
    <definedName name="SERIAL_NUMBER_15" localSheetId="22">#REF!</definedName>
    <definedName name="SERIAL_NUMBER_15">#REF!</definedName>
    <definedName name="SERIAL_NUMBER_16" localSheetId="22">#REF!</definedName>
    <definedName name="SERIAL_NUMBER_16">#REF!</definedName>
    <definedName name="SERIAL_NUMBER_17" localSheetId="22">#REF!</definedName>
    <definedName name="SERIAL_NUMBER_17">#REF!</definedName>
    <definedName name="SERIAL_NUMBER_18" localSheetId="22">#REF!</definedName>
    <definedName name="SERIAL_NUMBER_18">#REF!</definedName>
    <definedName name="SERIAL_NUMBER_19" localSheetId="22">#REF!</definedName>
    <definedName name="SERIAL_NUMBER_19">#REF!</definedName>
    <definedName name="SERIAL_NUMBER_2" localSheetId="22">#REF!</definedName>
    <definedName name="SERIAL_NUMBER_2">#REF!</definedName>
    <definedName name="SERIAL_NUMBER_20" localSheetId="22">#REF!</definedName>
    <definedName name="SERIAL_NUMBER_20">#REF!</definedName>
    <definedName name="SERIAL_NUMBER_3" localSheetId="22">#REF!</definedName>
    <definedName name="SERIAL_NUMBER_3">#REF!</definedName>
    <definedName name="SERIAL_NUMBER_4" localSheetId="22">#REF!</definedName>
    <definedName name="SERIAL_NUMBER_4">#REF!</definedName>
    <definedName name="SERIAL_NUMBER_5" localSheetId="22">#REF!</definedName>
    <definedName name="SERIAL_NUMBER_5">#REF!</definedName>
    <definedName name="SERIAL_NUMBER_6" localSheetId="22">#REF!</definedName>
    <definedName name="SERIAL_NUMBER_6">#REF!</definedName>
    <definedName name="SERIAL_NUMBER_7" localSheetId="22">#REF!</definedName>
    <definedName name="SERIAL_NUMBER_7">#REF!</definedName>
    <definedName name="SERIAL_NUMBER_8" localSheetId="22">#REF!</definedName>
    <definedName name="SERIAL_NUMBER_8">#REF!</definedName>
    <definedName name="SERIAL_NUMBER_9" localSheetId="22">#REF!</definedName>
    <definedName name="SERIAL_NUMBER_9">#REF!</definedName>
    <definedName name="STATION_1" localSheetId="22">#REF!</definedName>
    <definedName name="STATION_1">#REF!</definedName>
    <definedName name="STATION_10" localSheetId="22">#REF!</definedName>
    <definedName name="STATION_10">#REF!</definedName>
    <definedName name="STATION_11" localSheetId="22">#REF!</definedName>
    <definedName name="STATION_11">#REF!</definedName>
    <definedName name="STATION_12" localSheetId="22">#REF!</definedName>
    <definedName name="STATION_12">#REF!</definedName>
    <definedName name="STATION_13" localSheetId="22">#REF!</definedName>
    <definedName name="STATION_13">#REF!</definedName>
    <definedName name="STATION_14" localSheetId="22">#REF!</definedName>
    <definedName name="STATION_14">#REF!</definedName>
    <definedName name="STATION_15" localSheetId="22">#REF!</definedName>
    <definedName name="STATION_15">#REF!</definedName>
    <definedName name="STATION_16" localSheetId="22">#REF!</definedName>
    <definedName name="STATION_16">#REF!</definedName>
    <definedName name="STATION_17" localSheetId="22">#REF!</definedName>
    <definedName name="STATION_17">#REF!</definedName>
    <definedName name="STATION_18" localSheetId="22">#REF!</definedName>
    <definedName name="STATION_18">#REF!</definedName>
    <definedName name="STATION_19" localSheetId="22">#REF!</definedName>
    <definedName name="STATION_19">#REF!</definedName>
    <definedName name="STATION_2" localSheetId="22">#REF!</definedName>
    <definedName name="STATION_2">#REF!</definedName>
    <definedName name="STATION_20" localSheetId="22">#REF!</definedName>
    <definedName name="STATION_20">#REF!</definedName>
    <definedName name="STATION_3" localSheetId="22">#REF!</definedName>
    <definedName name="STATION_3">#REF!</definedName>
    <definedName name="STATION_4" localSheetId="22">#REF!</definedName>
    <definedName name="STATION_4">#REF!</definedName>
    <definedName name="STATION_5" localSheetId="22">#REF!</definedName>
    <definedName name="STATION_5">#REF!</definedName>
    <definedName name="STATION_6" localSheetId="22">#REF!</definedName>
    <definedName name="STATION_6">#REF!</definedName>
    <definedName name="STATION_7" localSheetId="22">#REF!</definedName>
    <definedName name="STATION_7">#REF!</definedName>
    <definedName name="STATION_8" localSheetId="22">#REF!</definedName>
    <definedName name="STATION_8">#REF!</definedName>
    <definedName name="STATION_9" localSheetId="22">#REF!</definedName>
    <definedName name="STATION_9">#REF!</definedName>
    <definedName name="STATUS_1" localSheetId="22">#REF!</definedName>
    <definedName name="STATUS_1">#REF!</definedName>
    <definedName name="STATUS_10" localSheetId="22">#REF!</definedName>
    <definedName name="STATUS_10">#REF!</definedName>
    <definedName name="STATUS_11" localSheetId="22">#REF!</definedName>
    <definedName name="STATUS_11">#REF!</definedName>
    <definedName name="STATUS_12" localSheetId="22">#REF!</definedName>
    <definedName name="STATUS_12">#REF!</definedName>
    <definedName name="STATUS_13" localSheetId="22">#REF!</definedName>
    <definedName name="STATUS_13">#REF!</definedName>
    <definedName name="STATUS_14" localSheetId="22">#REF!</definedName>
    <definedName name="STATUS_14">#REF!</definedName>
    <definedName name="STATUS_15" localSheetId="22">#REF!</definedName>
    <definedName name="STATUS_15">#REF!</definedName>
    <definedName name="STATUS_16" localSheetId="22">#REF!</definedName>
    <definedName name="STATUS_16">#REF!</definedName>
    <definedName name="STATUS_17" localSheetId="22">#REF!</definedName>
    <definedName name="STATUS_17">#REF!</definedName>
    <definedName name="STATUS_18" localSheetId="22">#REF!</definedName>
    <definedName name="STATUS_18">#REF!</definedName>
    <definedName name="STATUS_19" localSheetId="22">#REF!</definedName>
    <definedName name="STATUS_19">#REF!</definedName>
    <definedName name="STATUS_2" localSheetId="22">#REF!</definedName>
    <definedName name="STATUS_2">#REF!</definedName>
    <definedName name="STATUS_20" localSheetId="22">#REF!</definedName>
    <definedName name="STATUS_20">#REF!</definedName>
    <definedName name="STATUS_3" localSheetId="22">#REF!</definedName>
    <definedName name="STATUS_3">#REF!</definedName>
    <definedName name="STATUS_4" localSheetId="22">#REF!</definedName>
    <definedName name="STATUS_4">#REF!</definedName>
    <definedName name="STATUS_5" localSheetId="22">#REF!</definedName>
    <definedName name="STATUS_5">#REF!</definedName>
    <definedName name="STATUS_6" localSheetId="22">#REF!</definedName>
    <definedName name="STATUS_6">#REF!</definedName>
    <definedName name="STATUS_7" localSheetId="22">#REF!</definedName>
    <definedName name="STATUS_7">#REF!</definedName>
    <definedName name="STATUS_8" localSheetId="22">#REF!</definedName>
    <definedName name="STATUS_8">#REF!</definedName>
    <definedName name="STATUS_9" localSheetId="22">#REF!</definedName>
    <definedName name="STATUS_9">#REF!</definedName>
    <definedName name="subrating" localSheetId="22">#REF!</definedName>
    <definedName name="subrating">#REF!</definedName>
    <definedName name="SVAL" localSheetId="22">#REF!</definedName>
    <definedName name="SVAL">#REF!</definedName>
    <definedName name="TABLE_NAME" localSheetId="31">#REF!</definedName>
    <definedName name="TABLE_NAME" localSheetId="20">#REF!</definedName>
    <definedName name="TABLE_NAME" localSheetId="48">#REF!</definedName>
    <definedName name="TABLE_NAME" localSheetId="49">#REF!</definedName>
    <definedName name="TABLE_NAME" localSheetId="41">#REF!</definedName>
    <definedName name="TABLE_NAME" localSheetId="43">#REF!</definedName>
    <definedName name="TABLE_NAME" localSheetId="46">#REF!</definedName>
    <definedName name="TABLE_NAME" localSheetId="35">'[11]???????'!$A$4:$C$79</definedName>
    <definedName name="TABLE_NAME" localSheetId="22">#REF!</definedName>
    <definedName name="TABLE_NAME" localSheetId="47">#REF!</definedName>
    <definedName name="TABLE_NAME" localSheetId="21">#REF!</definedName>
    <definedName name="TABLE_NAME" localSheetId="29">'[11]???????'!$A$4:$C$79</definedName>
    <definedName name="TABLE_NAME" localSheetId="28">'[11]???????'!$A$4:$C$79</definedName>
    <definedName name="TABLE_NAME" localSheetId="30">'[11]???????'!$A$4:$C$79</definedName>
    <definedName name="TABLE_NAME" localSheetId="19">#REF!</definedName>
    <definedName name="TABLE_NAME" localSheetId="50">#REF!</definedName>
    <definedName name="TABLE_NAME" localSheetId="11">#REF!</definedName>
    <definedName name="TABLE_NAME" localSheetId="12">#REF!</definedName>
    <definedName name="TABLE_NAME" localSheetId="4">#REF!</definedName>
    <definedName name="TABLE_NAME" localSheetId="42">#REF!</definedName>
    <definedName name="TABLE_NAME" localSheetId="7">#REF!</definedName>
    <definedName name="TABLE_NAME" localSheetId="8">#REF!</definedName>
    <definedName name="TABLE_NAME" localSheetId="5">#REF!</definedName>
    <definedName name="TABLE_NAME" localSheetId="51">#REF!</definedName>
    <definedName name="TABLE_NAME" localSheetId="37">#REF!</definedName>
    <definedName name="TABLE_NAME" localSheetId="38">#REF!</definedName>
    <definedName name="TABLE_NAME" localSheetId="52">#REF!</definedName>
    <definedName name="TABLE_NAME" localSheetId="39">#REF!</definedName>
    <definedName name="TABLE_NAME" localSheetId="40">'[11]???????'!$A$4:$C$79</definedName>
    <definedName name="TABLE_NAME">#REF!</definedName>
    <definedName name="TEST" localSheetId="9">#REF!</definedName>
    <definedName name="TEST" localSheetId="20">#REF!</definedName>
    <definedName name="TEST" localSheetId="41">#REF!</definedName>
    <definedName name="TEST" localSheetId="22">#REF!</definedName>
    <definedName name="TEST" localSheetId="0">#REF!</definedName>
    <definedName name="TEST" localSheetId="36">#REF!</definedName>
    <definedName name="TEST" localSheetId="21">#REF!</definedName>
    <definedName name="TEST" localSheetId="34">#REF!</definedName>
    <definedName name="TEST" localSheetId="33">#REF!</definedName>
    <definedName name="TEST" localSheetId="42">#REF!</definedName>
    <definedName name="TEST" localSheetId="5">#REF!</definedName>
    <definedName name="TEST" localSheetId="37">#REF!</definedName>
    <definedName name="TEST" localSheetId="38">#REF!</definedName>
    <definedName name="TEST" localSheetId="10">#REF!</definedName>
    <definedName name="TEST" localSheetId="39">#REF!</definedName>
    <definedName name="TEST">#REF!</definedName>
    <definedName name="TEST1" localSheetId="9">#REF!</definedName>
    <definedName name="TEST1" localSheetId="22">#REF!</definedName>
    <definedName name="TEST1" localSheetId="0">#REF!</definedName>
    <definedName name="TEST1" localSheetId="36">#REF!</definedName>
    <definedName name="TEST1" localSheetId="34">#REF!</definedName>
    <definedName name="TEST1" localSheetId="33">#REF!</definedName>
    <definedName name="TEST1" localSheetId="37">#REF!</definedName>
    <definedName name="TEST1" localSheetId="38">#REF!</definedName>
    <definedName name="TEST1" localSheetId="10">#REF!</definedName>
    <definedName name="TEST1" localSheetId="39">#REF!</definedName>
    <definedName name="TEST1">#REF!</definedName>
    <definedName name="TIME_1" localSheetId="9">#REF!</definedName>
    <definedName name="TIME_1" localSheetId="22">#REF!</definedName>
    <definedName name="TIME_1" localSheetId="0">#REF!</definedName>
    <definedName name="TIME_1" localSheetId="36">#REF!</definedName>
    <definedName name="TIME_1" localSheetId="34">#REF!</definedName>
    <definedName name="TIME_1" localSheetId="33">#REF!</definedName>
    <definedName name="TIME_1" localSheetId="37">#REF!</definedName>
    <definedName name="TIME_1" localSheetId="38">#REF!</definedName>
    <definedName name="TIME_1" localSheetId="10">#REF!</definedName>
    <definedName name="TIME_1" localSheetId="39">#REF!</definedName>
    <definedName name="TIME_1">#REF!</definedName>
    <definedName name="TIME_10" localSheetId="22">#REF!</definedName>
    <definedName name="TIME_10">#REF!</definedName>
    <definedName name="TIME_11" localSheetId="22">#REF!</definedName>
    <definedName name="TIME_11">#REF!</definedName>
    <definedName name="TIME_12" localSheetId="22">#REF!</definedName>
    <definedName name="TIME_12">#REF!</definedName>
    <definedName name="TIME_13" localSheetId="22">#REF!</definedName>
    <definedName name="TIME_13">#REF!</definedName>
    <definedName name="TIME_14" localSheetId="22">#REF!</definedName>
    <definedName name="TIME_14">#REF!</definedName>
    <definedName name="TIME_15" localSheetId="22">#REF!</definedName>
    <definedName name="TIME_15">#REF!</definedName>
    <definedName name="TIME_16" localSheetId="22">#REF!</definedName>
    <definedName name="TIME_16">#REF!</definedName>
    <definedName name="TIME_17" localSheetId="22">#REF!</definedName>
    <definedName name="TIME_17">#REF!</definedName>
    <definedName name="TIME_18" localSheetId="22">#REF!</definedName>
    <definedName name="TIME_18">#REF!</definedName>
    <definedName name="TIME_19" localSheetId="22">#REF!</definedName>
    <definedName name="TIME_19">#REF!</definedName>
    <definedName name="TIME_2" localSheetId="22">#REF!</definedName>
    <definedName name="TIME_2">#REF!</definedName>
    <definedName name="TIME_20" localSheetId="22">#REF!</definedName>
    <definedName name="TIME_20">#REF!</definedName>
    <definedName name="TIME_3" localSheetId="22">#REF!</definedName>
    <definedName name="TIME_3">#REF!</definedName>
    <definedName name="TIME_4" localSheetId="22">#REF!</definedName>
    <definedName name="TIME_4">#REF!</definedName>
    <definedName name="TIME_5" localSheetId="22">#REF!</definedName>
    <definedName name="TIME_5">#REF!</definedName>
    <definedName name="TIME_6" localSheetId="22">#REF!</definedName>
    <definedName name="TIME_6">#REF!</definedName>
    <definedName name="TIME_7" localSheetId="22">#REF!</definedName>
    <definedName name="TIME_7">#REF!</definedName>
    <definedName name="TIME_8" localSheetId="22">#REF!</definedName>
    <definedName name="TIME_8">#REF!</definedName>
    <definedName name="TIME_9" localSheetId="22">#REF!</definedName>
    <definedName name="TIME_9">#REF!</definedName>
    <definedName name="TO" localSheetId="22">#REF!</definedName>
    <definedName name="TO">#REF!</definedName>
    <definedName name="TORQUE_1" localSheetId="22">#REF!</definedName>
    <definedName name="TORQUE_1">#REF!</definedName>
    <definedName name="TORQUE_10" localSheetId="22">#REF!</definedName>
    <definedName name="TORQUE_10">#REF!</definedName>
    <definedName name="TORQUE_11" localSheetId="22">#REF!</definedName>
    <definedName name="TORQUE_11">#REF!</definedName>
    <definedName name="TORQUE_12" localSheetId="22">#REF!</definedName>
    <definedName name="TORQUE_12">#REF!</definedName>
    <definedName name="TORQUE_13" localSheetId="22">#REF!</definedName>
    <definedName name="TORQUE_13">#REF!</definedName>
    <definedName name="TORQUE_14" localSheetId="22">#REF!</definedName>
    <definedName name="TORQUE_14">#REF!</definedName>
    <definedName name="TORQUE_15" localSheetId="22">#REF!</definedName>
    <definedName name="TORQUE_15">#REF!</definedName>
    <definedName name="TORQUE_16" localSheetId="22">#REF!</definedName>
    <definedName name="TORQUE_16">#REF!</definedName>
    <definedName name="TORQUE_17" localSheetId="22">#REF!</definedName>
    <definedName name="TORQUE_17">#REF!</definedName>
    <definedName name="TORQUE_18" localSheetId="22">#REF!</definedName>
    <definedName name="TORQUE_18">#REF!</definedName>
    <definedName name="TORQUE_19" localSheetId="22">#REF!</definedName>
    <definedName name="TORQUE_19">#REF!</definedName>
    <definedName name="TORQUE_2" localSheetId="22">#REF!</definedName>
    <definedName name="TORQUE_2">#REF!</definedName>
    <definedName name="TORQUE_20" localSheetId="22">#REF!</definedName>
    <definedName name="TORQUE_20">#REF!</definedName>
    <definedName name="TORQUE_3" localSheetId="22">#REF!</definedName>
    <definedName name="TORQUE_3">#REF!</definedName>
    <definedName name="TORQUE_4" localSheetId="22">#REF!</definedName>
    <definedName name="TORQUE_4">#REF!</definedName>
    <definedName name="TORQUE_5" localSheetId="22">#REF!</definedName>
    <definedName name="TORQUE_5">#REF!</definedName>
    <definedName name="TORQUE_6" localSheetId="22">#REF!</definedName>
    <definedName name="TORQUE_6">#REF!</definedName>
    <definedName name="TORQUE_7" localSheetId="22">#REF!</definedName>
    <definedName name="TORQUE_7">#REF!</definedName>
    <definedName name="TORQUE_8" localSheetId="22">#REF!</definedName>
    <definedName name="TORQUE_8">#REF!</definedName>
    <definedName name="TORQUE_9" localSheetId="22">#REF!</definedName>
    <definedName name="TORQUE_9">#REF!</definedName>
    <definedName name="tr" localSheetId="35">[3]!tr</definedName>
    <definedName name="tr" localSheetId="29">[3]!tr</definedName>
    <definedName name="tr" localSheetId="28">[3]!tr</definedName>
    <definedName name="tr" localSheetId="30">[3]!tr</definedName>
    <definedName name="tr" localSheetId="40">[3]!tr</definedName>
    <definedName name="tr">#REF!</definedName>
    <definedName name="TT" localSheetId="9">#REF!</definedName>
    <definedName name="TT" localSheetId="31">#REF!</definedName>
    <definedName name="TT" localSheetId="20">#REF!</definedName>
    <definedName name="TT" localSheetId="41">#REF!</definedName>
    <definedName name="TT" localSheetId="43">#REF!</definedName>
    <definedName name="TT" localSheetId="35">#REF!</definedName>
    <definedName name="TT" localSheetId="22">#REF!</definedName>
    <definedName name="TT" localSheetId="0">#REF!</definedName>
    <definedName name="TT" localSheetId="36">#REF!</definedName>
    <definedName name="TT" localSheetId="21">#REF!</definedName>
    <definedName name="TT" localSheetId="34">#REF!</definedName>
    <definedName name="TT" localSheetId="33">#REF!</definedName>
    <definedName name="TT" localSheetId="29">#REF!</definedName>
    <definedName name="TT" localSheetId="28">#REF!</definedName>
    <definedName name="TT" localSheetId="30">#REF!</definedName>
    <definedName name="TT" localSheetId="11">#REF!</definedName>
    <definedName name="TT" localSheetId="12">#REF!</definedName>
    <definedName name="TT" localSheetId="4">#REF!</definedName>
    <definedName name="TT" localSheetId="42">#REF!</definedName>
    <definedName name="TT" localSheetId="5">#REF!</definedName>
    <definedName name="TT" localSheetId="37">#REF!</definedName>
    <definedName name="TT" localSheetId="38">#REF!</definedName>
    <definedName name="TT" localSheetId="10">#REF!</definedName>
    <definedName name="TT" localSheetId="39">#REF!</definedName>
    <definedName name="TT" localSheetId="40">#REF!</definedName>
    <definedName name="TT">#REF!</definedName>
    <definedName name="Type" localSheetId="9">#REF!</definedName>
    <definedName name="Type" localSheetId="22">#REF!</definedName>
    <definedName name="Type" localSheetId="0">#REF!</definedName>
    <definedName name="Type" localSheetId="36">#REF!</definedName>
    <definedName name="Type" localSheetId="34">#REF!</definedName>
    <definedName name="Type" localSheetId="33">#REF!</definedName>
    <definedName name="Type" localSheetId="37">#REF!</definedName>
    <definedName name="Type" localSheetId="38">#REF!</definedName>
    <definedName name="Type" localSheetId="10">#REF!</definedName>
    <definedName name="Type" localSheetId="39">#REF!</definedName>
    <definedName name="Type">#REF!</definedName>
    <definedName name="USER_ID_1" localSheetId="9">#REF!</definedName>
    <definedName name="USER_ID_1" localSheetId="22">#REF!</definedName>
    <definedName name="USER_ID_1" localSheetId="0">#REF!</definedName>
    <definedName name="USER_ID_1" localSheetId="36">#REF!</definedName>
    <definedName name="USER_ID_1" localSheetId="34">#REF!</definedName>
    <definedName name="USER_ID_1" localSheetId="33">#REF!</definedName>
    <definedName name="USER_ID_1" localSheetId="37">#REF!</definedName>
    <definedName name="USER_ID_1" localSheetId="38">#REF!</definedName>
    <definedName name="USER_ID_1" localSheetId="10">#REF!</definedName>
    <definedName name="USER_ID_1" localSheetId="39">#REF!</definedName>
    <definedName name="USER_ID_1">#REF!</definedName>
    <definedName name="USER_ID_10" localSheetId="22">#REF!</definedName>
    <definedName name="USER_ID_10">#REF!</definedName>
    <definedName name="USER_ID_11" localSheetId="22">#REF!</definedName>
    <definedName name="USER_ID_11">#REF!</definedName>
    <definedName name="USER_ID_12" localSheetId="22">#REF!</definedName>
    <definedName name="USER_ID_12">#REF!</definedName>
    <definedName name="USER_ID_13" localSheetId="22">#REF!</definedName>
    <definedName name="USER_ID_13">#REF!</definedName>
    <definedName name="USER_ID_14" localSheetId="22">#REF!</definedName>
    <definedName name="USER_ID_14">#REF!</definedName>
    <definedName name="USER_ID_15" localSheetId="22">#REF!</definedName>
    <definedName name="USER_ID_15">#REF!</definedName>
    <definedName name="USER_ID_16" localSheetId="22">#REF!</definedName>
    <definedName name="USER_ID_16">#REF!</definedName>
    <definedName name="USER_ID_17" localSheetId="22">#REF!</definedName>
    <definedName name="USER_ID_17">#REF!</definedName>
    <definedName name="USER_ID_18" localSheetId="22">#REF!</definedName>
    <definedName name="USER_ID_18">#REF!</definedName>
    <definedName name="USER_ID_19" localSheetId="22">#REF!</definedName>
    <definedName name="USER_ID_19">#REF!</definedName>
    <definedName name="USER_ID_2" localSheetId="22">#REF!</definedName>
    <definedName name="USER_ID_2">#REF!</definedName>
    <definedName name="USER_ID_20" localSheetId="22">#REF!</definedName>
    <definedName name="USER_ID_20">#REF!</definedName>
    <definedName name="USER_ID_3" localSheetId="22">#REF!</definedName>
    <definedName name="USER_ID_3">#REF!</definedName>
    <definedName name="USER_ID_4" localSheetId="22">#REF!</definedName>
    <definedName name="USER_ID_4">#REF!</definedName>
    <definedName name="USER_ID_5" localSheetId="22">#REF!</definedName>
    <definedName name="USER_ID_5">#REF!</definedName>
    <definedName name="USER_ID_6" localSheetId="22">#REF!</definedName>
    <definedName name="USER_ID_6">#REF!</definedName>
    <definedName name="USER_ID_7" localSheetId="22">#REF!</definedName>
    <definedName name="USER_ID_7">#REF!</definedName>
    <definedName name="USER_ID_8" localSheetId="22">#REF!</definedName>
    <definedName name="USER_ID_8">#REF!</definedName>
    <definedName name="USER_ID_9" localSheetId="22">#REF!</definedName>
    <definedName name="USER_ID_9">#REF!</definedName>
    <definedName name="VAN" localSheetId="31">#REF!</definedName>
    <definedName name="VAN" localSheetId="20">#REF!</definedName>
    <definedName name="VAN" localSheetId="48">#REF!</definedName>
    <definedName name="VAN" localSheetId="49">#REF!</definedName>
    <definedName name="VAN" localSheetId="41">#REF!</definedName>
    <definedName name="VAN" localSheetId="43">#REF!</definedName>
    <definedName name="VAN" localSheetId="46">#REF!</definedName>
    <definedName name="VAN" localSheetId="35">'[2]5678予定'!#REF!</definedName>
    <definedName name="VAN" localSheetId="22">#REF!</definedName>
    <definedName name="VAN" localSheetId="47">#REF!</definedName>
    <definedName name="VAN" localSheetId="21">#REF!</definedName>
    <definedName name="VAN" localSheetId="29">'[2]5678予定'!#REF!</definedName>
    <definedName name="VAN" localSheetId="28">'[2]5678予定'!#REF!</definedName>
    <definedName name="VAN" localSheetId="30">'[2]5678予定'!#REF!</definedName>
    <definedName name="VAN" localSheetId="19">#REF!</definedName>
    <definedName name="VAN" localSheetId="50">#REF!</definedName>
    <definedName name="VAN" localSheetId="11">#REF!</definedName>
    <definedName name="VAN" localSheetId="12">#REF!</definedName>
    <definedName name="VAN" localSheetId="4">#REF!</definedName>
    <definedName name="VAN" localSheetId="42">#REF!</definedName>
    <definedName name="VAN" localSheetId="7">#REF!</definedName>
    <definedName name="VAN" localSheetId="8">#REF!</definedName>
    <definedName name="VAN" localSheetId="5">#REF!</definedName>
    <definedName name="VAN" localSheetId="51">#REF!</definedName>
    <definedName name="VAN" localSheetId="37">#REF!</definedName>
    <definedName name="VAN" localSheetId="38">#REF!</definedName>
    <definedName name="VAN" localSheetId="52">#REF!</definedName>
    <definedName name="VAN" localSheetId="39">#REF!</definedName>
    <definedName name="VAN" localSheetId="40">'[2]5678予定'!#REF!</definedName>
    <definedName name="VAN">#REF!</definedName>
    <definedName name="VANX" localSheetId="9">#REF!</definedName>
    <definedName name="VANX" localSheetId="31">#REF!</definedName>
    <definedName name="VANX" localSheetId="20">#REF!</definedName>
    <definedName name="VANX" localSheetId="41">#REF!</definedName>
    <definedName name="VANX" localSheetId="43">#REF!</definedName>
    <definedName name="VANX" localSheetId="35">#REF!</definedName>
    <definedName name="VANX" localSheetId="22">#REF!</definedName>
    <definedName name="VANX" localSheetId="0">#REF!</definedName>
    <definedName name="VANX" localSheetId="36">#REF!</definedName>
    <definedName name="VANX" localSheetId="21">#REF!</definedName>
    <definedName name="VANX" localSheetId="34">#REF!</definedName>
    <definedName name="VANX" localSheetId="33">#REF!</definedName>
    <definedName name="VANX" localSheetId="29">#REF!</definedName>
    <definedName name="VANX" localSheetId="28">#REF!</definedName>
    <definedName name="VANX" localSheetId="30">#REF!</definedName>
    <definedName name="VANX" localSheetId="11">#REF!</definedName>
    <definedName name="VANX" localSheetId="12">#REF!</definedName>
    <definedName name="VANX" localSheetId="4">#REF!</definedName>
    <definedName name="VANX" localSheetId="42">#REF!</definedName>
    <definedName name="VANX" localSheetId="5">#REF!</definedName>
    <definedName name="VANX" localSheetId="37">#REF!</definedName>
    <definedName name="VANX" localSheetId="38">#REF!</definedName>
    <definedName name="VANX" localSheetId="10">#REF!</definedName>
    <definedName name="VANX" localSheetId="39">#REF!</definedName>
    <definedName name="VANX" localSheetId="40">#REF!</definedName>
    <definedName name="VANX">#REF!</definedName>
    <definedName name="VIN" localSheetId="9">#REF!</definedName>
    <definedName name="VIN" localSheetId="22">#REF!</definedName>
    <definedName name="VIN" localSheetId="0">#REF!</definedName>
    <definedName name="VIN" localSheetId="36">#REF!</definedName>
    <definedName name="VIN" localSheetId="34">#REF!</definedName>
    <definedName name="VIN" localSheetId="33">#REF!</definedName>
    <definedName name="VIN" localSheetId="37">#REF!</definedName>
    <definedName name="VIN" localSheetId="38">#REF!</definedName>
    <definedName name="VIN" localSheetId="10">#REF!</definedName>
    <definedName name="VIN" localSheetId="39">#REF!</definedName>
    <definedName name="VIN">#REF!</definedName>
    <definedName name="VIN_BAR" localSheetId="9">#REF!</definedName>
    <definedName name="VIN_BAR" localSheetId="22">#REF!</definedName>
    <definedName name="VIN_BAR" localSheetId="0">#REF!</definedName>
    <definedName name="VIN_BAR" localSheetId="36">#REF!</definedName>
    <definedName name="VIN_BAR" localSheetId="34">#REF!</definedName>
    <definedName name="VIN_BAR" localSheetId="33">#REF!</definedName>
    <definedName name="VIN_BAR" localSheetId="37">#REF!</definedName>
    <definedName name="VIN_BAR" localSheetId="38">#REF!</definedName>
    <definedName name="VIN_BAR" localSheetId="10">#REF!</definedName>
    <definedName name="VIN_BAR" localSheetId="39">#REF!</definedName>
    <definedName name="VIN_BAR">#REF!</definedName>
    <definedName name="ｘｃ" localSheetId="35">[3]!ｘｃ</definedName>
    <definedName name="ｘｃ" localSheetId="29">[3]!ｘｃ</definedName>
    <definedName name="ｘｃ" localSheetId="28">[3]!ｘｃ</definedName>
    <definedName name="ｘｃ" localSheetId="30">[3]!ｘｃ</definedName>
    <definedName name="ｘｃ" localSheetId="40">[3]!ｘｃ</definedName>
    <definedName name="ｘｃ">#REF!</definedName>
    <definedName name="Z" localSheetId="35">[3]!Z</definedName>
    <definedName name="Z" localSheetId="29">[3]!Z</definedName>
    <definedName name="Z" localSheetId="28">[3]!Z</definedName>
    <definedName name="Z" localSheetId="30">[3]!Z</definedName>
    <definedName name="Z" localSheetId="40">[3]!Z</definedName>
    <definedName name="Z">#REF!</definedName>
    <definedName name="Z_05F85820_96CD_11D3_A697_0000E213F9A3_.wvu.PrintTitles" localSheetId="31" hidden="1">#REF!</definedName>
    <definedName name="Z_05F85820_96CD_11D3_A697_0000E213F9A3_.wvu.PrintTitles" localSheetId="20" hidden="1">#REF!</definedName>
    <definedName name="Z_05F85820_96CD_11D3_A697_0000E213F9A3_.wvu.PrintTitles" localSheetId="48" hidden="1">#REF!</definedName>
    <definedName name="Z_05F85820_96CD_11D3_A697_0000E213F9A3_.wvu.PrintTitles" localSheetId="49" hidden="1">#REF!</definedName>
    <definedName name="Z_05F85820_96CD_11D3_A697_0000E213F9A3_.wvu.PrintTitles" localSheetId="41" hidden="1">#REF!</definedName>
    <definedName name="Z_05F85820_96CD_11D3_A697_0000E213F9A3_.wvu.PrintTitles" localSheetId="43" hidden="1">#REF!</definedName>
    <definedName name="Z_05F85820_96CD_11D3_A697_0000E213F9A3_.wvu.PrintTitles" localSheetId="46" hidden="1">#REF!</definedName>
    <definedName name="Z_05F85820_96CD_11D3_A697_0000E213F9A3_.wvu.PrintTitles" localSheetId="35" hidden="1">'[12]#REF'!$A$2:$IV$3</definedName>
    <definedName name="Z_05F85820_96CD_11D3_A697_0000E213F9A3_.wvu.PrintTitles" localSheetId="22" hidden="1">#REF!</definedName>
    <definedName name="Z_05F85820_96CD_11D3_A697_0000E213F9A3_.wvu.PrintTitles" localSheetId="47" hidden="1">#REF!</definedName>
    <definedName name="Z_05F85820_96CD_11D3_A697_0000E213F9A3_.wvu.PrintTitles" localSheetId="21" hidden="1">#REF!</definedName>
    <definedName name="Z_05F85820_96CD_11D3_A697_0000E213F9A3_.wvu.PrintTitles" localSheetId="29" hidden="1">'[12]#REF'!$A$2:$IV$3</definedName>
    <definedName name="Z_05F85820_96CD_11D3_A697_0000E213F9A3_.wvu.PrintTitles" localSheetId="28" hidden="1">'[12]#REF'!$A$2:$IV$3</definedName>
    <definedName name="Z_05F85820_96CD_11D3_A697_0000E213F9A3_.wvu.PrintTitles" localSheetId="30" hidden="1">'[12]#REF'!$A$2:$IV$3</definedName>
    <definedName name="Z_05F85820_96CD_11D3_A697_0000E213F9A3_.wvu.PrintTitles" localSheetId="19" hidden="1">#REF!</definedName>
    <definedName name="Z_05F85820_96CD_11D3_A697_0000E213F9A3_.wvu.PrintTitles" localSheetId="50" hidden="1">#REF!</definedName>
    <definedName name="Z_05F85820_96CD_11D3_A697_0000E213F9A3_.wvu.PrintTitles" localSheetId="11" hidden="1">#REF!</definedName>
    <definedName name="Z_05F85820_96CD_11D3_A697_0000E213F9A3_.wvu.PrintTitles" localSheetId="12" hidden="1">#REF!</definedName>
    <definedName name="Z_05F85820_96CD_11D3_A697_0000E213F9A3_.wvu.PrintTitles" localSheetId="4" hidden="1">#REF!</definedName>
    <definedName name="Z_05F85820_96CD_11D3_A697_0000E213F9A3_.wvu.PrintTitles" localSheetId="42" hidden="1">#REF!</definedName>
    <definedName name="Z_05F85820_96CD_11D3_A697_0000E213F9A3_.wvu.PrintTitles" localSheetId="7" hidden="1">#REF!</definedName>
    <definedName name="Z_05F85820_96CD_11D3_A697_0000E213F9A3_.wvu.PrintTitles" localSheetId="8" hidden="1">#REF!</definedName>
    <definedName name="Z_05F85820_96CD_11D3_A697_0000E213F9A3_.wvu.PrintTitles" localSheetId="5" hidden="1">#REF!</definedName>
    <definedName name="Z_05F85820_96CD_11D3_A697_0000E213F9A3_.wvu.PrintTitles" localSheetId="51" hidden="1">#REF!</definedName>
    <definedName name="Z_05F85820_96CD_11D3_A697_0000E213F9A3_.wvu.PrintTitles" localSheetId="37" hidden="1">#REF!</definedName>
    <definedName name="Z_05F85820_96CD_11D3_A697_0000E213F9A3_.wvu.PrintTitles" localSheetId="38" hidden="1">#REF!</definedName>
    <definedName name="Z_05F85820_96CD_11D3_A697_0000E213F9A3_.wvu.PrintTitles" localSheetId="52" hidden="1">#REF!</definedName>
    <definedName name="Z_05F85820_96CD_11D3_A697_0000E213F9A3_.wvu.PrintTitles" localSheetId="39" hidden="1">#REF!</definedName>
    <definedName name="Z_05F85820_96CD_11D3_A697_0000E213F9A3_.wvu.PrintTitles" localSheetId="40" hidden="1">'[12]#REF'!$A$2:$IV$3</definedName>
    <definedName name="Z_05F85820_96CD_11D3_A697_0000E213F9A3_.wvu.PrintTitles" hidden="1">#REF!</definedName>
    <definedName name="Z_6035BD00_96C3_11D3_B1C4_00062914A8B2_.wvu.PrintTitles" localSheetId="31" hidden="1">#REF!</definedName>
    <definedName name="Z_6035BD00_96C3_11D3_B1C4_00062914A8B2_.wvu.PrintTitles" localSheetId="20" hidden="1">#REF!</definedName>
    <definedName name="Z_6035BD00_96C3_11D3_B1C4_00062914A8B2_.wvu.PrintTitles" localSheetId="48" hidden="1">#REF!</definedName>
    <definedName name="Z_6035BD00_96C3_11D3_B1C4_00062914A8B2_.wvu.PrintTitles" localSheetId="49" hidden="1">#REF!</definedName>
    <definedName name="Z_6035BD00_96C3_11D3_B1C4_00062914A8B2_.wvu.PrintTitles" localSheetId="41" hidden="1">#REF!</definedName>
    <definedName name="Z_6035BD00_96C3_11D3_B1C4_00062914A8B2_.wvu.PrintTitles" localSheetId="43" hidden="1">#REF!</definedName>
    <definedName name="Z_6035BD00_96C3_11D3_B1C4_00062914A8B2_.wvu.PrintTitles" localSheetId="46" hidden="1">#REF!</definedName>
    <definedName name="Z_6035BD00_96C3_11D3_B1C4_00062914A8B2_.wvu.PrintTitles" localSheetId="35" hidden="1">'[12]#REF'!$A$2:$IV$3</definedName>
    <definedName name="Z_6035BD00_96C3_11D3_B1C4_00062914A8B2_.wvu.PrintTitles" localSheetId="22" hidden="1">#REF!</definedName>
    <definedName name="Z_6035BD00_96C3_11D3_B1C4_00062914A8B2_.wvu.PrintTitles" localSheetId="47" hidden="1">#REF!</definedName>
    <definedName name="Z_6035BD00_96C3_11D3_B1C4_00062914A8B2_.wvu.PrintTitles" localSheetId="21" hidden="1">#REF!</definedName>
    <definedName name="Z_6035BD00_96C3_11D3_B1C4_00062914A8B2_.wvu.PrintTitles" localSheetId="29" hidden="1">'[12]#REF'!$A$2:$IV$3</definedName>
    <definedName name="Z_6035BD00_96C3_11D3_B1C4_00062914A8B2_.wvu.PrintTitles" localSheetId="28" hidden="1">'[12]#REF'!$A$2:$IV$3</definedName>
    <definedName name="Z_6035BD00_96C3_11D3_B1C4_00062914A8B2_.wvu.PrintTitles" localSheetId="30" hidden="1">'[12]#REF'!$A$2:$IV$3</definedName>
    <definedName name="Z_6035BD00_96C3_11D3_B1C4_00062914A8B2_.wvu.PrintTitles" localSheetId="19" hidden="1">#REF!</definedName>
    <definedName name="Z_6035BD00_96C3_11D3_B1C4_00062914A8B2_.wvu.PrintTitles" localSheetId="50" hidden="1">#REF!</definedName>
    <definedName name="Z_6035BD00_96C3_11D3_B1C4_00062914A8B2_.wvu.PrintTitles" localSheetId="11" hidden="1">#REF!</definedName>
    <definedName name="Z_6035BD00_96C3_11D3_B1C4_00062914A8B2_.wvu.PrintTitles" localSheetId="12" hidden="1">#REF!</definedName>
    <definedName name="Z_6035BD00_96C3_11D3_B1C4_00062914A8B2_.wvu.PrintTitles" localSheetId="4" hidden="1">#REF!</definedName>
    <definedName name="Z_6035BD00_96C3_11D3_B1C4_00062914A8B2_.wvu.PrintTitles" localSheetId="42" hidden="1">#REF!</definedName>
    <definedName name="Z_6035BD00_96C3_11D3_B1C4_00062914A8B2_.wvu.PrintTitles" localSheetId="7" hidden="1">#REF!</definedName>
    <definedName name="Z_6035BD00_96C3_11D3_B1C4_00062914A8B2_.wvu.PrintTitles" localSheetId="8" hidden="1">#REF!</definedName>
    <definedName name="Z_6035BD00_96C3_11D3_B1C4_00062914A8B2_.wvu.PrintTitles" localSheetId="5" hidden="1">#REF!</definedName>
    <definedName name="Z_6035BD00_96C3_11D3_B1C4_00062914A8B2_.wvu.PrintTitles" localSheetId="51" hidden="1">#REF!</definedName>
    <definedName name="Z_6035BD00_96C3_11D3_B1C4_00062914A8B2_.wvu.PrintTitles" localSheetId="37" hidden="1">#REF!</definedName>
    <definedName name="Z_6035BD00_96C3_11D3_B1C4_00062914A8B2_.wvu.PrintTitles" localSheetId="38" hidden="1">#REF!</definedName>
    <definedName name="Z_6035BD00_96C3_11D3_B1C4_00062914A8B2_.wvu.PrintTitles" localSheetId="52" hidden="1">#REF!</definedName>
    <definedName name="Z_6035BD00_96C3_11D3_B1C4_00062914A8B2_.wvu.PrintTitles" localSheetId="39" hidden="1">#REF!</definedName>
    <definedName name="Z_6035BD00_96C3_11D3_B1C4_00062914A8B2_.wvu.PrintTitles" localSheetId="40" hidden="1">'[12]#REF'!$A$2:$IV$3</definedName>
    <definedName name="Z_6035BD00_96C3_11D3_B1C4_00062914A8B2_.wvu.PrintTitles" hidden="1">#REF!</definedName>
    <definedName name="Z_E4A53100_983B_11D3_AF2D_0004AC287B35_.wvu.PrintTitles" localSheetId="31" hidden="1">#REF!</definedName>
    <definedName name="Z_E4A53100_983B_11D3_AF2D_0004AC287B35_.wvu.PrintTitles" localSheetId="20" hidden="1">#REF!</definedName>
    <definedName name="Z_E4A53100_983B_11D3_AF2D_0004AC287B35_.wvu.PrintTitles" localSheetId="48" hidden="1">#REF!</definedName>
    <definedName name="Z_E4A53100_983B_11D3_AF2D_0004AC287B35_.wvu.PrintTitles" localSheetId="49" hidden="1">#REF!</definedName>
    <definedName name="Z_E4A53100_983B_11D3_AF2D_0004AC287B35_.wvu.PrintTitles" localSheetId="41" hidden="1">#REF!</definedName>
    <definedName name="Z_E4A53100_983B_11D3_AF2D_0004AC287B35_.wvu.PrintTitles" localSheetId="43" hidden="1">#REF!</definedName>
    <definedName name="Z_E4A53100_983B_11D3_AF2D_0004AC287B35_.wvu.PrintTitles" localSheetId="46" hidden="1">#REF!</definedName>
    <definedName name="Z_E4A53100_983B_11D3_AF2D_0004AC287B35_.wvu.PrintTitles" localSheetId="35" hidden="1">'[12]#REF'!$A$2:$IV$3</definedName>
    <definedName name="Z_E4A53100_983B_11D3_AF2D_0004AC287B35_.wvu.PrintTitles" localSheetId="22" hidden="1">#REF!</definedName>
    <definedName name="Z_E4A53100_983B_11D3_AF2D_0004AC287B35_.wvu.PrintTitles" localSheetId="47" hidden="1">#REF!</definedName>
    <definedName name="Z_E4A53100_983B_11D3_AF2D_0004AC287B35_.wvu.PrintTitles" localSheetId="21" hidden="1">#REF!</definedName>
    <definedName name="Z_E4A53100_983B_11D3_AF2D_0004AC287B35_.wvu.PrintTitles" localSheetId="29" hidden="1">'[12]#REF'!$A$2:$IV$3</definedName>
    <definedName name="Z_E4A53100_983B_11D3_AF2D_0004AC287B35_.wvu.PrintTitles" localSheetId="28" hidden="1">'[12]#REF'!$A$2:$IV$3</definedName>
    <definedName name="Z_E4A53100_983B_11D3_AF2D_0004AC287B35_.wvu.PrintTitles" localSheetId="30" hidden="1">'[12]#REF'!$A$2:$IV$3</definedName>
    <definedName name="Z_E4A53100_983B_11D3_AF2D_0004AC287B35_.wvu.PrintTitles" localSheetId="19" hidden="1">#REF!</definedName>
    <definedName name="Z_E4A53100_983B_11D3_AF2D_0004AC287B35_.wvu.PrintTitles" localSheetId="50" hidden="1">#REF!</definedName>
    <definedName name="Z_E4A53100_983B_11D3_AF2D_0004AC287B35_.wvu.PrintTitles" localSheetId="11" hidden="1">#REF!</definedName>
    <definedName name="Z_E4A53100_983B_11D3_AF2D_0004AC287B35_.wvu.PrintTitles" localSheetId="12" hidden="1">#REF!</definedName>
    <definedName name="Z_E4A53100_983B_11D3_AF2D_0004AC287B35_.wvu.PrintTitles" localSheetId="4" hidden="1">#REF!</definedName>
    <definedName name="Z_E4A53100_983B_11D3_AF2D_0004AC287B35_.wvu.PrintTitles" localSheetId="42" hidden="1">#REF!</definedName>
    <definedName name="Z_E4A53100_983B_11D3_AF2D_0004AC287B35_.wvu.PrintTitles" localSheetId="7" hidden="1">#REF!</definedName>
    <definedName name="Z_E4A53100_983B_11D3_AF2D_0004AC287B35_.wvu.PrintTitles" localSheetId="8" hidden="1">#REF!</definedName>
    <definedName name="Z_E4A53100_983B_11D3_AF2D_0004AC287B35_.wvu.PrintTitles" localSheetId="5" hidden="1">#REF!</definedName>
    <definedName name="Z_E4A53100_983B_11D3_AF2D_0004AC287B35_.wvu.PrintTitles" localSheetId="51" hidden="1">#REF!</definedName>
    <definedName name="Z_E4A53100_983B_11D3_AF2D_0004AC287B35_.wvu.PrintTitles" localSheetId="37" hidden="1">#REF!</definedName>
    <definedName name="Z_E4A53100_983B_11D3_AF2D_0004AC287B35_.wvu.PrintTitles" localSheetId="38" hidden="1">#REF!</definedName>
    <definedName name="Z_E4A53100_983B_11D3_AF2D_0004AC287B35_.wvu.PrintTitles" localSheetId="52" hidden="1">#REF!</definedName>
    <definedName name="Z_E4A53100_983B_11D3_AF2D_0004AC287B35_.wvu.PrintTitles" localSheetId="39" hidden="1">#REF!</definedName>
    <definedName name="Z_E4A53100_983B_11D3_AF2D_0004AC287B35_.wvu.PrintTitles" localSheetId="40" hidden="1">'[12]#REF'!$A$2:$IV$3</definedName>
    <definedName name="Z_E4A53100_983B_11D3_AF2D_0004AC287B35_.wvu.PrintTitles" hidden="1">#REF!</definedName>
    <definedName name="Z_E8C679C7_A8EB_11D5_922C_00A0C9386919_.wvu.PrintArea" localSheetId="31" hidden="1">#REF!</definedName>
    <definedName name="Z_E8C679C7_A8EB_11D5_922C_00A0C9386919_.wvu.PrintArea" localSheetId="20" hidden="1">#REF!</definedName>
    <definedName name="Z_E8C679C7_A8EB_11D5_922C_00A0C9386919_.wvu.PrintArea" localSheetId="48" hidden="1">#REF!</definedName>
    <definedName name="Z_E8C679C7_A8EB_11D5_922C_00A0C9386919_.wvu.PrintArea" localSheetId="49" hidden="1">#REF!</definedName>
    <definedName name="Z_E8C679C7_A8EB_11D5_922C_00A0C9386919_.wvu.PrintArea" localSheetId="41" hidden="1">#REF!</definedName>
    <definedName name="Z_E8C679C7_A8EB_11D5_922C_00A0C9386919_.wvu.PrintArea" localSheetId="43" hidden="1">#REF!</definedName>
    <definedName name="Z_E8C679C7_A8EB_11D5_922C_00A0C9386919_.wvu.PrintArea" localSheetId="46" hidden="1">#REF!</definedName>
    <definedName name="Z_E8C679C7_A8EB_11D5_922C_00A0C9386919_.wvu.PrintArea" localSheetId="35" hidden="1">'[12]#REF'!$A$1:$J$313</definedName>
    <definedName name="Z_E8C679C7_A8EB_11D5_922C_00A0C9386919_.wvu.PrintArea" localSheetId="22" hidden="1">#REF!</definedName>
    <definedName name="Z_E8C679C7_A8EB_11D5_922C_00A0C9386919_.wvu.PrintArea" localSheetId="47" hidden="1">#REF!</definedName>
    <definedName name="Z_E8C679C7_A8EB_11D5_922C_00A0C9386919_.wvu.PrintArea" localSheetId="21" hidden="1">#REF!</definedName>
    <definedName name="Z_E8C679C7_A8EB_11D5_922C_00A0C9386919_.wvu.PrintArea" localSheetId="29" hidden="1">'[12]#REF'!$A$1:$J$313</definedName>
    <definedName name="Z_E8C679C7_A8EB_11D5_922C_00A0C9386919_.wvu.PrintArea" localSheetId="28" hidden="1">'[12]#REF'!$A$1:$J$313</definedName>
    <definedName name="Z_E8C679C7_A8EB_11D5_922C_00A0C9386919_.wvu.PrintArea" localSheetId="30" hidden="1">'[12]#REF'!$A$1:$J$313</definedName>
    <definedName name="Z_E8C679C7_A8EB_11D5_922C_00A0C9386919_.wvu.PrintArea" localSheetId="19" hidden="1">#REF!</definedName>
    <definedName name="Z_E8C679C7_A8EB_11D5_922C_00A0C9386919_.wvu.PrintArea" localSheetId="50" hidden="1">#REF!</definedName>
    <definedName name="Z_E8C679C7_A8EB_11D5_922C_00A0C9386919_.wvu.PrintArea" localSheetId="11" hidden="1">#REF!</definedName>
    <definedName name="Z_E8C679C7_A8EB_11D5_922C_00A0C9386919_.wvu.PrintArea" localSheetId="12" hidden="1">#REF!</definedName>
    <definedName name="Z_E8C679C7_A8EB_11D5_922C_00A0C9386919_.wvu.PrintArea" localSheetId="4" hidden="1">#REF!</definedName>
    <definedName name="Z_E8C679C7_A8EB_11D5_922C_00A0C9386919_.wvu.PrintArea" localSheetId="42" hidden="1">#REF!</definedName>
    <definedName name="Z_E8C679C7_A8EB_11D5_922C_00A0C9386919_.wvu.PrintArea" localSheetId="7" hidden="1">#REF!</definedName>
    <definedName name="Z_E8C679C7_A8EB_11D5_922C_00A0C9386919_.wvu.PrintArea" localSheetId="8" hidden="1">#REF!</definedName>
    <definedName name="Z_E8C679C7_A8EB_11D5_922C_00A0C9386919_.wvu.PrintArea" localSheetId="5" hidden="1">#REF!</definedName>
    <definedName name="Z_E8C679C7_A8EB_11D5_922C_00A0C9386919_.wvu.PrintArea" localSheetId="51" hidden="1">#REF!</definedName>
    <definedName name="Z_E8C679C7_A8EB_11D5_922C_00A0C9386919_.wvu.PrintArea" localSheetId="37" hidden="1">#REF!</definedName>
    <definedName name="Z_E8C679C7_A8EB_11D5_922C_00A0C9386919_.wvu.PrintArea" localSheetId="38" hidden="1">#REF!</definedName>
    <definedName name="Z_E8C679C7_A8EB_11D5_922C_00A0C9386919_.wvu.PrintArea" localSheetId="52" hidden="1">#REF!</definedName>
    <definedName name="Z_E8C679C7_A8EB_11D5_922C_00A0C9386919_.wvu.PrintArea" localSheetId="39" hidden="1">#REF!</definedName>
    <definedName name="Z_E8C679C7_A8EB_11D5_922C_00A0C9386919_.wvu.PrintArea" localSheetId="40" hidden="1">'[12]#REF'!$A$1:$J$313</definedName>
    <definedName name="Z_E8C679C7_A8EB_11D5_922C_00A0C9386919_.wvu.PrintArea" hidden="1">#REF!</definedName>
    <definedName name="Z_E8C679C7_A8EB_11D5_922C_00A0C9386919_.wvu.PrintTitles" localSheetId="31" hidden="1">#REF!</definedName>
    <definedName name="Z_E8C679C7_A8EB_11D5_922C_00A0C9386919_.wvu.PrintTitles" localSheetId="20" hidden="1">#REF!</definedName>
    <definedName name="Z_E8C679C7_A8EB_11D5_922C_00A0C9386919_.wvu.PrintTitles" localSheetId="48" hidden="1">#REF!</definedName>
    <definedName name="Z_E8C679C7_A8EB_11D5_922C_00A0C9386919_.wvu.PrintTitles" localSheetId="49" hidden="1">#REF!</definedName>
    <definedName name="Z_E8C679C7_A8EB_11D5_922C_00A0C9386919_.wvu.PrintTitles" localSheetId="41" hidden="1">#REF!</definedName>
    <definedName name="Z_E8C679C7_A8EB_11D5_922C_00A0C9386919_.wvu.PrintTitles" localSheetId="43" hidden="1">#REF!</definedName>
    <definedName name="Z_E8C679C7_A8EB_11D5_922C_00A0C9386919_.wvu.PrintTitles" localSheetId="46" hidden="1">#REF!</definedName>
    <definedName name="Z_E8C679C7_A8EB_11D5_922C_00A0C9386919_.wvu.PrintTitles" localSheetId="35" hidden="1">'[12]#REF'!$A$2:$IV$3</definedName>
    <definedName name="Z_E8C679C7_A8EB_11D5_922C_00A0C9386919_.wvu.PrintTitles" localSheetId="22" hidden="1">#REF!</definedName>
    <definedName name="Z_E8C679C7_A8EB_11D5_922C_00A0C9386919_.wvu.PrintTitles" localSheetId="47" hidden="1">#REF!</definedName>
    <definedName name="Z_E8C679C7_A8EB_11D5_922C_00A0C9386919_.wvu.PrintTitles" localSheetId="21" hidden="1">#REF!</definedName>
    <definedName name="Z_E8C679C7_A8EB_11D5_922C_00A0C9386919_.wvu.PrintTitles" localSheetId="29" hidden="1">'[12]#REF'!$A$2:$IV$3</definedName>
    <definedName name="Z_E8C679C7_A8EB_11D5_922C_00A0C9386919_.wvu.PrintTitles" localSheetId="28" hidden="1">'[12]#REF'!$A$2:$IV$3</definedName>
    <definedName name="Z_E8C679C7_A8EB_11D5_922C_00A0C9386919_.wvu.PrintTitles" localSheetId="30" hidden="1">'[12]#REF'!$A$2:$IV$3</definedName>
    <definedName name="Z_E8C679C7_A8EB_11D5_922C_00A0C9386919_.wvu.PrintTitles" localSheetId="19" hidden="1">#REF!</definedName>
    <definedName name="Z_E8C679C7_A8EB_11D5_922C_00A0C9386919_.wvu.PrintTitles" localSheetId="50" hidden="1">#REF!</definedName>
    <definedName name="Z_E8C679C7_A8EB_11D5_922C_00A0C9386919_.wvu.PrintTitles" localSheetId="11" hidden="1">#REF!</definedName>
    <definedName name="Z_E8C679C7_A8EB_11D5_922C_00A0C9386919_.wvu.PrintTitles" localSheetId="12" hidden="1">#REF!</definedName>
    <definedName name="Z_E8C679C7_A8EB_11D5_922C_00A0C9386919_.wvu.PrintTitles" localSheetId="4" hidden="1">#REF!</definedName>
    <definedName name="Z_E8C679C7_A8EB_11D5_922C_00A0C9386919_.wvu.PrintTitles" localSheetId="42" hidden="1">#REF!</definedName>
    <definedName name="Z_E8C679C7_A8EB_11D5_922C_00A0C9386919_.wvu.PrintTitles" localSheetId="7" hidden="1">#REF!</definedName>
    <definedName name="Z_E8C679C7_A8EB_11D5_922C_00A0C9386919_.wvu.PrintTitles" localSheetId="8" hidden="1">#REF!</definedName>
    <definedName name="Z_E8C679C7_A8EB_11D5_922C_00A0C9386919_.wvu.PrintTitles" localSheetId="5" hidden="1">#REF!</definedName>
    <definedName name="Z_E8C679C7_A8EB_11D5_922C_00A0C9386919_.wvu.PrintTitles" localSheetId="51" hidden="1">#REF!</definedName>
    <definedName name="Z_E8C679C7_A8EB_11D5_922C_00A0C9386919_.wvu.PrintTitles" localSheetId="37" hidden="1">#REF!</definedName>
    <definedName name="Z_E8C679C7_A8EB_11D5_922C_00A0C9386919_.wvu.PrintTitles" localSheetId="38" hidden="1">#REF!</definedName>
    <definedName name="Z_E8C679C7_A8EB_11D5_922C_00A0C9386919_.wvu.PrintTitles" localSheetId="52" hidden="1">#REF!</definedName>
    <definedName name="Z_E8C679C7_A8EB_11D5_922C_00A0C9386919_.wvu.PrintTitles" localSheetId="39" hidden="1">#REF!</definedName>
    <definedName name="Z_E8C679C7_A8EB_11D5_922C_00A0C9386919_.wvu.PrintTitles" localSheetId="40" hidden="1">'[12]#REF'!$A$2:$IV$3</definedName>
    <definedName name="Z_E8C679C7_A8EB_11D5_922C_00A0C9386919_.wvu.PrintTitles" hidden="1">#REF!</definedName>
    <definedName name="ｚｘｃ" localSheetId="35">[3]!ｚｘｃ</definedName>
    <definedName name="ｚｘｃ" localSheetId="29">[3]!ｚｘｃ</definedName>
    <definedName name="ｚｘｃ" localSheetId="28">[3]!ｚｘｃ</definedName>
    <definedName name="ｚｘｃ" localSheetId="30">[3]!ｚｘｃ</definedName>
    <definedName name="ｚｘｃ" localSheetId="40">[3]!ｚｘｃ</definedName>
    <definedName name="ｚｘｃ">#REF!</definedName>
    <definedName name="あ" localSheetId="9">#REF!</definedName>
    <definedName name="あ" localSheetId="31">#REF!</definedName>
    <definedName name="あ" localSheetId="20">#REF!</definedName>
    <definedName name="あ" localSheetId="41">#REF!</definedName>
    <definedName name="あ" localSheetId="43">#REF!</definedName>
    <definedName name="あ" localSheetId="35">#REF!</definedName>
    <definedName name="あ" localSheetId="22">#REF!</definedName>
    <definedName name="あ" localSheetId="0">#REF!</definedName>
    <definedName name="あ" localSheetId="36">#REF!</definedName>
    <definedName name="あ" localSheetId="21">#REF!</definedName>
    <definedName name="あ" localSheetId="34">#REF!</definedName>
    <definedName name="あ" localSheetId="33">#REF!</definedName>
    <definedName name="あ" localSheetId="29">#REF!</definedName>
    <definedName name="あ" localSheetId="28">#REF!</definedName>
    <definedName name="あ" localSheetId="30">#REF!</definedName>
    <definedName name="あ" localSheetId="11">#REF!</definedName>
    <definedName name="あ" localSheetId="12">#REF!</definedName>
    <definedName name="あ" localSheetId="4">#REF!</definedName>
    <definedName name="あ" localSheetId="42">#REF!</definedName>
    <definedName name="あ" localSheetId="5">#REF!</definedName>
    <definedName name="あ" localSheetId="37">#REF!</definedName>
    <definedName name="あ" localSheetId="38">#REF!</definedName>
    <definedName name="あ" localSheetId="10">#REF!</definedName>
    <definedName name="あ" localSheetId="39">#REF!</definedName>
    <definedName name="あ" localSheetId="40">#REF!</definedName>
    <definedName name="あ">#REF!</definedName>
    <definedName name="あｄ" localSheetId="35">[3]!あｄ</definedName>
    <definedName name="あｄ" localSheetId="29">[3]!あｄ</definedName>
    <definedName name="あｄ" localSheetId="28">[3]!あｄ</definedName>
    <definedName name="あｄ" localSheetId="30">[3]!あｄ</definedName>
    <definedName name="あｄ" localSheetId="40">[3]!あｄ</definedName>
    <definedName name="あｄ">#REF!</definedName>
    <definedName name="あｑ" localSheetId="35">[3]!あｑ</definedName>
    <definedName name="あｑ" localSheetId="29">[3]!あｑ</definedName>
    <definedName name="あｑ" localSheetId="28">[3]!あｑ</definedName>
    <definedName name="あｑ" localSheetId="30">[3]!あｑ</definedName>
    <definedName name="あｑ" localSheetId="40">[3]!あｑ</definedName>
    <definedName name="あｑ">#REF!</definedName>
    <definedName name="あｓ" localSheetId="35">[3]!あｓ</definedName>
    <definedName name="あｓ" localSheetId="29">[3]!あｓ</definedName>
    <definedName name="あｓ" localSheetId="28">[3]!あｓ</definedName>
    <definedName name="あｓ" localSheetId="30">[3]!あｓ</definedName>
    <definedName name="あｓ" localSheetId="40">[3]!あｓ</definedName>
    <definedName name="あｓ">#REF!</definedName>
    <definedName name="ああ" localSheetId="35">[3]!ああ</definedName>
    <definedName name="ああ" localSheetId="29">[3]!ああ</definedName>
    <definedName name="ああ" localSheetId="28">[3]!ああ</definedName>
    <definedName name="ああ" localSheetId="30">[3]!ああ</definedName>
    <definedName name="ああ" localSheetId="40">[3]!ああ</definedName>
    <definedName name="ああ">#REF!</definedName>
    <definedName name="おｐｌ" localSheetId="35">[3]!おｐｌ</definedName>
    <definedName name="おｐｌ" localSheetId="29">[3]!おｐｌ</definedName>
    <definedName name="おｐｌ" localSheetId="28">[3]!おｐｌ</definedName>
    <definedName name="おｐｌ" localSheetId="30">[3]!おｐｌ</definedName>
    <definedName name="おｐｌ" localSheetId="40">[3]!おｐｌ</definedName>
    <definedName name="おｐｌ">#REF!</definedName>
    <definedName name="きお" localSheetId="35">[3]!きお</definedName>
    <definedName name="きお" localSheetId="29">[3]!きお</definedName>
    <definedName name="きお" localSheetId="28">[3]!きお</definedName>
    <definedName name="きお" localSheetId="30">[3]!きお</definedName>
    <definedName name="きお" localSheetId="40">[3]!きお</definedName>
    <definedName name="きお">#REF!</definedName>
    <definedName name="データベース用" localSheetId="9">#REF!</definedName>
    <definedName name="データベース用" localSheetId="31">#REF!</definedName>
    <definedName name="データベース用" localSheetId="20">#REF!</definedName>
    <definedName name="データベース用" localSheetId="41">#REF!</definedName>
    <definedName name="データベース用" localSheetId="43">#REF!</definedName>
    <definedName name="データベース用" localSheetId="35">#REF!</definedName>
    <definedName name="データベース用" localSheetId="22">#REF!</definedName>
    <definedName name="データベース用" localSheetId="0">#REF!</definedName>
    <definedName name="データベース用" localSheetId="36">#REF!</definedName>
    <definedName name="データベース用" localSheetId="21">#REF!</definedName>
    <definedName name="データベース用" localSheetId="34">#REF!</definedName>
    <definedName name="データベース用" localSheetId="33">#REF!</definedName>
    <definedName name="データベース用" localSheetId="29">#REF!</definedName>
    <definedName name="データベース用" localSheetId="28">#REF!</definedName>
    <definedName name="データベース用" localSheetId="30">#REF!</definedName>
    <definedName name="データベース用" localSheetId="11">#REF!</definedName>
    <definedName name="データベース用" localSheetId="12">#REF!</definedName>
    <definedName name="データベース用" localSheetId="4">#REF!</definedName>
    <definedName name="データベース用" localSheetId="42">#REF!</definedName>
    <definedName name="データベース用" localSheetId="5">#REF!</definedName>
    <definedName name="データベース用" localSheetId="37">#REF!</definedName>
    <definedName name="データベース用" localSheetId="38">#REF!</definedName>
    <definedName name="データベース用" localSheetId="10">#REF!</definedName>
    <definedName name="データベース用" localSheetId="39">#REF!</definedName>
    <definedName name="データベース用" localSheetId="40">#REF!</definedName>
    <definedName name="データベース用">#REF!</definedName>
    <definedName name="ひゅ" localSheetId="35">[3]!ひゅ</definedName>
    <definedName name="ひゅ" localSheetId="29">[3]!ひゅ</definedName>
    <definedName name="ひゅ" localSheetId="28">[3]!ひゅ</definedName>
    <definedName name="ひゅ" localSheetId="30">[3]!ひゅ</definedName>
    <definedName name="ひゅ" localSheetId="40">[3]!ひゅ</definedName>
    <definedName name="ひゅ">#REF!</definedName>
    <definedName name="ぼけ" localSheetId="9">#REF!</definedName>
    <definedName name="ぼけ" localSheetId="31">#REF!</definedName>
    <definedName name="ぼけ" localSheetId="20">#REF!</definedName>
    <definedName name="ぼけ" localSheetId="41">#REF!</definedName>
    <definedName name="ぼけ" localSheetId="43">#REF!</definedName>
    <definedName name="ぼけ" localSheetId="35">#REF!</definedName>
    <definedName name="ぼけ" localSheetId="22">#REF!</definedName>
    <definedName name="ぼけ" localSheetId="0">#REF!</definedName>
    <definedName name="ぼけ" localSheetId="36">#REF!</definedName>
    <definedName name="ぼけ" localSheetId="21">#REF!</definedName>
    <definedName name="ぼけ" localSheetId="34">#REF!</definedName>
    <definedName name="ぼけ" localSheetId="33">#REF!</definedName>
    <definedName name="ぼけ" localSheetId="29">#REF!</definedName>
    <definedName name="ぼけ" localSheetId="28">#REF!</definedName>
    <definedName name="ぼけ" localSheetId="30">#REF!</definedName>
    <definedName name="ぼけ" localSheetId="11">#REF!</definedName>
    <definedName name="ぼけ" localSheetId="12">#REF!</definedName>
    <definedName name="ぼけ" localSheetId="4">#REF!</definedName>
    <definedName name="ぼけ" localSheetId="42">#REF!</definedName>
    <definedName name="ぼけ" localSheetId="5">#REF!</definedName>
    <definedName name="ぼけ" localSheetId="37">#REF!</definedName>
    <definedName name="ぼけ" localSheetId="38">#REF!</definedName>
    <definedName name="ぼけ" localSheetId="10">#REF!</definedName>
    <definedName name="ぼけ" localSheetId="39">#REF!</definedName>
    <definedName name="ぼけ" localSheetId="40">#REF!</definedName>
    <definedName name="ぼけ">#REF!</definedName>
    <definedName name="ぼけ２" localSheetId="9">#REF!</definedName>
    <definedName name="ぼけ２" localSheetId="22">#REF!</definedName>
    <definedName name="ぼけ２" localSheetId="0">#REF!</definedName>
    <definedName name="ぼけ２" localSheetId="36">#REF!</definedName>
    <definedName name="ぼけ２" localSheetId="34">#REF!</definedName>
    <definedName name="ぼけ２" localSheetId="33">#REF!</definedName>
    <definedName name="ぼけ２" localSheetId="37">#REF!</definedName>
    <definedName name="ぼけ２" localSheetId="38">#REF!</definedName>
    <definedName name="ぼけ２" localSheetId="10">#REF!</definedName>
    <definedName name="ぼけ２" localSheetId="39">#REF!</definedName>
    <definedName name="ぼけ２">#REF!</definedName>
    <definedName name="ぼけ３" localSheetId="9">#REF!</definedName>
    <definedName name="ぼけ３" localSheetId="22">#REF!</definedName>
    <definedName name="ぼけ３" localSheetId="0">#REF!</definedName>
    <definedName name="ぼけ３" localSheetId="36">#REF!</definedName>
    <definedName name="ぼけ３" localSheetId="34">#REF!</definedName>
    <definedName name="ぼけ３" localSheetId="33">#REF!</definedName>
    <definedName name="ぼけ３" localSheetId="37">#REF!</definedName>
    <definedName name="ぼけ３" localSheetId="38">#REF!</definedName>
    <definedName name="ぼけ３" localSheetId="10">#REF!</definedName>
    <definedName name="ぼけ３" localSheetId="39">#REF!</definedName>
    <definedName name="ぼけ３">#REF!</definedName>
    <definedName name="一覧" localSheetId="22">#REF!</definedName>
    <definedName name="一覧">#REF!</definedName>
    <definedName name="今日">TODAY()</definedName>
    <definedName name="保留１">#REF!</definedName>
    <definedName name="保留２" localSheetId="31">#REF!</definedName>
    <definedName name="保留２" localSheetId="43">#REF!</definedName>
    <definedName name="保留２" localSheetId="35">#REF!</definedName>
    <definedName name="保留２" localSheetId="22">#REF!</definedName>
    <definedName name="保留２" localSheetId="29">#REF!</definedName>
    <definedName name="保留２" localSheetId="28">#REF!</definedName>
    <definedName name="保留２" localSheetId="30">#REF!</definedName>
    <definedName name="保留２" localSheetId="11">#REF!</definedName>
    <definedName name="保留２" localSheetId="12">#REF!</definedName>
    <definedName name="保留２" localSheetId="4">#REF!</definedName>
    <definedName name="保留２" localSheetId="40">#REF!</definedName>
    <definedName name="保留２">#REF!</definedName>
    <definedName name="分類" localSheetId="35">[9]一覧!$E$2:$E$15</definedName>
    <definedName name="分類" localSheetId="29">[9]一覧!$E$2:$E$15</definedName>
    <definedName name="分類" localSheetId="28">[9]一覧!$E$2:$E$15</definedName>
    <definedName name="分類" localSheetId="30">[9]一覧!$E$2:$E$15</definedName>
    <definedName name="分類" localSheetId="40">[9]一覧!$E$2:$E$15</definedName>
    <definedName name="分類">#REF!</definedName>
    <definedName name="取下げ" localSheetId="9">#REF!</definedName>
    <definedName name="取下げ" localSheetId="31">#REF!</definedName>
    <definedName name="取下げ" localSheetId="20">#REF!</definedName>
    <definedName name="取下げ" localSheetId="41">#REF!</definedName>
    <definedName name="取下げ" localSheetId="43">#REF!</definedName>
    <definedName name="取下げ" localSheetId="35">#REF!</definedName>
    <definedName name="取下げ" localSheetId="22">#REF!</definedName>
    <definedName name="取下げ" localSheetId="0">#REF!</definedName>
    <definedName name="取下げ" localSheetId="36">#REF!</definedName>
    <definedName name="取下げ" localSheetId="21">#REF!</definedName>
    <definedName name="取下げ" localSheetId="34">#REF!</definedName>
    <definedName name="取下げ" localSheetId="33">#REF!</definedName>
    <definedName name="取下げ" localSheetId="29">#REF!</definedName>
    <definedName name="取下げ" localSheetId="28">#REF!</definedName>
    <definedName name="取下げ" localSheetId="30">#REF!</definedName>
    <definedName name="取下げ" localSheetId="11">#REF!</definedName>
    <definedName name="取下げ" localSheetId="12">#REF!</definedName>
    <definedName name="取下げ" localSheetId="4">#REF!</definedName>
    <definedName name="取下げ" localSheetId="42">#REF!</definedName>
    <definedName name="取下げ" localSheetId="5">#REF!</definedName>
    <definedName name="取下げ" localSheetId="37">#REF!</definedName>
    <definedName name="取下げ" localSheetId="38">#REF!</definedName>
    <definedName name="取下げ" localSheetId="10">#REF!</definedName>
    <definedName name="取下げ" localSheetId="39">#REF!</definedName>
    <definedName name="取下げ" localSheetId="40">#REF!</definedName>
    <definedName name="取下げ">#REF!</definedName>
    <definedName name="基準0603" localSheetId="9">#REF!</definedName>
    <definedName name="基準0603" localSheetId="22">#REF!</definedName>
    <definedName name="基準0603" localSheetId="0">#REF!</definedName>
    <definedName name="基準0603" localSheetId="36">#REF!</definedName>
    <definedName name="基準0603" localSheetId="34">#REF!</definedName>
    <definedName name="基準0603" localSheetId="33">#REF!</definedName>
    <definedName name="基準0603" localSheetId="37">#REF!</definedName>
    <definedName name="基準0603" localSheetId="38">#REF!</definedName>
    <definedName name="基準0603" localSheetId="10">#REF!</definedName>
    <definedName name="基準0603" localSheetId="39">#REF!</definedName>
    <definedName name="基準0603">#REF!</definedName>
    <definedName name="基準0610" localSheetId="9">#REF!</definedName>
    <definedName name="基準0610" localSheetId="22">#REF!</definedName>
    <definedName name="基準0610" localSheetId="0">#REF!</definedName>
    <definedName name="基準0610" localSheetId="36">#REF!</definedName>
    <definedName name="基準0610" localSheetId="34">#REF!</definedName>
    <definedName name="基準0610" localSheetId="33">#REF!</definedName>
    <definedName name="基準0610" localSheetId="37">#REF!</definedName>
    <definedName name="基準0610" localSheetId="38">#REF!</definedName>
    <definedName name="基準0610" localSheetId="10">#REF!</definedName>
    <definedName name="基準0610" localSheetId="39">#REF!</definedName>
    <definedName name="基準0610">#REF!</definedName>
    <definedName name="基準0617" localSheetId="22">#REF!</definedName>
    <definedName name="基準0617">#REF!</definedName>
    <definedName name="基準0624" localSheetId="22">#REF!</definedName>
    <definedName name="基準0624">#REF!</definedName>
    <definedName name="基準0701" localSheetId="22">#REF!</definedName>
    <definedName name="基準0701">#REF!</definedName>
    <definedName name="基準0708" localSheetId="22">#REF!</definedName>
    <definedName name="基準0708">#REF!</definedName>
    <definedName name="基準0715" localSheetId="22">#REF!</definedName>
    <definedName name="基準0715">#REF!</definedName>
    <definedName name="基準0722" localSheetId="22">#REF!</definedName>
    <definedName name="基準0722">#REF!</definedName>
    <definedName name="基準0729" localSheetId="22">#REF!</definedName>
    <definedName name="基準0729">#REF!</definedName>
    <definedName name="基準0805" localSheetId="22">#REF!</definedName>
    <definedName name="基準0805">#REF!</definedName>
    <definedName name="基準603" localSheetId="22">#REF!</definedName>
    <definedName name="基準603">#REF!</definedName>
    <definedName name="基準610" localSheetId="22">#REF!</definedName>
    <definedName name="基準610">#REF!</definedName>
    <definedName name="基準617" localSheetId="22">#REF!</definedName>
    <definedName name="基準617">#REF!</definedName>
    <definedName name="基準624" localSheetId="22">#REF!</definedName>
    <definedName name="基準624">#REF!</definedName>
    <definedName name="基準701" localSheetId="22">#REF!</definedName>
    <definedName name="基準701">#REF!</definedName>
    <definedName name="基準708" localSheetId="22">#REF!</definedName>
    <definedName name="基準708">#REF!</definedName>
    <definedName name="基準715" localSheetId="22">#REF!</definedName>
    <definedName name="基準715">#REF!</definedName>
    <definedName name="基準722" localSheetId="22">#REF!</definedName>
    <definedName name="基準722">#REF!</definedName>
    <definedName name="基準729" localSheetId="22">#REF!</definedName>
    <definedName name="基準729">#REF!</definedName>
    <definedName name="基準805" localSheetId="22">#REF!</definedName>
    <definedName name="基準805">#REF!</definedName>
    <definedName name="基準812" localSheetId="22">#REF!</definedName>
    <definedName name="基準812">#REF!</definedName>
    <definedName name="基準日" localSheetId="22">#REF!</definedName>
    <definedName name="基準日">#REF!</definedName>
    <definedName name="完了日" localSheetId="22">#REF!</definedName>
    <definedName name="完了日">#REF!</definedName>
    <definedName name="対応" localSheetId="22">#REF!</definedName>
    <definedName name="対応">#REF!</definedName>
    <definedName name="帳票NO" localSheetId="22">#REF!</definedName>
    <definedName name="帳票NO">#REF!</definedName>
    <definedName name="役責" localSheetId="35">[9]一覧!$H$2:$H$6</definedName>
    <definedName name="役責" localSheetId="29">[9]一覧!$H$2:$H$6</definedName>
    <definedName name="役責" localSheetId="28">[9]一覧!$H$2:$H$6</definedName>
    <definedName name="役責" localSheetId="30">[9]一覧!$H$2:$H$6</definedName>
    <definedName name="役責" localSheetId="40">[9]一覧!$H$2:$H$6</definedName>
    <definedName name="役責">#REF!</definedName>
    <definedName name="整合要" localSheetId="9">#REF!</definedName>
    <definedName name="整合要" localSheetId="31">#REF!</definedName>
    <definedName name="整合要" localSheetId="20">#REF!</definedName>
    <definedName name="整合要" localSheetId="41">#REF!</definedName>
    <definedName name="整合要" localSheetId="43">#REF!</definedName>
    <definedName name="整合要" localSheetId="35">#REF!</definedName>
    <definedName name="整合要" localSheetId="22">#REF!</definedName>
    <definedName name="整合要" localSheetId="0">#REF!</definedName>
    <definedName name="整合要" localSheetId="36">#REF!</definedName>
    <definedName name="整合要" localSheetId="21">#REF!</definedName>
    <definedName name="整合要" localSheetId="34">#REF!</definedName>
    <definedName name="整合要" localSheetId="33">#REF!</definedName>
    <definedName name="整合要" localSheetId="29">#REF!</definedName>
    <definedName name="整合要" localSheetId="28">#REF!</definedName>
    <definedName name="整合要" localSheetId="30">#REF!</definedName>
    <definedName name="整合要" localSheetId="11">#REF!</definedName>
    <definedName name="整合要" localSheetId="12">#REF!</definedName>
    <definedName name="整合要" localSheetId="4">#REF!</definedName>
    <definedName name="整合要" localSheetId="42">#REF!</definedName>
    <definedName name="整合要" localSheetId="5">#REF!</definedName>
    <definedName name="整合要" localSheetId="37">#REF!</definedName>
    <definedName name="整合要" localSheetId="38">#REF!</definedName>
    <definedName name="整合要" localSheetId="10">#REF!</definedName>
    <definedName name="整合要" localSheetId="39">#REF!</definedName>
    <definedName name="整合要" localSheetId="40">#REF!</definedName>
    <definedName name="整合要">#REF!</definedName>
    <definedName name="日付" localSheetId="31">#REF!</definedName>
    <definedName name="日付" localSheetId="20">#REF!</definedName>
    <definedName name="日付" localSheetId="48">#REF!</definedName>
    <definedName name="日付" localSheetId="49">#REF!</definedName>
    <definedName name="日付" localSheetId="41">#REF!</definedName>
    <definedName name="日付" localSheetId="43">#REF!</definedName>
    <definedName name="日付" localSheetId="46">#REF!</definedName>
    <definedName name="日付" localSheetId="35">[13]祝日ﾃｰﾌﾞﾙ!$A$1:$A$25</definedName>
    <definedName name="日付" localSheetId="22">#REF!</definedName>
    <definedName name="日付" localSheetId="47">#REF!</definedName>
    <definedName name="日付" localSheetId="21">#REF!</definedName>
    <definedName name="日付" localSheetId="29">[13]祝日ﾃｰﾌﾞﾙ!$A$1:$A$25</definedName>
    <definedName name="日付" localSheetId="28">[13]祝日ﾃｰﾌﾞﾙ!$A$1:$A$25</definedName>
    <definedName name="日付" localSheetId="30">[13]祝日ﾃｰﾌﾞﾙ!$A$1:$A$25</definedName>
    <definedName name="日付" localSheetId="19">#REF!</definedName>
    <definedName name="日付" localSheetId="50">#REF!</definedName>
    <definedName name="日付" localSheetId="11">#REF!</definedName>
    <definedName name="日付" localSheetId="12">#REF!</definedName>
    <definedName name="日付" localSheetId="4">#REF!</definedName>
    <definedName name="日付" localSheetId="42">#REF!</definedName>
    <definedName name="日付" localSheetId="7">#REF!</definedName>
    <definedName name="日付" localSheetId="8">#REF!</definedName>
    <definedName name="日付" localSheetId="5">#REF!</definedName>
    <definedName name="日付" localSheetId="51">#REF!</definedName>
    <definedName name="日付" localSheetId="37">#REF!</definedName>
    <definedName name="日付" localSheetId="38">#REF!</definedName>
    <definedName name="日付" localSheetId="52">#REF!</definedName>
    <definedName name="日付" localSheetId="39">#REF!</definedName>
    <definedName name="日付" localSheetId="40">[13]祝日ﾃｰﾌﾞﾙ!$A$1:$A$25</definedName>
    <definedName name="日付">#REF!</definedName>
    <definedName name="昨日">TODAY()-1</definedName>
    <definedName name="期限">#REF!</definedName>
    <definedName name="業務ｻﾌﾞｼｽﾃﾑ" localSheetId="31">#REF!</definedName>
    <definedName name="業務ｻﾌﾞｼｽﾃﾑ" localSheetId="43">#REF!</definedName>
    <definedName name="業務ｻﾌﾞｼｽﾃﾑ" localSheetId="35">#REF!</definedName>
    <definedName name="業務ｻﾌﾞｼｽﾃﾑ" localSheetId="22">#REF!</definedName>
    <definedName name="業務ｻﾌﾞｼｽﾃﾑ" localSheetId="29">#REF!</definedName>
    <definedName name="業務ｻﾌﾞｼｽﾃﾑ" localSheetId="28">#REF!</definedName>
    <definedName name="業務ｻﾌﾞｼｽﾃﾑ" localSheetId="30">#REF!</definedName>
    <definedName name="業務ｻﾌﾞｼｽﾃﾑ" localSheetId="11">#REF!</definedName>
    <definedName name="業務ｻﾌﾞｼｽﾃﾑ" localSheetId="12">#REF!</definedName>
    <definedName name="業務ｻﾌﾞｼｽﾃﾑ" localSheetId="4">#REF!</definedName>
    <definedName name="業務ｻﾌﾞｼｽﾃﾑ" localSheetId="40">#REF!</definedName>
    <definedName name="業務ｻﾌﾞｼｽﾃﾑ">#REF!</definedName>
    <definedName name="状況" localSheetId="43">#REF!</definedName>
    <definedName name="状況" localSheetId="22">#REF!</definedName>
    <definedName name="状況" localSheetId="12">#REF!</definedName>
    <definedName name="状況">#REF!</definedName>
    <definedName name="画面" localSheetId="31">#REF!</definedName>
    <definedName name="画面" localSheetId="20">#REF!</definedName>
    <definedName name="画面" localSheetId="48">#REF!</definedName>
    <definedName name="画面" localSheetId="49">#REF!</definedName>
    <definedName name="画面" localSheetId="41">#REF!</definedName>
    <definedName name="画面" localSheetId="43">#REF!</definedName>
    <definedName name="画面" localSheetId="46">#REF!</definedName>
    <definedName name="画面" localSheetId="35">'[14]主管部構成ﾃｰﾌﾞﾙ保守（１）'!$E$8:$CF$31</definedName>
    <definedName name="画面" localSheetId="22">#REF!</definedName>
    <definedName name="画面" localSheetId="47">#REF!</definedName>
    <definedName name="画面" localSheetId="21">#REF!</definedName>
    <definedName name="画面" localSheetId="29">'[14]主管部構成ﾃｰﾌﾞﾙ保守（１）'!$E$8:$CF$31</definedName>
    <definedName name="画面" localSheetId="28">'[14]主管部構成ﾃｰﾌﾞﾙ保守（１）'!$E$8:$CF$31</definedName>
    <definedName name="画面" localSheetId="30">'[14]主管部構成ﾃｰﾌﾞﾙ保守（１）'!$E$8:$CF$31</definedName>
    <definedName name="画面" localSheetId="19">#REF!</definedName>
    <definedName name="画面" localSheetId="50">#REF!</definedName>
    <definedName name="画面" localSheetId="11">#REF!</definedName>
    <definedName name="画面" localSheetId="12">#REF!</definedName>
    <definedName name="画面" localSheetId="4">#REF!</definedName>
    <definedName name="画面" localSheetId="42">#REF!</definedName>
    <definedName name="画面" localSheetId="7">#REF!</definedName>
    <definedName name="画面" localSheetId="8">#REF!</definedName>
    <definedName name="画面" localSheetId="5">#REF!</definedName>
    <definedName name="画面" localSheetId="51">#REF!</definedName>
    <definedName name="画面" localSheetId="37">#REF!</definedName>
    <definedName name="画面" localSheetId="38">#REF!</definedName>
    <definedName name="画面" localSheetId="52">#REF!</definedName>
    <definedName name="画面" localSheetId="39">#REF!</definedName>
    <definedName name="画面" localSheetId="40">'[14]主管部構成ﾃｰﾌﾞﾙ保守（１）'!$E$8:$CF$31</definedName>
    <definedName name="画面">#REF!</definedName>
    <definedName name="発生日" localSheetId="9">#REF!</definedName>
    <definedName name="発生日" localSheetId="20">#REF!</definedName>
    <definedName name="発生日" localSheetId="41">#REF!</definedName>
    <definedName name="発生日" localSheetId="22">#REF!</definedName>
    <definedName name="発生日" localSheetId="0">#REF!</definedName>
    <definedName name="発生日" localSheetId="36">#REF!</definedName>
    <definedName name="発生日" localSheetId="21">#REF!</definedName>
    <definedName name="発生日" localSheetId="34">#REF!</definedName>
    <definedName name="発生日" localSheetId="33">#REF!</definedName>
    <definedName name="発生日" localSheetId="42">#REF!</definedName>
    <definedName name="発生日" localSheetId="5">#REF!</definedName>
    <definedName name="発生日" localSheetId="37">#REF!</definedName>
    <definedName name="発生日" localSheetId="38">#REF!</definedName>
    <definedName name="発生日" localSheetId="10">#REF!</definedName>
    <definedName name="発生日" localSheetId="39">#REF!</definedName>
    <definedName name="発生日">#REF!</definedName>
    <definedName name="第3Gr.ESSｺﾝﾊﾟｲﾙ計画総数" localSheetId="20">#REF!</definedName>
    <definedName name="第3Gr.ESSｺﾝﾊﾟｲﾙ計画総数" localSheetId="41">#REF!</definedName>
    <definedName name="第3Gr.ESSｺﾝﾊﾟｲﾙ計画総数" localSheetId="35">[15]ﾃｽﾄｹｰｽ･ﾃｽﾄ指示!#REF!</definedName>
    <definedName name="第3Gr.ESSｺﾝﾊﾟｲﾙ計画総数" localSheetId="22">#REF!</definedName>
    <definedName name="第3Gr.ESSｺﾝﾊﾟｲﾙ計画総数" localSheetId="0">#REF!</definedName>
    <definedName name="第3Gr.ESSｺﾝﾊﾟｲﾙ計画総数" localSheetId="36">#REF!</definedName>
    <definedName name="第3Gr.ESSｺﾝﾊﾟｲﾙ計画総数" localSheetId="21">#REF!</definedName>
    <definedName name="第3Gr.ESSｺﾝﾊﾟｲﾙ計画総数" localSheetId="34">#REF!</definedName>
    <definedName name="第3Gr.ESSｺﾝﾊﾟｲﾙ計画総数" localSheetId="33">#REF!</definedName>
    <definedName name="第3Gr.ESSｺﾝﾊﾟｲﾙ計画総数" localSheetId="29">[15]ﾃｽﾄｹｰｽ･ﾃｽﾄ指示!#REF!</definedName>
    <definedName name="第3Gr.ESSｺﾝﾊﾟｲﾙ計画総数" localSheetId="28">[15]ﾃｽﾄｹｰｽ･ﾃｽﾄ指示!#REF!</definedName>
    <definedName name="第3Gr.ESSｺﾝﾊﾟｲﾙ計画総数" localSheetId="30">[15]ﾃｽﾄｹｰｽ･ﾃｽﾄ指示!#REF!</definedName>
    <definedName name="第3Gr.ESSｺﾝﾊﾟｲﾙ計画総数" localSheetId="42">#REF!</definedName>
    <definedName name="第3Gr.ESSｺﾝﾊﾟｲﾙ計画総数" localSheetId="5">#REF!</definedName>
    <definedName name="第3Gr.ESSｺﾝﾊﾟｲﾙ計画総数" localSheetId="37">#REF!</definedName>
    <definedName name="第3Gr.ESSｺﾝﾊﾟｲﾙ計画総数" localSheetId="38">#REF!</definedName>
    <definedName name="第3Gr.ESSｺﾝﾊﾟｲﾙ計画総数" localSheetId="39">#REF!</definedName>
    <definedName name="第3Gr.ESSｺﾝﾊﾟｲﾙ計画総数" localSheetId="40">[15]ﾃｽﾄｹｰｽ･ﾃｽﾄ指示!#REF!</definedName>
    <definedName name="第3Gr.ESSｺﾝﾊﾟｲﾙ計画総数">#REF!</definedName>
    <definedName name="第3Gr.NOSｺﾝﾊﾟｲﾙ計画総数" localSheetId="20">#REF!</definedName>
    <definedName name="第3Gr.NOSｺﾝﾊﾟｲﾙ計画総数" localSheetId="41">#REF!</definedName>
    <definedName name="第3Gr.NOSｺﾝﾊﾟｲﾙ計画総数" localSheetId="35">[15]ﾃｽﾄｹｰｽ･ﾃｽﾄ指示!#REF!</definedName>
    <definedName name="第3Gr.NOSｺﾝﾊﾟｲﾙ計画総数" localSheetId="22">#REF!</definedName>
    <definedName name="第3Gr.NOSｺﾝﾊﾟｲﾙ計画総数" localSheetId="0">#REF!</definedName>
    <definedName name="第3Gr.NOSｺﾝﾊﾟｲﾙ計画総数" localSheetId="36">#REF!</definedName>
    <definedName name="第3Gr.NOSｺﾝﾊﾟｲﾙ計画総数" localSheetId="21">#REF!</definedName>
    <definedName name="第3Gr.NOSｺﾝﾊﾟｲﾙ計画総数" localSheetId="34">#REF!</definedName>
    <definedName name="第3Gr.NOSｺﾝﾊﾟｲﾙ計画総数" localSheetId="33">#REF!</definedName>
    <definedName name="第3Gr.NOSｺﾝﾊﾟｲﾙ計画総数" localSheetId="29">[15]ﾃｽﾄｹｰｽ･ﾃｽﾄ指示!#REF!</definedName>
    <definedName name="第3Gr.NOSｺﾝﾊﾟｲﾙ計画総数" localSheetId="28">[15]ﾃｽﾄｹｰｽ･ﾃｽﾄ指示!#REF!</definedName>
    <definedName name="第3Gr.NOSｺﾝﾊﾟｲﾙ計画総数" localSheetId="30">[15]ﾃｽﾄｹｰｽ･ﾃｽﾄ指示!#REF!</definedName>
    <definedName name="第3Gr.NOSｺﾝﾊﾟｲﾙ計画総数" localSheetId="42">#REF!</definedName>
    <definedName name="第3Gr.NOSｺﾝﾊﾟｲﾙ計画総数" localSheetId="5">#REF!</definedName>
    <definedName name="第3Gr.NOSｺﾝﾊﾟｲﾙ計画総数" localSheetId="37">#REF!</definedName>
    <definedName name="第3Gr.NOSｺﾝﾊﾟｲﾙ計画総数" localSheetId="38">#REF!</definedName>
    <definedName name="第3Gr.NOSｺﾝﾊﾟｲﾙ計画総数" localSheetId="39">#REF!</definedName>
    <definedName name="第3Gr.NOSｺﾝﾊﾟｲﾙ計画総数" localSheetId="40">[15]ﾃｽﾄｹｰｽ･ﾃｽﾄ指示!#REF!</definedName>
    <definedName name="第3Gr.NOSｺﾝﾊﾟｲﾙ計画総数">#REF!</definedName>
    <definedName name="第3Gr.NOS単体ﾃｽﾄ計画総数" localSheetId="20">#REF!</definedName>
    <definedName name="第3Gr.NOS単体ﾃｽﾄ計画総数" localSheetId="41">#REF!</definedName>
    <definedName name="第3Gr.NOS単体ﾃｽﾄ計画総数" localSheetId="35">[15]ﾃｽﾄｹｰｽ･ﾃｽﾄ指示!#REF!</definedName>
    <definedName name="第3Gr.NOS単体ﾃｽﾄ計画総数" localSheetId="0">#REF!</definedName>
    <definedName name="第3Gr.NOS単体ﾃｽﾄ計画総数" localSheetId="36">#REF!</definedName>
    <definedName name="第3Gr.NOS単体ﾃｽﾄ計画総数" localSheetId="21">#REF!</definedName>
    <definedName name="第3Gr.NOS単体ﾃｽﾄ計画総数" localSheetId="34">#REF!</definedName>
    <definedName name="第3Gr.NOS単体ﾃｽﾄ計画総数" localSheetId="33">#REF!</definedName>
    <definedName name="第3Gr.NOS単体ﾃｽﾄ計画総数" localSheetId="29">[15]ﾃｽﾄｹｰｽ･ﾃｽﾄ指示!#REF!</definedName>
    <definedName name="第3Gr.NOS単体ﾃｽﾄ計画総数" localSheetId="28">[15]ﾃｽﾄｹｰｽ･ﾃｽﾄ指示!#REF!</definedName>
    <definedName name="第3Gr.NOS単体ﾃｽﾄ計画総数" localSheetId="30">[15]ﾃｽﾄｹｰｽ･ﾃｽﾄ指示!#REF!</definedName>
    <definedName name="第3Gr.NOS単体ﾃｽﾄ計画総数" localSheetId="42">#REF!</definedName>
    <definedName name="第3Gr.NOS単体ﾃｽﾄ計画総数" localSheetId="5">#REF!</definedName>
    <definedName name="第3Gr.NOS単体ﾃｽﾄ計画総数" localSheetId="40">[15]ﾃｽﾄｹｰｽ･ﾃｽﾄ指示!#REF!</definedName>
    <definedName name="第3Gr.NOS単体ﾃｽﾄ計画総数">#REF!</definedName>
    <definedName name="第3Gr.ｷﾞｶﾞｺﾝﾊﾟｲﾙ計画総数" localSheetId="20">#REF!</definedName>
    <definedName name="第3Gr.ｷﾞｶﾞｺﾝﾊﾟｲﾙ計画総数" localSheetId="41">#REF!</definedName>
    <definedName name="第3Gr.ｷﾞｶﾞｺﾝﾊﾟｲﾙ計画総数" localSheetId="35">[15]ﾃｽﾄｹｰｽ･ﾃｽﾄ指示!#REF!</definedName>
    <definedName name="第3Gr.ｷﾞｶﾞｺﾝﾊﾟｲﾙ計画総数" localSheetId="0">#REF!</definedName>
    <definedName name="第3Gr.ｷﾞｶﾞｺﾝﾊﾟｲﾙ計画総数" localSheetId="36">#REF!</definedName>
    <definedName name="第3Gr.ｷﾞｶﾞｺﾝﾊﾟｲﾙ計画総数" localSheetId="21">#REF!</definedName>
    <definedName name="第3Gr.ｷﾞｶﾞｺﾝﾊﾟｲﾙ計画総数" localSheetId="34">#REF!</definedName>
    <definedName name="第3Gr.ｷﾞｶﾞｺﾝﾊﾟｲﾙ計画総数" localSheetId="33">#REF!</definedName>
    <definedName name="第3Gr.ｷﾞｶﾞｺﾝﾊﾟｲﾙ計画総数" localSheetId="29">[15]ﾃｽﾄｹｰｽ･ﾃｽﾄ指示!#REF!</definedName>
    <definedName name="第3Gr.ｷﾞｶﾞｺﾝﾊﾟｲﾙ計画総数" localSheetId="28">[15]ﾃｽﾄｹｰｽ･ﾃｽﾄ指示!#REF!</definedName>
    <definedName name="第3Gr.ｷﾞｶﾞｺﾝﾊﾟｲﾙ計画総数" localSheetId="30">[15]ﾃｽﾄｹｰｽ･ﾃｽﾄ指示!#REF!</definedName>
    <definedName name="第3Gr.ｷﾞｶﾞｺﾝﾊﾟｲﾙ計画総数" localSheetId="42">#REF!</definedName>
    <definedName name="第3Gr.ｷﾞｶﾞｺﾝﾊﾟｲﾙ計画総数" localSheetId="5">#REF!</definedName>
    <definedName name="第3Gr.ｷﾞｶﾞｺﾝﾊﾟｲﾙ計画総数" localSheetId="40">[15]ﾃｽﾄｹｰｽ･ﾃｽﾄ指示!#REF!</definedName>
    <definedName name="第3Gr.ｷﾞｶﾞｺﾝﾊﾟｲﾙ計画総数">#REF!</definedName>
    <definedName name="第3Gr.ｷﾞｶﾞ単体ﾃｽﾄ計画総数" localSheetId="35">[15]ﾃｽﾄｹｰｽ･ﾃｽﾄ指示!#REF!</definedName>
    <definedName name="第3Gr.ｷﾞｶﾞ単体ﾃｽﾄ計画総数" localSheetId="29">[15]ﾃｽﾄｹｰｽ･ﾃｽﾄ指示!#REF!</definedName>
    <definedName name="第3Gr.ｷﾞｶﾞ単体ﾃｽﾄ計画総数" localSheetId="28">[15]ﾃｽﾄｹｰｽ･ﾃｽﾄ指示!#REF!</definedName>
    <definedName name="第3Gr.ｷﾞｶﾞ単体ﾃｽﾄ計画総数" localSheetId="30">[15]ﾃｽﾄｹｰｽ･ﾃｽﾄ指示!#REF!</definedName>
    <definedName name="第3Gr.ｷﾞｶﾞ単体ﾃｽﾄ計画総数" localSheetId="40">[15]ﾃｽﾄｹｰｽ･ﾃｽﾄ指示!#REF!</definedName>
    <definedName name="第3Gr.ｷﾞｶﾞ単体ﾃｽﾄ計画総数">#REF!</definedName>
    <definedName name="第3Gr.ｺﾝﾊﾟｲﾙ計画総数" localSheetId="35">[15]ﾃｽﾄｹｰｽ･ﾃｽﾄ指示!#REF!</definedName>
    <definedName name="第3Gr.ｺﾝﾊﾟｲﾙ計画総数" localSheetId="29">[15]ﾃｽﾄｹｰｽ･ﾃｽﾄ指示!#REF!</definedName>
    <definedName name="第3Gr.ｺﾝﾊﾟｲﾙ計画総数" localSheetId="28">[15]ﾃｽﾄｹｰｽ･ﾃｽﾄ指示!#REF!</definedName>
    <definedName name="第3Gr.ｺﾝﾊﾟｲﾙ計画総数" localSheetId="30">[15]ﾃｽﾄｹｰｽ･ﾃｽﾄ指示!#REF!</definedName>
    <definedName name="第3Gr.ｺﾝﾊﾟｲﾙ計画総数" localSheetId="40">[15]ﾃｽﾄｹｰｽ･ﾃｽﾄ指示!#REF!</definedName>
    <definedName name="第3Gr.ｺﾝﾊﾟｲﾙ計画総数">#REF!</definedName>
    <definedName name="第3Gr.ﾃｽﾄﾃﾞｰﾀ計画総数" localSheetId="35">[15]ﾃｽﾄｹｰｽ･ﾃｽﾄ指示!#REF!</definedName>
    <definedName name="第3Gr.ﾃｽﾄﾃﾞｰﾀ計画総数" localSheetId="29">[15]ﾃｽﾄｹｰｽ･ﾃｽﾄ指示!#REF!</definedName>
    <definedName name="第3Gr.ﾃｽﾄﾃﾞｰﾀ計画総数" localSheetId="28">[15]ﾃｽﾄｹｰｽ･ﾃｽﾄ指示!#REF!</definedName>
    <definedName name="第3Gr.ﾃｽﾄﾃﾞｰﾀ計画総数" localSheetId="30">[15]ﾃｽﾄｹｰｽ･ﾃｽﾄ指示!#REF!</definedName>
    <definedName name="第3Gr.ﾃｽﾄﾃﾞｰﾀ計画総数" localSheetId="40">[15]ﾃｽﾄｹｰｽ･ﾃｽﾄ指示!#REF!</definedName>
    <definedName name="第3Gr.ﾃｽﾄﾃﾞｰﾀ計画総数">#REF!</definedName>
    <definedName name="第3Gr.ﾊﾟﾙｼｽｺﾝﾊﾟｲﾙ計画総数" localSheetId="35">[15]ﾃｽﾄｹｰｽ･ﾃｽﾄ指示!#REF!</definedName>
    <definedName name="第3Gr.ﾊﾟﾙｼｽｺﾝﾊﾟｲﾙ計画総数" localSheetId="29">[15]ﾃｽﾄｹｰｽ･ﾃｽﾄ指示!#REF!</definedName>
    <definedName name="第3Gr.ﾊﾟﾙｼｽｺﾝﾊﾟｲﾙ計画総数" localSheetId="28">[15]ﾃｽﾄｹｰｽ･ﾃｽﾄ指示!#REF!</definedName>
    <definedName name="第3Gr.ﾊﾟﾙｼｽｺﾝﾊﾟｲﾙ計画総数" localSheetId="30">[15]ﾃｽﾄｹｰｽ･ﾃｽﾄ指示!#REF!</definedName>
    <definedName name="第3Gr.ﾊﾟﾙｼｽｺﾝﾊﾟｲﾙ計画総数" localSheetId="40">[15]ﾃｽﾄｹｰｽ･ﾃｽﾄ指示!#REF!</definedName>
    <definedName name="第3Gr.ﾊﾟﾙｼｽｺﾝﾊﾟｲﾙ計画総数">#REF!</definedName>
    <definedName name="第3Gr.ﾊﾟﾙｼｽ単体ﾃｽﾄ計画総数" localSheetId="35">[15]ﾃｽﾄｹｰｽ･ﾃｽﾄ指示!#REF!</definedName>
    <definedName name="第3Gr.ﾊﾟﾙｼｽ単体ﾃｽﾄ計画総数" localSheetId="29">[15]ﾃｽﾄｹｰｽ･ﾃｽﾄ指示!#REF!</definedName>
    <definedName name="第3Gr.ﾊﾟﾙｼｽ単体ﾃｽﾄ計画総数" localSheetId="28">[15]ﾃｽﾄｹｰｽ･ﾃｽﾄ指示!#REF!</definedName>
    <definedName name="第3Gr.ﾊﾟﾙｼｽ単体ﾃｽﾄ計画総数" localSheetId="30">[15]ﾃｽﾄｹｰｽ･ﾃｽﾄ指示!#REF!</definedName>
    <definedName name="第3Gr.ﾊﾟﾙｼｽ単体ﾃｽﾄ計画総数" localSheetId="40">[15]ﾃｽﾄｹｰｽ･ﾃｽﾄ指示!#REF!</definedName>
    <definedName name="第3Gr.ﾊﾟﾙｼｽ単体ﾃｽﾄ計画総数">#REF!</definedName>
    <definedName name="第4Gr.ESSｺﾝﾊﾟｲﾙ計画総数" localSheetId="9">#REF!</definedName>
    <definedName name="第4Gr.ESSｺﾝﾊﾟｲﾙ計画総数" localSheetId="20">#REF!</definedName>
    <definedName name="第4Gr.ESSｺﾝﾊﾟｲﾙ計画総数" localSheetId="41">#REF!</definedName>
    <definedName name="第4Gr.ESSｺﾝﾊﾟｲﾙ計画総数" localSheetId="22">#REF!</definedName>
    <definedName name="第4Gr.ESSｺﾝﾊﾟｲﾙ計画総数" localSheetId="0">#REF!</definedName>
    <definedName name="第4Gr.ESSｺﾝﾊﾟｲﾙ計画総数" localSheetId="36">#REF!</definedName>
    <definedName name="第4Gr.ESSｺﾝﾊﾟｲﾙ計画総数" localSheetId="21">#REF!</definedName>
    <definedName name="第4Gr.ESSｺﾝﾊﾟｲﾙ計画総数" localSheetId="34">#REF!</definedName>
    <definedName name="第4Gr.ESSｺﾝﾊﾟｲﾙ計画総数" localSheetId="33">#REF!</definedName>
    <definedName name="第4Gr.ESSｺﾝﾊﾟｲﾙ計画総数" localSheetId="42">#REF!</definedName>
    <definedName name="第4Gr.ESSｺﾝﾊﾟｲﾙ計画総数" localSheetId="5">#REF!</definedName>
    <definedName name="第4Gr.ESSｺﾝﾊﾟｲﾙ計画総数" localSheetId="37">#REF!</definedName>
    <definedName name="第4Gr.ESSｺﾝﾊﾟｲﾙ計画総数" localSheetId="38">#REF!</definedName>
    <definedName name="第4Gr.ESSｺﾝﾊﾟｲﾙ計画総数" localSheetId="10">#REF!</definedName>
    <definedName name="第4Gr.ESSｺﾝﾊﾟｲﾙ計画総数" localSheetId="39">#REF!</definedName>
    <definedName name="第4Gr.ESSｺﾝﾊﾟｲﾙ計画総数">#REF!</definedName>
    <definedName name="第4Gr.NOSｺﾝﾊﾟｲﾙ計画総数" localSheetId="9">#REF!</definedName>
    <definedName name="第4Gr.NOSｺﾝﾊﾟｲﾙ計画総数" localSheetId="22">#REF!</definedName>
    <definedName name="第4Gr.NOSｺﾝﾊﾟｲﾙ計画総数" localSheetId="0">#REF!</definedName>
    <definedName name="第4Gr.NOSｺﾝﾊﾟｲﾙ計画総数" localSheetId="36">#REF!</definedName>
    <definedName name="第4Gr.NOSｺﾝﾊﾟｲﾙ計画総数" localSheetId="34">#REF!</definedName>
    <definedName name="第4Gr.NOSｺﾝﾊﾟｲﾙ計画総数" localSheetId="33">#REF!</definedName>
    <definedName name="第4Gr.NOSｺﾝﾊﾟｲﾙ計画総数" localSheetId="37">#REF!</definedName>
    <definedName name="第4Gr.NOSｺﾝﾊﾟｲﾙ計画総数" localSheetId="38">#REF!</definedName>
    <definedName name="第4Gr.NOSｺﾝﾊﾟｲﾙ計画総数" localSheetId="10">#REF!</definedName>
    <definedName name="第4Gr.NOSｺﾝﾊﾟｲﾙ計画総数" localSheetId="39">#REF!</definedName>
    <definedName name="第4Gr.NOSｺﾝﾊﾟｲﾙ計画総数">#REF!</definedName>
    <definedName name="第4Gr.NOS単体ﾃｽﾄ計画総数" localSheetId="9">#REF!</definedName>
    <definedName name="第4Gr.NOS単体ﾃｽﾄ計画総数" localSheetId="22">#REF!</definedName>
    <definedName name="第4Gr.NOS単体ﾃｽﾄ計画総数" localSheetId="0">#REF!</definedName>
    <definedName name="第4Gr.NOS単体ﾃｽﾄ計画総数" localSheetId="36">#REF!</definedName>
    <definedName name="第4Gr.NOS単体ﾃｽﾄ計画総数" localSheetId="34">#REF!</definedName>
    <definedName name="第4Gr.NOS単体ﾃｽﾄ計画総数" localSheetId="33">#REF!</definedName>
    <definedName name="第4Gr.NOS単体ﾃｽﾄ計画総数" localSheetId="37">#REF!</definedName>
    <definedName name="第4Gr.NOS単体ﾃｽﾄ計画総数" localSheetId="38">#REF!</definedName>
    <definedName name="第4Gr.NOS単体ﾃｽﾄ計画総数" localSheetId="10">#REF!</definedName>
    <definedName name="第4Gr.NOS単体ﾃｽﾄ計画総数" localSheetId="39">#REF!</definedName>
    <definedName name="第4Gr.NOS単体ﾃｽﾄ計画総数">#REF!</definedName>
    <definedName name="第4Gr.ｷﾞｶﾞｺﾝﾊﾟｲﾙ計画総数" localSheetId="22">#REF!</definedName>
    <definedName name="第4Gr.ｷﾞｶﾞｺﾝﾊﾟｲﾙ計画総数">#REF!</definedName>
    <definedName name="第4Gr.ｷﾞｶﾞ単体ﾃｽﾄ計画総数" localSheetId="22">#REF!</definedName>
    <definedName name="第4Gr.ｷﾞｶﾞ単体ﾃｽﾄ計画総数">#REF!</definedName>
    <definedName name="第4Gr.ｺﾝﾊﾟｲﾙ計画総数" localSheetId="22">#REF!</definedName>
    <definedName name="第4Gr.ｺﾝﾊﾟｲﾙ計画総数">#REF!</definedName>
    <definedName name="第4Gr.ﾃｽﾄﾃﾞｰﾀ計画総数" localSheetId="22">#REF!</definedName>
    <definedName name="第4Gr.ﾃｽﾄﾃﾞｰﾀ計画総数">#REF!</definedName>
    <definedName name="第4Gr.ﾊﾟﾙｼｽｺﾝﾊﾟｲﾙ計画総数" localSheetId="22">#REF!</definedName>
    <definedName name="第4Gr.ﾊﾟﾙｼｽｺﾝﾊﾟｲﾙ計画総数">#REF!</definedName>
    <definedName name="第4Gr.ﾊﾟﾙｼｽ単体ﾃｽﾄ計画総数" localSheetId="22">#REF!</definedName>
    <definedName name="第4Gr.ﾊﾟﾙｼｽ単体ﾃｽﾄ計画総数">#REF!</definedName>
    <definedName name="第4Gr.単体ﾃｽﾄ計画総数" localSheetId="22">#REF!</definedName>
    <definedName name="第4Gr.単体ﾃｽﾄ計画総数">#REF!</definedName>
    <definedName name="管理台帳" localSheetId="22">#REF!</definedName>
    <definedName name="管理台帳">#REF!</definedName>
    <definedName name="管理票ｼｰﾄ" localSheetId="22">#REF!</definedName>
    <definedName name="管理票ｼｰﾄ">#REF!</definedName>
    <definedName name="転送項目定義" localSheetId="22">#REF!</definedName>
    <definedName name="転送項目定義">#REF!</definedName>
    <definedName name="領域" localSheetId="35">[9]一覧!$A$2:$A$15</definedName>
    <definedName name="領域" localSheetId="29">[9]一覧!$A$2:$A$15</definedName>
    <definedName name="領域" localSheetId="28">[9]一覧!$A$2:$A$15</definedName>
    <definedName name="領域" localSheetId="30">[9]一覧!$A$2:$A$15</definedName>
    <definedName name="領域" localSheetId="40">[9]一覧!$A$2:$A$15</definedName>
    <definedName name="領域">#REF!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58" l="1"/>
  <c r="G27" i="58"/>
  <c r="G26" i="58"/>
  <c r="G19" i="58"/>
  <c r="G18" i="58"/>
  <c r="A2" i="58"/>
  <c r="H234" i="57" l="1"/>
  <c r="H227" i="57"/>
  <c r="H219" i="57"/>
  <c r="H207" i="57"/>
  <c r="H205" i="57"/>
  <c r="H203" i="57"/>
  <c r="H182" i="57"/>
  <c r="H181" i="57"/>
  <c r="H125" i="57"/>
  <c r="H117" i="57"/>
  <c r="H51" i="57"/>
  <c r="H49" i="57"/>
  <c r="H46" i="57"/>
  <c r="H38" i="57"/>
  <c r="H37" i="57"/>
  <c r="H193" i="56" l="1"/>
  <c r="H192" i="56"/>
  <c r="H167" i="56"/>
  <c r="H157" i="56"/>
  <c r="H156" i="56"/>
  <c r="H152" i="56"/>
  <c r="H150" i="56"/>
  <c r="H138" i="56"/>
  <c r="H136" i="56"/>
  <c r="H132" i="56"/>
  <c r="H131" i="56"/>
  <c r="H130" i="56"/>
  <c r="H126" i="56"/>
  <c r="H52" i="56"/>
  <c r="H49" i="56"/>
  <c r="H42" i="56"/>
  <c r="H41" i="56"/>
  <c r="A2" i="56"/>
  <c r="H193" i="54"/>
  <c r="H192" i="54"/>
  <c r="H167" i="54"/>
  <c r="H157" i="54"/>
  <c r="H156" i="54"/>
  <c r="H152" i="54"/>
  <c r="H150" i="54"/>
  <c r="H138" i="54"/>
  <c r="H136" i="54"/>
  <c r="H132" i="54"/>
  <c r="H131" i="54"/>
  <c r="H130" i="54"/>
  <c r="H126" i="54"/>
  <c r="H52" i="54"/>
  <c r="H49" i="54"/>
  <c r="H42" i="54"/>
  <c r="H41" i="54"/>
  <c r="A2" i="54"/>
  <c r="H193" i="52"/>
  <c r="H192" i="52"/>
  <c r="H167" i="52"/>
  <c r="H157" i="52"/>
  <c r="H156" i="52"/>
  <c r="H152" i="52"/>
  <c r="H150" i="52"/>
  <c r="H138" i="52"/>
  <c r="H136" i="52"/>
  <c r="H132" i="52"/>
  <c r="H131" i="52"/>
  <c r="H130" i="52"/>
  <c r="H126" i="52"/>
  <c r="H52" i="52"/>
  <c r="H49" i="52"/>
  <c r="H42" i="52"/>
  <c r="H41" i="52"/>
  <c r="A2" i="52"/>
  <c r="F24" i="17"/>
  <c r="F206" i="51"/>
  <c r="F193" i="51"/>
  <c r="F192" i="51"/>
  <c r="F167" i="51"/>
  <c r="F157" i="51"/>
  <c r="F156" i="51"/>
  <c r="F152" i="51"/>
  <c r="F150" i="51"/>
  <c r="F138" i="51"/>
  <c r="F136" i="51"/>
  <c r="F132" i="51"/>
  <c r="F131" i="51"/>
  <c r="F130" i="51"/>
  <c r="F126" i="51"/>
  <c r="F52" i="51"/>
  <c r="F49" i="51"/>
  <c r="F42" i="51"/>
  <c r="F41" i="51"/>
  <c r="A2" i="51"/>
  <c r="E24" i="17"/>
  <c r="G47" i="50"/>
  <c r="G24" i="50"/>
  <c r="G23" i="50"/>
  <c r="A2" i="50"/>
  <c r="A14" i="49" l="1"/>
  <c r="A13" i="49"/>
  <c r="A12" i="49"/>
  <c r="A11" i="49"/>
  <c r="A10" i="49"/>
  <c r="A9" i="49"/>
  <c r="A8" i="49"/>
  <c r="A7" i="49"/>
  <c r="A6" i="49"/>
  <c r="A5" i="49"/>
  <c r="A4" i="49"/>
  <c r="B16" i="48"/>
  <c r="A16" i="48"/>
  <c r="B15" i="48"/>
  <c r="A15" i="48"/>
  <c r="B14" i="48"/>
  <c r="A14" i="48"/>
  <c r="B13" i="48"/>
  <c r="A13" i="48"/>
  <c r="B12" i="48"/>
  <c r="A12" i="48"/>
  <c r="B11" i="48"/>
  <c r="A11" i="48"/>
  <c r="B10" i="48"/>
  <c r="A10" i="48"/>
  <c r="B9" i="48"/>
  <c r="A9" i="48"/>
  <c r="B8" i="48"/>
  <c r="A8" i="48"/>
  <c r="B7" i="48"/>
  <c r="A7" i="48"/>
  <c r="C6" i="48"/>
  <c r="B6" i="48"/>
  <c r="A6" i="48"/>
  <c r="C5" i="48"/>
  <c r="B5" i="48"/>
  <c r="A5" i="48"/>
  <c r="C4" i="48"/>
  <c r="B4" i="48"/>
  <c r="A4" i="48"/>
  <c r="A5" i="47"/>
  <c r="A4" i="47"/>
  <c r="A8" i="45"/>
  <c r="A7" i="45"/>
  <c r="A6" i="45"/>
  <c r="A5" i="45"/>
  <c r="A4" i="45"/>
  <c r="E14" i="17"/>
  <c r="F14" i="17"/>
  <c r="F19" i="17"/>
  <c r="E19" i="17"/>
  <c r="F13" i="41" l="1"/>
  <c r="F7" i="41"/>
  <c r="F6" i="41"/>
  <c r="F7" i="17"/>
  <c r="E7" i="17"/>
  <c r="F6" i="17"/>
  <c r="E6" i="17"/>
  <c r="F9" i="38" l="1"/>
  <c r="F7" i="38"/>
  <c r="F12" i="37"/>
  <c r="F11" i="37"/>
  <c r="F8" i="37"/>
  <c r="F21" i="17" l="1"/>
  <c r="E21" i="17"/>
  <c r="F4" i="17"/>
  <c r="E4" i="17"/>
  <c r="F10" i="17"/>
  <c r="E10" i="17"/>
  <c r="F9" i="17"/>
  <c r="E9" i="17"/>
  <c r="F191" i="33"/>
  <c r="F190" i="33"/>
  <c r="F165" i="33"/>
  <c r="F155" i="33"/>
  <c r="F154" i="33"/>
  <c r="F150" i="33"/>
  <c r="F148" i="33"/>
  <c r="F136" i="33"/>
  <c r="F134" i="33"/>
  <c r="F130" i="33"/>
  <c r="F129" i="33"/>
  <c r="F128" i="33"/>
  <c r="F124" i="33"/>
  <c r="F50" i="33"/>
  <c r="F47" i="33"/>
  <c r="F40" i="33"/>
  <c r="F39" i="33"/>
  <c r="F7" i="23" l="1"/>
  <c r="F7" i="32"/>
  <c r="F8" i="32"/>
  <c r="F7" i="31"/>
  <c r="F36" i="17" l="1"/>
  <c r="E36" i="17"/>
  <c r="F23" i="26"/>
  <c r="F16" i="26"/>
  <c r="F14" i="26"/>
  <c r="F35" i="17" l="1"/>
  <c r="E35" i="17"/>
  <c r="F25" i="24" l="1"/>
  <c r="F24" i="24"/>
  <c r="F23" i="24"/>
  <c r="F16" i="24"/>
  <c r="F15" i="24"/>
  <c r="F34" i="17"/>
  <c r="E34" i="17"/>
  <c r="F33" i="17"/>
  <c r="E33" i="17"/>
  <c r="F26" i="23"/>
  <c r="F18" i="23"/>
  <c r="F247" i="22"/>
  <c r="F246" i="22"/>
  <c r="F243" i="22"/>
  <c r="F151" i="22"/>
  <c r="F142" i="22"/>
  <c r="F32" i="17" l="1"/>
  <c r="E32" i="17"/>
  <c r="F31" i="17"/>
  <c r="E31" i="17"/>
  <c r="F30" i="17"/>
  <c r="E30" i="17"/>
  <c r="F234" i="21"/>
  <c r="F227" i="21"/>
  <c r="F219" i="21"/>
  <c r="F207" i="21"/>
  <c r="F205" i="21"/>
  <c r="F203" i="21"/>
  <c r="F182" i="21"/>
  <c r="F181" i="21"/>
  <c r="F125" i="21"/>
  <c r="F117" i="21"/>
  <c r="F51" i="21"/>
  <c r="F49" i="21"/>
  <c r="F46" i="21"/>
  <c r="F38" i="21"/>
  <c r="F37" i="21"/>
  <c r="F234" i="19" l="1"/>
  <c r="F227" i="19"/>
  <c r="F219" i="19"/>
  <c r="F207" i="19"/>
  <c r="F205" i="19"/>
  <c r="F203" i="19"/>
  <c r="F182" i="19"/>
  <c r="F181" i="19"/>
  <c r="F125" i="19"/>
  <c r="F117" i="19"/>
  <c r="F51" i="19"/>
  <c r="F49" i="19"/>
  <c r="F46" i="19"/>
  <c r="F38" i="19"/>
  <c r="F37" i="19"/>
  <c r="F2" i="17" l="1"/>
  <c r="E12" i="17"/>
  <c r="E13" i="17"/>
  <c r="E15" i="17"/>
  <c r="F23" i="17"/>
  <c r="F16" i="17"/>
  <c r="F15" i="17"/>
  <c r="F13" i="17"/>
  <c r="F12" i="17"/>
  <c r="F5" i="17"/>
  <c r="E5" i="17"/>
  <c r="F3" i="17"/>
  <c r="E3" i="17"/>
  <c r="E16" i="17"/>
  <c r="E23" i="17"/>
  <c r="E2" i="17"/>
  <c r="F29" i="17"/>
  <c r="E29" i="17"/>
  <c r="C8" i="14"/>
  <c r="B8" i="14"/>
  <c r="E44" i="17" l="1"/>
  <c r="F44" i="17"/>
  <c r="B14" i="14"/>
  <c r="C13" i="14"/>
  <c r="B13" i="14"/>
  <c r="C12" i="14"/>
  <c r="B12" i="14"/>
  <c r="C11" i="14"/>
  <c r="B11" i="14"/>
  <c r="C10" i="14"/>
  <c r="B10" i="14"/>
  <c r="C6" i="14"/>
  <c r="B6" i="14"/>
  <c r="B7" i="14"/>
  <c r="C7" i="14"/>
  <c r="C4" i="14"/>
  <c r="B4" i="14"/>
  <c r="F203" i="13"/>
  <c r="F190" i="13"/>
  <c r="F189" i="13"/>
  <c r="F164" i="13"/>
  <c r="F154" i="13"/>
  <c r="F153" i="13"/>
  <c r="F149" i="13"/>
  <c r="F147" i="13"/>
  <c r="F135" i="13"/>
  <c r="F133" i="13"/>
  <c r="F129" i="13"/>
  <c r="F128" i="13"/>
  <c r="F127" i="13"/>
  <c r="F123" i="13"/>
  <c r="F49" i="13"/>
  <c r="F46" i="13"/>
  <c r="F53" i="12"/>
  <c r="F5" i="12"/>
  <c r="C19" i="14" l="1"/>
  <c r="B1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tc={78E7BA10-B672-4EA7-9ECF-57A622DAAA2C}</author>
  </authors>
  <commentList>
    <comment ref="A6" authorId="0" shapeId="0" xr:uid="{78E7BA10-B672-4EA7-9ECF-57A622DAAA2C}">
      <text>
        <t xml:space="preserve">[Threaded comment]
Your version of Excel allows you to read this threaded comment; however, any edits to it will get removed if the file is opened in a newer version of Excel. Learn more: https://go.microsoft.com/fwlink/?linkid=870924
Comment:
    1.Between Country and PSA = Customer partner
2. Between PSA and Pharma plant = Supplier partner 
3. Between USAID and PSA as = Customer partner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tc={24371F7E-1AA5-4374-AD5C-BAEF1CEDE927}</author>
    <author>tc={CE1E0469-1A0D-4ED0-A506-931D5E28FD52}</author>
  </authors>
  <commentList>
    <comment ref="A43" authorId="0" shapeId="0" xr:uid="{24371F7E-1AA5-4374-AD5C-BAEF1CEDE927}">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A225" authorId="1" shapeId="0" xr:uid="{CE1E0469-1A0D-4ED0-A506-931D5E28FD52}">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tc={D5696F68-9FD1-4134-9C2D-C4D6F51678D9}</author>
  </authors>
  <commentList>
    <comment ref="D4" authorId="0" shapeId="0" xr:uid="{D5696F68-9FD1-4134-9C2D-C4D6F51678D9}">
      <text>
        <t>[Threaded comment]
Your version of Excel allows you to read this threaded comment; however, any edits to it will get removed if the file is opened in a newer version of Excel. Learn more: https://go.microsoft.com/fwlink/?linkid=870924
Comment:
    Ken and Vikram can you please make sure you populate this field as first of every month because we have monthly bucketization</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tc={0BC66C06-A860-4867-BBBB-CA9B4AFC4A68}</author>
  </authors>
  <commentList>
    <comment ref="E113" authorId="0" shapeId="0" xr:uid="{0BC66C06-A860-4867-BBBB-CA9B4AFC4A68}">
      <text>
        <t>[Threaded comment]
Your version of Excel allows you to read this threaded comment; however, any edits to it will get removed if the file is opened in a newer version of Excel. Learn more: https://go.microsoft.com/fwlink/?linkid=870924
Comment:
    In the case of a Replemenishment Order, there is no Parent RO.</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tc={9A74CEC0-97BA-4A4F-8E91-DE5B21334A19}</author>
    <author>tc={3B1454C5-865B-48CA-BCAA-EB178C14DB5E}</author>
    <author>tc={892FFA64-A5EF-4B23-B5D8-56C91D6F3B67}</author>
  </authors>
  <commentList>
    <comment ref="H104" authorId="0" shapeId="0" xr:uid="{9A74CEC0-97BA-4A4F-8E91-DE5B21334A19}">
      <text>
        <t xml:space="preserve">[Threaded comment]
Your version of Excel allows you to read this threaded comment; however, any edits to it will get removed if the file is opened in a newer version of Excel. Learn more: https://go.microsoft.com/fwlink/?linkid=870924
Comment:
    Will default to 1 </t>
      </text>
    </comment>
    <comment ref="E255" authorId="1" shapeId="0" xr:uid="{3B1454C5-865B-48CA-BCAA-EB178C14DB5E}">
      <text>
        <t xml:space="preserve">[Threaded comment]
Your version of Excel allows you to read this threaded comment; however, any edits to it will get removed if the file is opened in a newer version of Excel. Learn more: https://go.microsoft.com/fwlink/?linkid=870924
Comment:
    See why the wms.inbound is missed in the tab number -3
</t>
      </text>
    </comment>
    <comment ref="E261" authorId="2" shapeId="0" xr:uid="{892FFA64-A5EF-4B23-B5D8-56C91D6F3B67}">
      <text>
        <t xml:space="preserve">[Threaded comment]
Your version of Excel allows you to read this threaded comment; however, any edits to it will get removed if the file is opened in a newer version of Excel. Learn more: https://go.microsoft.com/fwlink/?linkid=870924
Comment:
    Lots needed where appropriate, e.g., drug lots etc.
Lot must be created beforehand (see other interface)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tc={4C51A8B4-0432-4EE9-9AD8-96AFCA866572}</author>
  </authors>
  <commentList>
    <comment ref="A7" authorId="0" shapeId="0" xr:uid="{4C51A8B4-0432-4EE9-9AD8-96AFCA866572}">
      <text>
        <t xml:space="preserve">[Threaded comment]
Your version of Excel allows you to read this threaded comment; however, any edits to it will get removed if the file is opened in a newer version of Excel. Learn more: https://go.microsoft.com/fwlink/?linkid=870924
Comment:
    1.Between Country and PSA = Customer partner
2. Between PSA and Pharma plant = Supplier partner 
3. Between USAID and PSA as = Customer partner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tc={819740F4-950E-4B96-A1CA-2D6517A09554}</author>
    <author>tc={15599F4B-6C87-4D4B-A7E6-C33FFC1C70C3}</author>
  </authors>
  <commentList>
    <comment ref="H40" authorId="0" shapeId="0" xr:uid="{819740F4-950E-4B96-A1CA-2D6517A09554}">
      <text>
        <t>[Threaded comment]
Your version of Excel allows you to read this threaded comment; however, any edits to it will get removed if the file is opened in a newer version of Excel. Learn more: https://go.microsoft.com/fwlink/?linkid=870924
Comment:
    This will be enforced on the FR creation screens.</t>
      </text>
    </comment>
    <comment ref="H42" authorId="1" shapeId="0" xr:uid="{15599F4B-6C87-4D4B-A7E6-C33FFC1C70C3}">
      <text>
        <t xml:space="preserve">[Threaded comment]
Your version of Excel allows you to read this threaded comment; however, any edits to it will get removed if the file is opened in a newer version of Excel. Learn more: https://go.microsoft.com/fwlink/?linkid=870924
Comment:
    List of values will have to be established in the enumeration.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tc={38062EE4-F690-4710-B578-7A3408E475CB}</author>
  </authors>
  <commentList>
    <comment ref="E41" authorId="0" shapeId="0" xr:uid="{38062EE4-F690-4710-B578-7A3408E475CB}">
      <text>
        <t xml:space="preserve">[Threaded comment]
Your version of Excel allows you to read this threaded comment; however, any edits to it will get removed if the file is opened in a newer version of Excel. Learn more: https://go.microsoft.com/fwlink/?linkid=870924
Comment:
    As per 06/28 call with Deloitte will populate this field as Product / Service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tc={0B790568-8D10-48DB-866D-ABB73856BB91}</author>
  </authors>
  <commentList>
    <comment ref="A39" authorId="0" shapeId="0" xr:uid="{0B790568-8D10-48DB-866D-ABB73856BB91}">
      <text>
        <t>[Threaded comment]
Your version of Excel allows you to read this threaded comment; however, any edits to it will get removed if the file is opened in a newer version of Excel. Learn more: https://go.microsoft.com/fwlink/?linkid=870924
Comment:
    Will be populated by Qat in the Planned Order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tc={B99C783F-8CC7-4B48-A41B-183FB107D9B0}</author>
    <author>tc={85D6C970-E986-47C5-B2CB-ED46D6FDFFE5}</author>
  </authors>
  <commentList>
    <comment ref="A45" authorId="0" shapeId="0" xr:uid="{B99C783F-8CC7-4B48-A41B-183FB107D9B0}">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A214" authorId="1" shapeId="0" xr:uid="{85D6C970-E986-47C5-B2CB-ED46D6FDFFE5}">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tc={DD5244F0-DEF7-4EE4-BCC0-69B58E5FF776}</author>
    <author>tc={59BBEB8B-FDEE-4949-B1C6-C07F45625BE0}</author>
    <author>tc={D5BA400A-F0E0-4495-A06F-B68AF5B29119}</author>
  </authors>
  <commentList>
    <comment ref="A45" authorId="0" shapeId="0" xr:uid="{DD5244F0-DEF7-4EE4-BCC0-69B58E5FF776}">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F45" authorId="1" shapeId="0" xr:uid="{59BBEB8B-FDEE-4949-B1C6-C07F45625BE0}">
      <text>
        <t>[Threaded comment]
Your version of Excel allows you to read this threaded comment; however, any edits to it will get removed if the file is opened in a newer version of Excel. Learn more: https://go.microsoft.com/fwlink/?linkid=870924
Comment:
    Added Line number as mandatory for USAID - 9/23</t>
      </text>
    </comment>
    <comment ref="A227" authorId="2" shapeId="0" xr:uid="{D5BA400A-F0E0-4495-A06F-B68AF5B29119}">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tc={DE3FECB8-45CA-4946-A0F2-F77D4E584874}</author>
    <author>tc={37C1F1B3-31D1-45C0-B61F-D4EBD21C59F7}</author>
    <author>tc={333FCCB6-D6F5-45A8-A6F4-4640575B593D}</author>
  </authors>
  <commentList>
    <comment ref="A45" authorId="0" shapeId="0" xr:uid="{DE3FECB8-45CA-4946-A0F2-F77D4E584874}">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F45" authorId="1" shapeId="0" xr:uid="{37C1F1B3-31D1-45C0-B61F-D4EBD21C59F7}">
      <text>
        <t>[Threaded comment]
Your version of Excel allows you to read this threaded comment; however, any edits to it will get removed if the file is opened in a newer version of Excel. Learn more: https://go.microsoft.com/fwlink/?linkid=870924
Comment:
    Added Line number as mandatory for USAID - 9/23</t>
      </text>
    </comment>
    <comment ref="A227" authorId="2" shapeId="0" xr:uid="{333FCCB6-D6F5-45A8-A6F4-4640575B593D}">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tc={0A168DF1-D7F6-4263-89ED-E1426AEE6453}</author>
    <author>tc={980BB74E-96A6-4399-BB66-354239EEA0F7}</author>
    <author>tc={0B7C6182-8E62-49E7-8F99-C2FFFAD11E0A}</author>
  </authors>
  <commentList>
    <comment ref="A45" authorId="0" shapeId="0" xr:uid="{0A168DF1-D7F6-4263-89ED-E1426AEE6453}">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F45" authorId="1" shapeId="0" xr:uid="{980BB74E-96A6-4399-BB66-354239EEA0F7}">
      <text>
        <t>[Threaded comment]
Your version of Excel allows you to read this threaded comment; however, any edits to it will get removed if the file is opened in a newer version of Excel. Learn more: https://go.microsoft.com/fwlink/?linkid=870924
Comment:
    Added Line number as mandatory for USAID - 9/23</t>
      </text>
    </comment>
    <comment ref="A227" authorId="2" shapeId="0" xr:uid="{0B7C6182-8E62-49E7-8F99-C2FFFAD11E0A}">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sharedStrings.xml><?xml version="1.0" encoding="utf-8"?>
<sst xmlns="http://schemas.openxmlformats.org/spreadsheetml/2006/main" count="27576" uniqueCount="5304">
  <si>
    <t xml:space="preserve">Summary </t>
  </si>
  <si>
    <t>Interface</t>
  </si>
  <si>
    <t>Total Attributes</t>
  </si>
  <si>
    <t>USAID Required</t>
  </si>
  <si>
    <t>Enterprise</t>
  </si>
  <si>
    <t>Organization</t>
  </si>
  <si>
    <t>Partner</t>
  </si>
  <si>
    <t>Vendor</t>
  </si>
  <si>
    <t>Item Substitution</t>
  </si>
  <si>
    <t>Bill of Material</t>
  </si>
  <si>
    <t>Generic Item</t>
  </si>
  <si>
    <t>Trade Item</t>
  </si>
  <si>
    <t>Attribute Schema</t>
  </si>
  <si>
    <t>Attribute Set</t>
  </si>
  <si>
    <t>Attribute Schema Map</t>
  </si>
  <si>
    <t xml:space="preserve">Customer </t>
  </si>
  <si>
    <t>Approval Vendor List</t>
  </si>
  <si>
    <t>EBOF (Planned Order)</t>
  </si>
  <si>
    <t>Sales Order (Requisition Orders)</t>
  </si>
  <si>
    <t xml:space="preserve">Purchase Order Synch (Historical) </t>
  </si>
  <si>
    <t>Purchase Order</t>
  </si>
  <si>
    <t>Replenishment Order</t>
  </si>
  <si>
    <t>Shipment</t>
  </si>
  <si>
    <t>Shipment Tracking Event</t>
  </si>
  <si>
    <t>Inventory</t>
  </si>
  <si>
    <t>Location</t>
  </si>
  <si>
    <t xml:space="preserve">Funding </t>
  </si>
  <si>
    <t>Lots</t>
  </si>
  <si>
    <t>Order Events</t>
  </si>
  <si>
    <t>Item Mapping</t>
  </si>
  <si>
    <t>Total Fields</t>
  </si>
  <si>
    <t>Required Fields</t>
  </si>
  <si>
    <t>Field Name</t>
  </si>
  <si>
    <t>Field Type</t>
  </si>
  <si>
    <t>Required</t>
  </si>
  <si>
    <t>USAID Model</t>
  </si>
  <si>
    <t>Format</t>
  </si>
  <si>
    <t>Max Length</t>
  </si>
  <si>
    <t>Description</t>
  </si>
  <si>
    <t>Name</t>
  </si>
  <si>
    <t>STRING</t>
  </si>
  <si>
    <t>Y</t>
  </si>
  <si>
    <t>Chemonics (PSM)</t>
  </si>
  <si>
    <t>Name of the Enterprise</t>
  </si>
  <si>
    <t>Description of the enterprise</t>
  </si>
  <si>
    <t>Enterprise Identification Number Type</t>
  </si>
  <si>
    <t>STRING_ENUMERATION</t>
  </si>
  <si>
    <t>No Values Specified</t>
  </si>
  <si>
    <t>N/A (Enumerated)</t>
  </si>
  <si>
    <t>This is an optional field to store the Enterprise Identification Number Type.</t>
  </si>
  <si>
    <t>Like FederalTaxId  BusinessTaxId etc.</t>
  </si>
  <si>
    <t>Enterprise Identification Number</t>
  </si>
  <si>
    <t>This is an optional field to store the Enterprise Identification Number of the Enterprise.</t>
  </si>
  <si>
    <t>Start Day Of Week</t>
  </si>
  <si>
    <t>MONDAY</t>
  </si>
  <si>
    <t>Start day of the week Sunday Monday etc</t>
  </si>
  <si>
    <t>Time Zone Id</t>
  </si>
  <si>
    <t>Eastern US</t>
  </si>
  <si>
    <t>Time zone Id of the enterprise</t>
  </si>
  <si>
    <t>DUNS Number</t>
  </si>
  <si>
    <t>LONG</t>
  </si>
  <si>
    <t>#,###</t>
  </si>
  <si>
    <t xml:space="preserve">This field represents the Data Universal Numbering System, abbreviated as DUNS or D-U-N-S. This is a unique to a single business entity. </t>
  </si>
  <si>
    <t>Phone</t>
  </si>
  <si>
    <t>Primary phone number for the enterprise</t>
  </si>
  <si>
    <t>Fax</t>
  </si>
  <si>
    <t>Primary fax number for the enterprise</t>
  </si>
  <si>
    <t>Street 1</t>
  </si>
  <si>
    <t>Virgonagar</t>
  </si>
  <si>
    <t>Primary address for enterprise</t>
  </si>
  <si>
    <t>Street 2</t>
  </si>
  <si>
    <t>C</t>
  </si>
  <si>
    <t>Old Madras Road</t>
  </si>
  <si>
    <t>City</t>
  </si>
  <si>
    <t>Bangalore</t>
  </si>
  <si>
    <t>State</t>
  </si>
  <si>
    <t>KA</t>
  </si>
  <si>
    <t>Zip</t>
  </si>
  <si>
    <t>Country</t>
  </si>
  <si>
    <t>INDIA</t>
  </si>
  <si>
    <t>Billing Address Street 1</t>
  </si>
  <si>
    <t>Billing address for enterprise</t>
  </si>
  <si>
    <t>Billing Address Street 2</t>
  </si>
  <si>
    <t>Billing Address City</t>
  </si>
  <si>
    <t>Billing Address State</t>
  </si>
  <si>
    <t>Billing Address Zip</t>
  </si>
  <si>
    <t>Billing Address Country</t>
  </si>
  <si>
    <t>Billing Contact First Name</t>
  </si>
  <si>
    <t>First name of the individual to be contacted by One Network for billing questions and issues</t>
  </si>
  <si>
    <t>Billing Contact Last Name</t>
  </si>
  <si>
    <t>Last name of the individual to be contacted by One Network for billing questions and issues</t>
  </si>
  <si>
    <t>Billing Contact Phone</t>
  </si>
  <si>
    <t>Phone number of the individual to be contacted by One Network for billing questions and issues</t>
  </si>
  <si>
    <t>Billing Contact Email</t>
  </si>
  <si>
    <t>Email address of the individual to be contacted by One Network for billing questions and issues</t>
  </si>
  <si>
    <t>Enterprise Name</t>
  </si>
  <si>
    <t>Chemonics</t>
  </si>
  <si>
    <t>The name of the enterprise this organization belongs.</t>
  </si>
  <si>
    <t>Name of the organization.</t>
  </si>
  <si>
    <t>Chemonics PSM</t>
  </si>
  <si>
    <t>Description of the organization.</t>
  </si>
  <si>
    <t>Represents the Divisional DUNS Number.</t>
  </si>
  <si>
    <t>Contact</t>
  </si>
  <si>
    <t>The contact telephone number of the orgranization.</t>
  </si>
  <si>
    <t>Street No 2</t>
  </si>
  <si>
    <t>Billing address street 1.</t>
  </si>
  <si>
    <t>Billing address street 2.</t>
  </si>
  <si>
    <t>Lagos</t>
  </si>
  <si>
    <t>Billing address city.</t>
  </si>
  <si>
    <t>Billing address state.</t>
  </si>
  <si>
    <t>Billing address postal code.</t>
  </si>
  <si>
    <t>NIGERIA</t>
  </si>
  <si>
    <t>Billing address country.</t>
  </si>
  <si>
    <t>Active</t>
  </si>
  <si>
    <t>BOOLEAN</t>
  </si>
  <si>
    <t>0 or 1 [0=false, 1=true]</t>
  </si>
  <si>
    <t>Active is used to specify whether the organization is active or not.</t>
  </si>
  <si>
    <t>Name of the enterprise.</t>
  </si>
  <si>
    <t>Partner Name</t>
  </si>
  <si>
    <t>V1003</t>
  </si>
  <si>
    <t xml:space="preserve">Name of the Partnership - Needs to be defined </t>
  </si>
  <si>
    <t>Chemonics J&amp;J</t>
  </si>
  <si>
    <t>Description of the partner</t>
  </si>
  <si>
    <t>Partner Type</t>
  </si>
  <si>
    <t>Supplier Partner</t>
  </si>
  <si>
    <t>Supported partner types are Carrier Partner,Client Partner,Copacker Partner,Freight Forwarder Partner,Trading Partner,Supplier Partner,Customer Partner</t>
  </si>
  <si>
    <t>Partner Enterprise Name</t>
  </si>
  <si>
    <t xml:space="preserve">J&amp;J </t>
  </si>
  <si>
    <t>Organization which owning Organization is partnering with</t>
  </si>
  <si>
    <t>Partner Organization Name</t>
  </si>
  <si>
    <t>Partner EIN Type</t>
  </si>
  <si>
    <t>Supported EIN Types are FederalTaxId, SCAC</t>
  </si>
  <si>
    <t>Partner EIN</t>
  </si>
  <si>
    <t>EIN is a unique government provided identifier for the company within the country of operation.</t>
  </si>
  <si>
    <t>Contact Name</t>
  </si>
  <si>
    <t>Contact name.</t>
  </si>
  <si>
    <t>Contact Phone</t>
  </si>
  <si>
    <t>Contact phone number.</t>
  </si>
  <si>
    <t>Contact Email</t>
  </si>
  <si>
    <t>Contact email address.</t>
  </si>
  <si>
    <t>Contact Address Street 1</t>
  </si>
  <si>
    <t>Contact address street 1.</t>
  </si>
  <si>
    <t>Contact Address Street 2</t>
  </si>
  <si>
    <t>Contact address street 2.</t>
  </si>
  <si>
    <t>Contact Address City</t>
  </si>
  <si>
    <t>Contact address city.</t>
  </si>
  <si>
    <t>Contact Address State</t>
  </si>
  <si>
    <t>Contact address state.</t>
  </si>
  <si>
    <t>Contact Address Zip</t>
  </si>
  <si>
    <t>Contact address zip code.</t>
  </si>
  <si>
    <t>Contact Address Country</t>
  </si>
  <si>
    <t>Contact address country.</t>
  </si>
  <si>
    <t>Indicates whether the Partner is currently active/usable or not</t>
  </si>
  <si>
    <t>Isa Qualifier</t>
  </si>
  <si>
    <t>Indicates the ISA Qualifier for the Enterprise</t>
  </si>
  <si>
    <t>Isa Identifier</t>
  </si>
  <si>
    <t>Indicates the ISA ID for the Enterprise</t>
  </si>
  <si>
    <t>Gs Identifier</t>
  </si>
  <si>
    <t>Indicates the GS ID for the Enterprise</t>
  </si>
  <si>
    <t>Partner Isa Qualifier</t>
  </si>
  <si>
    <t>Indicates the ISA Qualifier for the Partner Enterprise</t>
  </si>
  <si>
    <t>Partner Isa Identifier</t>
  </si>
  <si>
    <t>Indicates the ISA ID for the Partner Enterprise</t>
  </si>
  <si>
    <t>Partner Gs Identifier</t>
  </si>
  <si>
    <t>Indicates the GS ID for the Partner Enterprise</t>
  </si>
  <si>
    <t>Allow Vendor Specific MDM</t>
  </si>
  <si>
    <t>Deprecated. Use AllowMasterDataMgmt instead. If AllowMasterDataMgmt flag is not setup, but AllowVendorSpecificMDM is turned on then AllowVendorSpecificMDM value will be copied automatically to AllowMasterDataMgmt if partner type is Supplier Partner or Copacker Partner for backward compatibility, otherwise AllowMasterDataMgmt will override AllowVendorSpecificMDM value.</t>
  </si>
  <si>
    <t>Allow Master Data Mgmt</t>
  </si>
  <si>
    <t>Allows master data management to be done by partner of the organization. For example, Supplier or Third-Party company can create and update item, buffer and other master data of the customer if customer is enabled this option.</t>
  </si>
  <si>
    <t>Time Zone</t>
  </si>
  <si>
    <t>Time zone of the partner.</t>
  </si>
  <si>
    <t>TCO Name</t>
  </si>
  <si>
    <t>Transportation Controlling Organization responsible for execution of Shipment</t>
  </si>
  <si>
    <t>Contact Mobile</t>
  </si>
  <si>
    <t>Default contact mobile number for the partner.</t>
  </si>
  <si>
    <t>Contact Fax</t>
  </si>
  <si>
    <t>Default contact fax number for the partner.</t>
  </si>
  <si>
    <t>TCO Enterprise Name</t>
  </si>
  <si>
    <t>Transportation Controlling Organization responsible for execution of Shipment.</t>
  </si>
  <si>
    <t>Client Enterprise Name</t>
  </si>
  <si>
    <t>Customer of the Transportation Controlling Organization (Eg: Client of a 3PL organization).</t>
  </si>
  <si>
    <t>Client Org Name</t>
  </si>
  <si>
    <t>Enterprise Name that is providing the data</t>
  </si>
  <si>
    <t>Organization Name</t>
  </si>
  <si>
    <t>Organization Name that is providing the data</t>
  </si>
  <si>
    <t>Managing Org Enterprise Name</t>
  </si>
  <si>
    <t>The organization managing the partnership.</t>
  </si>
  <si>
    <t>Managing Org Name</t>
  </si>
  <si>
    <t>Vendor No</t>
  </si>
  <si>
    <t>Vendor Number must be Unique across all Partners (Customers &amp; Vendors)</t>
  </si>
  <si>
    <t>Vendor Desc</t>
  </si>
  <si>
    <t>Partner description. This will be used as the temporary Enterprise Name until the partner users are onboarded to the system.</t>
  </si>
  <si>
    <t>Name of the Partner that is associated with the Vendor Number. This is used if the Partner Enterprise &amp; Organization names are not known. If missing then PartnerName or EnterpriseIdentifierType and EnterpriseIsaIdentifier should be provided. If PartnerEnterpriseName and PartnerOrganizationName or EIN are not set</t>
  </si>
  <si>
    <t>Name of the Partner Enterprise that is associated with the Vendor Number. If missing then PartnerName or EnterpriseIdentifierType and EnterpriseIsaIdentifier should be provided. If PartnerName is not set</t>
  </si>
  <si>
    <t>Name of the Partner Organization that is associated with the Vendor Number. This field should be provided if PartnerEnterpriseName is set. If Partner Enterprise Name is set and Organization is missing then record will be errored out if other organization lookup field combinations are missing. If PartnerEnterpriseName is set.</t>
  </si>
  <si>
    <t>1 - means active Vendor, default value - 1</t>
  </si>
  <si>
    <t>Primary Contact Name</t>
  </si>
  <si>
    <t>John Copacker</t>
  </si>
  <si>
    <t>Primary contact</t>
  </si>
  <si>
    <t>Primary contact phone</t>
  </si>
  <si>
    <t>testSupplier@elogex.com</t>
  </si>
  <si>
    <t>Primary contact email</t>
  </si>
  <si>
    <t>Contact Street 1</t>
  </si>
  <si>
    <t>Street 17A</t>
  </si>
  <si>
    <t>Contact Street 2</t>
  </si>
  <si>
    <t>Al Karama</t>
  </si>
  <si>
    <t>Contact City</t>
  </si>
  <si>
    <t>Dubai</t>
  </si>
  <si>
    <t>Contact State</t>
  </si>
  <si>
    <t>Contact Zip</t>
  </si>
  <si>
    <t>Contact Country</t>
  </si>
  <si>
    <t>UA</t>
  </si>
  <si>
    <t>If PartnerName or PartnerEnterprise and PartnerOrganization is not set.</t>
  </si>
  <si>
    <t>DUNS for Partner Enterprise</t>
  </si>
  <si>
    <t>Start day of week, defaulted to MONDAY</t>
  </si>
  <si>
    <t>Remit To Street 1</t>
  </si>
  <si>
    <t>Street No .2</t>
  </si>
  <si>
    <t>Address where the Payment should be Sent</t>
  </si>
  <si>
    <t>Remit To Street 2</t>
  </si>
  <si>
    <t>Remit To City</t>
  </si>
  <si>
    <t>Accra</t>
  </si>
  <si>
    <t>Remit To State</t>
  </si>
  <si>
    <t>Remit To Zip</t>
  </si>
  <si>
    <t>Remit To Country</t>
  </si>
  <si>
    <t>GHANA</t>
  </si>
  <si>
    <t>Purchasing Street 1</t>
  </si>
  <si>
    <t>Address where the Purchase Order should be sent</t>
  </si>
  <si>
    <t>Purchasing Street 2</t>
  </si>
  <si>
    <t>Purchasing City</t>
  </si>
  <si>
    <t>Purchasing State</t>
  </si>
  <si>
    <t>Purchasing Zip</t>
  </si>
  <si>
    <t>Purchasing Country</t>
  </si>
  <si>
    <t>Order Communication Mode</t>
  </si>
  <si>
    <t>Email</t>
  </si>
  <si>
    <t>Communication Mode used for PO notifications</t>
  </si>
  <si>
    <t>Order Confirmation Type</t>
  </si>
  <si>
    <t>EDI message used by Vendor to confirm POs 855 or 856</t>
  </si>
  <si>
    <t>Bank Code</t>
  </si>
  <si>
    <t>The Bank Code of the partner</t>
  </si>
  <si>
    <t>Payment Terms Code</t>
  </si>
  <si>
    <t>Payment Terms</t>
  </si>
  <si>
    <t>Auto Pay</t>
  </si>
  <si>
    <t>If set then System will move the Invoice to OkToPay if the Invoice is Valid</t>
  </si>
  <si>
    <t>Payment Type</t>
  </si>
  <si>
    <t>The Payment Type of the partner.</t>
  </si>
  <si>
    <t>Currency</t>
  </si>
  <si>
    <t>USD</t>
  </si>
  <si>
    <t>The default Currency of the partner</t>
  </si>
  <si>
    <t>Tax Allowed</t>
  </si>
  <si>
    <t>Flag indicating whether Tax is allowed.</t>
  </si>
  <si>
    <t>Tax Code</t>
  </si>
  <si>
    <t>Price Includes Tax</t>
  </si>
  <si>
    <t>Indicates that the Price Includes Tax.</t>
  </si>
  <si>
    <t>Tax Exempt Number</t>
  </si>
  <si>
    <t>Tax Exemption Number</t>
  </si>
  <si>
    <t>Tax Exempt Cert Number</t>
  </si>
  <si>
    <t>Tax Exemption Certification Number</t>
  </si>
  <si>
    <t>Tax Exempt Expiry</t>
  </si>
  <si>
    <t>DATE</t>
  </si>
  <si>
    <t>yyyyMMdd</t>
  </si>
  <si>
    <t>Date on which the Tax Exemption Expires.</t>
  </si>
  <si>
    <t>Tax Exemption Max</t>
  </si>
  <si>
    <t>DOUBLE</t>
  </si>
  <si>
    <t>#,###.###</t>
  </si>
  <si>
    <t>Maximum value which is Tax Exempt</t>
  </si>
  <si>
    <t>Trans Mode</t>
  </si>
  <si>
    <t>Default Transportation Mode</t>
  </si>
  <si>
    <t>FOB Code</t>
  </si>
  <si>
    <t>03-COLLECT NO FUEL SURCHARGE ALLOWED</t>
  </si>
  <si>
    <t>Default FOB Code. Can be overriden in the Contract</t>
  </si>
  <si>
    <t>Order Lead Time</t>
  </si>
  <si>
    <t>INTEGER</t>
  </si>
  <si>
    <t>Default Order Lead Time across all Items. Can be overriden in Contract</t>
  </si>
  <si>
    <t>Invoice Eligible</t>
  </si>
  <si>
    <t>If set then Vendor can submit Invoice</t>
  </si>
  <si>
    <t>Order Collaboration Enabled</t>
  </si>
  <si>
    <t>Indicates if there is a partner order collaboration.</t>
  </si>
  <si>
    <t>Collaboration Type</t>
  </si>
  <si>
    <t>DeliveryDate</t>
  </si>
  <si>
    <t>Date Field used for Order Collaboration ShipDate vs DeliveryDate</t>
  </si>
  <si>
    <t>Collaboration Level</t>
  </si>
  <si>
    <t>Collaboration</t>
  </si>
  <si>
    <t>Contract Collaboration Level</t>
  </si>
  <si>
    <t>Consignment Payment Recurrence Type</t>
  </si>
  <si>
    <t>Indicates the recurrence type of the additional Consignment Pay Day.</t>
  </si>
  <si>
    <t>Consignment Payment Day</t>
  </si>
  <si>
    <t xml:space="preserve">Indicates the day on which the Consignment invoice may be paid. </t>
  </si>
  <si>
    <t>Additional Consignment Recurrence Type</t>
  </si>
  <si>
    <t>Additional Consignment Payment Day</t>
  </si>
  <si>
    <t>Indicates the day on which the Consignment invoice may be paid. This is in addition to the ConsigmentPayDay.</t>
  </si>
  <si>
    <t>Consignment Maturity Days</t>
  </si>
  <si>
    <t>Number of days after which the Consignment is considered mature.</t>
  </si>
  <si>
    <t>Country Of Consignment</t>
  </si>
  <si>
    <t>Indicates the country Of Consignment</t>
  </si>
  <si>
    <t>Auto Po Ack Mode</t>
  </si>
  <si>
    <t>Enumeration indicating the Automatic Acknowledgment of the purchase order. This is used for partners who want to fully accept or backorder the order.</t>
  </si>
  <si>
    <t>Ap Code</t>
  </si>
  <si>
    <t>AP Code locked to the Vendor</t>
  </si>
  <si>
    <t>Contract Ship To Required</t>
  </si>
  <si>
    <t>If set then ShipTo is required for this Vendor in the Contract</t>
  </si>
  <si>
    <t>Allow Shipment Creation In All States</t>
  </si>
  <si>
    <t>If set Vendor can create Shipment against PO in all states</t>
  </si>
  <si>
    <t>Disable Partial Shipments</t>
  </si>
  <si>
    <t>If set then partial shipments will be NOT allowed for vendors, otherwise shipment can be partially shipped</t>
  </si>
  <si>
    <t>Ro Confirmed Shipment</t>
  </si>
  <si>
    <t>If set then shipment will be read-only after vendor confirmed, otherwise it will be editable even after confirmation</t>
  </si>
  <si>
    <t>Shipment Lot Num Required</t>
  </si>
  <si>
    <t>If set the Lot Number is required when doing ship confirmation</t>
  </si>
  <si>
    <t>Shipment Trailer Num Required</t>
  </si>
  <si>
    <t>If set then Trailer Number is required when doing ship confirmation</t>
  </si>
  <si>
    <t>Ship Order Once</t>
  </si>
  <si>
    <t>If set then Purchase Order can be shipped only once even if it was partially shipped at first time</t>
  </si>
  <si>
    <t>Size</t>
  </si>
  <si>
    <t>Size of the Partner like Small, Medium &amp; Large</t>
  </si>
  <si>
    <t>Invoice Active Code</t>
  </si>
  <si>
    <t>Enumeration indicating when the automatic invoice should be triggered. Example on Shipment creation or on receipt of goods</t>
  </si>
  <si>
    <t>Invoice Line Amount Tolerance Percentage</t>
  </si>
  <si>
    <t>Default invoice line tolerance percentage for line amount</t>
  </si>
  <si>
    <t>Invoice Line Quantity Tolerance Percentage</t>
  </si>
  <si>
    <t>Default invoice line tolerance percentage for line quantity</t>
  </si>
  <si>
    <t>Invoice Unit Price Tolerance Percentage</t>
  </si>
  <si>
    <t>Default invoice tolerance percentage for unit price</t>
  </si>
  <si>
    <t>Is Allow Discount On Fuel</t>
  </si>
  <si>
    <t>Default discount applying rule on fuel charges</t>
  </si>
  <si>
    <t>Is Allow Discount On Freight</t>
  </si>
  <si>
    <t>Default discount applying rule on freight invoice lines</t>
  </si>
  <si>
    <t>Is Allow Discount On Product</t>
  </si>
  <si>
    <t>Default discount applying rule on product invoice lines</t>
  </si>
  <si>
    <t>Is Allow Discount On Tax</t>
  </si>
  <si>
    <t>Default discount applying rule on tax amount</t>
  </si>
  <si>
    <t>Overshipping Tolerance Percentage</t>
  </si>
  <si>
    <t>Allowed over shipping quantity percentage</t>
  </si>
  <si>
    <t>Shipping Instructions</t>
  </si>
  <si>
    <t>Default shipping instructions for vendor. Can be overridden in Contract</t>
  </si>
  <si>
    <t>SAC Codes</t>
  </si>
  <si>
    <t>Default contract SAC Codes comma delimited string</t>
  </si>
  <si>
    <t>Freight Forwarder Name</t>
  </si>
  <si>
    <t>Default Freight Forwarder. Can be overriden in Contract</t>
  </si>
  <si>
    <t>Order Email Format</t>
  </si>
  <si>
    <t>Defines the format of email sent on order confirmation - PDF or CSV.</t>
  </si>
  <si>
    <t>Trigger Shipment Cancel</t>
  </si>
  <si>
    <t>If set then order cancellation will trigger cancel for corresponding shipment line</t>
  </si>
  <si>
    <t>Early Delivery Tolerance</t>
  </si>
  <si>
    <t>DURATION</t>
  </si>
  <si>
    <t>PyYmMwWdDThHmMsS, e.g. P10DT1H30M</t>
  </si>
  <si>
    <t>Allows an ASN to be created with a delivery date earlier the due date (Requested Delivery date)Value of this policy represents the relaxation with regards to ASN delivery dates. The value is stored in database as a number that represent milliseconds</t>
  </si>
  <si>
    <t>Late Delivery Tolerance</t>
  </si>
  <si>
    <t>Allows an ASN to be created with a delivery date later the due date Requested Delivery date) Value of this policy represents the relaxation with regards to ASN delivery dates.The value is stored in database as a number that represent milliseconds</t>
  </si>
  <si>
    <t>Shipping Contact Name</t>
  </si>
  <si>
    <t>Shipping contact</t>
  </si>
  <si>
    <t>Shipping Contact Phone</t>
  </si>
  <si>
    <t>Shipping Contact Email</t>
  </si>
  <si>
    <t>Shipping contact email</t>
  </si>
  <si>
    <t>Shipping Contact Street 1</t>
  </si>
  <si>
    <t>Shipping Contact's address</t>
  </si>
  <si>
    <t>Shipping Contact Street 2</t>
  </si>
  <si>
    <t>Shipping Contact City</t>
  </si>
  <si>
    <t>Shipping Contact State</t>
  </si>
  <si>
    <t>Shipping Contact Zip</t>
  </si>
  <si>
    <t>Shipping Contact Country</t>
  </si>
  <si>
    <t>Expedite Contact Name</t>
  </si>
  <si>
    <t>Expedite contact</t>
  </si>
  <si>
    <t>Expedite Contact Phone</t>
  </si>
  <si>
    <t>Expedite Contact Email</t>
  </si>
  <si>
    <t>Expedite contact email</t>
  </si>
  <si>
    <t>Expedite Contact Street 1</t>
  </si>
  <si>
    <t>Expedite Contact's address</t>
  </si>
  <si>
    <t>Expedite Contact Street 2</t>
  </si>
  <si>
    <t>Expedite Contact City</t>
  </si>
  <si>
    <t>Expedite Contact State</t>
  </si>
  <si>
    <t>Expedite Contact Zip</t>
  </si>
  <si>
    <t>Expedite Contact Country</t>
  </si>
  <si>
    <t>ASN Template Name</t>
  </si>
  <si>
    <t>Link to the ASN template.</t>
  </si>
  <si>
    <t>Auto Close On Receipt</t>
  </si>
  <si>
    <t>Flag used to check if the Order state can be moved directly from Receipt to Close</t>
  </si>
  <si>
    <t>Freight</t>
  </si>
  <si>
    <t>The default Freight to be used</t>
  </si>
  <si>
    <t>Inco Terms</t>
  </si>
  <si>
    <t>The default Inco terms</t>
  </si>
  <si>
    <t>Packing Method</t>
  </si>
  <si>
    <t>Default packing method</t>
  </si>
  <si>
    <t>Payment Method</t>
  </si>
  <si>
    <t>Settlement Currency</t>
  </si>
  <si>
    <t>The default currency used for financial settlement.</t>
  </si>
  <si>
    <t>Usance</t>
  </si>
  <si>
    <t>The time allowed for the payment of foreign bills of exchange, according to law or commercial practice</t>
  </si>
  <si>
    <t>VMI</t>
  </si>
  <si>
    <t>Indicates that Vendor is responsible for Inventory of all items supplied by the vendor (Vendor Managed Inventory)</t>
  </si>
  <si>
    <t>Auto Create Shipment</t>
  </si>
  <si>
    <t>AutoCreateShipment value determines order state in which shipment will be auto created.</t>
  </si>
  <si>
    <t>Pre ASN State</t>
  </si>
  <si>
    <t>State in which the Pre ASN should be created</t>
  </si>
  <si>
    <t>Auto Pre ASN Lead Time</t>
  </si>
  <si>
    <t>AutoPreASNLeadTime</t>
  </si>
  <si>
    <t>Auto Pre ASN Calendar</t>
  </si>
  <si>
    <t>AutoPreASNCalendar</t>
  </si>
  <si>
    <t>Early Shipping Tolerance</t>
  </si>
  <si>
    <t>Allows an ASN to be created with a shipping date earlier the order's promise ship date. Value of this policy represents the relaxation with regards to ASN ship dates. The value is stored in database as a number that represent milliseconds.</t>
  </si>
  <si>
    <t>Delete Shipment On Cancel</t>
  </si>
  <si>
    <t>Flag indicating that the shipment should be deleted on cancel. Otherwise the shipment will be moved to Awaiting state.</t>
  </si>
  <si>
    <t>Intransit Shipment Cancel Tolerance</t>
  </si>
  <si>
    <t>The window for canceling an intransit Shipment. Cancellation is allowed based on actual shipment date falling within this window.</t>
  </si>
  <si>
    <t>Auto Receipt</t>
  </si>
  <si>
    <t>Indicates that no order receipts are expected since they will be generated.</t>
  </si>
  <si>
    <t>Auto Move To Received</t>
  </si>
  <si>
    <t>Automatically Move the order To Received state</t>
  </si>
  <si>
    <t>Transportation Controlling Enterprise Name</t>
  </si>
  <si>
    <t>Transportation Controlling Organization Name</t>
  </si>
  <si>
    <t>Client Organization Name</t>
  </si>
  <si>
    <t>Buyer Auto Approval</t>
  </si>
  <si>
    <t>Auto approve order by buyer</t>
  </si>
  <si>
    <t>Managing Ent Name</t>
  </si>
  <si>
    <t>USAID (for Generic), PSM/PSA (for Trade Item)</t>
  </si>
  <si>
    <t>Name of the enterprise that is providing the data</t>
  </si>
  <si>
    <t>Name of the organization that is providing the data</t>
  </si>
  <si>
    <t>Item Name</t>
  </si>
  <si>
    <r>
      <t>Abacavir 20 mg/mL Solution-</t>
    </r>
    <r>
      <rPr>
        <u/>
        <sz val="11"/>
        <color rgb="FF0000FF"/>
        <rFont val="Arial"/>
        <family val="2"/>
      </rPr>
      <t>Trade item</t>
    </r>
  </si>
  <si>
    <t>We need two row in interface. Generic item will come first and then specific item will come in which Generic item will be populated</t>
  </si>
  <si>
    <t>Unique name of the item with the enterprise. This can also be the industry standard number or name e.g. UPC, GTIN etc. or a proprietary name.</t>
  </si>
  <si>
    <t>Display Name</t>
  </si>
  <si>
    <t>Abacavir 20 mg/mL Solution</t>
  </si>
  <si>
    <t>Display Name for the item that may be different from the item name. Usually a short description of the item.</t>
  </si>
  <si>
    <t>Name of the partner if organization that is providing the data is managing customer's master data</t>
  </si>
  <si>
    <t>Other Abacavir</t>
  </si>
  <si>
    <t>Descriptive name for the item. This should be used to allow users to quickly identify the item.</t>
  </si>
  <si>
    <t>Case UPC</t>
  </si>
  <si>
    <t>UPC (Universal Product Code) for case.</t>
  </si>
  <si>
    <t>Package UPC</t>
  </si>
  <si>
    <t>UPC (Universal Product Code) for Package.</t>
  </si>
  <si>
    <t>Universal Item Name</t>
  </si>
  <si>
    <t xml:space="preserve">This field represents the industry standard item-name that is globally unique across all enterprises </t>
  </si>
  <si>
    <t>Global Trade Item Number</t>
  </si>
  <si>
    <t>Standard Cost</t>
  </si>
  <si>
    <t>Unit cost / Standard cost of the Item. Used as the default UnitPrice for a Line in PurchaseOrder, but can be overridden by Standard Cost from a Buffer (or) Contract Price.</t>
  </si>
  <si>
    <t>Total Landed Cost</t>
  </si>
  <si>
    <t>Final landed cost of the item - captures the StandardCost + overhead costs like distribution cost</t>
  </si>
  <si>
    <t>Price</t>
  </si>
  <si>
    <t>Individual Item's selling Price</t>
  </si>
  <si>
    <t>Manufacturer Price</t>
  </si>
  <si>
    <t>Manufacturer's Suggested Retail Price</t>
  </si>
  <si>
    <t>Currency of the Item Price</t>
  </si>
  <si>
    <t>Length</t>
  </si>
  <si>
    <t>Item Volume Length</t>
  </si>
  <si>
    <t>Width</t>
  </si>
  <si>
    <t>Item Volume Width</t>
  </si>
  <si>
    <t>Height</t>
  </si>
  <si>
    <t>Item Volume Height</t>
  </si>
  <si>
    <t>Linear UOM</t>
  </si>
  <si>
    <t>Item Volume Uint Of Measure</t>
  </si>
  <si>
    <t>Weight</t>
  </si>
  <si>
    <t>Item Weight Amount</t>
  </si>
  <si>
    <t>Weight UOM</t>
  </si>
  <si>
    <t>Item Weight Uint Of Measure</t>
  </si>
  <si>
    <t>Units Per Case</t>
  </si>
  <si>
    <t>No of items that can go in a standard Case</t>
  </si>
  <si>
    <t>Cases Per Pallet</t>
  </si>
  <si>
    <t>No of cases of the item that can go in a Pallet</t>
  </si>
  <si>
    <t>Units Per Pallet</t>
  </si>
  <si>
    <t>No of items that can go in a Standard Pallet</t>
  </si>
  <si>
    <t>Case Length</t>
  </si>
  <si>
    <t>Standard Case Volume Length</t>
  </si>
  <si>
    <t>Case Width</t>
  </si>
  <si>
    <t>Standard Case Volume Width</t>
  </si>
  <si>
    <t>Case Height</t>
  </si>
  <si>
    <t>Standard Case Volume Height</t>
  </si>
  <si>
    <t>Case Linear UOM</t>
  </si>
  <si>
    <t>Standard Case Volume Uint Of Measure</t>
  </si>
  <si>
    <t>Case Weight</t>
  </si>
  <si>
    <t>Standard Case Weight Amount</t>
  </si>
  <si>
    <t>Case Weight UOM</t>
  </si>
  <si>
    <t>Standard Case Weight Uint Of Measure</t>
  </si>
  <si>
    <t>Pallet Length</t>
  </si>
  <si>
    <t>Standard Pallet Volume Length</t>
  </si>
  <si>
    <t>Pallet Width</t>
  </si>
  <si>
    <t>StandardPalletWidth</t>
  </si>
  <si>
    <t>Pallet Height</t>
  </si>
  <si>
    <t>Standard Pallet Volume Height</t>
  </si>
  <si>
    <t>Pallet Linear UOM</t>
  </si>
  <si>
    <t>Standard Pallet Volume Uint Of Measure</t>
  </si>
  <si>
    <t>Pallet Weight</t>
  </si>
  <si>
    <t>Standard Pallet Weight Amount</t>
  </si>
  <si>
    <t>Pallet Weight UOM</t>
  </si>
  <si>
    <t>Standard Pallet Weight Uint Of Measure</t>
  </si>
  <si>
    <t>Units Per Layer</t>
  </si>
  <si>
    <t>Represents number of Units Per Layer.</t>
  </si>
  <si>
    <t>Layers Per Pallet</t>
  </si>
  <si>
    <t>Represents number of Layers Per Pallet.</t>
  </si>
  <si>
    <t>Item Type</t>
  </si>
  <si>
    <t>Product</t>
  </si>
  <si>
    <t xml:space="preserve">Category of Items, e.g. Packaging, Ingredients, Components, Finished Goods, WorkInProgress, Phantom, Service. </t>
  </si>
  <si>
    <t>Item Class</t>
  </si>
  <si>
    <t>Denotes fast mover or slow mover item like A, B, C ..etc</t>
  </si>
  <si>
    <t>Item Category</t>
  </si>
  <si>
    <t>This field will become the "Tracer" Category per the Functional Requirements.</t>
  </si>
  <si>
    <t>Commodity Code</t>
  </si>
  <si>
    <t>Code representing the product classification. Typical examples are Dry, Frozen, Grocery.</t>
  </si>
  <si>
    <t>Stocking UOM</t>
  </si>
  <si>
    <t>EACH</t>
  </si>
  <si>
    <t>The Stocking quantity Unit of Measure. See also OrderingToStockingConversionFactor.</t>
  </si>
  <si>
    <t>Ordering UOM</t>
  </si>
  <si>
    <t>The default unit of measure for an order of this item. The ordering unit of measure is usually defined at a more granular level - e.g. Buffer, BufferLane. The value here is used as the default if it is not defined at the Buffer or BufferLane level.</t>
  </si>
  <si>
    <t>Ordering To Stocking Conversion Factor</t>
  </si>
  <si>
    <t>The conversion factor by which an Ordering quantity is converted into a Stocking quantity. For example, given an OrderingToStockingConversionFactor of 2, an Ordered quantity of 6 will become a Stocking quantity of 12. Conversely, for a factor of 0.5,  an Ordered quantity of 6 will become a Stocking quantity of 3.</t>
  </si>
  <si>
    <t>Manufacturer Partner</t>
  </si>
  <si>
    <t>The Partner Name of the Manufacturer. Use Partner Name if the actual Manufacturer Enterprise Name is not known.</t>
  </si>
  <si>
    <t>Manufacturer Enterprise Name</t>
  </si>
  <si>
    <t>The Enterprise Name of the Item's Manufacturer.</t>
  </si>
  <si>
    <t>Manufacturing Item Name</t>
  </si>
  <si>
    <t>Item name or number used by the enterprise that manufactures this item.</t>
  </si>
  <si>
    <t>Activation Date</t>
  </si>
  <si>
    <t>Date on which time the Item becomes Active (i.e. Active = true)</t>
  </si>
  <si>
    <t>Deactivation Date</t>
  </si>
  <si>
    <t>Date on which the Item becomes Inactive (i.e. Active = false)</t>
  </si>
  <si>
    <t>Item is Active Or Not</t>
  </si>
  <si>
    <t>Initial Duration</t>
  </si>
  <si>
    <t>InitialDuration is the Initial Introduction Duration of the Item in the Item's product life cycle</t>
  </si>
  <si>
    <t>Initial Duration UOM</t>
  </si>
  <si>
    <t>Unit of measure for the initial duration of the item: Day, Week, Month,...</t>
  </si>
  <si>
    <t>Growth Duration</t>
  </si>
  <si>
    <t>Duration of the growth phase of the item.</t>
  </si>
  <si>
    <t>Growth Duration UOM</t>
  </si>
  <si>
    <t>Unit of measure of the growth duration value: Day, Week, Month,...</t>
  </si>
  <si>
    <t>Maturity Duration</t>
  </si>
  <si>
    <t>Duration of the maturity phase for the item.</t>
  </si>
  <si>
    <t>Maturity Duration UOM</t>
  </si>
  <si>
    <t>Unit of measure for the maturity duration value.</t>
  </si>
  <si>
    <t>Deadline Duration</t>
  </si>
  <si>
    <t>Deadline duration for the item.</t>
  </si>
  <si>
    <t>Deadline Duration UOM</t>
  </si>
  <si>
    <t>Unit of measure for the deadline duration value: Day, Week, Month,...</t>
  </si>
  <si>
    <t>Shelf Life</t>
  </si>
  <si>
    <t>Duration of shelf life period.</t>
  </si>
  <si>
    <t>Shelf Life UOM</t>
  </si>
  <si>
    <t>Unit of measure for the Shelf Life period value: Day, Week, Month,...</t>
  </si>
  <si>
    <t>Like Item Name</t>
  </si>
  <si>
    <t>Item this Item was based on.</t>
  </si>
  <si>
    <t>Generic Item Name</t>
  </si>
  <si>
    <t>Model link to the generic item which can be used in place of this specific item on orders.</t>
  </si>
  <si>
    <t>Is Lot Controlled</t>
  </si>
  <si>
    <t>1 if the item is lot controlled.  It it is lot controlled, then you have traceability of inventory back to the original manufacturing batch/lot</t>
  </si>
  <si>
    <t>Is Serial Controlled</t>
  </si>
  <si>
    <t>if 1, the item is tracked by serial number.  This provides full life cycle tracking of items.</t>
  </si>
  <si>
    <t>Is Never Out Item</t>
  </si>
  <si>
    <t>Indicates whether or not this item is classified as a Never Out Item.</t>
  </si>
  <si>
    <t>Stackable</t>
  </si>
  <si>
    <t>Indicates whether the item is stackable or not.</t>
  </si>
  <si>
    <t>Planner Code</t>
  </si>
  <si>
    <t>Planner user allowed to manage this item, linked by arbitrary Code (allows for many to many).</t>
  </si>
  <si>
    <t>Replenishment Type</t>
  </si>
  <si>
    <t>ADVANCED_REPLENISHMENT, HYBRID_REPLENISHMENT, NO_AUTO_REPLENISHMENT ...</t>
  </si>
  <si>
    <t>Item replenishment type</t>
  </si>
  <si>
    <t>Drawing Number</t>
  </si>
  <si>
    <t>Drawing number</t>
  </si>
  <si>
    <t>Notes</t>
  </si>
  <si>
    <t>Item notes</t>
  </si>
  <si>
    <t>Model Supply Chain</t>
  </si>
  <si>
    <t xml:space="preserve">1 if item's replenishment network should be created automaticaly </t>
  </si>
  <si>
    <t>Hazardous</t>
  </si>
  <si>
    <t>Indicates whether the item is hazardous or not.</t>
  </si>
  <si>
    <t>Hazmat Contact Name</t>
  </si>
  <si>
    <t>Contact name for hazmat purposes.. If Hazardous is true.</t>
  </si>
  <si>
    <t>Hazmat Contact Phone</t>
  </si>
  <si>
    <t>Contact phone number for hazmat purposes.. If Hazardous is true.</t>
  </si>
  <si>
    <t>Flash Point Temperature</t>
  </si>
  <si>
    <t>FlashPointTemperature. Conditiinally required if Flash point temperature UOM is provided</t>
  </si>
  <si>
    <t>Flash Point Temperature UOM</t>
  </si>
  <si>
    <t>FlashPointTemperatureUOM. Conditiinally required if Flash point temperature is provided</t>
  </si>
  <si>
    <t>Freight Class</t>
  </si>
  <si>
    <t>Freight class is a categorization assigned to the product or commodity being shipped. Generally the higher the freight class, the more expensive it is to ship. Mostly used in LTL transportation.</t>
  </si>
  <si>
    <t>HTS Code</t>
  </si>
  <si>
    <t>Harmonized Tariff Schedule Code.</t>
  </si>
  <si>
    <t>Order Mgmt Org Enterprise Name</t>
  </si>
  <si>
    <t>Order Management enterprise name.</t>
  </si>
  <si>
    <t>Order Mgmt Org Name</t>
  </si>
  <si>
    <t>Order management organization name.</t>
  </si>
  <si>
    <t>Cycle Counting Frequency</t>
  </si>
  <si>
    <t>Warehouse cycle counting frequency.</t>
  </si>
  <si>
    <t>Spaces</t>
  </si>
  <si>
    <t>Represents the number of spaces occupied by one StockingUOM unit</t>
  </si>
  <si>
    <t>Ext Mfg Item Name</t>
  </si>
  <si>
    <t>"External Manufacturing Item Name".  Used to capture the Manufacturer's Item Name for this Item when the Manufacturer is not actually modeled in ONE.</t>
  </si>
  <si>
    <t>Buyer Code</t>
  </si>
  <si>
    <t>Buyer user allowed to manage this item, linked by arbitrary Code (allows for many to many).</t>
  </si>
  <si>
    <t>Complex</t>
  </si>
  <si>
    <t>If an Item is marked as  Complex, then it means that it is comprised of one or more other items.  Generally a complex item is what the order is created for, but it is the components that make the complex item, that gets shipped as part of the ASN</t>
  </si>
  <si>
    <t>BOM Item Type</t>
  </si>
  <si>
    <t>Represents BOM (Bill Of Materials) Item Type, e.g. Finished, WIP, Ingredients, Brite.</t>
  </si>
  <si>
    <t>Reverse Partner Ent Name</t>
  </si>
  <si>
    <t>Enterprise name of 3PL Partner record owner</t>
  </si>
  <si>
    <t>Reverse Partner Org Name</t>
  </si>
  <si>
    <t>Organization name of 3PL Partner record owner</t>
  </si>
  <si>
    <t>Thumbnail URL</t>
  </si>
  <si>
    <t>URL to a small "thumbnail" images for this item.  May be absolute (e.g. "https://imagehost.com/myitem.png") or relative (e.g. "/oms/public/items/myitem.png").</t>
  </si>
  <si>
    <t>Image URL</t>
  </si>
  <si>
    <t>https://www.onenetwork.com/wp-content/uploads/2022/02/rapid-hiv-test-12-600x600-1.jpg</t>
  </si>
  <si>
    <t>URL to a "large" image for this item.  May be absolute (e.g. "https://imagehost.com/myitem.png") or relative (e.g. "/oms/public/items/myitem.png").</t>
  </si>
  <si>
    <t>Total Volume Amount</t>
  </si>
  <si>
    <t>TotalVolumeAmount</t>
  </si>
  <si>
    <t>Total Volume UOM</t>
  </si>
  <si>
    <t>TotalVolumeUOM</t>
  </si>
  <si>
    <t>Total Case Volume Amount</t>
  </si>
  <si>
    <t>TotalCaseVolumeAmount</t>
  </si>
  <si>
    <t>Total Case Volume UOM</t>
  </si>
  <si>
    <t>TotalCaseVolumeUOM</t>
  </si>
  <si>
    <t>Total Pallet Volume Amount</t>
  </si>
  <si>
    <t>TotalPalletVolumeAmount</t>
  </si>
  <si>
    <t>Total Pallet Volume UOM</t>
  </si>
  <si>
    <t>TotalPalletVolumeUOM</t>
  </si>
  <si>
    <t>Forecast Bucket Type</t>
  </si>
  <si>
    <t>Default forecast bucket type which can be used if not present on the buffer. Weekly/Monthly/Yearly.</t>
  </si>
  <si>
    <t>Forecast Commit Duration</t>
  </si>
  <si>
    <t xml:space="preserve">The time the order managing organization has to commit an order forecast before it is frozen.  </t>
  </si>
  <si>
    <t>Forecast Duration</t>
  </si>
  <si>
    <t xml:space="preserve">Default planning horizon for this item if not defined on the buffer. Planning horizon for the planning engine. How far into the future the forecast will be built. </t>
  </si>
  <si>
    <t>Kit</t>
  </si>
  <si>
    <t>Indicates whether this item is part of a "kit" or not.</t>
  </si>
  <si>
    <t>Country Of Origin</t>
  </si>
  <si>
    <t>Country of origin of the item.</t>
  </si>
  <si>
    <t>SCM Type</t>
  </si>
  <si>
    <t>Supply Chain Management type under which this item is provided. E.g. MTO-made to order, CTO-configure to order.</t>
  </si>
  <si>
    <t>Hs Code</t>
  </si>
  <si>
    <t>Selling Org Enterprise Name</t>
  </si>
  <si>
    <t>Link to the organization which actually sells the item for invoicing purposes.</t>
  </si>
  <si>
    <t>Selling Org Name</t>
  </si>
  <si>
    <t>Primary Prod Site Enterprise Name</t>
  </si>
  <si>
    <t>Link to the site which is responsible for manufacturing of the inventory the item.. Conditionaly required, if value provided for primary production site organization name or site name</t>
  </si>
  <si>
    <t>Primary Prod Site Organization Name</t>
  </si>
  <si>
    <t>Link to the site which is responsible for manufacturing of the inventory the item.. Conditionaly required, if value provided for primary production site enterprise name or site name</t>
  </si>
  <si>
    <t>Primary Prod Site Name</t>
  </si>
  <si>
    <t>Link to the site which is responsible for manufacturing of the inventory the item.. Conditionaly required, if value provided for primary production site enterprise name or organization name</t>
  </si>
  <si>
    <t>Primary Supply Site Enterprise Name</t>
  </si>
  <si>
    <t>Link to the site which is responsible for storage and/or shipping of the item.. Conditionaly required, if value provided for primary supply site organization name or site name</t>
  </si>
  <si>
    <t>Primary Supply Site Organization Name</t>
  </si>
  <si>
    <t>Link to the site which is responsible for storage and/or shipping of the item.. Conditionaly required, if value provided for primary supply site enterprise name or site name</t>
  </si>
  <si>
    <t>Primary Supply Site Name</t>
  </si>
  <si>
    <t>Link to the site which is responsible for storage and/or shipping of the item.. Conditionaly required, if value provided for primary supply site enterprise name or organization name</t>
  </si>
  <si>
    <t>HS Code Org Level</t>
  </si>
  <si>
    <t>The organization level at which the HS Code will be applied. If the HSCode field is populated but the HSCodeOrgLevel field is not then the HSCode is applied at the enterprise level.</t>
  </si>
  <si>
    <t>Item Allocation Type</t>
  </si>
  <si>
    <t>ItemAllocationType will be use to select items when order allocation engine is executed in specific mode. (Simple order, order by priority and channel order)</t>
  </si>
  <si>
    <t>Order UOM</t>
  </si>
  <si>
    <t>Ordering UOM based on QuantityUOM enumeration supporting Platform Enum UOM conversion functionality.</t>
  </si>
  <si>
    <t>Critical Service Level</t>
  </si>
  <si>
    <t>Indicates whether the item is considered "critical". If it is then it should never be considered for promotions (replenishment)</t>
  </si>
  <si>
    <t>Asset Category Name</t>
  </si>
  <si>
    <t>Identification of type of asset such as Car,Bus,Truck etc. falling under asset category of vehicle.</t>
  </si>
  <si>
    <t>Asset Type Name</t>
  </si>
  <si>
    <t>Buy Side Emissions Amount</t>
  </si>
  <si>
    <t>BuySideEmissionsAmount</t>
  </si>
  <si>
    <t>Buy Side Emissions UOM</t>
  </si>
  <si>
    <t>BuySideEmissionsUOM</t>
  </si>
  <si>
    <t>Sell Side Emissions Amount</t>
  </si>
  <si>
    <t>SellSideEmissionsAmount</t>
  </si>
  <si>
    <t>Sell Side Emissions UOM</t>
  </si>
  <si>
    <t>SellSideEmissionsUOM</t>
  </si>
  <si>
    <t>Item Attributes</t>
  </si>
  <si>
    <t>Customs Description</t>
  </si>
  <si>
    <t>Item description specific for Customs flow</t>
  </si>
  <si>
    <t>Technical Description</t>
  </si>
  <si>
    <t>Item technical description used for Customs flow</t>
  </si>
  <si>
    <t>Category of Items, e.g. Packaging, Ingredients, Components, Finished Goods, WorkInProgress, Phantom.</t>
  </si>
  <si>
    <t>The group name that represents a top level grouping of items</t>
  </si>
  <si>
    <t>Manufacturing Partner Natural Key from Partner NOT the name of the manufacturer</t>
  </si>
  <si>
    <t>TBD</t>
  </si>
  <si>
    <t>The Organization that maintains the Item Substitution in ONE. This is useful when we want to represent a Item Subsctitution for an organization that does not have users in ONE. In which case one of the partners can administer the Item Substitution.</t>
  </si>
  <si>
    <t>Subst Key</t>
  </si>
  <si>
    <t>Arbitrary "synthetic" key which can be used in different ways to provide uniqueness based on implementation needs.</t>
  </si>
  <si>
    <t>Base Item Enterprise Name</t>
  </si>
  <si>
    <t>USAID</t>
  </si>
  <si>
    <t>Name of the Enterprise which is defining the substitution rule</t>
  </si>
  <si>
    <t>Base Item Name</t>
  </si>
  <si>
    <t>Main Item Name</t>
  </si>
  <si>
    <t>Name of item which is to be replaced.</t>
  </si>
  <si>
    <t>Replacing Item Enterprise Name</t>
  </si>
  <si>
    <t>Reference to item which will replace BaseItem</t>
  </si>
  <si>
    <t>Replacing Item Name</t>
  </si>
  <si>
    <t>Substitute Item Name</t>
  </si>
  <si>
    <t>Name of item which will replace BaseItem</t>
  </si>
  <si>
    <t>Start Date</t>
  </si>
  <si>
    <t>yyyy-MM-dd'T'HH:mm:ssZ</t>
  </si>
  <si>
    <t>Effectivity start for this rule</t>
  </si>
  <si>
    <t>End Date</t>
  </si>
  <si>
    <t>Effectivity end for this rule - set to default like 12-31-2099</t>
  </si>
  <si>
    <t>Reason</t>
  </si>
  <si>
    <t>Descriptive reason indicating why this substitution is allowed</t>
  </si>
  <si>
    <t>Exclude</t>
  </si>
  <si>
    <t>Can be set to true to disable this rule.</t>
  </si>
  <si>
    <t>Record Type</t>
  </si>
  <si>
    <t>RecordType: CU, WH, Interchangeable ...</t>
  </si>
  <si>
    <t>Type of item substitution record. - Default "Substitute"</t>
  </si>
  <si>
    <t>Seller Partner</t>
  </si>
  <si>
    <t>Seller Partner Site Alias</t>
  </si>
  <si>
    <t>Seller Site Organization Enterprise Name</t>
  </si>
  <si>
    <t>Optional qualifier - only applies for this selling site</t>
  </si>
  <si>
    <t>Seller Site Organization Name</t>
  </si>
  <si>
    <t>Seller Site Name</t>
  </si>
  <si>
    <t>Buyer Partner</t>
  </si>
  <si>
    <t>Buyer Site Organization Enterprise Name</t>
  </si>
  <si>
    <t>Optional qualifier - only applies for this buying site</t>
  </si>
  <si>
    <t>Buyer Site Organization Name</t>
  </si>
  <si>
    <t>Buyer Site Name</t>
  </si>
  <si>
    <t>Buyer Partner Site Alias</t>
  </si>
  <si>
    <t>Alloc Amount Prcnt</t>
  </si>
  <si>
    <t>What percent of requested quantity to be allocated with the substituting item.</t>
  </si>
  <si>
    <t>Max Quantity</t>
  </si>
  <si>
    <t>Maximum quantity to substitute with the substituting item.</t>
  </si>
  <si>
    <t>Balance On Hand Code</t>
  </si>
  <si>
    <t>Balance on hand code</t>
  </si>
  <si>
    <t>Use Base Inventory</t>
  </si>
  <si>
    <t>Instructs the replenishment engine to read the item and substitute item as one and use the inventory of the base item. In other words, transactions for the substitute item impact the base items inventory.  With this is turned off - the engine will replenish each item separately.</t>
  </si>
  <si>
    <t>Indicates whether the rule is currently active</t>
  </si>
  <si>
    <t>When not null, allows an organization other than the owning enterprise to modify ("manage") this BOM.</t>
  </si>
  <si>
    <t>Bill Of Materials Name</t>
  </si>
  <si>
    <t>V(I)MSC</t>
  </si>
  <si>
    <t>Alphanumeric Name of the Bill Of Materials.</t>
  </si>
  <si>
    <t>Kit of Stuff</t>
  </si>
  <si>
    <t>Description of the Bill Of Material Name.</t>
  </si>
  <si>
    <t>Effective Start Date</t>
  </si>
  <si>
    <t>yyyy-MM-dd</t>
  </si>
  <si>
    <t>First calendar day when BOM is effective.</t>
  </si>
  <si>
    <t>Effective End Date</t>
  </si>
  <si>
    <t>First calendar day when Bom is no longer effective.</t>
  </si>
  <si>
    <t>Item Enterprise Name</t>
  </si>
  <si>
    <t>The end (top level) item that this BOM represents.</t>
  </si>
  <si>
    <t>VMSC1</t>
  </si>
  <si>
    <t>Primary</t>
  </si>
  <si>
    <t>True for the Primary BOM for Item. For a given item and BOM type, exactly one BOM should be primary.</t>
  </si>
  <si>
    <t>Bom Type</t>
  </si>
  <si>
    <t>BomType: Cost, Assembly, Manufacturing ...</t>
  </si>
  <si>
    <t>Type of Bill Of Materials.</t>
  </si>
  <si>
    <t>Is Public</t>
  </si>
  <si>
    <t>Indicates whether key details of the BOM header should be publicly visible to non-partner and non-BOM participants to request view access.</t>
  </si>
  <si>
    <t>Quantity Uom</t>
  </si>
  <si>
    <t>QuantityUom: EACH, BOX, BUNDLE ...</t>
  </si>
  <si>
    <t>Quantity Unit of Measure for the Item that the BOM represents.</t>
  </si>
  <si>
    <t>Last ECN Number</t>
  </si>
  <si>
    <t>Last engineering change notice number.</t>
  </si>
  <si>
    <t>Last ECN Date</t>
  </si>
  <si>
    <t>Last engineering change notice date.</t>
  </si>
  <si>
    <t>Comp Seq No</t>
  </si>
  <si>
    <t>Sequence number of the component - increment by one for each components e.g., 1, 2, 3, etc.</t>
  </si>
  <si>
    <t>Comp Revision</t>
  </si>
  <si>
    <t>Revision number of the BOM component.</t>
  </si>
  <si>
    <t>Component Item Enterprise Name</t>
  </si>
  <si>
    <t>Item consumed to produce the Bill Of Materials item.</t>
  </si>
  <si>
    <t>Component Item Name</t>
  </si>
  <si>
    <t>ABC - 5</t>
  </si>
  <si>
    <t>Quantity</t>
  </si>
  <si>
    <t>Quantity required expressed in quantity unit of measure (QuantityUOM).</t>
  </si>
  <si>
    <t>Component Qty Uom</t>
  </si>
  <si>
    <t>ComponentQtyUom: EACH, BOX, BUNDLE ...</t>
  </si>
  <si>
    <t>Quantity Unit of Measure for the component Item.</t>
  </si>
  <si>
    <t>Component Name</t>
  </si>
  <si>
    <t>5mm Bandage</t>
  </si>
  <si>
    <t>Alphanumeric Name of the BOM Component.</t>
  </si>
  <si>
    <t>Compo Effective Start Date</t>
  </si>
  <si>
    <t>If BOM Effectivity is by Date, then this field should list the starting date that this component is effective for.</t>
  </si>
  <si>
    <t>Compo Effective End Date</t>
  </si>
  <si>
    <t>If BOM Effectivity is by Date, then this field should list the ending date that this component is effective for.</t>
  </si>
  <si>
    <t>Comp Group Name</t>
  </si>
  <si>
    <t>This field is used to group together interchangeable components at the same level of the BOM (i.e. have the same SCC.BillOfMaterials parent).</t>
  </si>
  <si>
    <t>Comp Group Type</t>
  </si>
  <si>
    <t>CompGroupType: Substitute, One of</t>
  </si>
  <si>
    <t>Defines the policy for a component group. Examples, “Substitute”, “One Of”, etc.</t>
  </si>
  <si>
    <t>Comp Group Rank</t>
  </si>
  <si>
    <t>Defines the ordering in the component group relative to the CompGroupType.</t>
  </si>
  <si>
    <t>Item Supply Type</t>
  </si>
  <si>
    <t>ItemSupplyType: Purchased, Manufactured</t>
  </si>
  <si>
    <t>Indicates whether the component is purchased or manufactured within the plant.</t>
  </si>
  <si>
    <t>Supply Lead Time</t>
  </si>
  <si>
    <t>The expected value for supply lead time is in milliseconds</t>
  </si>
  <si>
    <t>Repair Replace Percent</t>
  </si>
  <si>
    <t>RepairReplacePercent</t>
  </si>
  <si>
    <t>Critical Component</t>
  </si>
  <si>
    <t>Used by planning engines to indicate which components are critical for material supply validation.</t>
  </si>
  <si>
    <t>Optional</t>
  </si>
  <si>
    <t>Indicates whether this component item is optional for the BOM.</t>
  </si>
  <si>
    <t>Planning Factor</t>
  </si>
  <si>
    <t>FLOAT</t>
  </si>
  <si>
    <t>Used in Planning BOMs to define the expected selection of this component from an Option Group.</t>
  </si>
  <si>
    <t>Yield</t>
  </si>
  <si>
    <t>The expected yield from manufacturing.  Should be a number from 0 (total loss) to 1 (no loss).</t>
  </si>
  <si>
    <t>OEM Enterprise</t>
  </si>
  <si>
    <t>OEM organization – creates an OrgListPerm record of type OEM for this BOM.. Conditionally required if OMEOrganization value provided</t>
  </si>
  <si>
    <t>OEM Organization</t>
  </si>
  <si>
    <t>OEM organization – creates an OrgListPerm record of type OEM for this BOM.. Conditionally required if OMEEnterprise value provided</t>
  </si>
  <si>
    <t>Associated Site Enterprise Name</t>
  </si>
  <si>
    <t>Conditionally required if SiteName or SiteOrganizationName value provided</t>
  </si>
  <si>
    <t>Associated Site Organization Name</t>
  </si>
  <si>
    <t>Conditionally required if SiteName or SiteEnterpriseName value provided</t>
  </si>
  <si>
    <t>Associated Site Name</t>
  </si>
  <si>
    <t>Conditionally required if SiteEnterpriseName or SiteOrganizationName value provided</t>
  </si>
  <si>
    <t>Revision</t>
  </si>
  <si>
    <t>Indicates how many times the BOM is revised. Numbering starts at 1.</t>
  </si>
  <si>
    <t>Owning Ent Name</t>
  </si>
  <si>
    <t>Enterprise which owns the attribute schema.</t>
  </si>
  <si>
    <t>Schema Name</t>
  </si>
  <si>
    <t>Health - General Info</t>
  </si>
  <si>
    <t>Name of the attribute schema – distinct in the Enterprise.</t>
  </si>
  <si>
    <t>Schema Description</t>
  </si>
  <si>
    <t>General Info</t>
  </si>
  <si>
    <t>Optional description of the schema.</t>
  </si>
  <si>
    <t>Private Schema</t>
  </si>
  <si>
    <t>Indicates whether or not this attribute schema can be viewed and linked to by other enterprises in the VC.</t>
  </si>
  <si>
    <t>Attribute Name</t>
  </si>
  <si>
    <t>Dosage</t>
  </si>
  <si>
    <t>Name of the attribute.</t>
  </si>
  <si>
    <t>Attribute Description</t>
  </si>
  <si>
    <t>Description of the attribute.</t>
  </si>
  <si>
    <t>Data Type</t>
  </si>
  <si>
    <t>String</t>
  </si>
  <si>
    <t>DataType: Boolean, Date, DateRange ...</t>
  </si>
  <si>
    <t>The data type of the attribute.</t>
  </si>
  <si>
    <t>Attribute Config</t>
  </si>
  <si>
    <t>Unlimited</t>
  </si>
  <si>
    <t>JSON string providing the parameters required for the attribute. For example, attributes of type model link would need the model type, picker, autocomplete names.</t>
  </si>
  <si>
    <t>Multi Valued</t>
  </si>
  <si>
    <t>Indicates whether this attribute may be multi-valued or not.</t>
  </si>
  <si>
    <t>Attribute Schema Owning Ent Name</t>
  </si>
  <si>
    <t/>
  </si>
  <si>
    <t>128</t>
  </si>
  <si>
    <t>Link to the schema attribute metadata.</t>
  </si>
  <si>
    <t>Attribute Schema Name</t>
  </si>
  <si>
    <t>64</t>
  </si>
  <si>
    <t>Attribute Value</t>
  </si>
  <si>
    <t>20mg</t>
  </si>
  <si>
    <t>4000</t>
  </si>
  <si>
    <t>Value of the attribute. Storage format varies depending on the type defined in AttributeSetSchemaLine.DataType.</t>
  </si>
  <si>
    <t>Item Enterprise Name. Required only if you want to set Item model level attributes.</t>
  </si>
  <si>
    <t>Trade Item - Other Abacavir</t>
  </si>
  <si>
    <t>Item Name. Required only if you want to set Item model level attributes.</t>
  </si>
  <si>
    <t>Partner Enterprise Name. Required only if you want to set Partner model level attributes.</t>
  </si>
  <si>
    <t>Partner Organization Name. Required only if you want to set Partner model level attributes.</t>
  </si>
  <si>
    <t>Partner Name. Required only if you want to set Partner model level attributes.</t>
  </si>
  <si>
    <t>Site Enterprise Name</t>
  </si>
  <si>
    <t>Site Enterprise Name. Required only if you want to set Site model level attributes.</t>
  </si>
  <si>
    <t>Site Organization Name</t>
  </si>
  <si>
    <t>Site Organization Name. Required only if you want to set Site model level attributes.</t>
  </si>
  <si>
    <t>Site Name</t>
  </si>
  <si>
    <t>Site Name. Required only if you want to set Site model level attributes.</t>
  </si>
  <si>
    <t>Model Level</t>
  </si>
  <si>
    <t>Item</t>
  </si>
  <si>
    <t>Model/Model Level type for which we need to set attribute schema.</t>
  </si>
  <si>
    <t>Attribute schema which needs to be set.</t>
  </si>
  <si>
    <t>Enterprise to which schema will be applied.. Depends upon login role enterprise.</t>
  </si>
  <si>
    <t>Organization Enterprise Name</t>
  </si>
  <si>
    <t>Organization to which schema will be applied.</t>
  </si>
  <si>
    <t>Model Instance Model Level</t>
  </si>
  <si>
    <t>ProductGroupLevel</t>
  </si>
  <si>
    <t>ModelInstanceModelLevel</t>
  </si>
  <si>
    <t>Product Group Level Product Group Type Name</t>
  </si>
  <si>
    <t>FG Product Hierarchy</t>
  </si>
  <si>
    <t>Product Group Level Level 1 Name</t>
  </si>
  <si>
    <t>Product Group Level Level 2 Name</t>
  </si>
  <si>
    <t>Product Group Level Level 3 Name</t>
  </si>
  <si>
    <t>Product Group Level Level 4 Name</t>
  </si>
  <si>
    <t>Product Group Level Level 5 Name</t>
  </si>
  <si>
    <t>Partner Group Name</t>
  </si>
  <si>
    <t>Partner Group Type</t>
  </si>
  <si>
    <t>Partner Group Owning Org</t>
  </si>
  <si>
    <t>Description:</t>
  </si>
  <si>
    <t>This interface is used to link Items to their parent Product Group Level in the Product Hierarchy.</t>
  </si>
  <si>
    <t>ManagingEntName</t>
  </si>
  <si>
    <t>PSA Ent</t>
  </si>
  <si>
    <t>ManagingOrgName</t>
  </si>
  <si>
    <t>Name of the organization that is providing the data. Conditionally required when partner name is provided.</t>
  </si>
  <si>
    <t>PartnerName</t>
  </si>
  <si>
    <t>ItemName</t>
  </si>
  <si>
    <t>TradeItem-Other Abacavir</t>
  </si>
  <si>
    <t>HierarchyName</t>
  </si>
  <si>
    <t>Product Hierarchy Name.</t>
  </si>
  <si>
    <t>1N_Level1</t>
  </si>
  <si>
    <t>Product GroupLevel1 Name such as Dock Door Group (Eg Dry)</t>
  </si>
  <si>
    <t>1N_Level2</t>
  </si>
  <si>
    <t>Product Group Hierarchy Level2 Name such as (Eg Grocery under level Dry)</t>
  </si>
  <si>
    <t>1N_Level3</t>
  </si>
  <si>
    <t>Product Group Hierarchy Level3 Name such as (Eg Cerial under level Grocery)</t>
  </si>
  <si>
    <t>1N_Level4</t>
  </si>
  <si>
    <t>Product Group Hierarchy Level4 Name</t>
  </si>
  <si>
    <t>1N_Level5</t>
  </si>
  <si>
    <t>Product Group Hierarchy Level5 Name</t>
  </si>
  <si>
    <t>Association is Active Or Not</t>
  </si>
  <si>
    <t>ReversePartnerEntName</t>
  </si>
  <si>
    <t>ReversePartnerOrgName</t>
  </si>
  <si>
    <t>USAID Ent</t>
  </si>
  <si>
    <t>USAID Org</t>
  </si>
  <si>
    <t>Hierarchy Name</t>
  </si>
  <si>
    <t>Name of the Product Hierarchy. An enterprise can have multiple product hierarchies like Commodity Hierarchy, Standard Product Hierarchy, Merchandizing Hierarchy</t>
  </si>
  <si>
    <t>1 N Level 1</t>
  </si>
  <si>
    <t>Level1 Name of the Product Hierarchy. Linked to its Parent Levels</t>
  </si>
  <si>
    <t>Level 1 Desc</t>
  </si>
  <si>
    <t>Drugs and Pharmaceutical Products</t>
  </si>
  <si>
    <t>Level 1 Description.</t>
  </si>
  <si>
    <t>1 N Level 2</t>
  </si>
  <si>
    <t xml:space="preserve">Level2 Name of the Product Hierarchy, leave empty if not required . Linked to its Parent Levels. Eg: L2 will be linked to L1. </t>
  </si>
  <si>
    <t>Level 2 Desc</t>
  </si>
  <si>
    <t>Antiviral drugs</t>
  </si>
  <si>
    <t>Level 2 Description.</t>
  </si>
  <si>
    <t>1 N Level 3</t>
  </si>
  <si>
    <t>Level3 Name of the Product Hierarchy, leave empty if not required. Linked to its Parent Levels. Eg: L3 will be linked to L1, L2</t>
  </si>
  <si>
    <t>Level 3 Desc</t>
  </si>
  <si>
    <t>Antiviral nucleosides</t>
  </si>
  <si>
    <t>Level 3 Description.</t>
  </si>
  <si>
    <t>1 N Level 4</t>
  </si>
  <si>
    <t>Level4 Name of the Product Hierarchy, leave empty if not required.Linked to its Parent Levels. Eg: L4 will be linked to L1, L2, L3</t>
  </si>
  <si>
    <t>Level 4 Desc</t>
  </si>
  <si>
    <t>Other Antiviral nucleosides</t>
  </si>
  <si>
    <t>Level 4 Description.</t>
  </si>
  <si>
    <t>1 N Level 5</t>
  </si>
  <si>
    <t>Level5 Name of the Product Hierarchy, leave empty if not required. Linked to its Parent Levels. Eg: L5 will be linked to L1, L2, L3, L4</t>
  </si>
  <si>
    <t>Level 5 Desc</t>
  </si>
  <si>
    <t>Level 5 Description.</t>
  </si>
  <si>
    <t>Indicates whether this ProductGroupLevel is currently active/usable or not</t>
  </si>
  <si>
    <t>Customer No</t>
  </si>
  <si>
    <t>C6002</t>
  </si>
  <si>
    <t>Customer Number must be Unique across all Partners (Customers &amp; Vendors)</t>
  </si>
  <si>
    <t>Customer Desc</t>
  </si>
  <si>
    <t>Fredonia</t>
  </si>
  <si>
    <t>Customer description. This will be used as the temporary Enterprise Name until the partner users are onboarded to the system.</t>
  </si>
  <si>
    <t>Name of the Partner that is associated with the Customer No. This is used if the Partner Enterprise &amp; Organization names are not known. If missing then PartnerName or EnterpriseIdentifierType and EnterpriseIsaIdentifier should be provided</t>
  </si>
  <si>
    <t>Fredonia Ent</t>
  </si>
  <si>
    <t>Name of the Partner Enterprise that is associated with the Customer No. If missing then PartnerName or EnterpriseIdentifierType and EnterpriseIsaIdentifier should be provided</t>
  </si>
  <si>
    <t>Fredonia Org</t>
  </si>
  <si>
    <t>Name of the Partner Organization that is associated with the Customer No. This field should be provided if PartnerEnterpriseName is set. If Partner Enterprise Name is set and Organization is missing then record will be errored out if other organization lookup field combinations are missing</t>
  </si>
  <si>
    <t>1 - means active Cutomer</t>
  </si>
  <si>
    <t>Primary contact name</t>
  </si>
  <si>
    <t>Contact phone number</t>
  </si>
  <si>
    <t>Contact email</t>
  </si>
  <si>
    <t>Primary customer contact address</t>
  </si>
  <si>
    <t>GH</t>
  </si>
  <si>
    <t>Billto Street 1</t>
  </si>
  <si>
    <t>Billto Street 2</t>
  </si>
  <si>
    <t>Billto City</t>
  </si>
  <si>
    <t>Billto State</t>
  </si>
  <si>
    <t>Billto Zip</t>
  </si>
  <si>
    <t>Billto Country</t>
  </si>
  <si>
    <t>Discount Bill To Street 1</t>
  </si>
  <si>
    <t>Discount Bill To Street 2</t>
  </si>
  <si>
    <t>Discount Bill To City</t>
  </si>
  <si>
    <t>Discount Bill To State</t>
  </si>
  <si>
    <t>Discount Bill To Zip</t>
  </si>
  <si>
    <t>Discount Bill To Country</t>
  </si>
  <si>
    <t>Partner Size -example Large, Medium , Small</t>
  </si>
  <si>
    <t>Fulfillment Org Enterprise Name</t>
  </si>
  <si>
    <t>Order Fulfillment Ent Name</t>
  </si>
  <si>
    <t>Fulfillment Org Name</t>
  </si>
  <si>
    <t>Order Fulfillment Org Name</t>
  </si>
  <si>
    <t>Allow Catalog Visibilty</t>
  </si>
  <si>
    <t xml:space="preserve">Y </t>
  </si>
  <si>
    <t>Whether to allow partner have access of your item catalog.</t>
  </si>
  <si>
    <t>Enterprise that is providing the data</t>
  </si>
  <si>
    <t>Organization that is providing the data</t>
  </si>
  <si>
    <t>Buyer's item name</t>
  </si>
  <si>
    <t>Ship to site</t>
  </si>
  <si>
    <t>Site Alias</t>
  </si>
  <si>
    <t>V2003</t>
  </si>
  <si>
    <t>Vendor Number assigned by buyer even if managing org is different from buying org</t>
  </si>
  <si>
    <t>Vendor Item Name</t>
  </si>
  <si>
    <t>Supplier's item name</t>
  </si>
  <si>
    <t>Vendor Item Description</t>
  </si>
  <si>
    <t>Supplier's item description</t>
  </si>
  <si>
    <t>Is Primary Vendor</t>
  </si>
  <si>
    <t>Indicates if vendor is a primary supplier for the item</t>
  </si>
  <si>
    <t>Vendor CSR Code</t>
  </si>
  <si>
    <t>Code to identify the Supplier's Customer Service Representative (CSR)</t>
  </si>
  <si>
    <t>Vendor CSR Email</t>
  </si>
  <si>
    <t>Email address of the Supplier's Customer Service Representative (CSR)</t>
  </si>
  <si>
    <t>Vendor CSR Phone</t>
  </si>
  <si>
    <t>Phone number of  the Supplier's Customer Service Representative (CSR)</t>
  </si>
  <si>
    <t>Vendor Trans Mgr Code</t>
  </si>
  <si>
    <t>Code to identify the Supplier's Shipping Manager</t>
  </si>
  <si>
    <t>Vendor Trans Mgr Email</t>
  </si>
  <si>
    <t>Email of the Supplier's Shipping Manager</t>
  </si>
  <si>
    <t>Vendor Trans Mgr Phone</t>
  </si>
  <si>
    <t>Phone number of the Supplier's Shipping Manager</t>
  </si>
  <si>
    <t>Vendor Sales Rep Code</t>
  </si>
  <si>
    <t>Code to identify the Supplier's Sales Representative</t>
  </si>
  <si>
    <t>Vendor Sales Rep Email</t>
  </si>
  <si>
    <t>Email of the Supplier's Sales Representative</t>
  </si>
  <si>
    <t>Vendor Sales Rep Phone</t>
  </si>
  <si>
    <t>Phone number of the Supplier's Sales Representative</t>
  </si>
  <si>
    <t>Manufacturer Partner Name</t>
  </si>
  <si>
    <t>The name of the manufacturer of the item</t>
  </si>
  <si>
    <t>The enterprise name of the manufacturer.</t>
  </si>
  <si>
    <t>Manufacturer Item Name</t>
  </si>
  <si>
    <t>Name of the item in the manufacturer's name space</t>
  </si>
  <si>
    <t>Demand Split Ratio%</t>
  </si>
  <si>
    <t>Percentage representing the ratio in which the demand is split among vendors. Used by sourcing.</t>
  </si>
  <si>
    <t>Order Lead Time stored in days</t>
  </si>
  <si>
    <t>Is Active</t>
  </si>
  <si>
    <t>Active flag</t>
  </si>
  <si>
    <t>Storage Site Name</t>
  </si>
  <si>
    <t>Storage Site used for warehouse third-party services</t>
  </si>
  <si>
    <t>Storage Site Alias</t>
  </si>
  <si>
    <t>Either Storage Site or Storage Site Alias should be provided, if site doesn't belong to managing org or site name is unknown</t>
  </si>
  <si>
    <t>BPO Number</t>
  </si>
  <si>
    <t>Blanket Purchase Order number.</t>
  </si>
  <si>
    <t>BPO Line Number</t>
  </si>
  <si>
    <t>Blanket Purchase Order Line number.</t>
  </si>
  <si>
    <t>Indicates that Vendor is responsible for Inventory for BuyerItem (Vendor Managed Inventory).</t>
  </si>
  <si>
    <t>Indicates that no order receipts are expected since they will be generated automatically.</t>
  </si>
  <si>
    <t>Consignment</t>
  </si>
  <si>
    <t>Flag to indicate that the item is a consignment item. Items marked 'Consignment' are invoiced only on consumption and not on receiving.</t>
  </si>
  <si>
    <t>Indicates if shipment should be auto-created on order approval</t>
  </si>
  <si>
    <t xml:space="preserve">Flag to Automatically Acknowledge Order </t>
  </si>
  <si>
    <t>Flag to automatically Close Order on Receipt</t>
  </si>
  <si>
    <t>Min Max Time Bucket Type</t>
  </si>
  <si>
    <t>Indicates the time period used for min /max orders per bucket</t>
  </si>
  <si>
    <t>Min Orders Per Time Bucket</t>
  </si>
  <si>
    <t>Minimum orders to be places within a time period.</t>
  </si>
  <si>
    <t>Max Orders Per Time Bucket</t>
  </si>
  <si>
    <t>Maximum orders to be places within a time period.</t>
  </si>
  <si>
    <t>Split Percent</t>
  </si>
  <si>
    <t>Percentage that will be considered for split between vendors policy of sourcing engine.</t>
  </si>
  <si>
    <t>Unit Price</t>
  </si>
  <si>
    <t>Unit Price for the item.</t>
  </si>
  <si>
    <t>Default Ship From Site Enterprise Name</t>
  </si>
  <si>
    <t>Default Ship From Site for the Vendor.</t>
  </si>
  <si>
    <t>Default Ship From Site Organization Name</t>
  </si>
  <si>
    <t>Default Ship From Site Name</t>
  </si>
  <si>
    <t>Overshipping Tolerance Pct</t>
  </si>
  <si>
    <t>Allowed over-shipping quantity percentage</t>
  </si>
  <si>
    <t>Code indicating when the supplier can invoice an order. Options are On shipping by vendor, on receiving by buyer or based on consumption for consignment.</t>
  </si>
  <si>
    <t>The organization that is responsible from managing the order on behalf of the buyer.</t>
  </si>
  <si>
    <t>Milestone Type Configuration Name</t>
  </si>
  <si>
    <t>Milestone Type Configuration that should be used for orders based on this AVL</t>
  </si>
  <si>
    <t>Template name that should be used for ASN creation against orders based on this AVL</t>
  </si>
  <si>
    <t>Transportation Controlling Enterprise Name that should be used for orders based on this AVL</t>
  </si>
  <si>
    <t>Transportation Controlling Organization Name that should be used for orders based on this AVL</t>
  </si>
  <si>
    <t>Buyer Auto Approval Mode</t>
  </si>
  <si>
    <t>Enterprise name of 3PL Partner record owner.</t>
  </si>
  <si>
    <t>Organization name of 3PL Partner record owner.</t>
  </si>
  <si>
    <t>Iternational Commercial Terms (Changed type from String to Enumaration)</t>
  </si>
  <si>
    <t>Max Promise Tolerance Qty</t>
  </si>
  <si>
    <t>MaxPromiseToleranceQty</t>
  </si>
  <si>
    <t>Min Promise Tolerance Qty</t>
  </si>
  <si>
    <t>MinPromiseToleranceQty</t>
  </si>
  <si>
    <t>Buying Agent 1 Enterprise Name</t>
  </si>
  <si>
    <t>Agent of buyer who may act on behalf of the buyer and manage the item.</t>
  </si>
  <si>
    <t>Buying Agent 1 Name</t>
  </si>
  <si>
    <t>Buying Agent 2 Enterprise Name</t>
  </si>
  <si>
    <t>Buying Agent 2 Name</t>
  </si>
  <si>
    <t>Buying Agent 3 Enterprise Name</t>
  </si>
  <si>
    <t>Buying Agent 3 Name</t>
  </si>
  <si>
    <t>Buying Agent 4 Enterprise Name</t>
  </si>
  <si>
    <t>Buying Agent 4 Name</t>
  </si>
  <si>
    <t>Auto Acknowledge Tolerance</t>
  </si>
  <si>
    <t>Number of business days after the order is approved before being automatically approved or rejected. Approval or rejection depends on AutoAckOnTimeLapsedMode.</t>
  </si>
  <si>
    <t>Auto Ack On Time Lapsed Mode</t>
  </si>
  <si>
    <t>Used to decide action to take if order sits too long with acknowledgment</t>
  </si>
  <si>
    <t>Package Item Enterprise Name</t>
  </si>
  <si>
    <t>Package Item represents the default package in which the item is packaged in. It references an item in the item master where item type is 'Package'</t>
  </si>
  <si>
    <t>Package Item Name</t>
  </si>
  <si>
    <t>Total Material Quantity</t>
  </si>
  <si>
    <t>TotalMaterialQuantity represents the cumulative material quantity value</t>
  </si>
  <si>
    <t>Total Fabrication Quantity</t>
  </si>
  <si>
    <t>TotalFabricationQuantity represents the cumulative fabrication quantity value</t>
  </si>
  <si>
    <t>Total Received Quantity</t>
  </si>
  <si>
    <t>TotalReceivedQuantity represents total cumulative received quantity</t>
  </si>
  <si>
    <t>Current Cumulative Qty</t>
  </si>
  <si>
    <t>CurrentCumulativeQty represents the current cumulative ordered quantity value</t>
  </si>
  <si>
    <t>Automatically move the order to new if it is set to true</t>
  </si>
  <si>
    <t>Inco Terms Location</t>
  </si>
  <si>
    <t>Named port of shipment or Named place of destination</t>
  </si>
  <si>
    <t>Is Drop Ship</t>
  </si>
  <si>
    <t>Determines whether the order is drop shipment or not</t>
  </si>
  <si>
    <t>Auto Create Fulfillment Order</t>
  </si>
  <si>
    <t>Flag to automatically Create Fulfillment Order.As per value of AutoCreateFulfillmentOrder enum type, fulfillment order will get created.</t>
  </si>
  <si>
    <t>Owning Site Enterprise Name</t>
  </si>
  <si>
    <t>Enterprise name of the site that owns the order.</t>
  </si>
  <si>
    <t>Owning Site Name</t>
  </si>
  <si>
    <t>Organizaiton name of the site that owns the order.</t>
  </si>
  <si>
    <t>Owning Site Organization Name</t>
  </si>
  <si>
    <t>The Site that owns the Order.</t>
  </si>
  <si>
    <t>Overreceiving Tolerance Pct</t>
  </si>
  <si>
    <t>Allowed over-receiving quantity percentage.</t>
  </si>
  <si>
    <t>Underreceiving Tolerance Pct</t>
  </si>
  <si>
    <t>Allowed under-receiving quantity percentage.</t>
  </si>
  <si>
    <t>If enabled, Allows partners visibility access to the Item catalog.</t>
  </si>
  <si>
    <t>Price Per</t>
  </si>
  <si>
    <t>Identify the price for the group of items.</t>
  </si>
  <si>
    <t>Require VMI Order Approval</t>
  </si>
  <si>
    <t>Indicates whether the VMI order needs buyer approval.</t>
  </si>
  <si>
    <t>Action Name</t>
  </si>
  <si>
    <t>Actions Supported: OMS.CreateFromInteg, OMS.UpdateFromInteg, OMS.CancelFromInteg, OMS.CreateSOInPlannedState, OMS.CreateSOInQuoteState, OMS.ConvertQuoteToSO, OMS.CreateOrUpdateFromInteg, OMS.CompleteSales</t>
  </si>
  <si>
    <t>Creation Org Enterprise Name</t>
  </si>
  <si>
    <t>PSM / Chemonics</t>
  </si>
  <si>
    <t>Order Creation Organization, this is either Creation User's Organization or Order Managing Organization.</t>
  </si>
  <si>
    <t>Creation Org Name</t>
  </si>
  <si>
    <t>Owning Org Enterprise Name</t>
  </si>
  <si>
    <t>Enterprise Name of the Organization that owns the order.</t>
  </si>
  <si>
    <t>Owning Org Name</t>
  </si>
  <si>
    <t>Organization Name of the Organization that owns the order.</t>
  </si>
  <si>
    <t>Buying Org Enterprise Name</t>
  </si>
  <si>
    <t>Enterprise Name of the Buyer Organization.</t>
  </si>
  <si>
    <t>Buying Org Name</t>
  </si>
  <si>
    <t>Organization Name of the Buyer Organization.</t>
  </si>
  <si>
    <t>Is this a supplier or the PSM?</t>
  </si>
  <si>
    <t>Enterprise Name of the Selling Organization.</t>
  </si>
  <si>
    <t>Organization Name of the Selling Organization.</t>
  </si>
  <si>
    <t>Customer Name</t>
  </si>
  <si>
    <t>192</t>
  </si>
  <si>
    <t>Customer Name as defined in the Customer Master.</t>
  </si>
  <si>
    <t>Ship From Org Enterprise Name</t>
  </si>
  <si>
    <t>Enterprise Name of the Ship From Organization.</t>
  </si>
  <si>
    <t>Ship From Org Name</t>
  </si>
  <si>
    <t>Organization Name of the Ship From Organization.</t>
  </si>
  <si>
    <t>Ship To Org Enterprise Name</t>
  </si>
  <si>
    <t>Enterprise Name of the Ship To Organization.</t>
  </si>
  <si>
    <t>Ship To Org Name</t>
  </si>
  <si>
    <t>Organization Name of the Ship To Organization.</t>
  </si>
  <si>
    <t>Order Number</t>
  </si>
  <si>
    <t>Order number. May be generated or provided by the user via integration.</t>
  </si>
  <si>
    <t>Ship To Site Enterprise Name</t>
  </si>
  <si>
    <t>Enterprise Name of the Ship To Site.</t>
  </si>
  <si>
    <t>Ship To Site Organization Name</t>
  </si>
  <si>
    <t>Organization Name of the Ship To Site.</t>
  </si>
  <si>
    <t>Ship To Site Name</t>
  </si>
  <si>
    <t>256</t>
  </si>
  <si>
    <t>Ship To Site Name.</t>
  </si>
  <si>
    <t>Ext Ship To Site Name</t>
  </si>
  <si>
    <t>External ship to site name. Used when the Ship To Site is not part of ONE master data.</t>
  </si>
  <si>
    <t>Ship To Address Street 1</t>
  </si>
  <si>
    <t>Ship To Address</t>
  </si>
  <si>
    <t>Ship To Address Street 2</t>
  </si>
  <si>
    <t>Ship To Address City</t>
  </si>
  <si>
    <t>Ship To Address State</t>
  </si>
  <si>
    <t>Ship To Address Zip</t>
  </si>
  <si>
    <t>Ship To Address Country</t>
  </si>
  <si>
    <t>Ship From Site Enterprise Name</t>
  </si>
  <si>
    <t>Enterprise Name of the Ship From Site</t>
  </si>
  <si>
    <t>Ship From Site Organization Name</t>
  </si>
  <si>
    <t>Organization Name of the Ship From Site</t>
  </si>
  <si>
    <t>Ship From Site Name</t>
  </si>
  <si>
    <t>Ext Ship From Site Name</t>
  </si>
  <si>
    <t>External Ship From Site Name. Used when the Ship From Site is not in ONE master data.</t>
  </si>
  <si>
    <t>Ship From Address Street 1</t>
  </si>
  <si>
    <t>Ship From Address</t>
  </si>
  <si>
    <t>Ship From Address Street 2</t>
  </si>
  <si>
    <t>Ship From Address City</t>
  </si>
  <si>
    <t>Ship From Address State</t>
  </si>
  <si>
    <t>Ship From Address Zip</t>
  </si>
  <si>
    <t>Ship From Address Country</t>
  </si>
  <si>
    <t>Trans Mode Name</t>
  </si>
  <si>
    <t>Mode of transport as defined in the Equipment Type master.</t>
  </si>
  <si>
    <t>Freight Terms of Sale (Free On Board) Code</t>
  </si>
  <si>
    <t>FOB Point</t>
  </si>
  <si>
    <t>Freight Terms of Sale (Free On Board) charge point (origin, destination)</t>
  </si>
  <si>
    <t>Request Ship Date</t>
  </si>
  <si>
    <t>Requested Ship Date</t>
  </si>
  <si>
    <t>Request Delivery Date</t>
  </si>
  <si>
    <t>Requested Delivery Date</t>
  </si>
  <si>
    <t>Line Number</t>
  </si>
  <si>
    <t>Item Name as defined in the Item Master. If ExtItemName not set</t>
  </si>
  <si>
    <t>Ext Item Name</t>
  </si>
  <si>
    <t>External item name. Used when the item is not a part of ONE master data.. If ItemName is not set</t>
  </si>
  <si>
    <t>Ext Item Desc</t>
  </si>
  <si>
    <t>1024</t>
  </si>
  <si>
    <t>External Item Description field. Only populated when External Item Name is input.</t>
  </si>
  <si>
    <t>Line Type</t>
  </si>
  <si>
    <t>Product or Service. Defaults to Product.</t>
  </si>
  <si>
    <t>Request Quantity</t>
  </si>
  <si>
    <t>Request quantity</t>
  </si>
  <si>
    <t>Request Unit Price</t>
  </si>
  <si>
    <t>Quantity UOM</t>
  </si>
  <si>
    <t>Line Amount</t>
  </si>
  <si>
    <t>Total monetary amount of the line expressed in Currency.</t>
  </si>
  <si>
    <t>Currency code (e.g. USD)</t>
  </si>
  <si>
    <t>Buyer code</t>
  </si>
  <si>
    <t>Planner code</t>
  </si>
  <si>
    <t>Is Spot</t>
  </si>
  <si>
    <t>1</t>
  </si>
  <si>
    <t>Indicates whether this PO is spot (once off) or contract based</t>
  </si>
  <si>
    <t>Bill To Address Street 1</t>
  </si>
  <si>
    <t>Bill To Address</t>
  </si>
  <si>
    <t>Bill To Address Street 2</t>
  </si>
  <si>
    <t>Bill To Address City</t>
  </si>
  <si>
    <t>Bill To Address State</t>
  </si>
  <si>
    <t>Bill To Address Zip</t>
  </si>
  <si>
    <t>Bill To Address Country</t>
  </si>
  <si>
    <t>Remit To Address Street 1</t>
  </si>
  <si>
    <t>Remit To Address</t>
  </si>
  <si>
    <t>Remit To Address Street 2</t>
  </si>
  <si>
    <t>Remit To Address City</t>
  </si>
  <si>
    <t>Remit To Address State</t>
  </si>
  <si>
    <t>Remit To Address Zip</t>
  </si>
  <si>
    <t>Remit To Address Country</t>
  </si>
  <si>
    <t>Purchasing Address Street 1</t>
  </si>
  <si>
    <t>Purchasing Address</t>
  </si>
  <si>
    <t>Purchasing Address Street 2</t>
  </si>
  <si>
    <t>Purchasing Address City</t>
  </si>
  <si>
    <t>Purchasing Address State</t>
  </si>
  <si>
    <t>Purchasing Address Zip</t>
  </si>
  <si>
    <t>Purchasing Address Country</t>
  </si>
  <si>
    <t>Request Schedule Action</t>
  </si>
  <si>
    <t>Request schedule action</t>
  </si>
  <si>
    <t>Request Schedule Number</t>
  </si>
  <si>
    <t>Parent Order Order Number</t>
  </si>
  <si>
    <t>Parent Order Number</t>
  </si>
  <si>
    <t>Ext Parent Order Number</t>
  </si>
  <si>
    <t>External parent order number</t>
  </si>
  <si>
    <t>Delivery Schedule Number</t>
  </si>
  <si>
    <t>Agreed Quantity</t>
  </si>
  <si>
    <t>Agreed quantity between buyer and seller</t>
  </si>
  <si>
    <t>Promise Quantity</t>
  </si>
  <si>
    <t>Seller promised quantity</t>
  </si>
  <si>
    <t>Shipped Quantity</t>
  </si>
  <si>
    <t>Actual quantity shipped</t>
  </si>
  <si>
    <t>Received Quantity</t>
  </si>
  <si>
    <t>Actual received quantity</t>
  </si>
  <si>
    <t>Promise Delivery Date</t>
  </si>
  <si>
    <t>Seller promised delivery date</t>
  </si>
  <si>
    <t>Promise Ship Date</t>
  </si>
  <si>
    <t>Seller promised ship date</t>
  </si>
  <si>
    <t>Priority</t>
  </si>
  <si>
    <t>Indicates the priority of the order. Informational only. Has no impact on processing within the system.</t>
  </si>
  <si>
    <t>Contract Number</t>
  </si>
  <si>
    <t xml:space="preserve">Contract number </t>
  </si>
  <si>
    <t>Contract Terms Number</t>
  </si>
  <si>
    <t>Contract terms number</t>
  </si>
  <si>
    <t>Contract Line Line Number</t>
  </si>
  <si>
    <t>Contract line number</t>
  </si>
  <si>
    <t>Is Consignment</t>
  </si>
  <si>
    <t>Indicates whether the order is consignment based or not.</t>
  </si>
  <si>
    <t>Is Emergency</t>
  </si>
  <si>
    <t>Indicates the order is an Emergency Order. Information only. Has no impact on system processing.</t>
  </si>
  <si>
    <t>Is Expedite</t>
  </si>
  <si>
    <t>Indicates there is a request to expedite the order.</t>
  </si>
  <si>
    <t>Is Promotion</t>
  </si>
  <si>
    <t>Indicates the order is a promotion order.</t>
  </si>
  <si>
    <t>Is VMI</t>
  </si>
  <si>
    <t>Indicates whether or not the order is a VMI (Vendor Managed Inventory) order.</t>
  </si>
  <si>
    <t>Payment Terms code as defined in the master</t>
  </si>
  <si>
    <t>External Blanket Order Number.</t>
  </si>
  <si>
    <t>External BPO (Blanket Purchase Order) Line Number.</t>
  </si>
  <si>
    <t>Actual Delivery Date</t>
  </si>
  <si>
    <t>Actual date when the items where delivered.</t>
  </si>
  <si>
    <t>Actual Receipt Date</t>
  </si>
  <si>
    <t>Actual date when the items where receipted.</t>
  </si>
  <si>
    <t>Actual Ship Date</t>
  </si>
  <si>
    <t>Actual date when the items where shipped.</t>
  </si>
  <si>
    <t>Agreed Delivery Date</t>
  </si>
  <si>
    <t>Delivery Date agreed by the buyer and vendor of the item specified at the order line level.</t>
  </si>
  <si>
    <t>Agreed Ship Date</t>
  </si>
  <si>
    <t>Ship Date agreed by the buyer and vendor of the item specified at the order line level.</t>
  </si>
  <si>
    <t>International Commercial Terms  at the header level of the order.</t>
  </si>
  <si>
    <t>Is Disable Delivery Date Compliance</t>
  </si>
  <si>
    <t>Indicates whether there is a request to disable delivery date compliance validation for this order or not.</t>
  </si>
  <si>
    <t>Service Level Name</t>
  </si>
  <si>
    <t>Level of service.</t>
  </si>
  <si>
    <t>Order owning site enterprise name .</t>
  </si>
  <si>
    <t>Order owning site organization name.</t>
  </si>
  <si>
    <t>Order owning site name.</t>
  </si>
  <si>
    <t>Ln Inco Terms</t>
  </si>
  <si>
    <t>Order line level override for  International Commercial Terms.</t>
  </si>
  <si>
    <t>Ln Is Disable Delivery Compliance</t>
  </si>
  <si>
    <t>Order line level override for validating delivery compliance.</t>
  </si>
  <si>
    <t>Is Duty Free</t>
  </si>
  <si>
    <t>Indicates whether the line item is considered to be duty free or not.</t>
  </si>
  <si>
    <t>HTS (Harmonized Tariff Schedule) Code. Copied over from item master. Can be overridden at the order Line level.</t>
  </si>
  <si>
    <t>Duty Free HTS Code</t>
  </si>
  <si>
    <t>Special HTS (Harmonized Tariff Schedule) Code for Duty Free shipments.</t>
  </si>
  <si>
    <t>Country Of Manufacturing</t>
  </si>
  <si>
    <t>Country where the product is originally manufactured.</t>
  </si>
  <si>
    <t>Is Ln Expedite</t>
  </si>
  <si>
    <t>Order line level override for expediting order.</t>
  </si>
  <si>
    <t>Ln Service Level Service Level Name</t>
  </si>
  <si>
    <t>Overrides the header level service level for this line</t>
  </si>
  <si>
    <t>Is Source Inspection Required</t>
  </si>
  <si>
    <t>Indicates whether or not Supplier must certify that source inspection was completed when creating ASN.</t>
  </si>
  <si>
    <t>Source Inspection Type</t>
  </si>
  <si>
    <t>Free format string used to indicate the type of source inspection to be performed if source inspection is required.</t>
  </si>
  <si>
    <t>GL Account</t>
  </si>
  <si>
    <t xml:space="preserve">GL (General Ledger) account information. Large free form text field 256 chars which contains Name=Value pairs delimited by a separator. </t>
  </si>
  <si>
    <t>Planned Delivery Date</t>
  </si>
  <si>
    <t>This field is used to capture the MRP (material requirements planning) date in addition to the contractual Request Delivery Date.</t>
  </si>
  <si>
    <t>Rs Service Level Service Level Name</t>
  </si>
  <si>
    <t>Overrides the order line level Service Level</t>
  </si>
  <si>
    <t>Rs Is Expedite</t>
  </si>
  <si>
    <t xml:space="preserve">Indicates whether or not this order request schedule is expedited or not. Informational only. Overrides the IsExpedite flag at the order line level. </t>
  </si>
  <si>
    <t>Vendor Name</t>
  </si>
  <si>
    <t>The partner playing the role of vendor in the order transaction.</t>
  </si>
  <si>
    <t>Total Amount</t>
  </si>
  <si>
    <t>Total amount of the order expressed in the currency indicated by the Currency field.</t>
  </si>
  <si>
    <t>Order Currency</t>
  </si>
  <si>
    <t>Currency in which monetary values are expressed on the order.</t>
  </si>
  <si>
    <t>Wms Order Number</t>
  </si>
  <si>
    <t>3PL organization's order number if different to this order.</t>
  </si>
  <si>
    <t>Omo Order Number</t>
  </si>
  <si>
    <t>Order management organization's order number if OMO is other than the buying organization.</t>
  </si>
  <si>
    <t>Order Priority</t>
  </si>
  <si>
    <t>Priority of the order. Any labeling system can be used.</t>
  </si>
  <si>
    <t>Order Service Class Code</t>
  </si>
  <si>
    <t>Order side service class (not a link to the transportation based ServiceLevel).</t>
  </si>
  <si>
    <t>Currency that must be used to pay for the order.</t>
  </si>
  <si>
    <t xml:space="preserve">Method that will be used for payment of the order. </t>
  </si>
  <si>
    <t>Usance denotes the period of time between the date of the bill and the payment of the bill.</t>
  </si>
  <si>
    <t>Order Description</t>
  </si>
  <si>
    <t>Detailed description of the order entered at creation time.</t>
  </si>
  <si>
    <t>End Customer Order No</t>
  </si>
  <si>
    <t>External order number corresponding to the end customer number.</t>
  </si>
  <si>
    <t>Line Service Class Code</t>
  </si>
  <si>
    <t>Service level class code for this order line.</t>
  </si>
  <si>
    <t>Line Total Request Qty Amount</t>
  </si>
  <si>
    <t>LineTotalRequestQtyAmount</t>
  </si>
  <si>
    <t>Line Total Request Qty UOM</t>
  </si>
  <si>
    <t>LineTotalRequestQtyUOM</t>
  </si>
  <si>
    <t>Line End Customer Order No</t>
  </si>
  <si>
    <t>External order number of this line corresponding to the end customer number.</t>
  </si>
  <si>
    <t>Request Schedule Order Priority</t>
  </si>
  <si>
    <t>Priority of the request schedule. Any labeling system can be used.</t>
  </si>
  <si>
    <t>Final Destination Site Enterprise Name</t>
  </si>
  <si>
    <t>Final destination of the order if not the actual delivery site.</t>
  </si>
  <si>
    <t>Final Destination Site Organization Name</t>
  </si>
  <si>
    <t>Final Destination Site Name</t>
  </si>
  <si>
    <t>Final Destination Address Street 1</t>
  </si>
  <si>
    <t>Final Destination Address Street 2</t>
  </si>
  <si>
    <t>Final Destination Address City</t>
  </si>
  <si>
    <t>Final Destination Address State</t>
  </si>
  <si>
    <t>Final Destination Address Zip</t>
  </si>
  <si>
    <t>Final Destination Address Country</t>
  </si>
  <si>
    <t>Request Schedule Service Class Code</t>
  </si>
  <si>
    <t>Request Schedule Unit Price Amount</t>
  </si>
  <si>
    <t>RsUnitPriceAmount</t>
  </si>
  <si>
    <t>Request Schedule Unit Price UOM</t>
  </si>
  <si>
    <t>RsUnitPriceUOM</t>
  </si>
  <si>
    <t>Request Schedule Inco Terms</t>
  </si>
  <si>
    <t>The Incoterms rules or International Commercial Terms are a series of pre-defined commercial terms published by the International Chamber of Commerce (ICC) that are widely used in International commercial transactions or Procurement processes.</t>
  </si>
  <si>
    <t>Request Schedule Trans Mode Name</t>
  </si>
  <si>
    <t>Mode of transportation of the request schedule.</t>
  </si>
  <si>
    <t>Request Schedule Tax Code</t>
  </si>
  <si>
    <t>Tax code for this request schedule.</t>
  </si>
  <si>
    <t>FCC Reason Code</t>
  </si>
  <si>
    <t>FCC reason code used on import forms.</t>
  </si>
  <si>
    <t>FDA Reason Code</t>
  </si>
  <si>
    <t>FDA reason code used on import forms.</t>
  </si>
  <si>
    <t>End Customer Name</t>
  </si>
  <si>
    <t>External customer name corresponding to the actual customer if not the receiver.</t>
  </si>
  <si>
    <t>Insurance Amount</t>
  </si>
  <si>
    <t>Amount of insurance coverage on the delivery schedule. EnhancedPurchaseOrder.SettlementCurrency specifies the currency.</t>
  </si>
  <si>
    <t>Other Cost Amount</t>
  </si>
  <si>
    <t>Other costs to be paid. EnhancedPurchaseOrder.SettlementCurrency specifies the currency.</t>
  </si>
  <si>
    <t>Tax Amount</t>
  </si>
  <si>
    <t>Amount of tax to be paid. EnhancedPurchaseOrder.SettlementCurrecny specifies the currency.</t>
  </si>
  <si>
    <t>Customs Duty Amount</t>
  </si>
  <si>
    <t>Amount of customs duty taxy to be paid. EnhancedPurchaseOrder.SettlementCurrency specifies the currency.</t>
  </si>
  <si>
    <t>External Carrier Name</t>
  </si>
  <si>
    <t>External carrier name for this delivery schedule.</t>
  </si>
  <si>
    <t>Pallet Type</t>
  </si>
  <si>
    <t xml:space="preserve">Pallet type designated by buying organization. </t>
  </si>
  <si>
    <t>Loading Dimensions Height</t>
  </si>
  <si>
    <t>LoadingHeightHeight</t>
  </si>
  <si>
    <t>Loading Dimensions Length</t>
  </si>
  <si>
    <t>LoadingHeightLength</t>
  </si>
  <si>
    <t>Loading Dimensions UOM</t>
  </si>
  <si>
    <t>LoadingHeightUOM</t>
  </si>
  <si>
    <t>Loading Dimensions Width</t>
  </si>
  <si>
    <t>LoadingHeightWidth</t>
  </si>
  <si>
    <t>Selling Agent 1 Enterprise Name</t>
  </si>
  <si>
    <t>Agent of seller who may act on behalf of the seller and manage the order.</t>
  </si>
  <si>
    <t>Selling Agent 1 Name</t>
  </si>
  <si>
    <t>Selling Agent 2 Enterprise Name</t>
  </si>
  <si>
    <t>Selling Agent 2 Name</t>
  </si>
  <si>
    <t>Selling Agent 3 Enterprise Name</t>
  </si>
  <si>
    <t>Selling Agent 3 Name</t>
  </si>
  <si>
    <t>Selling Agent 4 Enterprise Name</t>
  </si>
  <si>
    <t>Selling Agent 4 Name</t>
  </si>
  <si>
    <t>Agent of buyer who may act on behalf of the buyer and manage the order.</t>
  </si>
  <si>
    <t>Organization playing the role of managing organization in the order transaction. May be an organization other than the owning or buying organization.</t>
  </si>
  <si>
    <t>Link to the buyer's item.</t>
  </si>
  <si>
    <t>Packing Resource Name</t>
  </si>
  <si>
    <t>Link to the Packing Resource associated with this delivery schedule.</t>
  </si>
  <si>
    <t>Packing Resource Org Enterprise Name</t>
  </si>
  <si>
    <t>Packing Resource Org Name</t>
  </si>
  <si>
    <t>Ext Packing Resource Name</t>
  </si>
  <si>
    <t>To capture the custom packing resource name which is not a part of packing resource.</t>
  </si>
  <si>
    <t>Equipment</t>
  </si>
  <si>
    <t>Order Classification</t>
  </si>
  <si>
    <t>This field is to store the classification of the order. A sample usage of this is by DP to classify the orders for forecast since there can be anonymous increase in the demand.</t>
  </si>
  <si>
    <t>Ship To Location Enterprise Name</t>
  </si>
  <si>
    <t>Ship To Location Organization Name</t>
  </si>
  <si>
    <t>Ship To Location Name</t>
  </si>
  <si>
    <t>164</t>
  </si>
  <si>
    <t>Requested ship to location of the line.</t>
  </si>
  <si>
    <t>Ship From Location Enterprise Name</t>
  </si>
  <si>
    <t>Ship From Location Organization Name</t>
  </si>
  <si>
    <t>Ship From Location Name</t>
  </si>
  <si>
    <t>Ship From Location. Used if locations rather than sites are used.</t>
  </si>
  <si>
    <t>Order fulfillment organization which has access to create, ship and receive shipments based on the order.</t>
  </si>
  <si>
    <t>International</t>
  </si>
  <si>
    <t>Indicates whether this order is considered to be "international" or not.</t>
  </si>
  <si>
    <t>Drop Shipment</t>
  </si>
  <si>
    <t>System will use this flag to determine whether the fulfillment order will delivery directly to customer or the vendor of sales order.This flag will also decides whether to sync the states or quantity or both</t>
  </si>
  <si>
    <t>Promise Item Name</t>
  </si>
  <si>
    <t>When buyer requests an item and vendor cannot provide the requested item but he can provide some substitute/alternative for that item, then he will select PromiseItem to specify the substitute/alternative item for the requested item. A one-many mapping be defined to map promise items against request item.</t>
  </si>
  <si>
    <t>Promise Item Enterprise Name</t>
  </si>
  <si>
    <t>Order Sub Type</t>
  </si>
  <si>
    <t>Order Sub Type field is to optionally store the subtype of order. The Sub type represents the variations required within a given order type. For example, we may need to differentiate between a Rebalance DO and a Regular DO as the processing of these could vary.</t>
  </si>
  <si>
    <t>Create Hold Reason Codes</t>
  </si>
  <si>
    <t>Acceptable vs Non-Acceptable Codes</t>
  </si>
  <si>
    <t>This field is used to create hold for given reason codes and use can provide multiple reason code with comma separated</t>
  </si>
  <si>
    <t>Close Hold Reason Codes</t>
  </si>
  <si>
    <t>This field is used to close hold for given reason codes and use can provide multiple reason code with comma separated</t>
  </si>
  <si>
    <t xml:space="preserve">Mode of Fulfillment </t>
  </si>
  <si>
    <t>get possible values table from Hariom's document</t>
  </si>
  <si>
    <t xml:space="preserve">Planned Inco Date </t>
  </si>
  <si>
    <t xml:space="preserve">date on which the inco terms end </t>
  </si>
  <si>
    <t>Requisition Number</t>
  </si>
  <si>
    <t>Requisition from which the order is created.</t>
  </si>
  <si>
    <t>Requisition Requesting Org Enterprise Name</t>
  </si>
  <si>
    <t>Country Ent</t>
  </si>
  <si>
    <t>Requisition from which the order is created.. If requisition number provided</t>
  </si>
  <si>
    <t>Requisition Requesting Org Name</t>
  </si>
  <si>
    <t>Country Org</t>
  </si>
  <si>
    <t>Requisition Line Number</t>
  </si>
  <si>
    <t>01</t>
  </si>
  <si>
    <t>Requisition Line Number from which the Line Number is created</t>
  </si>
  <si>
    <t>Creation Organization Enterprise Name</t>
  </si>
  <si>
    <t>Source of Planned Order</t>
  </si>
  <si>
    <t>Link to the Creation Organization - organization which created the bucketized order forecast.</t>
  </si>
  <si>
    <t>Creation Organization Name</t>
  </si>
  <si>
    <t>Forecast Date</t>
  </si>
  <si>
    <t>2027-06-07</t>
  </si>
  <si>
    <t>Bucketization Policy</t>
  </si>
  <si>
    <t>WEEKLY</t>
  </si>
  <si>
    <t xml:space="preserve">Bucketization policy, e.g. WEEKLY, MONTHLY.  </t>
  </si>
  <si>
    <t>Freondia</t>
  </si>
  <si>
    <t>Link to the Buying Organization.</t>
  </si>
  <si>
    <t>Fredonia - JMS</t>
  </si>
  <si>
    <t>Selling Organization of the Item.</t>
  </si>
  <si>
    <t>Customer Of Buyer Org Enterprise Name</t>
  </si>
  <si>
    <t>Organization which is customer  of buying org that is forecasting supply</t>
  </si>
  <si>
    <t>Customer Of Buyer Org Name</t>
  </si>
  <si>
    <t>USAID HIV VS FP</t>
  </si>
  <si>
    <t>BOF fulfillment organization which has access to create, ship and receive shipments based on the BOF</t>
  </si>
  <si>
    <t>Order Management Org Enterprise Name</t>
  </si>
  <si>
    <t>Link to the order management organization.</t>
  </si>
  <si>
    <t>Order Management Org Name</t>
  </si>
  <si>
    <t>Auxiliary Key 1</t>
  </si>
  <si>
    <t>Auxiliary Key to store additional information related to model</t>
  </si>
  <si>
    <t>Auxiliary Key 2</t>
  </si>
  <si>
    <t>Auxiliary Key 3</t>
  </si>
  <si>
    <t>Link to the Partner of the Item.</t>
  </si>
  <si>
    <t>Link to the Item master which this bucketized order forecast refers to.</t>
  </si>
  <si>
    <t>Male Condom, 49mm</t>
  </si>
  <si>
    <t>Product Group Enterprise Name</t>
  </si>
  <si>
    <t>Link to the product group level master which this bucketized order forecast refers to.</t>
  </si>
  <si>
    <t>Product Group Type Name</t>
  </si>
  <si>
    <t>Product Group Level 1 Name</t>
  </si>
  <si>
    <t>Product Group Level 2 Name</t>
  </si>
  <si>
    <t>Product Group Level 3 Name</t>
  </si>
  <si>
    <t>Product Group Level 4 Name</t>
  </si>
  <si>
    <t>Product Group Level 5 Name</t>
  </si>
  <si>
    <t>From Site Enterprise Name</t>
  </si>
  <si>
    <t>Link to the Ship From Site.</t>
  </si>
  <si>
    <t>From Site Organization Name</t>
  </si>
  <si>
    <t>From Site Name</t>
  </si>
  <si>
    <t>From Location Name</t>
  </si>
  <si>
    <t>Link to From Location associated with this bucketized order forecast.</t>
  </si>
  <si>
    <t>From Site Resource Name</t>
  </si>
  <si>
    <t>Ship From Site Resource - Site Resource linked to EBOF at Ship From Site</t>
  </si>
  <si>
    <t>From Site Group Type Name</t>
  </si>
  <si>
    <t>Link to the From Site group level master which this bucketized order forecast acts as demand</t>
  </si>
  <si>
    <t>From Site Group Level 1 Name</t>
  </si>
  <si>
    <t>From Site Group Level 2 Name</t>
  </si>
  <si>
    <t>From Site Group Level 3 Name</t>
  </si>
  <si>
    <t>From Site Group Level 4 Name</t>
  </si>
  <si>
    <t>To Site Enterprise Name</t>
  </si>
  <si>
    <t>Frodonia</t>
  </si>
  <si>
    <t>Link to the Ship To Site.</t>
  </si>
  <si>
    <t>To Site Organization Name</t>
  </si>
  <si>
    <t>Frodonia - JMS</t>
  </si>
  <si>
    <t>To Site Name</t>
  </si>
  <si>
    <t>Frodonia - Cap City</t>
  </si>
  <si>
    <t>To Location Name</t>
  </si>
  <si>
    <t>Link to  Ship to Location associated with this bucketized order forecast.</t>
  </si>
  <si>
    <t>To Site Resource Name</t>
  </si>
  <si>
    <t>Ship To Site Resource - Site Resource linked to EBOF at Ship To Site</t>
  </si>
  <si>
    <t>To Site Group Type Name</t>
  </si>
  <si>
    <t>Link to the To Site group level master which this bucketized order forecast acts as supply</t>
  </si>
  <si>
    <t>To Site Group Level 1 Name</t>
  </si>
  <si>
    <t>To Site Group Level 2 Name</t>
  </si>
  <si>
    <t>To Site Group Level 3 Name</t>
  </si>
  <si>
    <t>To Site Group Level 4 Name</t>
  </si>
  <si>
    <t>Program Enterprise Name</t>
  </si>
  <si>
    <t>Link to program associated with this bucketized order forecast.</t>
  </si>
  <si>
    <t>Program Name</t>
  </si>
  <si>
    <t>Quantity Unit Of Measure.</t>
  </si>
  <si>
    <t>Request Quantity provided by Buyer.</t>
  </si>
  <si>
    <t>Planned Request Quantity</t>
  </si>
  <si>
    <t xml:space="preserve">Planned Request Quantity. Aggregate quantity as calculated by the Bucketization Order Forecast Engine. </t>
  </si>
  <si>
    <t>Buyer Comments</t>
  </si>
  <si>
    <t>Comments of Buyer on Order Forecast Collaboration</t>
  </si>
  <si>
    <t>Buyer Reason Code</t>
  </si>
  <si>
    <t>BuyerReasonCode: Default</t>
  </si>
  <si>
    <t>Buyer Code set by buyer during collaboration</t>
  </si>
  <si>
    <t>Buyer Auxiliary Field 1</t>
  </si>
  <si>
    <t>Auxiliary Field to store additional information related to model by buyer</t>
  </si>
  <si>
    <t>Buyer Auxiliary Field 2</t>
  </si>
  <si>
    <t>Buyer Auxiliary Field 3</t>
  </si>
  <si>
    <t>Buyer Auxiliary Field 4</t>
  </si>
  <si>
    <t>Buyer Auxiliary Field 5</t>
  </si>
  <si>
    <t>Buyer Auxiliary Number Field 1</t>
  </si>
  <si>
    <t>Numeric Auxiliary Field to store additional information related to model by buyer</t>
  </si>
  <si>
    <t>Buyer Auxiliary Number Field 2</t>
  </si>
  <si>
    <t>Buyer Auxiliary Number Field 3</t>
  </si>
  <si>
    <t>Buyer Auxiliary Number Field 4</t>
  </si>
  <si>
    <t>Buyer Auxiliary Number Field 5</t>
  </si>
  <si>
    <t>Aggregated By Ship Date</t>
  </si>
  <si>
    <t>A boolean field that will tell if bucketization is done by shipping date or receive date. true value shows the bucketization by ship date</t>
  </si>
  <si>
    <t>Focus</t>
  </si>
  <si>
    <t xml:space="preserve">Either user may set this record as needing focus, this focus can be referenced by reports, widgets, etc.. to navigate directly to a questionable buffer.  </t>
  </si>
  <si>
    <t>Release Number</t>
  </si>
  <si>
    <t>?</t>
  </si>
  <si>
    <t>External reference to 3rd party system that may refer to forecast by a “number” rather than by date.  The “number” may have text in it thus it’s a String.  Maybe used to trigger History snapshot if the same BOF record is sent with a different Release.</t>
  </si>
  <si>
    <t>Last Modified Request Date</t>
  </si>
  <si>
    <t>Last time when Request was modified</t>
  </si>
  <si>
    <t>Last Modified Promise Date</t>
  </si>
  <si>
    <t>Last time when Promise was modified</t>
  </si>
  <si>
    <t>Promise Quantity provided by Vendor.</t>
  </si>
  <si>
    <t>Planned Promise Quantity</t>
  </si>
  <si>
    <t xml:space="preserve">Planned Promise Quantity. Aggregate promise quantity as calculated by the Bucketization Order Forecast Promising Engine. </t>
  </si>
  <si>
    <t>Vendor Comments</t>
  </si>
  <si>
    <t>Comments of Vendor on Order Forecast Collaboration</t>
  </si>
  <si>
    <t>Vendor Reason Code</t>
  </si>
  <si>
    <t>VendorReasonCode: Default"</t>
  </si>
  <si>
    <t>Vendor Auxiliary Field 1</t>
  </si>
  <si>
    <t>Auxiliary Field to store additional information related to model by vendor</t>
  </si>
  <si>
    <t>Vendor Auxiliary Field 2</t>
  </si>
  <si>
    <t>Vendor Auxiliary Field 3</t>
  </si>
  <si>
    <t>Vendor Auxiliary Field 4</t>
  </si>
  <si>
    <t>Vendor Auxiliary Field 5</t>
  </si>
  <si>
    <t>Vendor Auxiliary Number Field 1</t>
  </si>
  <si>
    <t>Numeric Auxiliary Field to store additional information related to model by Vendor</t>
  </si>
  <si>
    <t>Vendor Auxiliary Number Field 2</t>
  </si>
  <si>
    <t>Vendor Auxiliary Number Field 3</t>
  </si>
  <si>
    <t>Vendor Auxiliary Number Field 4</t>
  </si>
  <si>
    <t>Vendor Auxiliary Number Field 5</t>
  </si>
  <si>
    <t>Enterprise name of the owner of the order</t>
  </si>
  <si>
    <t>PSA Org</t>
  </si>
  <si>
    <t>Organization name of the owner of the order</t>
  </si>
  <si>
    <t>Enterprise name of the buyer</t>
  </si>
  <si>
    <t>Organization name of the buyer</t>
  </si>
  <si>
    <t>Pharma Ent</t>
  </si>
  <si>
    <t>Enterprise name of the seller</t>
  </si>
  <si>
    <t>Pharma Org</t>
  </si>
  <si>
    <t>Organization name of the seller</t>
  </si>
  <si>
    <t>Name of the vendor</t>
  </si>
  <si>
    <t>Customer Enterprise Name</t>
  </si>
  <si>
    <t>Enterprise name of the customer</t>
  </si>
  <si>
    <t>Name of the customer</t>
  </si>
  <si>
    <t>Customer Organization Name</t>
  </si>
  <si>
    <t>Organization name of the customer</t>
  </si>
  <si>
    <t>Enterprise name of the orders ShipFrom location</t>
  </si>
  <si>
    <t>Organization name of the orders ShipFrom location</t>
  </si>
  <si>
    <t>Enterprise name of the orders ShipTo location</t>
  </si>
  <si>
    <t>Organization name of the orders ShipTo location</t>
  </si>
  <si>
    <t>Sync_PO_10001</t>
  </si>
  <si>
    <t>STATE</t>
  </si>
  <si>
    <t>New</t>
  </si>
  <si>
    <t>Order State</t>
  </si>
  <si>
    <t xml:space="preserve">Enterprise name of the orders ShipTo location. </t>
  </si>
  <si>
    <t xml:space="preserve">Organization name of the orders ShipTo location. </t>
  </si>
  <si>
    <t>Country Site</t>
  </si>
  <si>
    <t xml:space="preserve">Site name of the orders ShipTo location. </t>
  </si>
  <si>
    <t>Street details of the orders ShipTo location</t>
  </si>
  <si>
    <t>City details of the orders ShipTo location</t>
  </si>
  <si>
    <t>State details of the orders ShipTo location</t>
  </si>
  <si>
    <t>Zipcode details of the orders ShipTo location</t>
  </si>
  <si>
    <t>Country details of the orders ShipTo location</t>
  </si>
  <si>
    <t>Pharma Site</t>
  </si>
  <si>
    <t>Site name of the orders ShipFrom location</t>
  </si>
  <si>
    <t>Street details of the orders ShipFrom location</t>
  </si>
  <si>
    <t>City details of the orders ShipFrom location</t>
  </si>
  <si>
    <t>State details of the orders ShipFrom location</t>
  </si>
  <si>
    <t>Zipcode details of the orders ShipFrom location</t>
  </si>
  <si>
    <t>Country details of the orders ShipFrom location</t>
  </si>
  <si>
    <t>TRCK</t>
  </si>
  <si>
    <t>Trans Mode used for order</t>
  </si>
  <si>
    <t>Origin</t>
  </si>
  <si>
    <t>2023-11-10T12:00:00-0700</t>
  </si>
  <si>
    <t>Request Ship Date for delivery schedule</t>
  </si>
  <si>
    <t>2023-11-15T12:00:00-0700</t>
  </si>
  <si>
    <t>Request Delivery Date for delivery schedule</t>
  </si>
  <si>
    <t>Order line Number</t>
  </si>
  <si>
    <t>SCC.OrderLine.State</t>
  </si>
  <si>
    <t>Order Line State</t>
  </si>
  <si>
    <t>TradeItem-Quinine Dihydrochloride 200 mg/2 mL Ampoule</t>
  </si>
  <si>
    <t>Requested Qty for delivery schedule</t>
  </si>
  <si>
    <t>unit price of the item</t>
  </si>
  <si>
    <t>Unit Of Measure in which quanities are expressed on the order line.</t>
  </si>
  <si>
    <t>Currency of all monetary values on the order line.</t>
  </si>
  <si>
    <t>Buyer user code</t>
  </si>
  <si>
    <t>planner user code</t>
  </si>
  <si>
    <t>is this a spot purchase order</t>
  </si>
  <si>
    <t>Street No 1</t>
  </si>
  <si>
    <t>Request Schedule Number. This can be system generated or provided by the creator via integration.</t>
  </si>
  <si>
    <t>SCC.RequestSchedule.State</t>
  </si>
  <si>
    <t>State of the request schedule</t>
  </si>
  <si>
    <t>Link to the parent order of this order.</t>
  </si>
  <si>
    <t>Order number of a parent order which is external to the ONE system.</t>
  </si>
  <si>
    <t>Delivery Schedule Number. Can be system generated or provided by the order delivery schedule creator via integration.</t>
  </si>
  <si>
    <t>SCC.DeliverySchedule.State</t>
  </si>
  <si>
    <t>State of the delivery schedule</t>
  </si>
  <si>
    <t>Quantity agreed by the buyer and vendor of the item specified at the order line level.</t>
  </si>
  <si>
    <t>promise quantity by vendor</t>
  </si>
  <si>
    <t xml:space="preserve">shipped quantity </t>
  </si>
  <si>
    <t>received quantity</t>
  </si>
  <si>
    <t>Promise Delivery date by vendor</t>
  </si>
  <si>
    <t>Promise Ship Date by Vendor</t>
  </si>
  <si>
    <t>Model link to the Contract model</t>
  </si>
  <si>
    <t>ContractTerms</t>
  </si>
  <si>
    <t>Model link to ContractLine</t>
  </si>
  <si>
    <t>Ext Creation Date</t>
  </si>
  <si>
    <t>The creation date of the order transaction in the external system.</t>
  </si>
  <si>
    <t>Planner Notes</t>
  </si>
  <si>
    <t>Buyer Planners Notes.</t>
  </si>
  <si>
    <t>Request Inco Date</t>
  </si>
  <si>
    <t>Requested Inco Date by Buyer - Use Requested Inco Date Start date and Requested Inco Date End Date for date ranges</t>
  </si>
  <si>
    <t>Promise Inco Date</t>
  </si>
  <si>
    <t>Promised Inco Date by Supplier - Use Promised Inco Date Start date and Promised Inco Date End Date for date ranges</t>
  </si>
  <si>
    <t>Agreed Inco Date</t>
  </si>
  <si>
    <t>Agreed Inco Date by Buyer and Supplier - Use Agreed Inco Date Start date and Agreed Inco Date End Date for date ranges</t>
  </si>
  <si>
    <t>Request Min Item Expiry Date</t>
  </si>
  <si>
    <t>Requested minimum item expiry date by the Seller</t>
  </si>
  <si>
    <t>Promise Min Item Expiry Date</t>
  </si>
  <si>
    <t>Promised minimum item expiry date by the Seller</t>
  </si>
  <si>
    <t>Agreed Min Item Expiry Date</t>
  </si>
  <si>
    <t>Agreed minimum item expiry date by the both the parties(Buyer and Seller)</t>
  </si>
  <si>
    <t>Request Inco Date Start Date</t>
  </si>
  <si>
    <t>Requested inco date Start - Inco date is used to identify the date when transfer of control occur in global trade.</t>
  </si>
  <si>
    <t>Request Inco Date End Date</t>
  </si>
  <si>
    <t>Requested inco date End - Inco date is used to identify the date when transfer of control occur in global trade.</t>
  </si>
  <si>
    <t>Promise Inco Date Start Date</t>
  </si>
  <si>
    <t>Promise inco date Start - Inco date is used to identify the date when transfer of control occur in global trade.</t>
  </si>
  <si>
    <t>Promise Inco Date End Date</t>
  </si>
  <si>
    <t>Promise inco date End - Inco date is used to identify the date when transfer of control occur in global trade.</t>
  </si>
  <si>
    <t>Agreed Inco Date Start Date</t>
  </si>
  <si>
    <t>Agreed inco date Start - Inco date is used to identify the date when transfer of control occur in global trade.</t>
  </si>
  <si>
    <t>Agreed Inco Date End Date</t>
  </si>
  <si>
    <t>Agreed inco date End - Inco date is used to identify the date when transfer of control occur in global trade.</t>
  </si>
  <si>
    <t>Defines the program name for order lines that are placed as part of an enterprise level defined program. Overrides Program at the header level.</t>
  </si>
  <si>
    <t>References</t>
  </si>
  <si>
    <t>Captures the dynamic references as JSON with key, value pair for order</t>
  </si>
  <si>
    <t>Country-DC</t>
  </si>
  <si>
    <t>Deviation Reason Code</t>
  </si>
  <si>
    <t>DeviationReasonCode</t>
  </si>
  <si>
    <t>Parent Request Schedule Number</t>
  </si>
  <si>
    <t>Capture the parent request schedule key</t>
  </si>
  <si>
    <t>Parent Order Auxiliary Key</t>
  </si>
  <si>
    <t>Parent Order Owning Org Enterprise Name</t>
  </si>
  <si>
    <t>Parent Order Owning Org Name</t>
  </si>
  <si>
    <t>Parent Order Line Auxiliary Key</t>
  </si>
  <si>
    <t>Parent Order Line of this order line.</t>
  </si>
  <si>
    <t>Parent Order Line Line Number</t>
  </si>
  <si>
    <t>Parent Order Line Order Number</t>
  </si>
  <si>
    <t>Parent Order Line Owning Org Enterprise Name</t>
  </si>
  <si>
    <t>Parent Order Line Owning Org Name</t>
  </si>
  <si>
    <t>Packing Resource Enterprise Name</t>
  </si>
  <si>
    <t>Back Order Quantity</t>
  </si>
  <si>
    <t>Quantity that has been back ordered by the supplier.</t>
  </si>
  <si>
    <t>Back Order Reason Code</t>
  </si>
  <si>
    <t>Reason code for backorder quantity.</t>
  </si>
  <si>
    <t>Rs Trans Mode Name</t>
  </si>
  <si>
    <t>OMS.CreateFromInteg</t>
  </si>
  <si>
    <t>Actions Supported : OMS.SavePO, OMS.CreateFromInteg, OMS.UpdateFromInteg, OMS.CreateOrUpdateFromInteg, OMS.Create PO, OMS.CancelFromInteg</t>
  </si>
  <si>
    <t>Vendor Name as defined in the Vendor Master.</t>
  </si>
  <si>
    <t xml:space="preserve">Customer Name as defined in the Customer Master.. </t>
  </si>
  <si>
    <t>Enterprise Name of the Ship To Site.. Is IsSpot is 0.</t>
  </si>
  <si>
    <t>Organization Name of the Ship To Site.. Is IsSpot is 0.</t>
  </si>
  <si>
    <t>PSA WH-Site</t>
  </si>
  <si>
    <t>Ship To Site Name.. Is IsSpot is 0.</t>
  </si>
  <si>
    <t>Ship To Address. Is ShipToSiteName is not set.</t>
  </si>
  <si>
    <t>UNITED ARAB EMIRATES</t>
  </si>
  <si>
    <t>Ship From Address. If ext ship from site is provided</t>
  </si>
  <si>
    <t>CARGO_FLIGHT</t>
  </si>
  <si>
    <t>Freight Terms of Sale (Free On Board) Code. If spot PO is true</t>
  </si>
  <si>
    <t>Freight Terms of Sale (Free On Board) charge point (origin, destination). If spot PO is true</t>
  </si>
  <si>
    <t>2023-12-01T05:11:45+0000</t>
  </si>
  <si>
    <t>2023-12-01T06:11:45+0000</t>
  </si>
  <si>
    <t>@HARIOM TO FILL THE EXAMPLE</t>
  </si>
  <si>
    <t>Used to specify the generic item before the specific item is known.. Provide Generic item if Specific item is not provided</t>
  </si>
  <si>
    <t>Specific Item Name</t>
  </si>
  <si>
    <t>Used to specify the specific item if the generic item is specified.. Provide Specific item if Generic item is not provided</t>
  </si>
  <si>
    <t>External item name. Used when the item is not a part of ONE master data.. If creating Spot PO then please provide one of the below - Generic, Specific or Ext Item</t>
  </si>
  <si>
    <t>Freight Entered</t>
  </si>
  <si>
    <t>Defaults to Product.</t>
  </si>
  <si>
    <t>Requested quantity</t>
  </si>
  <si>
    <t>Unit price. If ExtItemName is set.</t>
  </si>
  <si>
    <t>Quantity Unit Of Measure. If ExtItemName is set.</t>
  </si>
  <si>
    <t>Currency code. If ExtItemName is set.</t>
  </si>
  <si>
    <t>Is Auto Receipt</t>
  </si>
  <si>
    <t>Indicates that the order expects no receipt transactions as auto receipting is enabled.</t>
  </si>
  <si>
    <t>Govt Contract No</t>
  </si>
  <si>
    <t>Captures government contract number information at the order line level.</t>
  </si>
  <si>
    <t>Undefinitized Contract</t>
  </si>
  <si>
    <t>Indicates whether or not the pricing for line is based on an undefinitized contract where the pricing could potentially change later.</t>
  </si>
  <si>
    <t>RMA Number</t>
  </si>
  <si>
    <t>Return Material Authorization Number.</t>
  </si>
  <si>
    <t>Ship With Group Ref</t>
  </si>
  <si>
    <t>Identifier that associates different orders that are expected to be shipped together. For example, orders that are aggregated by OA Engine have same ShipWithGroupRef</t>
  </si>
  <si>
    <t>2023-12-01T05:33:21+0000</t>
  </si>
  <si>
    <t>512</t>
  </si>
  <si>
    <t>Vendor Notes</t>
  </si>
  <si>
    <t>Vendor notes.</t>
  </si>
  <si>
    <t>Packing Quantity</t>
  </si>
  <si>
    <t>Quantity of the order converted to the PackingUOM unit of measure.</t>
  </si>
  <si>
    <t>Packing UOM</t>
  </si>
  <si>
    <t>Unit of measure for the packing quantity.</t>
  </si>
  <si>
    <t>Buyer Order Approval Date</t>
  </si>
  <si>
    <t>Timestamp of when the buyer approved the order.</t>
  </si>
  <si>
    <t>2023-12-01T06:33:21+0000</t>
  </si>
  <si>
    <t xml:space="preserve">Planned delivery date of the delivery schedule. </t>
  </si>
  <si>
    <t>Buyer Confirm Remark</t>
  </si>
  <si>
    <t>This field is used to add notes on enabling or disabling the Buyer Not Acceptable flag and on Buyer Confirm.</t>
  </si>
  <si>
    <t>Buyer Not Acceptable</t>
  </si>
  <si>
    <t>Flag to indicate the buyer acceptance/non-acceptance of the changes made by the vendor.</t>
  </si>
  <si>
    <t>External Doc Number</t>
  </si>
  <si>
    <t>External document number reference.</t>
  </si>
  <si>
    <t>Link to the buyer's item.. If Generic/Specific or Ext Item is not provided then need to provide this.</t>
  </si>
  <si>
    <t>The vendor promised delivery date for this order delivery schedule.</t>
  </si>
  <si>
    <t>Quantity promised by the vendor of the item specified at the order line level.</t>
  </si>
  <si>
    <t>The vendor promised ship date for this order delivery schedule.</t>
  </si>
  <si>
    <t>Schedule level action name. Available actions: OMS.AcceptVendorChangeLine,OMS.RejectVendorChangeLine,OMS.AcceptVendorRSChanges,OMS.RejectVendorRSChanges</t>
  </si>
  <si>
    <t>USAID Enterprise</t>
  </si>
  <si>
    <t>USAID Malaria</t>
  </si>
  <si>
    <t>ICL?</t>
  </si>
  <si>
    <t>QuTI?</t>
  </si>
  <si>
    <t>Field to capture PGL details. Used to create Order line of Category type.</t>
  </si>
  <si>
    <t>Product Group Product Group Enterprise Name</t>
  </si>
  <si>
    <t>Product Group Product Group Type Name</t>
  </si>
  <si>
    <t>Lot Number</t>
  </si>
  <si>
    <t>This captures the lot number for the selected item if lot exists in the system.</t>
  </si>
  <si>
    <t>Lot Owner</t>
  </si>
  <si>
    <t>Ext Lot</t>
  </si>
  <si>
    <t>100</t>
  </si>
  <si>
    <t>External Lot Number. It can be used to provided lot number if lot does not exist in the system</t>
  </si>
  <si>
    <t>Package Name</t>
  </si>
  <si>
    <t>Type of package item used to pack the requested item. It references an item in the item master where item type is 'Package'.</t>
  </si>
  <si>
    <t>Package Enterprise Name</t>
  </si>
  <si>
    <t>Package Item Quantity</t>
  </si>
  <si>
    <t>No of package used to pack the requested items</t>
  </si>
  <si>
    <t>Package Item UOM</t>
  </si>
  <si>
    <t>Requested item should be packed with UOM eg:- EACH,CASE...etc</t>
  </si>
  <si>
    <t>All</t>
  </si>
  <si>
    <t>Requisition Line Line Number</t>
  </si>
  <si>
    <t>RequisitionLine from which order line has been generated.</t>
  </si>
  <si>
    <t>Line Requisition Number</t>
  </si>
  <si>
    <t>Requisition Line Requesting Org Enterprise Name</t>
  </si>
  <si>
    <t>Requisition Line Requesting Org Name</t>
  </si>
  <si>
    <t>Universal Item Identifier</t>
  </si>
  <si>
    <t>Universal item identifier. No validation is performed on this field - can be from any universal system in place at the order owner.</t>
  </si>
  <si>
    <t>Line Weight Amount</t>
  </si>
  <si>
    <t>LineWeightAmount</t>
  </si>
  <si>
    <t>Line Weight UOM</t>
  </si>
  <si>
    <t>LineWeightUOM</t>
  </si>
  <si>
    <t>Line Volume Amount</t>
  </si>
  <si>
    <t>LineVolumeAmount</t>
  </si>
  <si>
    <t>Line Volume UOM</t>
  </si>
  <si>
    <t>LineVolumeUOM</t>
  </si>
  <si>
    <t>Ext End Customer PO No</t>
  </si>
  <si>
    <t>External End Customer PO Number</t>
  </si>
  <si>
    <t>Blanket Order Number</t>
  </si>
  <si>
    <t>Blanket Line Number</t>
  </si>
  <si>
    <t>Blanket Order's Line Number</t>
  </si>
  <si>
    <t>Ship to Location's Enterprise</t>
  </si>
  <si>
    <t>Ship to Location's Organization</t>
  </si>
  <si>
    <t>Ship From Location's Enterprise</t>
  </si>
  <si>
    <t>Ship From Location's Organization</t>
  </si>
  <si>
    <t>Reason Code for Deviation</t>
  </si>
  <si>
    <t>Accept Backordered</t>
  </si>
  <si>
    <t>Price Modifier per group of items, total line price computed by (quanityt/priceUOM) * price UOM.</t>
  </si>
  <si>
    <t>Request Price Per</t>
  </si>
  <si>
    <t>Price UOM requested by the buyer for the item specified at the order line level. Price UOMs can be different in case of multiple delivery schedules.</t>
  </si>
  <si>
    <t>This field is used to create hold for the given reason codes. Supports comma separated list of multiple reason codes.</t>
  </si>
  <si>
    <t>This field is used to close hold for the given reason codes. Supports comma separated list of multiple reason codes.</t>
  </si>
  <si>
    <t>Buyer Collaboration Reason Code</t>
  </si>
  <si>
    <t>Reason for buyer collaboration.</t>
  </si>
  <si>
    <t>Buyer Collaboration Reason Comment</t>
  </si>
  <si>
    <t>Comment for by buyer for collaboration.</t>
  </si>
  <si>
    <t>Delivery Group Number</t>
  </si>
  <si>
    <t>All request schedules with same Delivery Group Number(DGN) should be planned to deliver in one Shipment.</t>
  </si>
  <si>
    <t>Commodity Code Level 1 Name</t>
  </si>
  <si>
    <t>Commodity Code associated with the item on this order line.</t>
  </si>
  <si>
    <t>Commodity Code Level 2 Name</t>
  </si>
  <si>
    <t>Commodity Code Level 3 Name</t>
  </si>
  <si>
    <t>Commodity Code Level 4 Name</t>
  </si>
  <si>
    <t>Commodity Code Level 5 Name</t>
  </si>
  <si>
    <t>Commodity Code Product Group Enterprise Name</t>
  </si>
  <si>
    <t>Commodity Code Product Group Type Name</t>
  </si>
  <si>
    <t>Ext Commodity Code</t>
  </si>
  <si>
    <t>External Commodity Code associated with the item on this order line.</t>
  </si>
  <si>
    <t>PSA</t>
  </si>
  <si>
    <t>CreateShipmentViaInteg, UpdateShipmentViaInteg, &amp; SaveToConfirmedViaInteg are the only valid values. Other state changes come via the Tracking Event Interface.</t>
  </si>
  <si>
    <t>Action to be executed, possible values:CreateShipmentViaInteg, UpdateShipmentViaInteg, DeleteShipmentViaInteg, SaveToConfirmedViaInteg, CancelShipmentViaInteg, RemoveShipmentFromMovementViaInteg</t>
  </si>
  <si>
    <t>Shipment Number</t>
  </si>
  <si>
    <t>SN4104</t>
  </si>
  <si>
    <t>Shipment number identifies a shipment uniquely</t>
  </si>
  <si>
    <t>Creation Enterprise Name</t>
  </si>
  <si>
    <t>Name of the Creation Enterprise</t>
  </si>
  <si>
    <t>Name of the Creation Organization</t>
  </si>
  <si>
    <t>Ship From Partner Name</t>
  </si>
  <si>
    <t>Name of the partner where the shipment is going to be shipped from</t>
  </si>
  <si>
    <t>Ship From Partner Profile Name</t>
  </si>
  <si>
    <t>Nme of the partner profile where the shipment is going to be shipped from</t>
  </si>
  <si>
    <t>Ship To Partner Name</t>
  </si>
  <si>
    <t>Name of the partner where the shipment is going to be shipped to</t>
  </si>
  <si>
    <t>Ship To Partner Profile Name</t>
  </si>
  <si>
    <t>Name of the partner profile where the shipment is going to be shipped to</t>
  </si>
  <si>
    <t>Ship From Enterprise Name</t>
  </si>
  <si>
    <t>Name of the Enteprise where the shipment is going to be shipped from</t>
  </si>
  <si>
    <t>Ship From Organization Name</t>
  </si>
  <si>
    <t>Name of the Organization where the shipment is going to be shipped from</t>
  </si>
  <si>
    <t>Name of the site where the shipment is going to be shipped from</t>
  </si>
  <si>
    <t>Ship From Partner Site Alias</t>
  </si>
  <si>
    <t>Alias name of the partner site where the shipment is going to be shipped from</t>
  </si>
  <si>
    <t>Temp Ship From Enterprise Name</t>
  </si>
  <si>
    <t>Name of the Enterprise incase it is a temporary ShipFrom Address</t>
  </si>
  <si>
    <t>Temp Ship From Organization Name</t>
  </si>
  <si>
    <t>Name of the Organization incase it is a temporary ShipFrom Address</t>
  </si>
  <si>
    <t>Temp Ship From Site Name</t>
  </si>
  <si>
    <t>Name of the Site incase it is a temporary ShipFrom Address</t>
  </si>
  <si>
    <t>Temp Ship From Country</t>
  </si>
  <si>
    <t>2 letter Country code where the temporary ShipFrom Address is located</t>
  </si>
  <si>
    <t>Temp Ship From State</t>
  </si>
  <si>
    <t>Name of the State where the temporary ShipFrom Address is located</t>
  </si>
  <si>
    <t>Temp Ship From City</t>
  </si>
  <si>
    <t>Name of the City where the temporary ShipFrom Address is located</t>
  </si>
  <si>
    <t>Temp Ship From Postal Code</t>
  </si>
  <si>
    <t>Postal Code where the temporary ShipFrom Address is located</t>
  </si>
  <si>
    <t>Temp Ship From Street 1</t>
  </si>
  <si>
    <t>Name of the Street1 where the temporary ShipFrom Address is located</t>
  </si>
  <si>
    <t>Temp Ship From Street 2</t>
  </si>
  <si>
    <t>Name of the Street2 where the temporary ShipFrom Address is located</t>
  </si>
  <si>
    <t>Ship From Contact</t>
  </si>
  <si>
    <t>Contact Information(like Name, Business Phone, Fax, etc.) for the originating location.</t>
  </si>
  <si>
    <t>Ship To Enterprise Name</t>
  </si>
  <si>
    <t>Name of the Enteprise where the shipment is going to be shipped to</t>
  </si>
  <si>
    <t>Ship To Organization Name</t>
  </si>
  <si>
    <t>Name of the Organization where the shipment is going to be shipped to</t>
  </si>
  <si>
    <t>Name of the site where the shipment is going to be shipped to</t>
  </si>
  <si>
    <t>Ship To Partner Site Alias</t>
  </si>
  <si>
    <t>Alias name of the partner site where the shipment is going to be shipped to</t>
  </si>
  <si>
    <t>Temp Ship To Enterprise Name</t>
  </si>
  <si>
    <t>Name of the Enterprise incase it is a temporary ShipTo Address</t>
  </si>
  <si>
    <t>Temp Ship To Organization Name</t>
  </si>
  <si>
    <t>Name of the Organization incase it is a temporary ShipTo Address</t>
  </si>
  <si>
    <t>Temp Ship To Site Name</t>
  </si>
  <si>
    <t>Name of the Site Name incase it is a temporary ShipTo Address</t>
  </si>
  <si>
    <t>Temp Ship To Country</t>
  </si>
  <si>
    <t>2 letter Country code where the temporary ShipTo Address is located</t>
  </si>
  <si>
    <t>Temp Ship To State</t>
  </si>
  <si>
    <t>Name of the State where the temporary ShipTo Address is located</t>
  </si>
  <si>
    <t>Temp Ship To City</t>
  </si>
  <si>
    <t>Name of the City where the temporary ShipTo Address is located</t>
  </si>
  <si>
    <t>Temp Ship To Postal Code</t>
  </si>
  <si>
    <t>Postal Code where the temporary ShipTo Address is located</t>
  </si>
  <si>
    <t>Temp Ship To Street 1</t>
  </si>
  <si>
    <t>Name of the Street1 where the temporary ShipTo Address is located</t>
  </si>
  <si>
    <t>Temp Ship To Street 2</t>
  </si>
  <si>
    <t>Name of the Street2 where the temporary ShipTo Address is located</t>
  </si>
  <si>
    <t>Ship To Contact</t>
  </si>
  <si>
    <t>Contact Information(like Name, Business Phone, Fax, etc.) for the terminating location.</t>
  </si>
  <si>
    <t>Current Carrier Enterprise Name</t>
  </si>
  <si>
    <t>Carrier Enterprise Name</t>
  </si>
  <si>
    <t>Current Carrier Organization Name</t>
  </si>
  <si>
    <t>Carrier Organization Name</t>
  </si>
  <si>
    <t>Carrier Partner Name</t>
  </si>
  <si>
    <t>Carrier Partner Profile Name</t>
  </si>
  <si>
    <t>Std Carrier Alpha Code</t>
  </si>
  <si>
    <t>Carrier SCAC code</t>
  </si>
  <si>
    <t>Off Network Carrier</t>
  </si>
  <si>
    <t>Name of the Carrier, if he is not part of ONE Network</t>
  </si>
  <si>
    <t>Current Carrier Contact</t>
  </si>
  <si>
    <t>Contact Information(like Name, Business Phone, Fax, etc.) for the shipment's assigned carrier.</t>
  </si>
  <si>
    <t>Bill To Enterprise Name</t>
  </si>
  <si>
    <t>Bill To Organization Name</t>
  </si>
  <si>
    <t>Bill To Site Name</t>
  </si>
  <si>
    <t>Bill To Country</t>
  </si>
  <si>
    <t>Bill To State</t>
  </si>
  <si>
    <t>Bill To City</t>
  </si>
  <si>
    <t>Bill To Postal Code</t>
  </si>
  <si>
    <t>Bill To Street 1</t>
  </si>
  <si>
    <t>Bill To Address Street1</t>
  </si>
  <si>
    <t>Bill To Street 2</t>
  </si>
  <si>
    <t xml:space="preserve">Bill To Address Street2 </t>
  </si>
  <si>
    <t>Bill To Contact</t>
  </si>
  <si>
    <t>Contact information for Billing</t>
  </si>
  <si>
    <t>Earliest Ship Target Date</t>
  </si>
  <si>
    <t>The earliest date at which this shipment will be available for shipping. If a pickup appointment is needed for this shipment then this is the date that we use to get the appointment.</t>
  </si>
  <si>
    <t>Pickup Date Range Start</t>
  </si>
  <si>
    <t>Planned Shipment Pickup Date range start</t>
  </si>
  <si>
    <t>Pickup Date Range End</t>
  </si>
  <si>
    <t>Planned Shipment Pickup Date range end</t>
  </si>
  <si>
    <t>Pickup Appointment Required</t>
  </si>
  <si>
    <t>Indicated if pickup appointment is required. If not set, appointment can not be scheduled</t>
  </si>
  <si>
    <t>Earliest Delivery Target Date</t>
  </si>
  <si>
    <t>The earliest date at which this shipment will be available for delivery. If this shipment needs a delviery appointment then this is date we will try to get the appointment on.</t>
  </si>
  <si>
    <t>Delivery Date Range Start</t>
  </si>
  <si>
    <t>Planned Shipment Delivery DateRange Start</t>
  </si>
  <si>
    <t>Delivery Date Range End</t>
  </si>
  <si>
    <t>Planned Shipment Delivery DateRange End</t>
  </si>
  <si>
    <t>Delivery Appointment Required</t>
  </si>
  <si>
    <t>Indicated if delivery appointment is required. If not set, appointment can not be scheduled</t>
  </si>
  <si>
    <t>Load Type</t>
  </si>
  <si>
    <t>The Load Type to be used for the shipment delivery. The load type determines the amount of time it will take to unload the shipment, which specific doors can handle that load, etc.</t>
  </si>
  <si>
    <t>Equipment Type</t>
  </si>
  <si>
    <t>ALL</t>
  </si>
  <si>
    <t>Equipment used for shipping, such as Dry van or Reefer van.</t>
  </si>
  <si>
    <t>Order Ref Number</t>
  </si>
  <si>
    <t>PO4104</t>
  </si>
  <si>
    <t>Order Reference Number for the shipment</t>
  </si>
  <si>
    <t>Movement Number</t>
  </si>
  <si>
    <t>Movement Number of the movement that contains the Shipment</t>
  </si>
  <si>
    <t>Freight Terms</t>
  </si>
  <si>
    <t>Collect</t>
  </si>
  <si>
    <t>Freight Terms (Eg. PREPAID or COLLECT)</t>
  </si>
  <si>
    <t>Special Instructions</t>
  </si>
  <si>
    <t>Any Special Instructions on how to execute or handle the Shipment. This is an information only field.</t>
  </si>
  <si>
    <t>Pickup Commodity Code</t>
  </si>
  <si>
    <t>The Commodity type to use for the shipment at the origination site. This is used by the Scheduling application to determine the Dock Door Group to use while scheduling the pickup appointment. (E.g. Meat, Frozen, Groceries)</t>
  </si>
  <si>
    <t>Delivery Commodity Code</t>
  </si>
  <si>
    <t>The Commodity type to use for the shipment at the destination site. This is used by the Scheduling application to determine the Dock Door Group to use while scheduling the delivery appointment. (E.g. Meat, Frozen, Groceries)</t>
  </si>
  <si>
    <t>Freight Controlled By System</t>
  </si>
  <si>
    <t>Indicates if this Shipment's Transportation is managed by this system. 1 inidates Yes(Controlled) and 0 indicates No(Non-Controlled). We can only tender and rate controlled shipments. We can however schedule appointments on both controlled and non-controlled shipments. FreightControlledBySystem is a mandatory field while creating a shipment. For further operations on shipment, this flag is non-mandatory.</t>
  </si>
  <si>
    <t>Bill Of Lading Number</t>
  </si>
  <si>
    <t>Routing Number</t>
  </si>
  <si>
    <t>Routing Document Number</t>
  </si>
  <si>
    <t>Identifier that associates different shipments that are expected to be executed together. For example, Shipments traveling on the same Equipment will have the same ShipWithGroupRef.</t>
  </si>
  <si>
    <t>Shipment Type</t>
  </si>
  <si>
    <t>User defined type of shipments. Can be added dynamically</t>
  </si>
  <si>
    <t>Equipment Size.</t>
  </si>
  <si>
    <t>Equipment Number</t>
  </si>
  <si>
    <t>The actual Id the Equipment that will be used to execute this Shipment. E.g. This could be the License Place No, or VIN, or an internal unique id.</t>
  </si>
  <si>
    <t>Allowance Amount</t>
  </si>
  <si>
    <t>Allowance Amount on the Shipment</t>
  </si>
  <si>
    <t>Allowance UOM</t>
  </si>
  <si>
    <t>Allowance Cost UOM</t>
  </si>
  <si>
    <t>Pro Number</t>
  </si>
  <si>
    <t>Carriers reference number for freight movement.</t>
  </si>
  <si>
    <t>Tcn Number</t>
  </si>
  <si>
    <t>Transportation Control Number used for tracking</t>
  </si>
  <si>
    <t>Shipment Number Purpose</t>
  </si>
  <si>
    <t>Indicates the mannor in which shipment has to be interpreted by the client system</t>
  </si>
  <si>
    <t>Master Bill Of Lading</t>
  </si>
  <si>
    <t>Shipment Length</t>
  </si>
  <si>
    <t>Shipment Width</t>
  </si>
  <si>
    <t>Shipment Height</t>
  </si>
  <si>
    <t>Order Type Code</t>
  </si>
  <si>
    <t>Order Type Code (Eg. Replenishipment Order, Customer Order etc)</t>
  </si>
  <si>
    <t>Temperature</t>
  </si>
  <si>
    <t>Shipment goods Temperature (Eg. Frozen is 0 Degrees and Perishable is 32 Degrees)</t>
  </si>
  <si>
    <t>Pickup Number</t>
  </si>
  <si>
    <t>Driver Type</t>
  </si>
  <si>
    <t>Driver Type (Eg. Single or Team Driver)</t>
  </si>
  <si>
    <t>CSR</t>
  </si>
  <si>
    <t>Dispatcher</t>
  </si>
  <si>
    <t>Order Origin State</t>
  </si>
  <si>
    <t>Origin State of the Order</t>
  </si>
  <si>
    <t>Default Freight Class</t>
  </si>
  <si>
    <t>The default FreightClass value to use if no line-level FreightClass values exist.</t>
  </si>
  <si>
    <t>Customer Order Ref</t>
  </si>
  <si>
    <t>Customer Order Reference Number</t>
  </si>
  <si>
    <t>Service Level</t>
  </si>
  <si>
    <t>Service Level of Shipment (E.g. Standard Delivery, Sameday Delivery, etc).</t>
  </si>
  <si>
    <t>Shipment Line Number</t>
  </si>
  <si>
    <t>Shipment Line Item Name</t>
  </si>
  <si>
    <t>Non Catalogued Item Name</t>
  </si>
  <si>
    <t>Non Catalogued ItemName. Used if there is no Item Master</t>
  </si>
  <si>
    <t>Item Description</t>
  </si>
  <si>
    <t>Order Creation Enterprise Name</t>
  </si>
  <si>
    <t>Order Creation Organization Name</t>
  </si>
  <si>
    <t>Each Shipment line fulfils a line item on an order partially or comepletely. This field captures that order's number</t>
  </si>
  <si>
    <t>Order Line Item Number</t>
  </si>
  <si>
    <t>The Order Line that is paritally or completely fulfilled by this Shipment Line</t>
  </si>
  <si>
    <t>Order Schedule Number</t>
  </si>
  <si>
    <t>In case of partial filfilment of an order line item it will have mutiple schedules which are shipped in different shipments. This field captures the order schedule number.</t>
  </si>
  <si>
    <t>The quantity that was shipped as part of this line.</t>
  </si>
  <si>
    <t>The quantity that was received at the delivery location for this line. This number can differ from the shipped quantity in case of loss or damage.</t>
  </si>
  <si>
    <t>Ordered Quantity</t>
  </si>
  <si>
    <t>The quantity ordered for this item.</t>
  </si>
  <si>
    <t>Quantity Unit Of Measure</t>
  </si>
  <si>
    <t>Quantity Unit Of Measure (Eg. PALLET, CASE etc)</t>
  </si>
  <si>
    <t>Shipped Quantity 2</t>
  </si>
  <si>
    <t>Alternate shipped quantity measurement in another Unit of Measure. (E.g. the Shipped quantity may be in PALLET and this can be in CASE)</t>
  </si>
  <si>
    <t>Received Quantity 2</t>
  </si>
  <si>
    <t>Alternate received quantity measurement in another Unit of Measure.</t>
  </si>
  <si>
    <t>Ordered Quantity 2</t>
  </si>
  <si>
    <t>Alternate ordered quantity measurement in another Unit of Measure.</t>
  </si>
  <si>
    <t>Quantity Unit Of Measure 2</t>
  </si>
  <si>
    <t>Volume</t>
  </si>
  <si>
    <t>Shipment line Volume</t>
  </si>
  <si>
    <t>Volume Unit Of Measure</t>
  </si>
  <si>
    <t>Volume Unit Of Measure (Eg. CUFT, CUMT)</t>
  </si>
  <si>
    <t>Shipment Line Item Weight</t>
  </si>
  <si>
    <t>Weight Unit Of Measure</t>
  </si>
  <si>
    <t>Weight Unit Of Measure (Eg. POUND, KG etc)</t>
  </si>
  <si>
    <t>Freight Class of the item (Eg: 50, 60 etc) used for LTL rating.</t>
  </si>
  <si>
    <t>Apply Common Attributes Across Siblings</t>
  </si>
  <si>
    <t>If this is set to true it will apply the changes to all its sibling shipments also</t>
  </si>
  <si>
    <t>Disable Consolidation</t>
  </si>
  <si>
    <t>If this is set to true then it will skip movement generation</t>
  </si>
  <si>
    <t>Pickup Appointment Code</t>
  </si>
  <si>
    <t>Appointment Code that derives Pickup Dock Door</t>
  </si>
  <si>
    <t>Delivery Appointment Code</t>
  </si>
  <si>
    <t>Appointment Code that derives Delivery Dock Door</t>
  </si>
  <si>
    <t>Customer Of Transportation Controlling Enterprise Name</t>
  </si>
  <si>
    <t>Client Enterpise</t>
  </si>
  <si>
    <t>Customer Of Transportation Controlling Organization Name</t>
  </si>
  <si>
    <t>Client Organization</t>
  </si>
  <si>
    <t>Parent Shipment Creation Enterprise Name</t>
  </si>
  <si>
    <t>Parent Shipment Enterprise Name</t>
  </si>
  <si>
    <t>Parent Shipment Creation Organization Name</t>
  </si>
  <si>
    <t>Parent Shipment Organization Name</t>
  </si>
  <si>
    <t>Parent Shipment Number</t>
  </si>
  <si>
    <t>The number of the shipment for which this shipment is one of the legs. Shipment legs are used to represent sections of a shipment's trip.</t>
  </si>
  <si>
    <t>Pickup Load Type</t>
  </si>
  <si>
    <t>PickupLoadType</t>
  </si>
  <si>
    <t>Static Route Route No</t>
  </si>
  <si>
    <t xml:space="preserve">Static Route used for the shipment leg </t>
  </si>
  <si>
    <t>Enable Promotion</t>
  </si>
  <si>
    <t>If set to true, planning engine uses promotion flexibility instead of regular flexibility window</t>
  </si>
  <si>
    <t>Ship From Site Integ Ref</t>
  </si>
  <si>
    <t>Refs used primarily in indentifying the ShipFrom site in integ messages</t>
  </si>
  <si>
    <t>Ship To Site Integ Ref</t>
  </si>
  <si>
    <t>Refs used primarily in indentifying the ShipTo site in integ messages</t>
  </si>
  <si>
    <t>TC Organization Name</t>
  </si>
  <si>
    <t>Accessorial Names List</t>
  </si>
  <si>
    <t>Semicolon Separated List of Accessorials (Names) to Apply to the Shipment - For Crystal</t>
  </si>
  <si>
    <t>Declared Value Amount</t>
  </si>
  <si>
    <t>Declared Value on the shipment</t>
  </si>
  <si>
    <t>Declared Value UOM</t>
  </si>
  <si>
    <t>Line Hazardous</t>
  </si>
  <si>
    <t>Flag to indicate if this Line Item is classifed as Hazardous Material or Dangerous Goods. If the item is classes as Hazardous Material then the Hazmat Number, Proper Shipping Name, Hazard Class, and Hazmat Contact are required.</t>
  </si>
  <si>
    <t>Line Hazard Class Name</t>
  </si>
  <si>
    <t>A US Department of Transportation (DoT) defined class for the type of Hazardous Material. There are 6 classes with some classes having sub classes.</t>
  </si>
  <si>
    <t>Line Hazmat Contact Name</t>
  </si>
  <si>
    <t>The name of the person to contact to obtain more information related to the Hazardous Material in case of spillage or other incidents.</t>
  </si>
  <si>
    <t>Line Hazmat Contact Phone</t>
  </si>
  <si>
    <t>The phone number to call to obtain more information related to the Hazardous Material in case of spillage or other incidents.</t>
  </si>
  <si>
    <t>Line Hazmat Number Category</t>
  </si>
  <si>
    <t>The UN Code for this Line Item in case of Hazmat. The UN Code is a standard List of codes that identifies the type of Hazmat.</t>
  </si>
  <si>
    <t>Line Hazmat Number</t>
  </si>
  <si>
    <t>Line Hazmat Packaging Group</t>
  </si>
  <si>
    <t>HazmatPackagingGroup</t>
  </si>
  <si>
    <t>Line Proper Shipping Name Enterprise Name</t>
  </si>
  <si>
    <t>The technically correct name for this Hazardous Material. The PSN is used on shipping labels, customs declarations, etc.</t>
  </si>
  <si>
    <t>Line Proper Shipping Name</t>
  </si>
  <si>
    <t>Flag to indicate if this Item is classifed as Hazardous Material or Dangerous Goods. If the item is classes as Hazardous Material then the Hazmat Number, Proper Shipping Name, Hazard Class, and Hazmat Contact are required.</t>
  </si>
  <si>
    <t>Hazard Class Name</t>
  </si>
  <si>
    <t>Hazmat Number Category</t>
  </si>
  <si>
    <t>The UN Code for this item in case of Hazmat. The UN Code is a standard List of codes that identifies the type of Hazmat.</t>
  </si>
  <si>
    <t>Hazmat Number</t>
  </si>
  <si>
    <t>Hazmat Packaging Group</t>
  </si>
  <si>
    <t>Hazmat packaging group.</t>
  </si>
  <si>
    <t>Proper Shipping Name Enterprise Name</t>
  </si>
  <si>
    <t>Proper Shipping Name</t>
  </si>
  <si>
    <t>Is Over Dimension</t>
  </si>
  <si>
    <t>Indicates whether or not the shipment is over dimension.</t>
  </si>
  <si>
    <t>Is Over Weight</t>
  </si>
  <si>
    <t>Indicates whether or not the shipment is over weight.</t>
  </si>
  <si>
    <t>Pickup Change Reason Code</t>
  </si>
  <si>
    <t>Indicates Reason Code for Change in Pickup Date</t>
  </si>
  <si>
    <t>Del Change Reason Code</t>
  </si>
  <si>
    <t>Indicates Reason Code for Change in Delivery Date</t>
  </si>
  <si>
    <t>Carrier Service Level Enterprise Name</t>
  </si>
  <si>
    <t>Service Level to be used for Carrier Rating on Movement for this shipment</t>
  </si>
  <si>
    <t>Carrier Service Level Org Name</t>
  </si>
  <si>
    <t>Carrier Service Level Name</t>
  </si>
  <si>
    <t>Total Shipped Quantity 1</t>
  </si>
  <si>
    <t>Total Shipped Quantity of all shipment lines in the shipment</t>
  </si>
  <si>
    <t>Quantity Unit Of Measure 1</t>
  </si>
  <si>
    <t>Total Shipped Quantity 2</t>
  </si>
  <si>
    <t>Total Shipped Quantity of all shipment lines in the shipment in different Unit Of Measure</t>
  </si>
  <si>
    <t>ShipmentHeader.Quantity Unit Of Measure 2</t>
  </si>
  <si>
    <t>Controlling Site Enterprise Name</t>
  </si>
  <si>
    <t xml:space="preserve">Forwarder Site that is responsible for shipment execution </t>
  </si>
  <si>
    <t>Controlling Site Organization Name</t>
  </si>
  <si>
    <t>Controlling Site Name</t>
  </si>
  <si>
    <t>Return Shipment</t>
  </si>
  <si>
    <t>Indicates whether it is a return shipment</t>
  </si>
  <si>
    <t>Return Shipment Link Creation Enterprise Name</t>
  </si>
  <si>
    <t>ReturnShipmentLink</t>
  </si>
  <si>
    <t>Return Shipment Link Creation Organization Name</t>
  </si>
  <si>
    <t>Return Shipment Link Shipment Number</t>
  </si>
  <si>
    <t>Pickup Instruction</t>
  </si>
  <si>
    <t>Pickup instructions.</t>
  </si>
  <si>
    <t>Delivery Instruction</t>
  </si>
  <si>
    <t>Delivery instructions.</t>
  </si>
  <si>
    <t>Total Volume</t>
  </si>
  <si>
    <t>Total Volume of all shipment lines in the shipment</t>
  </si>
  <si>
    <t>Total Volume Unit Of Measure</t>
  </si>
  <si>
    <t>Volume Unit Of Measure (Eg. CUFT, CUMT etc)</t>
  </si>
  <si>
    <t>Request Date</t>
  </si>
  <si>
    <t>Shipment Request Date</t>
  </si>
  <si>
    <t>Total Weight</t>
  </si>
  <si>
    <t>Total Weight of all shipment lines in the shipment</t>
  </si>
  <si>
    <t>Total Weight Unit Of Measure</t>
  </si>
  <si>
    <t>Expedite</t>
  </si>
  <si>
    <t>This will decide alert priority of mail</t>
  </si>
  <si>
    <t>Discounted Stop</t>
  </si>
  <si>
    <t>Indicates either Pickup or Delivery or both shipment sites are discounted  for stop off rate computation</t>
  </si>
  <si>
    <t>PO Comments</t>
  </si>
  <si>
    <t>Seal No</t>
  </si>
  <si>
    <t>A unique identification code, required by the International Organization for Standardization, associated with a shipping container.</t>
  </si>
  <si>
    <t>Customs Broker Enterprise Name</t>
  </si>
  <si>
    <t>Customs Broker Ent Name</t>
  </si>
  <si>
    <t>Customs Broker Name</t>
  </si>
  <si>
    <t>Customs Broker Org Name</t>
  </si>
  <si>
    <t>External Contract No</t>
  </si>
  <si>
    <t>Incoterms</t>
  </si>
  <si>
    <t>This field is deprecated. However, it is still present for legacy reason. Instead, use IncoTermsEnum field.</t>
  </si>
  <si>
    <t>Ship From Close Time</t>
  </si>
  <si>
    <t>Expected format example: 3:00 AM</t>
  </si>
  <si>
    <t>Broker Service Level</t>
  </si>
  <si>
    <t>Broker Service Level (e.g. Default)</t>
  </si>
  <si>
    <t>SWPM Certified</t>
  </si>
  <si>
    <t>Importation of Solid
Wood Packing Material.</t>
  </si>
  <si>
    <t>Cost Codes</t>
  </si>
  <si>
    <t>Comma separated list of cost codes for the shipment.</t>
  </si>
  <si>
    <t>Unit Price Amount</t>
  </si>
  <si>
    <t>UnitPriceAmount</t>
  </si>
  <si>
    <t>Unit Price UOM</t>
  </si>
  <si>
    <t>UnitPriceUOM</t>
  </si>
  <si>
    <t>No Of Packages Amount</t>
  </si>
  <si>
    <t>NoOfPackagesAmount</t>
  </si>
  <si>
    <t>No Of Packages UOM</t>
  </si>
  <si>
    <t>NoOfPackagesUOM</t>
  </si>
  <si>
    <t>Country Of Mfg</t>
  </si>
  <si>
    <t>The country in which the item was manufactured.</t>
  </si>
  <si>
    <t>Packing Slip No</t>
  </si>
  <si>
    <t>Packing Slip Number.</t>
  </si>
  <si>
    <t>Is Repair Item</t>
  </si>
  <si>
    <t>A Flag to indicate if this Line refers to something that needs repair.</t>
  </si>
  <si>
    <t>Is Warranty Repair</t>
  </si>
  <si>
    <t>Is the repair covered by warranty.</t>
  </si>
  <si>
    <t>Repair Value Amount</t>
  </si>
  <si>
    <t>RepairValueAmount</t>
  </si>
  <si>
    <t>Repair Value UOM</t>
  </si>
  <si>
    <t>RepairValueUOM</t>
  </si>
  <si>
    <t>Is the item duty free.</t>
  </si>
  <si>
    <t>Primary HTS Code</t>
  </si>
  <si>
    <t>Primary Harmonized Tariff Schedule code.</t>
  </si>
  <si>
    <t>Secondary HTS Code</t>
  </si>
  <si>
    <t>Secondary Harmonized Tariff Schedule code.</t>
  </si>
  <si>
    <t>Is Pricing Undefinitized</t>
  </si>
  <si>
    <t>Indicates that pricing of this item is undefinitized - i.e. not finalized with the vendor. The price could change in the future.</t>
  </si>
  <si>
    <t>Lock Shipment Structure</t>
  </si>
  <si>
    <t>If this flag is enabled then shipment number, shipment line number are ready-only. Also shipment lines cannot be added or deleted in this case</t>
  </si>
  <si>
    <t>Merge Shipment Lines</t>
  </si>
  <si>
    <t>Specifies Merge Shipment Lines or nott</t>
  </si>
  <si>
    <t>Order Request Schedule Number</t>
  </si>
  <si>
    <t>The request schedule number of the order.</t>
  </si>
  <si>
    <t>Total Spaces</t>
  </si>
  <si>
    <t>The total number of spaces present on Shipment.</t>
  </si>
  <si>
    <t>No of spaces present on shipment line</t>
  </si>
  <si>
    <t>Load Reference</t>
  </si>
  <si>
    <t>External Reference for shipment</t>
  </si>
  <si>
    <t>Linear UOM (Eg. FEET)</t>
  </si>
  <si>
    <t>Item Dimensions Length</t>
  </si>
  <si>
    <t>ItemDimensionsLength</t>
  </si>
  <si>
    <t>Item Dimensions Width</t>
  </si>
  <si>
    <t>ItemDimensionsWidth</t>
  </si>
  <si>
    <t>Item Dimensions Height</t>
  </si>
  <si>
    <t>ItemDimensionsHeight</t>
  </si>
  <si>
    <t>Item Dimensions UOM</t>
  </si>
  <si>
    <t>ItemDimensionsUOM</t>
  </si>
  <si>
    <t>Total Scale Weight Amount</t>
  </si>
  <si>
    <t>ScaleWeightAmount</t>
  </si>
  <si>
    <t>Total Scale Weight UOM</t>
  </si>
  <si>
    <t>ScaleWeightUOM</t>
  </si>
  <si>
    <t>Scale Weight Amount</t>
  </si>
  <si>
    <t>ItemScaleWeightAmount</t>
  </si>
  <si>
    <t>Scale Weight UOM</t>
  </si>
  <si>
    <t>ItemScaleWeightUOM</t>
  </si>
  <si>
    <t>NMFC Code</t>
  </si>
  <si>
    <t>The National Motor Freight Classification code that helps to easily identify the chareacteristics of the load, e.g. density, fragile, etc.</t>
  </si>
  <si>
    <t>Total No Of Packages Amount</t>
  </si>
  <si>
    <t>TotalNoOfPackagesAmount</t>
  </si>
  <si>
    <t>Total No Of Packages UOM</t>
  </si>
  <si>
    <t>TotalNoOfPackagesUOM</t>
  </si>
  <si>
    <t>Client Profile Name</t>
  </si>
  <si>
    <t>Partner Profile Name of Client Organization</t>
  </si>
  <si>
    <t>Client Partner Name</t>
  </si>
  <si>
    <t>Receiving Slip Number</t>
  </si>
  <si>
    <t>Trans Service Type</t>
  </si>
  <si>
    <t>Transportation Service Type to capture custom rating types</t>
  </si>
  <si>
    <t>Equipment Model</t>
  </si>
  <si>
    <t>Government Contract Number. The GovtContractNo field from the order line is copied into this field.</t>
  </si>
  <si>
    <t>Ln Ext Packing List No</t>
  </si>
  <si>
    <t>Line external paking list number</t>
  </si>
  <si>
    <t>Temp Ship To Sub City</t>
  </si>
  <si>
    <t>Name of the Sub City where the temporary ShipTo Address is located</t>
  </si>
  <si>
    <t>Temp Ship From Sub City</t>
  </si>
  <si>
    <t>Name of the Sub City where the temporary ShipFrom Address is located</t>
  </si>
  <si>
    <t>Is Soft Appointment</t>
  </si>
  <si>
    <t>Creates a soft appointment and this field will be used only when the action name is one of the following: TMS.CreateLiveAppointmentForPickup, TMS.CreateLiveAppointmentForDelivery, TMS.CreateDropAppointmentForPickup, TMS.CreateDropAppointmentForDelivery</t>
  </si>
  <si>
    <t>Soft Appt Expiration</t>
  </si>
  <si>
    <t>Used to specify the period of time before a soft appointment expires in ISO Period format. This field will be used only when the action name is one of the following: TMS.CreateLiveAppointmentForPickup, TMS.CreateLiveAppointmentForDelivery, TMS.CreateDropAppointmentForPickup, TMS.CreateDropAppointmentForDelivery</t>
  </si>
  <si>
    <t>Schedule Across Freight Type</t>
  </si>
  <si>
    <t xml:space="preserve">Specifies Schedule  Accorss Fright Type or not </t>
  </si>
  <si>
    <t>Buyer Allowance Amount</t>
  </si>
  <si>
    <t>BuyerAllowanceAmount - Additional Allowance amount provided by Vendor</t>
  </si>
  <si>
    <t>Buyer Allowance UOM</t>
  </si>
  <si>
    <t>BuyerAllowanceUOM - Additional Allowance UOM</t>
  </si>
  <si>
    <t>Lead Logistics Provider Enterprise Name</t>
  </si>
  <si>
    <t>Lead Logistics Provider Name</t>
  </si>
  <si>
    <t>Pickup Start Date Offset</t>
  </si>
  <si>
    <t>Pickup Start Date offset</t>
  </si>
  <si>
    <t>Pickup End Date Offset</t>
  </si>
  <si>
    <t>Pickup End Date offset</t>
  </si>
  <si>
    <t>Pickup Offset Reference</t>
  </si>
  <si>
    <t>If the Pickup Offset Date is specified, then value "Delivery" for this field will derive the Pickup dates from Delivery dates. Value "Today" will derive the Pickup dates from Today 12AM as reference offset</t>
  </si>
  <si>
    <t>Delivery Start Date Offset</t>
  </si>
  <si>
    <t>Delivery Start Date offset</t>
  </si>
  <si>
    <t>Delivery End Date Offset</t>
  </si>
  <si>
    <t>Delivery End Date offset</t>
  </si>
  <si>
    <t>Delivery Offset Reference</t>
  </si>
  <si>
    <t>If the Delivery Offset Date is specified, then value Pickup for this field will derive the Delivery dates from PickUp dates. Value Today will derive the Delivery dates from Today 12AM as reference offset</t>
  </si>
  <si>
    <t>Order Type</t>
  </si>
  <si>
    <t>Order type for 4-level order</t>
  </si>
  <si>
    <t>Contract Number for a Booking Request for a Container for Ocean Transport</t>
  </si>
  <si>
    <t>Transhipment</t>
  </si>
  <si>
    <t>Transaction Reference Number: Used to indicate the unique ITN (Internal Transaction Number) as provided by the US AES (Automated Export System)</t>
  </si>
  <si>
    <t>Add TSP Suffix To Ship No</t>
  </si>
  <si>
    <t>Add Timestamp as Sufix to Shipment No</t>
  </si>
  <si>
    <t>Plan Status</t>
  </si>
  <si>
    <t>Shipment Plan Status (Used by Planning Engine) like Consider For Planning, Planned, Approved</t>
  </si>
  <si>
    <t>Packing List Ext Site Name</t>
  </si>
  <si>
    <t>Shipment contents, packing list reference.</t>
  </si>
  <si>
    <t>Packing List Organization Enterprise Name</t>
  </si>
  <si>
    <t>Packing List Organization Name</t>
  </si>
  <si>
    <t>Packing List Pack List No</t>
  </si>
  <si>
    <t>Packing List Site Enterprise Name</t>
  </si>
  <si>
    <t>Packing List Site Name</t>
  </si>
  <si>
    <t>Packing List Site Organization Name</t>
  </si>
  <si>
    <t>Lot Item Enterprise Name</t>
  </si>
  <si>
    <t>Lot on the Shipment Line level</t>
  </si>
  <si>
    <t>Lot Item Name</t>
  </si>
  <si>
    <t>Lot-50000</t>
  </si>
  <si>
    <t>Inco Terms Enum</t>
  </si>
  <si>
    <t>Incoterms rule code.</t>
  </si>
  <si>
    <t>Location where Incoterms rule is applied.</t>
  </si>
  <si>
    <t>Export Broker Enterprise Name</t>
  </si>
  <si>
    <t>Export Broker Name</t>
  </si>
  <si>
    <t>Import Broker Enterprise Name</t>
  </si>
  <si>
    <t>Import Broker Name</t>
  </si>
  <si>
    <t>Requested Containers</t>
  </si>
  <si>
    <t>Total number of requested containers for the shipment.</t>
  </si>
  <si>
    <t>Routing Group</t>
  </si>
  <si>
    <t>It captures Routing Group. When shipment is created it will be used to select one of the groups under static route pool points to auto generate itinerery based on selected group.</t>
  </si>
  <si>
    <t>Line Level Commodity Code</t>
  </si>
  <si>
    <t>The Commodity type to use for the shipment line from the Item. This is used to determine the base rate for shipment Line when shipment line grouping is enabled at contract level. (E.g. Meat, Frozen, Groceries)</t>
  </si>
  <si>
    <t>Assign Containers</t>
  </si>
  <si>
    <t>Total number of assigned or committed containers for the shipment. Its array of JSON objects capturing container details. For E.g. [{"ContainerNumber":"CSQU3054383","SealNumber":"SN010","ContainerType":"22B0","AssetBookingNumber":"2016233011","IsReturn":false}]</t>
  </si>
  <si>
    <t>Captures the dynamic references as JSON with key, value pair for the shipment</t>
  </si>
  <si>
    <t>Planned Ship Qty</t>
  </si>
  <si>
    <t>Planned Ship Qty 2</t>
  </si>
  <si>
    <t>New Shipment Number</t>
  </si>
  <si>
    <t>This field will be used to update shipment number</t>
  </si>
  <si>
    <t>User specifies the location from where the shipment need to be picked</t>
  </si>
  <si>
    <t>User specifies the location from where the shipment need to be delivered</t>
  </si>
  <si>
    <t>Order Auxiliary Key</t>
  </si>
  <si>
    <t>Auxiliary key of the order</t>
  </si>
  <si>
    <t>Order Line Owning Org Enterprise Name</t>
  </si>
  <si>
    <t>Link to the Order Line associate with this Shipment Line.</t>
  </si>
  <si>
    <t>Order Line Owning Org Name</t>
  </si>
  <si>
    <t>Duty Free</t>
  </si>
  <si>
    <t>Is shipment dutiable or non-dutiable</t>
  </si>
  <si>
    <t>Drop Off Type</t>
  </si>
  <si>
    <t>DropOffType</t>
  </si>
  <si>
    <t>Total Half Spaces</t>
  </si>
  <si>
    <t>The total half spaces on the shipment.</t>
  </si>
  <si>
    <t>Planning Bucket</t>
  </si>
  <si>
    <t>PlanningBucket</t>
  </si>
  <si>
    <t>Previous Shipment Number</t>
  </si>
  <si>
    <t>PreviousShipment</t>
  </si>
  <si>
    <t>Previous Shipment Creation Enterprise Name</t>
  </si>
  <si>
    <t>Previous Shipment Creation Organization Name</t>
  </si>
  <si>
    <t>Booking Number</t>
  </si>
  <si>
    <t>The number provided by carrier (typically a ocean carrier) for booking one or more containers to execute a Shipment</t>
  </si>
  <si>
    <t>ETA Port Of Discharge</t>
  </si>
  <si>
    <t>Estimated Time of arrival on the port of discharge</t>
  </si>
  <si>
    <t>ETD Port Of Loading</t>
  </si>
  <si>
    <t>Estimated Time of departure from the port of loading</t>
  </si>
  <si>
    <t>Port Of Discharge Name</t>
  </si>
  <si>
    <t>PortOfDischarge</t>
  </si>
  <si>
    <t>Port Of Discharge Organization Enterprise Name</t>
  </si>
  <si>
    <t>Port Of Discharge Organization Name</t>
  </si>
  <si>
    <t>Port Of Loading Name</t>
  </si>
  <si>
    <t>PortOfLoading</t>
  </si>
  <si>
    <t>Port Of Loading Organization Enterprise Name</t>
  </si>
  <si>
    <t>Port Of Loading Organization Name</t>
  </si>
  <si>
    <t>Vehicle No</t>
  </si>
  <si>
    <t>Vehicle Number (e.g. Vehicle Registration # or company-specific ID assigned to that particular vehicle)</t>
  </si>
  <si>
    <t>Offnetwork Schedule</t>
  </si>
  <si>
    <t>OffnetworkSchedule</t>
  </si>
  <si>
    <t>Regulation Type</t>
  </si>
  <si>
    <t>RegulationType</t>
  </si>
  <si>
    <t>Rollback Delivery Reason Code</t>
  </si>
  <si>
    <t>AUTO CANDIDATE, Appt not available, Customer requested change ...</t>
  </si>
  <si>
    <t>Rollback Delivery Reason Code Comments</t>
  </si>
  <si>
    <t>Ext Serial No</t>
  </si>
  <si>
    <t>ExtSerialNo represent the serial no of singleton from the external system which is associated with current item on shipment line.</t>
  </si>
  <si>
    <t>Serial No</t>
  </si>
  <si>
    <t>SerialNo represent the serial no of singleton which is associated with current item on shipment line. Singleton can be of type SerializedItem or LotInstance.</t>
  </si>
  <si>
    <t>Singleton Enterprise Name</t>
  </si>
  <si>
    <t>Owning enterprise of serial no singleton.</t>
  </si>
  <si>
    <t>Carrier Ref</t>
  </si>
  <si>
    <t>This will correspond to the SCAC Code UDF in the carrier Org</t>
  </si>
  <si>
    <t>Transshipment Port 1 Enterprise Name</t>
  </si>
  <si>
    <t>Transshipment Port 1 Organization Name</t>
  </si>
  <si>
    <t>Transshipment Port 1 Site Name</t>
  </si>
  <si>
    <t>Transshipment Port 1 ETA</t>
  </si>
  <si>
    <t>Transshipment Port 1 ETD</t>
  </si>
  <si>
    <t>Transshipment Port 1 Vessel Name</t>
  </si>
  <si>
    <t>Transshipment Port 1 Voyage Number</t>
  </si>
  <si>
    <t>Transshipment Port 2 Enterprise Name</t>
  </si>
  <si>
    <t>Transshipment Port 2 Organization Name</t>
  </si>
  <si>
    <t>Transshipment Port 2 Site Name</t>
  </si>
  <si>
    <t>Transshipment Port 2 ETA</t>
  </si>
  <si>
    <t>Transshipment Port 2 ETD</t>
  </si>
  <si>
    <t>Transshipment Port 2 Voyage Number</t>
  </si>
  <si>
    <t>Transshipment Port 3 Enterprise Name</t>
  </si>
  <si>
    <t>Transshipment Port 3 Organization Name</t>
  </si>
  <si>
    <t>Transshipment Port 3 Site Name</t>
  </si>
  <si>
    <t>Transshipment Port 3 ETA</t>
  </si>
  <si>
    <t>Transshipment Port 3 ETD</t>
  </si>
  <si>
    <t>Transshipment Port 3 Vessel Name</t>
  </si>
  <si>
    <t>Transshipment Port 3 Voyage Number</t>
  </si>
  <si>
    <t>Transshipment Port 4 Enterprise Name</t>
  </si>
  <si>
    <t>Transshipment Port 4 Organization Name</t>
  </si>
  <si>
    <t>Transshipment Port 4 Site Name</t>
  </si>
  <si>
    <t>Transshipment Port 4 ETA</t>
  </si>
  <si>
    <t>Transshipment Port 4 ETD</t>
  </si>
  <si>
    <t>Transshipment Port 4 Vessel Name</t>
  </si>
  <si>
    <t>Transshipment Port 4 Voyage Number</t>
  </si>
  <si>
    <t>Transshipment Port 5 Enterprise Name</t>
  </si>
  <si>
    <t>Transshipment Port 5 Organization Name</t>
  </si>
  <si>
    <t>Transshipment Port 5 Site Name</t>
  </si>
  <si>
    <t>Transshipment Port 5 ETA</t>
  </si>
  <si>
    <t>Transshipment Port 5 ETD</t>
  </si>
  <si>
    <t>Transshipment Port 5 Vessel Name</t>
  </si>
  <si>
    <t>Transshipment Port 5 Voyage Number</t>
  </si>
  <si>
    <t>Empty Pickup Site Name</t>
  </si>
  <si>
    <t>EmptyPickupSite</t>
  </si>
  <si>
    <t>Empty Pickup Site Enterprise Name</t>
  </si>
  <si>
    <t>Empty Pickup Site Organization Name</t>
  </si>
  <si>
    <t>Empty Pickup Address Country</t>
  </si>
  <si>
    <t>Empty Pickup Address State</t>
  </si>
  <si>
    <t>Empty Pickup Address City</t>
  </si>
  <si>
    <t>Empty Pickup Address Sub City</t>
  </si>
  <si>
    <t>Empty Pickup Address Postal Code</t>
  </si>
  <si>
    <t>Empty Pickup Address Street 1</t>
  </si>
  <si>
    <t>Empty Pickup Address Street 2</t>
  </si>
  <si>
    <t>Empty Pickup Date</t>
  </si>
  <si>
    <t>EmptyPickupDate</t>
  </si>
  <si>
    <t>Empty Return Site Name</t>
  </si>
  <si>
    <t>EmptyReturnSite</t>
  </si>
  <si>
    <t>Empty Return Site Enterprise Name</t>
  </si>
  <si>
    <t>Empty Return Site Organization Name</t>
  </si>
  <si>
    <t>Empty Return Address Country</t>
  </si>
  <si>
    <t>Empty Return Address State</t>
  </si>
  <si>
    <t>Empty Return Address City</t>
  </si>
  <si>
    <t>Empty Return Address Sub City</t>
  </si>
  <si>
    <t>Empty Return Address Postal Code</t>
  </si>
  <si>
    <t>Empty Return Address Street 1</t>
  </si>
  <si>
    <t>Empty Return Address Street 2</t>
  </si>
  <si>
    <t>Empty Return Date</t>
  </si>
  <si>
    <t>EmptyReturnDate</t>
  </si>
  <si>
    <t>Name of the enterprise created the shipment</t>
  </si>
  <si>
    <t>Name of the organization created the shipment</t>
  </si>
  <si>
    <t>SN9107-Leg1</t>
  </si>
  <si>
    <t>Shipment Number for the Shipment Event ID. If PRO or BOL not provided</t>
  </si>
  <si>
    <t>Evt Date</t>
  </si>
  <si>
    <t>11-24-2023 12:44 PM GMT</t>
  </si>
  <si>
    <t>MM-dd-yyyy hh:mm a z</t>
  </si>
  <si>
    <t>Date when the shipment event occurred</t>
  </si>
  <si>
    <t>Evt Time Zone</t>
  </si>
  <si>
    <t>The timezone applicable for the event</t>
  </si>
  <si>
    <t>Evt Type</t>
  </si>
  <si>
    <t>Ready for Pickup</t>
  </si>
  <si>
    <t>Shipment Event Type (e.g. Arrived, Delayed, etc)</t>
  </si>
  <si>
    <t>Custom Evt Type</t>
  </si>
  <si>
    <t>Custom event type. Can be created in tracking event configuration</t>
  </si>
  <si>
    <t>Evt Message</t>
  </si>
  <si>
    <t>Shipment event message</t>
  </si>
  <si>
    <t>Evt Location</t>
  </si>
  <si>
    <t>Event location creating shipment tracking event</t>
  </si>
  <si>
    <t>COUNTRY</t>
  </si>
  <si>
    <t>Address country</t>
  </si>
  <si>
    <t>STREET 1</t>
  </si>
  <si>
    <t>Address street #1</t>
  </si>
  <si>
    <t>STREET 2</t>
  </si>
  <si>
    <t>Address street #2</t>
  </si>
  <si>
    <t>STREET 3</t>
  </si>
  <si>
    <t>Address street #3</t>
  </si>
  <si>
    <t>Address state</t>
  </si>
  <si>
    <t>ZIP</t>
  </si>
  <si>
    <t>Address zip code</t>
  </si>
  <si>
    <t>CITY</t>
  </si>
  <si>
    <t>Address city</t>
  </si>
  <si>
    <t>Reason Code</t>
  </si>
  <si>
    <t>Reason code for event occurence</t>
  </si>
  <si>
    <t>Reason Code Comments</t>
  </si>
  <si>
    <t>Reason code comments</t>
  </si>
  <si>
    <t>Splc</t>
  </si>
  <si>
    <t>Special Comments</t>
  </si>
  <si>
    <t>Enterprise Name of the TCO</t>
  </si>
  <si>
    <t>Organization Name of the TCO</t>
  </si>
  <si>
    <t>PRO</t>
  </si>
  <si>
    <t>PRO of shipment. if ShipmentNumber or BOL not provided</t>
  </si>
  <si>
    <t>BOL</t>
  </si>
  <si>
    <t>BOL of shipment. If ShipmentNumber or BOL not provided</t>
  </si>
  <si>
    <t>Received Qty</t>
  </si>
  <si>
    <t>Received quantity to be updated on shipment in case of Received event</t>
  </si>
  <si>
    <t>Received Qty UOM</t>
  </si>
  <si>
    <t>Received quantity UOM to be updated on shipment in case of Received event</t>
  </si>
  <si>
    <t>Current Position Latitude</t>
  </si>
  <si>
    <t>Current position latitude while creating UpdateCurPos shipment tracking event</t>
  </si>
  <si>
    <t>Current Position Longitude</t>
  </si>
  <si>
    <t>Current position longitude while creating UpdateCurPos shipment tracking event</t>
  </si>
  <si>
    <t>Indicates if event is active or not. Can be used to  tracking events which are associated incorrectly to a given Movement due to wrong vehicle assignments.</t>
  </si>
  <si>
    <t>Evt Data</t>
  </si>
  <si>
    <t>Event related additional data stored as JSON string</t>
  </si>
  <si>
    <t>Additional Params</t>
  </si>
  <si>
    <t>Additional Parameters stored as JSON</t>
  </si>
  <si>
    <t>Event Attributes</t>
  </si>
  <si>
    <t>DYNA_FIELD</t>
  </si>
  <si>
    <t>["comp1value", "comp2value", "comp3value", ....]</t>
  </si>
  <si>
    <t>EventAttributes captures data about Temperature, Humidity, Spectrometric reading, TransportationMode etc.</t>
  </si>
  <si>
    <t xml:space="preserve">Equipment Number in case of Shipment tracking events like Delivered </t>
  </si>
  <si>
    <t>Change Approved By</t>
  </si>
  <si>
    <t>Name of user that approved execution related tracking events and reasons provided by carrier like Shipment Delays</t>
  </si>
  <si>
    <t>External</t>
  </si>
  <si>
    <t>True if event came from some external source. Like UPS or any other.</t>
  </si>
  <si>
    <t>Shipment Line Number for the Shipment Event ID</t>
  </si>
  <si>
    <t>Estimated Delivery Date</t>
  </si>
  <si>
    <t>Estimated Delivery date</t>
  </si>
  <si>
    <t>Evt Source</t>
  </si>
  <si>
    <t>Movement number is the event source for shipment tracking event</t>
  </si>
  <si>
    <t>Packing Label No</t>
  </si>
  <si>
    <t>PackingLabelNo</t>
  </si>
  <si>
    <t>Target Model Data</t>
  </si>
  <si>
    <t>JSON to be used to update the event target model data</t>
  </si>
  <si>
    <t>PSM</t>
  </si>
  <si>
    <t>Link to the Location where inventory is stored.</t>
  </si>
  <si>
    <t>PSM Org</t>
  </si>
  <si>
    <t>PSM Site - GSC</t>
  </si>
  <si>
    <t>Inventory No</t>
  </si>
  <si>
    <t>Country 1100</t>
  </si>
  <si>
    <t>Unique inventory identifier - surrogate key for the row.</t>
  </si>
  <si>
    <t>Location Name</t>
  </si>
  <si>
    <t>GSC - Location Name</t>
  </si>
  <si>
    <t>PSM Enterprise</t>
  </si>
  <si>
    <t>Link to the Item with which this inventory is associated.</t>
  </si>
  <si>
    <t>Trade Item - Quinine Dihydrochloride 200 mg/2 mL Ampoule</t>
  </si>
  <si>
    <t>Link to the Item with which this inventory is associated.. If ExternalItemName is not provided</t>
  </si>
  <si>
    <t>External item name. Used when the item is not part of ONE master data.. If ItemName is not provided</t>
  </si>
  <si>
    <t>Lot-10000</t>
  </si>
  <si>
    <t>Inventory-distinguishable  attribute tracked by the perpetual inventory system. Stores the  manufacturer lot number.</t>
  </si>
  <si>
    <t>Inventory-distinguishable attribute tracked by perpetual inventory system.</t>
  </si>
  <si>
    <t>Qty Amount</t>
  </si>
  <si>
    <t>QtyAmount</t>
  </si>
  <si>
    <t>Qty UOM</t>
  </si>
  <si>
    <t>QtyUOM</t>
  </si>
  <si>
    <t>Status</t>
  </si>
  <si>
    <t>AVAILABLE</t>
  </si>
  <si>
    <t>Inventory-distinguishable  attribute tracked by the perpetual inventory system. Represents various inventory statuses such as Available, On Hold, Salvage, etc.</t>
  </si>
  <si>
    <t>Expiry Date</t>
  </si>
  <si>
    <t>Inventory-distinguishable  attribute, date after which the inventory cannot be used in normal flow - expired. Used in automated algorithms for picking the inventory.</t>
  </si>
  <si>
    <t>Link to a singleton associated with this inventory entry.</t>
  </si>
  <si>
    <t>Use this field for serial no if it exists</t>
  </si>
  <si>
    <t>Inventory attribute representing the serial number used by an external system integrated with One Network.</t>
  </si>
  <si>
    <t>Receipt Date</t>
  </si>
  <si>
    <t>N/A</t>
  </si>
  <si>
    <t>Inventory-distinguishable attribute tracked by the perpetual inventory system. Represents the date when inventory was initially received. It's acceptable to pass in only date without time component, in this case time component will be set to 12:00 automatically.</t>
  </si>
  <si>
    <t>Units Per Package</t>
  </si>
  <si>
    <t>Units Per Package.</t>
  </si>
  <si>
    <t>Condition Code</t>
  </si>
  <si>
    <t>Specifies the physical condition of the inventory.</t>
  </si>
  <si>
    <t>Owner Code</t>
  </si>
  <si>
    <t>Identifies the owner of the inventory.</t>
  </si>
  <si>
    <t>Purpose Code</t>
  </si>
  <si>
    <t>Identifies the reason for ordering the inventory.</t>
  </si>
  <si>
    <t>Singleton Number</t>
  </si>
  <si>
    <t>Vendor Enterprise Name</t>
  </si>
  <si>
    <t>Identifies the distinguishable attribute tracked by vendor partner.  Inventory can be tracked for the specified vendor and\or for all vendor partners</t>
  </si>
  <si>
    <t>Vendor Organization Name</t>
  </si>
  <si>
    <t>Identifies the distinguishable attribute tracked by customer partner.  Inventory can be tracked for the specified customer and\or by all customer partners</t>
  </si>
  <si>
    <t>Extra Attributes</t>
  </si>
  <si>
    <t>Additional distinguishable attributes of the inventory.</t>
  </si>
  <si>
    <t>Person Id</t>
  </si>
  <si>
    <t>Identifies the person that was issued inventory.</t>
  </si>
  <si>
    <t>Person Space Enterprise Name</t>
  </si>
  <si>
    <t>Person Space Name</t>
  </si>
  <si>
    <t>Lot Instance Enterprise Name</t>
  </si>
  <si>
    <t>Reference to a Lot Instance (represented by a Singleton) this inventory belongs to.</t>
  </si>
  <si>
    <t>Lot Instance Number</t>
  </si>
  <si>
    <t>Enterprise providing the data</t>
  </si>
  <si>
    <t>Organization providing the data</t>
  </si>
  <si>
    <t>PSM Site</t>
  </si>
  <si>
    <t>Location site name, either site name or site alias should be provided</t>
  </si>
  <si>
    <t>Location partner site alias in case of data is provided for vendor managing master data, either site name or site alias should be provided</t>
  </si>
  <si>
    <t>Name of the Location. Typically the name used to represent an area within a Site should be captured here. Note that the name is unique within the Site. The user can either follow a convention to use the full path of the location that can uniquely identify the area with in the warehouse or globally unique names within the site can be given following their own conventions.</t>
  </si>
  <si>
    <t>Display Name in a user readable format. E.g. "Aisle 30".</t>
  </si>
  <si>
    <t>Parent Location Name</t>
  </si>
  <si>
    <t>Parent location name if the location is part of a hierarchy.</t>
  </si>
  <si>
    <t>Location Type</t>
  </si>
  <si>
    <t>Type of location representing Zone, Aisle, Shelf, etc.</t>
  </si>
  <si>
    <t>Address Street 1 of the location.</t>
  </si>
  <si>
    <t>Address Street 2 of the location.</t>
  </si>
  <si>
    <t>Address City Or Province of the location.</t>
  </si>
  <si>
    <t>Address State Or Po Box of the location.. Conditionally required based on Country.</t>
  </si>
  <si>
    <t>Address Postal Code of the location.. Conditionally required based on Country.</t>
  </si>
  <si>
    <t>Address County of the location.</t>
  </si>
  <si>
    <t>Is Default</t>
  </si>
  <si>
    <t>If true, will be used by default for any auto pickup or putaway operations. This is used in direct receipts where the shipment receipts are processed directly avoiding the picklist and putaway list operations.</t>
  </si>
  <si>
    <t>Inventory Location</t>
  </si>
  <si>
    <t>Indicates whether location is used as Inventory Location or not.</t>
  </si>
  <si>
    <t>Represents whether the location is active or inactive. Note that for a location to be inactive, location with in the inventory should be emptied.</t>
  </si>
  <si>
    <t>Run Replenishment</t>
  </si>
  <si>
    <t>Indicates whether or not replenishment should run against this location data. If this field is not set it defaults to 1=true</t>
  </si>
  <si>
    <t>Capacity In Spaces</t>
  </si>
  <si>
    <t>Represents the location storage capacity as number of spaces at the location</t>
  </si>
  <si>
    <t>Auto Putaway</t>
  </si>
  <si>
    <t>Indicates that this location is eligible to be picked for automatic putaway algorithms in Warehouse Management</t>
  </si>
  <si>
    <t>Location Dimensions Length</t>
  </si>
  <si>
    <t>Location Dimensions Width</t>
  </si>
  <si>
    <t>Location Dimensions Height</t>
  </si>
  <si>
    <t>Dimensions UOM</t>
  </si>
  <si>
    <t>Location Dimensions UOM</t>
  </si>
  <si>
    <t>Usable Length</t>
  </si>
  <si>
    <t>Length of the location.</t>
  </si>
  <si>
    <t>Usable Width</t>
  </si>
  <si>
    <t>Width of the location.</t>
  </si>
  <si>
    <t>Usable Height</t>
  </si>
  <si>
    <t>Height of the location.</t>
  </si>
  <si>
    <t>Usable Dimensions UOM</t>
  </si>
  <si>
    <t>UOM for TotalVolume</t>
  </si>
  <si>
    <t>Does location/building/layout allows stacking of pallets.</t>
  </si>
  <si>
    <t>Stack Preference</t>
  </si>
  <si>
    <t>Preference for Stacking the pallets and items</t>
  </si>
  <si>
    <t>Number of pallets that can be layered.</t>
  </si>
  <si>
    <t>Temperature Lower Bound</t>
  </si>
  <si>
    <t>TemperatureLowerBound</t>
  </si>
  <si>
    <t>Temperature Upper Bound</t>
  </si>
  <si>
    <t>TemperatureUpperBound</t>
  </si>
  <si>
    <t>Temperature UOM</t>
  </si>
  <si>
    <t>TemperatureUOM</t>
  </si>
  <si>
    <t>Max Weight Amount</t>
  </si>
  <si>
    <t>Maximum allowed weight amount.</t>
  </si>
  <si>
    <t>Max Weight UOM</t>
  </si>
  <si>
    <t>Maximum allowed weight unit of measure.</t>
  </si>
  <si>
    <t>Storage UOM</t>
  </si>
  <si>
    <t>Defines association of this location with particular type of packaging, like Pallets, Boxes, etc.</t>
  </si>
  <si>
    <t>Storage Capacity Amount</t>
  </si>
  <si>
    <t>Total storage capacity of this location in context of the Storage UOM.</t>
  </si>
  <si>
    <t>Actions Supported: OMS.CreateFromInteg,OMS.UpdateFromInteg</t>
  </si>
  <si>
    <t>Budget Number</t>
  </si>
  <si>
    <t>FUND-100001</t>
  </si>
  <si>
    <t>Alphanumeric number of the budget.</t>
  </si>
  <si>
    <t>Fund for Nigeria ESSENTIAL MEDICINES</t>
  </si>
  <si>
    <t>Description of the budget.</t>
  </si>
  <si>
    <t>TA Org</t>
  </si>
  <si>
    <t>The organization that will own the budget.</t>
  </si>
  <si>
    <t>TA Ent</t>
  </si>
  <si>
    <t>Fund Manager Name</t>
  </si>
  <si>
    <t>TAUser</t>
  </si>
  <si>
    <t>The user or user group that creates and manages the fund.</t>
  </si>
  <si>
    <t>Fund Manager Enterprise Name</t>
  </si>
  <si>
    <t>Budget Management Org Name</t>
  </si>
  <si>
    <t>Organization which is the 3PL partner organization of the owning organization. The Budget Management Organization can use the fund on behalf of the owning organization.</t>
  </si>
  <si>
    <t>Budget Management Org Enterprise Name</t>
  </si>
  <si>
    <t>Open</t>
  </si>
  <si>
    <t>2027-04-01T00:00:00-00:01</t>
  </si>
  <si>
    <t>EffectiveDateStartDate</t>
  </si>
  <si>
    <t>2028-04-01T00:00:00-00:01</t>
  </si>
  <si>
    <t>EffectiveDateEndDate</t>
  </si>
  <si>
    <t>Cost Center</t>
  </si>
  <si>
    <t>Dynamic enumeration of accounts to charge against.</t>
  </si>
  <si>
    <t>Total Budgeted Amount</t>
  </si>
  <si>
    <t>The amount that is allocated for this budget.</t>
  </si>
  <si>
    <t>The UOM for the amounts.</t>
  </si>
  <si>
    <t>Budget Line Number</t>
  </si>
  <si>
    <t>Alphanumeric number of the budget line.</t>
  </si>
  <si>
    <t>Line State</t>
  </si>
  <si>
    <t>Budgeted Amount</t>
  </si>
  <si>
    <t>The amount that is allocated for this fund.</t>
  </si>
  <si>
    <t>GenericItem-Other Antiviral nucleosides</t>
  </si>
  <si>
    <t>The item for which the budget is allocated.</t>
  </si>
  <si>
    <t>The item category for which the budget is allocated.</t>
  </si>
  <si>
    <t>Ln Cost Center</t>
  </si>
  <si>
    <t>Dynamic enumeration of accounts to charge against, at Budget Line level.</t>
  </si>
  <si>
    <t>IndiaPort</t>
  </si>
  <si>
    <t>Name of the site</t>
  </si>
  <si>
    <t>Name of the partner if organization that is providing the data wants to refer to partner's site or it is managing customer's master data</t>
  </si>
  <si>
    <t>Partner Site Alias</t>
  </si>
  <si>
    <t>Site alias if site doesn't belong to managing organization</t>
  </si>
  <si>
    <t>Port Chennai</t>
  </si>
  <si>
    <t>Description of the Site</t>
  </si>
  <si>
    <t>Asia/Calcutta</t>
  </si>
  <si>
    <t>Time zone of the site. Use the Java IANA format.</t>
  </si>
  <si>
    <t>E Kal Mandapam Rd</t>
  </si>
  <si>
    <t>Address Street 1 of the site.</t>
  </si>
  <si>
    <t>Address Street 2 of the site.</t>
  </si>
  <si>
    <t>Chennai</t>
  </si>
  <si>
    <t>Address City of the site.</t>
  </si>
  <si>
    <t>Tamil Nadu</t>
  </si>
  <si>
    <t>Address State of the site.. Conditionally required based on Country</t>
  </si>
  <si>
    <t>Address Postal Code of the site.. Conditionally required based on Country</t>
  </si>
  <si>
    <t>Address County of the site.</t>
  </si>
  <si>
    <t>External Ref No</t>
  </si>
  <si>
    <t>External Reference Number is a unique identifier of the site used through integration</t>
  </si>
  <si>
    <t>Is Plant</t>
  </si>
  <si>
    <t>Indicates whether this Site exhibits the characteristics of a Plant - a location where items are manufactured.</t>
  </si>
  <si>
    <t>Is DC</t>
  </si>
  <si>
    <t>Indicates whether this Site exhibits the characteristics of a Distribution Center - a location where items are stored for distribution.</t>
  </si>
  <si>
    <t>Is Store</t>
  </si>
  <si>
    <t>Indicates whether this Site exhibits the characteristics of a Store - a location from which items are sold.</t>
  </si>
  <si>
    <t>Boolean Flag to determine airport sites to represent whether the site can be visible to any given organization or not.</t>
  </si>
  <si>
    <t>Tier</t>
  </si>
  <si>
    <t>Tier1</t>
  </si>
  <si>
    <t>Descriptive name for the "tier" in which this lives.  You might use "Tier1" and "Tier2" for different tiers of suppliers.</t>
  </si>
  <si>
    <t>Preferred contact information for site (could be address, name, email, etc)</t>
  </si>
  <si>
    <t>Latitude</t>
  </si>
  <si>
    <t>Latitude of the site</t>
  </si>
  <si>
    <t>Longitude</t>
  </si>
  <si>
    <t>Longitude of the site</t>
  </si>
  <si>
    <t>MM/dd/yyyy</t>
  </si>
  <si>
    <t>Date of site activation.</t>
  </si>
  <si>
    <t>Date of site deactivation.</t>
  </si>
  <si>
    <t>Specifies whether the site is active or not.</t>
  </si>
  <si>
    <t>Bar Code Prefixing</t>
  </si>
  <si>
    <t>Indicates if site's data should have a barcode prefix</t>
  </si>
  <si>
    <t>Bar Code Delimiter</t>
  </si>
  <si>
    <t>Barcode delimiter</t>
  </si>
  <si>
    <t>County</t>
  </si>
  <si>
    <t>The County in which this Site is located. The counties are used for disambiguation when there is more than one city of the same name in a state.</t>
  </si>
  <si>
    <t>Is Billing</t>
  </si>
  <si>
    <t>Indicates whether the site is a billing location or not.</t>
  </si>
  <si>
    <t>Is Shipping</t>
  </si>
  <si>
    <t>Indicates whether the site is a shipping location or not.</t>
  </si>
  <si>
    <t>The email address of the person responsible for handling Invoices at the Site.</t>
  </si>
  <si>
    <t>Billing Contact Fax</t>
  </si>
  <si>
    <t>The Fax Number of the person responsible for handling Invoices at the Site.</t>
  </si>
  <si>
    <t>Billing Contact Mobile</t>
  </si>
  <si>
    <t>The Mobile/Cell Phone Number of the person responsible for Outbound Shipment or Pickup Appointments at a Site.</t>
  </si>
  <si>
    <t>Billing Contact Name</t>
  </si>
  <si>
    <t>The Name of the person responsible for handling Invoices at the Site.</t>
  </si>
  <si>
    <t>Billing Contact Ph Num</t>
  </si>
  <si>
    <t>The Phone Number of the person responsible for handling Invoices at the Site.</t>
  </si>
  <si>
    <t>Receiving Contact Email</t>
  </si>
  <si>
    <t>The email address of the person responsible for Inbound Shipments or Delivery Appointments at a Site.</t>
  </si>
  <si>
    <t>Receiving Contact Fax</t>
  </si>
  <si>
    <t>The Fax Number of the person responsible for Inbound Shipments or Delivery Appointments at a Site.</t>
  </si>
  <si>
    <t>Receiving Contact Mobile</t>
  </si>
  <si>
    <t>The Mobile/Cell Phone Number of the person responsible for Inbound Shipments or Delivery Appointments at a Site.</t>
  </si>
  <si>
    <t>Receiving Contact Name</t>
  </si>
  <si>
    <t>The Name of the person responsible for Inbound Shipments or Delivery Appointments at a Site.</t>
  </si>
  <si>
    <t>Receiving Contact Ph Num</t>
  </si>
  <si>
    <t>The Phone Number of the person responsible for Inbound Shipments or Delivery Appointments at a Site.</t>
  </si>
  <si>
    <t>The email address of the person responsible for Outbound Shipment or Pickup Appointments at a Site.</t>
  </si>
  <si>
    <t>Shipping Contact Fax</t>
  </si>
  <si>
    <t>The Fax Number of the person responsible for Outbound Shipment or Pickup Appointments at a Site.</t>
  </si>
  <si>
    <t>Shipping Contact Mobile</t>
  </si>
  <si>
    <t>The Name of the person responsible for Outbound Shipment or Pickup Appointments at a Site.</t>
  </si>
  <si>
    <t>Shipping Contact Phone Num</t>
  </si>
  <si>
    <t>The Phone Number of the person responsible for Outbound Shipment or Pickup Appointments at a Site.</t>
  </si>
  <si>
    <t>Transportation Instructions</t>
  </si>
  <si>
    <t>Instructions for Transporting goods in or out of the Site. Thse may include restrictions on what can be handled at that Site or Site hours, etc.</t>
  </si>
  <si>
    <t>Like Site Enterprise Name</t>
  </si>
  <si>
    <t>Like Site to copy VC</t>
  </si>
  <si>
    <t>Like Site Name</t>
  </si>
  <si>
    <t>Like Site Organization Name</t>
  </si>
  <si>
    <t>Default contact email for the site.</t>
  </si>
  <si>
    <t>Default contact fax number for the site.</t>
  </si>
  <si>
    <t>Default contact mobile number for the site.</t>
  </si>
  <si>
    <t>Default contact phone number for the site.</t>
  </si>
  <si>
    <t>Forecast Begin Date</t>
  </si>
  <si>
    <t>Forecast begin date for new store</t>
  </si>
  <si>
    <t>Forecast End Date</t>
  </si>
  <si>
    <t>Forecast end date for new store</t>
  </si>
  <si>
    <t>Phase In Duration</t>
  </si>
  <si>
    <t>PhaseIn duration period</t>
  </si>
  <si>
    <t>Phase In Duration UOM</t>
  </si>
  <si>
    <t>PhaseIn duration period UOM (Day, Week, Month..)</t>
  </si>
  <si>
    <t>Reassign External Ref No</t>
  </si>
  <si>
    <t>Indicates whether to reassign the ExternalRefNo based on the existing record.</t>
  </si>
  <si>
    <t>Created by Organization link.</t>
  </si>
  <si>
    <t>Mfg Enterprise Name</t>
  </si>
  <si>
    <t>Link to the Lot manufacturing Organization. This can be different to the lot owner. For example, if the item is produced by a third-party company.</t>
  </si>
  <si>
    <t>Mfg Organization Name</t>
  </si>
  <si>
    <t>Unique lot identification number provided by the manufacturer when producing a specific item.</t>
  </si>
  <si>
    <t>Enterprise name of the enterprise owning the lot, usually the item's manufacturer.</t>
  </si>
  <si>
    <t>Link to the item contained in this lot.</t>
  </si>
  <si>
    <t>GenericItem-Quinine Sulfate 200 mg Tablet</t>
  </si>
  <si>
    <t>Mfg Batch Qty Amount</t>
  </si>
  <si>
    <t>MfgBatchQtyAmount</t>
  </si>
  <si>
    <t>Mfg Batch Qty UOM</t>
  </si>
  <si>
    <t>MfgBatchQtyUOM</t>
  </si>
  <si>
    <t>Mfg Date</t>
  </si>
  <si>
    <t>Date when lot was manufactured. Time and timezone are ignored.</t>
  </si>
  <si>
    <t>Best Buy Date</t>
  </si>
  <si>
    <t>Lots best by date.  Time and timezone are ignored.</t>
  </si>
  <si>
    <t>Indicates the end of shelf life for the product within the lot.  Time and timezone are ignored.</t>
  </si>
  <si>
    <t>Lot Line Number</t>
  </si>
  <si>
    <t>Line number for the LotLine.</t>
  </si>
  <si>
    <t>Lot Line Linked Lot Lot Number</t>
  </si>
  <si>
    <t>Link to the Lot from which the components for this line were pulled.</t>
  </si>
  <si>
    <t>Lot Line Linked Lot Lot Owner</t>
  </si>
  <si>
    <t>Lot Line Linked Lot Item Enterprise Name</t>
  </si>
  <si>
    <t>Lot Line Linked Lot Item Name</t>
  </si>
  <si>
    <t>Lot Line Linked Item Enterprise Name</t>
  </si>
  <si>
    <t>Link to the non lot controlled Item from which the components for this line were pulled.</t>
  </si>
  <si>
    <t>Lot Line Linked Item Name</t>
  </si>
  <si>
    <t>Lot Line Quantity Amount</t>
  </si>
  <si>
    <t>QuantityAmount</t>
  </si>
  <si>
    <t>Lot Line Quantity UOM</t>
  </si>
  <si>
    <t>QuantityUOM</t>
  </si>
  <si>
    <t>Batch No</t>
  </si>
  <si>
    <t>Manufacturing batch number.</t>
  </si>
  <si>
    <t>Enterprise Name of the Organization who own the Event</t>
  </si>
  <si>
    <t>Organization who own the Event</t>
  </si>
  <si>
    <t>Organization who own the order</t>
  </si>
  <si>
    <t>Type of the Order</t>
  </si>
  <si>
    <t>Order Line Number</t>
  </si>
  <si>
    <t>Order Line Number. Should be filled in case of Event Source is not at the Order level. When event source is order line,in other case should be blank</t>
  </si>
  <si>
    <t>Order Delivery Schedule Number. Should be filled in case of Event Source is not at the Order level. When event source is delivery schedule, in other case should be blank</t>
  </si>
  <si>
    <t>Order Request Schedule Number. Should be filled in case of Event Source is not at the Order level. When event source request schedule, in other case should be blank</t>
  </si>
  <si>
    <t>Created By</t>
  </si>
  <si>
    <t>User that created the event.</t>
  </si>
  <si>
    <t>Event Date</t>
  </si>
  <si>
    <t>Event date.</t>
  </si>
  <si>
    <t>Event Source Id</t>
  </si>
  <si>
    <t>Event Source Id. Should be filled in case of Event Source is not at the Order level. If Event Source Display or Event Source Model Level  is set</t>
  </si>
  <si>
    <t>Event Source Display</t>
  </si>
  <si>
    <t>Event Source Display. Should be filled in case of Event Source is not at the Order level. If Event Source Id or Event Source Model Level  is set</t>
  </si>
  <si>
    <t>Event Source Model Level</t>
  </si>
  <si>
    <t>Event Source Model Level. Should be filled in case of Event Source is not at the Order level. If Event Source display or Event Source Id  is set</t>
  </si>
  <si>
    <t>Event Type</t>
  </si>
  <si>
    <t>Order Created</t>
  </si>
  <si>
    <t>Message</t>
  </si>
  <si>
    <t>Event message, provided by user or system.</t>
  </si>
  <si>
    <t>Order Info</t>
  </si>
  <si>
    <t>String representation of the tracking event source. Tracking events can be added to any level of the order, additional information can be captured here.</t>
  </si>
  <si>
    <t>Reason Code Enterprise Name</t>
  </si>
  <si>
    <t>Reason Code own enterprise</t>
  </si>
  <si>
    <t>Reason Code Name</t>
  </si>
  <si>
    <t>Reason Code Target Model Level</t>
  </si>
  <si>
    <t>Model Level of the Reason Code</t>
  </si>
  <si>
    <t>Indicates whether or not event is valid</t>
  </si>
  <si>
    <t>Item Ent</t>
  </si>
  <si>
    <t>Enterprise name of the item owner.</t>
  </si>
  <si>
    <t>GenericItem-Other Abacavir</t>
  </si>
  <si>
    <t>Name of the item.</t>
  </si>
  <si>
    <t>Mapped Item Enterprise Name</t>
  </si>
  <si>
    <t>Name of the enterprise for the mapped item.</t>
  </si>
  <si>
    <t>Mapped Item Name</t>
  </si>
  <si>
    <t>Name of the mapped item.</t>
  </si>
  <si>
    <t>Indicates if the mapping is active or not.</t>
  </si>
  <si>
    <t>Item UOM</t>
  </si>
  <si>
    <t>Quantity Unit of Measure of the Item.. Item UOM and Mapped Item UOM needs to be provided if Item UOM conversion is populated.</t>
  </si>
  <si>
    <t>Mapped Item UOM</t>
  </si>
  <si>
    <t>Quantity Unit of Measure of the mapped item. . Item UOM and Mapped Item UOM needs to be provided if UOM conversion is populated.</t>
  </si>
  <si>
    <t>UOM Conversion Factor</t>
  </si>
  <si>
    <t>Conversion Factor for converting Item UOM to Mapped Item UOM.. Item UOM and Mapped Item UOM needs to be provided if UOM conversion is populated.</t>
  </si>
  <si>
    <t>Action based Sales Order inbound interface with newly added fields.</t>
  </si>
  <si>
    <t>GHSC-PSM</t>
  </si>
  <si>
    <t>C6003</t>
  </si>
  <si>
    <t>GHSC-PSM-Site</t>
  </si>
  <si>
    <t>01-PRE PAY NO FUEL SURCHARGE ALLOWED</t>
  </si>
  <si>
    <t>Order Sub Type/Mode of fulfillment</t>
  </si>
  <si>
    <t xml:space="preserve"> Added for USAID requirement to include "mode of fulfillment, including from Global Stock Center or VMI" in the RO Model. Please refer to Baseline Requirement doc and Excel    =HYPERLINK("#'SCC.Enumerations'!A880","OrderSubType: Standard, Consignment, No Receipt ...")</t>
  </si>
  <si>
    <t>DeliveryCommodityCodeLevel1Name</t>
  </si>
  <si>
    <t>DeliveryCommodityCodeLevel2Name</t>
  </si>
  <si>
    <t>DeliveryCommodityCodeLevel3Name</t>
  </si>
  <si>
    <t>DeliveryCommodityCodeLevel4Name</t>
  </si>
  <si>
    <t>DeliveryCommodityCodeLevel5Name</t>
  </si>
  <si>
    <t>DeliveryCommodityCodeProductGroupEnterpriseName</t>
  </si>
  <si>
    <t>DeliveryCommodityCodeProductGroupTypeName</t>
  </si>
  <si>
    <t>PickupCommodityCodeLevel1Name</t>
  </si>
  <si>
    <t>PickupCommodityCodeLevel2Name</t>
  </si>
  <si>
    <t>PickupCommodityCodeLevel3Name</t>
  </si>
  <si>
    <t>PickupCommodityCodeLevel4Name</t>
  </si>
  <si>
    <t>PickupCommodityCodeLevel5Name</t>
  </si>
  <si>
    <t>PickupCommodityCodeProductGroupEnterpriseName</t>
  </si>
  <si>
    <t>PickupCommodityCodeProductGroupTypeName</t>
  </si>
  <si>
    <t>Planned Inco date</t>
  </si>
  <si>
    <t xml:space="preserve">This is the date on which the leg date expires. Example - Vendor to port if its 3 days transit time and vendor is owning leg-1 then this date is on which when vendor responsibility ends </t>
  </si>
  <si>
    <t>Requisition Line  Line Number</t>
  </si>
  <si>
    <t>LineRequisitionNumber</t>
  </si>
  <si>
    <t>RequisitionLineRequestingOrgName</t>
  </si>
  <si>
    <t>RequisitionLineRequestingOrgEnterpriseName</t>
  </si>
  <si>
    <t>Item Product Group Association</t>
  </si>
  <si>
    <t>Product Hiearchy</t>
  </si>
  <si>
    <t>HCPT.SalesOrder_IBv1.0</t>
  </si>
  <si>
    <t>1N Subject Area</t>
  </si>
  <si>
    <t>Master Data: Business Entity</t>
  </si>
  <si>
    <t>1N Script Prefix</t>
  </si>
  <si>
    <t>SCC</t>
  </si>
  <si>
    <t>Master Data: Inventory Mgmt</t>
  </si>
  <si>
    <t xml:space="preserve">Version </t>
  </si>
  <si>
    <t>V3.0</t>
  </si>
  <si>
    <t>Facility</t>
  </si>
  <si>
    <t>PSM Ent</t>
  </si>
  <si>
    <t>Vendor interface is used to define the Vendor Master. This is different from the Partner interface which just defines the Partnership</t>
  </si>
  <si>
    <t>UI Audit</t>
  </si>
  <si>
    <t>PSA/PSM Ent</t>
  </si>
  <si>
    <t>PSA/PSM Org</t>
  </si>
  <si>
    <t>Pharma Desc</t>
  </si>
  <si>
    <t>Pharma</t>
  </si>
  <si>
    <t>Pharma Ent (JnJ)</t>
  </si>
  <si>
    <t>PREPAID</t>
  </si>
  <si>
    <t>OMS</t>
  </si>
  <si>
    <t>Item Inbound Interface is used to represent the Item Master.</t>
  </si>
  <si>
    <t>PSM Required Data</t>
  </si>
  <si>
    <t xml:space="preserve">UI Mapping </t>
  </si>
  <si>
    <t>ITEM MASTER.NAME</t>
  </si>
  <si>
    <t>ITEM MASTER.Display name</t>
  </si>
  <si>
    <t>Deloitte will load string enumberation for item category</t>
  </si>
  <si>
    <t>As per 05/10/2024 discussion we talked about if we need this field we need first row as 
As per 17/06/2024 discussion we are going to use Item mapping. USAID Generic Item will mapp to PSA trade Item. Refer email sent by Hariom on 25/06/2024 for detail</t>
  </si>
  <si>
    <t>V6.0</t>
  </si>
  <si>
    <t>Generic and Trade Item use the same interface but the required fields for each are different so they are listed on separate lines.</t>
  </si>
  <si>
    <t>Used to map Generic Items to Trade Items</t>
  </si>
  <si>
    <t>Used to identify items that have direct replacements or substitutions available</t>
  </si>
  <si>
    <t>Master Data: Item</t>
  </si>
  <si>
    <t>Master Data: Business Relationship</t>
  </si>
  <si>
    <t>V5.0</t>
  </si>
  <si>
    <t>city</t>
  </si>
  <si>
    <t>Order Owning Ent</t>
  </si>
  <si>
    <t>Name of the Enterprise which owns the Owning Organization on the Order.</t>
  </si>
  <si>
    <t>Order Owning Org</t>
  </si>
  <si>
    <t>Name of the Owning Organization on the Requisition.</t>
  </si>
  <si>
    <t>Order Number which should have the Additional Costs attached to it.</t>
  </si>
  <si>
    <t>Order Aux Key</t>
  </si>
  <si>
    <t>Order's Auxiliary Key. Typically the values are the Order Type: Purchase Order, Deployment Order, Sales Order, Return Order.</t>
  </si>
  <si>
    <t>Component Number</t>
  </si>
  <si>
    <t>Defines which component this is. This can be used to identify how a charge has changed over time through the audit trail.</t>
  </si>
  <si>
    <t>Deleted</t>
  </si>
  <si>
    <t>Charge Type</t>
  </si>
  <si>
    <t>Shipping</t>
  </si>
  <si>
    <t>Type of charge that this applies for. Ex: Shipping, Tax, etc</t>
  </si>
  <si>
    <t>Description of the charge</t>
  </si>
  <si>
    <t>Cost Amount</t>
  </si>
  <si>
    <t>CostAmount</t>
  </si>
  <si>
    <t>Cost UOM</t>
  </si>
  <si>
    <t>CostUOM</t>
  </si>
  <si>
    <t>Distribution Code</t>
  </si>
  <si>
    <t>None</t>
  </si>
  <si>
    <t>Defines how the price should be distributed across the child levels of the associated charge level.</t>
  </si>
  <si>
    <t>Order Line Number that the Cost Component applies to. This field is required if the Additional Cost is applied to an Order Line or its child levels.</t>
  </si>
  <si>
    <t>RS90994</t>
  </si>
  <si>
    <t>Request Schedule Number that the Cost Component applies to. This field is required if the Additional Cost is applied to a Request Schedule or its child Delivery Schedules.</t>
  </si>
  <si>
    <t>DS90994</t>
  </si>
  <si>
    <t>Delivery Schedule Number that the Cost Component applies to. This field is required if the Additional Cost is applied to a Delivery Schedule.</t>
  </si>
  <si>
    <t>Action</t>
  </si>
  <si>
    <t>Add</t>
  </si>
  <si>
    <t>Add or Delete</t>
  </si>
  <si>
    <t>Movement No</t>
  </si>
  <si>
    <t>M-SN10007-Leg1</t>
  </si>
  <si>
    <t>SN10007-Leg1</t>
  </si>
  <si>
    <t>Value Add Cost</t>
  </si>
  <si>
    <t>Indicates the Carrier Cost or Value Add Cost</t>
  </si>
  <si>
    <t>Cost</t>
  </si>
  <si>
    <t>Net cost amount after applying min/max cost limits</t>
  </si>
  <si>
    <t>Net cost unit of measure</t>
  </si>
  <si>
    <t>Transaction Date</t>
  </si>
  <si>
    <t>2025-12-31T00:00:00-00:01</t>
  </si>
  <si>
    <t>Payee Org</t>
  </si>
  <si>
    <t>PT2-Pharma1</t>
  </si>
  <si>
    <t>Payee Ent</t>
  </si>
  <si>
    <t>Accessorial</t>
  </si>
  <si>
    <t>Fuel</t>
  </si>
  <si>
    <t>Accessorial specification for Additional Charge</t>
  </si>
  <si>
    <t>Distribution code populated from the movement</t>
  </si>
  <si>
    <t>Cost Desc</t>
  </si>
  <si>
    <t>Description of the cost component</t>
  </si>
  <si>
    <t>Comments</t>
  </si>
  <si>
    <t>Comment added for cost component</t>
  </si>
  <si>
    <t>Additional Charge Site Name</t>
  </si>
  <si>
    <t>Optional Site Specification for an Addtitional Charge.</t>
  </si>
  <si>
    <t>Partner Site Inbound Interface is used to define an alias for a Site owned by another Organization.</t>
  </si>
  <si>
    <t>Managing Partner Name</t>
  </si>
  <si>
    <t>V1031</t>
  </si>
  <si>
    <t>Name of the partner.</t>
  </si>
  <si>
    <t>Name of the partner enterprise name</t>
  </si>
  <si>
    <t>Name of the partner organization name</t>
  </si>
  <si>
    <t>Partner Site Name</t>
  </si>
  <si>
    <t>PSA Site</t>
  </si>
  <si>
    <t>Name of the Site owned by the Partner Organization. Eg: DC2 under Org2.</t>
  </si>
  <si>
    <t>Alias to the Partner Site. Eg: Customer2-DC2</t>
  </si>
  <si>
    <t>Site Description</t>
  </si>
  <si>
    <t>PSA Site Desc</t>
  </si>
  <si>
    <t>Description of the site.</t>
  </si>
  <si>
    <t>Boolean Flag to determine airport sites to represent whether the site can be visible to any given organization or not</t>
  </si>
  <si>
    <t>Europe/Amsterdam</t>
  </si>
  <si>
    <t>Time zone of the location.</t>
  </si>
  <si>
    <t>Partner Site address Street 1.</t>
  </si>
  <si>
    <t>Partner Site address Street 2.</t>
  </si>
  <si>
    <t>Woerden</t>
  </si>
  <si>
    <t>Partner Site address City.</t>
  </si>
  <si>
    <t>Utrecht</t>
  </si>
  <si>
    <t>Partner Site address State.</t>
  </si>
  <si>
    <t>Partner Site address Postal Code.</t>
  </si>
  <si>
    <t>Netherlands</t>
  </si>
  <si>
    <t>Partner Site address Country.</t>
  </si>
  <si>
    <t>Partner Parent Site Alias</t>
  </si>
  <si>
    <t>Partner partent site alias.</t>
  </si>
  <si>
    <t>Primary Sub Partner Site Alias</t>
  </si>
  <si>
    <t>Site External Ref No</t>
  </si>
  <si>
    <t>External reference number of the site.</t>
  </si>
  <si>
    <t>Date the partner site was activated.</t>
  </si>
  <si>
    <t>Date the partner site was deactivated.</t>
  </si>
  <si>
    <t>Indicates whether or not the partner site is active.</t>
  </si>
  <si>
    <t>Known Shipper</t>
  </si>
  <si>
    <t>Indicates whether or not known shipper restrictions are in place for this partner site.</t>
  </si>
  <si>
    <t>Site Latitude</t>
  </si>
  <si>
    <t>Latitude of the site.</t>
  </si>
  <si>
    <t>Site Longitude</t>
  </si>
  <si>
    <t>Longitude of the site.</t>
  </si>
  <si>
    <t>Default contact email for the partner site.</t>
  </si>
  <si>
    <t>Default contact fax number for the partner site.</t>
  </si>
  <si>
    <t>Default contact mobile number for the partner site.</t>
  </si>
  <si>
    <t>Default contact phone number for the partner site.</t>
  </si>
  <si>
    <t>Reassign Site External Ref No</t>
  </si>
  <si>
    <t>Contact Type</t>
  </si>
  <si>
    <t>Used to create and update partner relationships between existing enterprise / organizations.</t>
  </si>
  <si>
    <t>Name of the Partner</t>
  </si>
  <si>
    <t xml:space="preserve">Site </t>
  </si>
  <si>
    <t>Master Data: Site</t>
  </si>
  <si>
    <t xml:space="preserve">Partner Site </t>
  </si>
  <si>
    <t>Cost Components</t>
  </si>
  <si>
    <t>TMS</t>
  </si>
  <si>
    <t>Transaction: Transportation</t>
  </si>
  <si>
    <t>Buffer</t>
  </si>
  <si>
    <t>Tracking event configuration for requisition.</t>
  </si>
  <si>
    <t>Conditionally Required Expression</t>
  </si>
  <si>
    <t>Referential Integrity</t>
  </si>
  <si>
    <t>Requisition Created</t>
  </si>
  <si>
    <t>User provided event name/type.</t>
  </si>
  <si>
    <t>Event Category</t>
  </si>
  <si>
    <t>Standard</t>
  </si>
  <si>
    <t>Type of event.</t>
  </si>
  <si>
    <t>Allowed To</t>
  </si>
  <si>
    <t>All/Requesting Organization</t>
  </si>
  <si>
    <t>Indicates who is allowed to add this tracking event. This will be hardcoded to "My Organization" for Singleton.</t>
  </si>
  <si>
    <t>PT2-Country1</t>
  </si>
  <si>
    <t>Enterprise name of the tracking event type owner.</t>
  </si>
  <si>
    <t>Must refer to an existing Organization in the database when combined with field(s) OrganizationName.</t>
  </si>
  <si>
    <t>Organization name of the tracking event type owner.</t>
  </si>
  <si>
    <t>Must refer to an existing Organization in the database when combined with field(s) OrganizationEnterpriseName.</t>
  </si>
  <si>
    <t>Indicates whether the tracking event config is active or not.</t>
  </si>
  <si>
    <t>Is Action Driven</t>
  </si>
  <si>
    <t>Indicates that the tracking event is created by a workflow and cannot be manually entered.</t>
  </si>
  <si>
    <t>Target Model Level Type</t>
  </si>
  <si>
    <t>SCC.Requisition</t>
  </si>
  <si>
    <t>Target model level type.</t>
  </si>
  <si>
    <t>Requisition Type</t>
  </si>
  <si>
    <t>Requisition</t>
  </si>
  <si>
    <t>RequisitionType - For USAID its always Reqisition</t>
  </si>
  <si>
    <t>PRTrackingEventType_IBv1.0</t>
  </si>
  <si>
    <t>Master Data: Order Mgmt</t>
  </si>
  <si>
    <t xml:space="preserve">no longer needed </t>
  </si>
  <si>
    <t>no longer needed</t>
  </si>
  <si>
    <t>Approved Vendor List</t>
  </si>
  <si>
    <t>Interface to add organization level dyanmic enumeration value on an enumeration type. Enumeration type can be intrinsic, value chain scoped or enterprise scoped. This interface does not permit to add organization scoped enumeration type.</t>
  </si>
  <si>
    <t>Enum Type</t>
  </si>
  <si>
    <t>Enum Name</t>
  </si>
  <si>
    <t>Hidden</t>
  </si>
  <si>
    <t>An optional description for this enumeration value</t>
  </si>
  <si>
    <t>Filter Contexts</t>
  </si>
  <si>
    <t>This field is required for dynamic filtering of enumerations. Sample filter contexts value: "[{name: "Shipment.Direction", values: ["Export"]}]"</t>
  </si>
  <si>
    <t>Generic Items only</t>
  </si>
  <si>
    <t>Create or update a buffer.</t>
  </si>
  <si>
    <t>Name of the managing enterprise.</t>
  </si>
  <si>
    <t>Name of the managing organization.</t>
  </si>
  <si>
    <t>DEFAULT</t>
  </si>
  <si>
    <t>Name which uniquely defines a buffer in an organization. If no value is provided 'SUPERBUFFER' will be set if its an Item-Site buffer and the enterprise has site hierarchy enabled. If Buffer is created with the any of the inventory attributes populated then the Buffer Name will be set to the Attribute Name. Otherwise DEFAULT will be used.</t>
  </si>
  <si>
    <t>Enterprise name that owns the item on the buffer</t>
  </si>
  <si>
    <t>Partner Item Name</t>
  </si>
  <si>
    <t>Name of the Partner that owns the Item if Item belongs to a Partner Organization. Only used if the actual Item owning Entreprise name is not known.</t>
  </si>
  <si>
    <t>The name of the Item on the buffer</t>
  </si>
  <si>
    <t>Enterprise that owns the site at which the buffer will be present</t>
  </si>
  <si>
    <t>Organization that owns the site at which the buffer will be present</t>
  </si>
  <si>
    <t>Name of the Site where the buffer is present</t>
  </si>
  <si>
    <t>Alias to the Site can be used if the site belongs to a Partner Organization and the site name is not known.</t>
  </si>
  <si>
    <t>Buffer Type</t>
  </si>
  <si>
    <t>Buffer type can be Standard, VMI.</t>
  </si>
  <si>
    <t>The buffer's quantity Unit of Measure. All inventory related quantities on the buffer e.g. on hand, reorder target etc. are specified using this unit. The exception to this is safety stock which has its own distinct unit of measure. A wide range of units is allowed. Some examples are EACH, CASE, PALLET, DRUM etc. Please refer to Platform API documentation for a full list of allowed units.</t>
  </si>
  <si>
    <t>Orders will be placed using this Unit of Measure.  See also OrderingToStockingConversionFactor. - Deprecated</t>
  </si>
  <si>
    <t>The conversion factor by which an Ordering quantity is converted into a Stocking quantity.
For example, given an OrderingToStockingConversionFactor of 2, an Ordered quantity of 6 will become a Stocking quantity of 12. 
Conversely, for a factor of 0.5,  an Ordered quantity of 6 will become a Stocking quantity of 3.
This value overrides Item.OrderingToStockingConversionFactor.</t>
  </si>
  <si>
    <t>Safety Stock</t>
  </si>
  <si>
    <t>Safety stock that should be maintained for this buffer by the replenishment and inventory management process</t>
  </si>
  <si>
    <t>Safety Stock UOM</t>
  </si>
  <si>
    <t>DAY</t>
  </si>
  <si>
    <t>Unit of Measure for the safety stock. This is distinct from the buffer's quantity unit of measure. Safety stock can be specified in quantity or time. Allowable values are DAY, HOUR, EACH, CASE, PALLET.</t>
  </si>
  <si>
    <t>Reorder Quantity</t>
  </si>
  <si>
    <t>quantity of item that should be ordered while replenishing the buffer. This field is interpreted as a quantity by static policies, but as days by ReorderQuantityInDays policies.</t>
  </si>
  <si>
    <t>Reorder Target</t>
  </si>
  <si>
    <t>A replenishment policy setting. Static reorder target based policies use this value to decide when an order needs to be created.</t>
  </si>
  <si>
    <t>Order Up To Quantity</t>
  </si>
  <si>
    <t>Replenishment policy setting. Quantity up to which the buffer inventory should be increased by an order that replenishes the buffer.</t>
  </si>
  <si>
    <t>The duration of the Forecast on the item. This determines the advanced replenishment planning horizon for this buffer. If not provided the defaul value is 30D.</t>
  </si>
  <si>
    <t>Order Forecast Commit Date is the Order Forecast Freeze Date – ForecastCommitDuration.  Also used in part to calculate a planning horizon if no planning horizon is set. If not provided default value is 1D.</t>
  </si>
  <si>
    <t>Order Processing Lead Time</t>
  </si>
  <si>
    <t>Lead Time to Process orders for this item from this buffer</t>
  </si>
  <si>
    <t>Receiving Lead Time</t>
  </si>
  <si>
    <t>The lead time to receive the inventory into the buffer. This is the additional time required to unload and move the material after it arrives at the site.</t>
  </si>
  <si>
    <t>Mfg Lead Time</t>
  </si>
  <si>
    <t>Manufacturing Lead Time for the given Item at the Buffer Location.</t>
  </si>
  <si>
    <t>P1D</t>
  </si>
  <si>
    <t>Lead time between supplier and buyer. Only used if OPLT (Order Processing Lead Time) + TLT (Transportation Lead Time) are less than or equal to 0.
This value is Average Order Lead Time across all suppliers.</t>
  </si>
  <si>
    <t>Item Price</t>
  </si>
  <si>
    <t>Price of the Item on this buffer. Can be overidden at other levels. The price is expressed in the given Currency.</t>
  </si>
  <si>
    <t>The default currency used for the item at the site.</t>
  </si>
  <si>
    <t>Min Lot Size Quantity</t>
  </si>
  <si>
    <t>The minimum quantity allowed when placing a single Order. 
For example, if the MinLotSizeQuantity is 10 and a quantity of 7 is required,
a quantity of 10 must be ordered.</t>
  </si>
  <si>
    <t>Increment Lot Size Quantity</t>
  </si>
  <si>
    <t>The increment by which one can add quantities to an order. 
For example, assume a MinLotSizeQuantity of 10, a MaxLotSizeQuantity of 50 and an IncrementLotSizeQuantity of 4.
If a quantity of 65 is required, an order of 66 must be placed. 
min 50 + increment 4 + increment 4 + increment 4 + increment 4 = 66.</t>
  </si>
  <si>
    <t>Max Lot Size Quantity</t>
  </si>
  <si>
    <t>The maximum quantity allowed when placing a single Order. 
For example, if the MaxLotSizeQuantity is 20 and a quantity of 30 is required,
one must place an order of quantity 20 and another order of quantity 10.</t>
  </si>
  <si>
    <t>Order Policy Type</t>
  </si>
  <si>
    <t>DYNAMIC_ROP_STATIC_ROQ_IN_DAYS</t>
  </si>
  <si>
    <t>The policy or strategy used by replenishment to create orders.  Includes a variety of static, dynamic, and store focused policies</t>
  </si>
  <si>
    <t>Used to indicate to various engines including the replenishment and demand planning engines whether this buffer should be included in processing.</t>
  </si>
  <si>
    <t>Replenishment Subnet Group Name</t>
  </si>
  <si>
    <t>POM</t>
  </si>
  <si>
    <t>Subdivision of the network in which to run the engines such as Load Builder, Advanced Replenishment, Standard Replenishment, Retail Replenishment.</t>
  </si>
  <si>
    <t>Default</t>
  </si>
  <si>
    <t>If there are multiple buffers for a given Item-Site combination, default flag was used to indicate the default buffer that can be used to receive inbound shipments.</t>
  </si>
  <si>
    <t>Is Dsd</t>
  </si>
  <si>
    <t>Indicates whether this is direct store delivery or not</t>
  </si>
  <si>
    <t>Average Consumption</t>
  </si>
  <si>
    <t xml:space="preserve">One way of modeling demand at a buffer is via forecast. For some items, a simpler model is desired. This field is used to represent the average daily demand rate at the buffer. </t>
  </si>
  <si>
    <t>Max Days Of Supply</t>
  </si>
  <si>
    <t>While rounding order quantity up due to lot size, maximum DOS that must not be exceeded.</t>
  </si>
  <si>
    <t>Stratification Code</t>
  </si>
  <si>
    <t>Stratification Code for Buffer used to classify Item at the Buffer Location. Usually values look like 'A', 'B' and so on</t>
  </si>
  <si>
    <t>Case Volume Length</t>
  </si>
  <si>
    <t>Overrides case length at the item level.</t>
  </si>
  <si>
    <t>Case Volume Width</t>
  </si>
  <si>
    <t>Overrides case width at the item level.</t>
  </si>
  <si>
    <t>Case Volume Height</t>
  </si>
  <si>
    <t>Overrides case height at the item level.</t>
  </si>
  <si>
    <t>Case Linear Unit Of Measure.</t>
  </si>
  <si>
    <t>Case Weight.</t>
  </si>
  <si>
    <t>Case Weight Unit Of Measure.</t>
  </si>
  <si>
    <t>Number of items in a standard Case.</t>
  </si>
  <si>
    <t>Number of cases in a Pallet.</t>
  </si>
  <si>
    <t>Cases Per Layer</t>
  </si>
  <si>
    <t>Number of Cases in one Layer.</t>
  </si>
  <si>
    <t>Number of layers in one Pallet.</t>
  </si>
  <si>
    <t>Location attribute for the buffer</t>
  </si>
  <si>
    <t>Name of the Program enterprise attribute for the buffer</t>
  </si>
  <si>
    <t>Program attribute for the buffer</t>
  </si>
  <si>
    <t>Name of the Vendor enterprise attribute for the buffer</t>
  </si>
  <si>
    <t>Name of the Vendor Organization name attribute for the buffer</t>
  </si>
  <si>
    <t>Vendor attribute for the buffer</t>
  </si>
  <si>
    <t>Name of the Customer enterprise attribute for the buffer</t>
  </si>
  <si>
    <t>Name of the Customer Organization attribute for the buffer</t>
  </si>
  <si>
    <t>Customer attribute for the buffer</t>
  </si>
  <si>
    <t>Planner type user code - used to control access to the buffer.</t>
  </si>
  <si>
    <t>Standard Cost used as the default cost of the item.</t>
  </si>
  <si>
    <t>Fcst To Ord Conv Threshold</t>
  </si>
  <si>
    <t>Amount of time between today and threshold in which order forecasts are converted to orders.</t>
  </si>
  <si>
    <t>Name of the order management organization's enterprise.</t>
  </si>
  <si>
    <t>Name of the order management organization.</t>
  </si>
  <si>
    <t>Last Cycle Counting Date</t>
  </si>
  <si>
    <t>Last cycle counting date.</t>
  </si>
  <si>
    <t>Represents the number of spaces occupied by one QuantityUOM unit</t>
  </si>
  <si>
    <t>Inventory Owning Org Enterprise Name</t>
  </si>
  <si>
    <t>Name of the inventory owning Enterprise</t>
  </si>
  <si>
    <t>Inventory Owning Org Name</t>
  </si>
  <si>
    <t>Name of the inventory owning organization</t>
  </si>
  <si>
    <t>Transportation Controlling Org Enterprise Name</t>
  </si>
  <si>
    <t>The organization which controls/executes the shipment related to the order created  which are related to this buffer.</t>
  </si>
  <si>
    <t>Transportation Controlling Org Name</t>
  </si>
  <si>
    <t>Conditionally required if partner organization name specified</t>
  </si>
  <si>
    <t>Conditionally required if partner enterprise name specified</t>
  </si>
  <si>
    <t>Indicates whether the buffer is purchased or manufactured type.</t>
  </si>
  <si>
    <t>ExtraAttributes</t>
  </si>
  <si>
    <t>Client Org Enterprise Name</t>
  </si>
  <si>
    <t>#* Owning Ent Name</t>
  </si>
  <si>
    <t>* Schema Name</t>
  </si>
  <si>
    <t>* Private Schema</t>
  </si>
  <si>
    <t>* Attribute Name</t>
  </si>
  <si>
    <t>* Data Type</t>
  </si>
  <si>
    <t>USAID_DT</t>
  </si>
  <si>
    <t>Available To Be Requested Flag</t>
  </si>
  <si>
    <t>flag to allow trade items to be removed from further FR/FO</t>
  </si>
  <si>
    <t>Boolean</t>
  </si>
  <si>
    <t>Quality Assurance Compliant</t>
  </si>
  <si>
    <t>Dosage </t>
  </si>
  <si>
    <t xml:space="preserve">Dosage </t>
  </si>
  <si>
    <t xml:space="preserve">String </t>
  </si>
  <si>
    <t>Health Element </t>
  </si>
  <si>
    <t>StringEnumeration</t>
  </si>
  <si>
    <t>HealthElement</t>
  </si>
  <si>
    <t>Label Language </t>
  </si>
  <si>
    <t>Pack Size </t>
  </si>
  <si>
    <t>Size of the Pack</t>
  </si>
  <si>
    <t>Presentation </t>
  </si>
  <si>
    <t>Form of the product e.g., oral,Injection,Nasal etc.</t>
  </si>
  <si>
    <t>Quality Control Testing Protocols </t>
  </si>
  <si>
    <t>Quality control testing protocols to follow</t>
  </si>
  <si>
    <t>Route Of Administration </t>
  </si>
  <si>
    <t>Green Packaging </t>
  </si>
  <si>
    <t>use of green packaging </t>
  </si>
  <si>
    <t>Brand Name</t>
  </si>
  <si>
    <t>Name of the Brand</t>
  </si>
  <si>
    <t>Alias for Site so that partners can "see" those sites in their view of 1N</t>
  </si>
  <si>
    <t>Identifies the trade items that are made up of other items (e.g., kits)</t>
  </si>
  <si>
    <t>Used to identify additional data attributes and data types for a schema</t>
  </si>
  <si>
    <t>Name &amp; Value pairs to populate the individual rows of data in the Schema</t>
  </si>
  <si>
    <t xml:space="preserve">Used to map Schemas to "model" </t>
  </si>
  <si>
    <t>PSM?</t>
  </si>
  <si>
    <t>Default Value</t>
  </si>
  <si>
    <t>compliance with quality assurance production and storage standards</t>
  </si>
  <si>
    <t>Language on the Label</t>
  </si>
  <si>
    <t>is this a single language?</t>
  </si>
  <si>
    <t>US FDA Safety Flag </t>
  </si>
  <si>
    <t>US FDA has safety concern, flag </t>
  </si>
  <si>
    <t>Buffer rows must be established for Partners for Trade Items; for Countries, they must be established for Generic Items.</t>
  </si>
  <si>
    <t>List of Enumerations</t>
  </si>
  <si>
    <t>Bucketization</t>
  </si>
  <si>
    <t>DAILY</t>
  </si>
  <si>
    <t>MONTHLY</t>
  </si>
  <si>
    <t>MFG.CapacityType</t>
  </si>
  <si>
    <t>Fixed</t>
  </si>
  <si>
    <t>TimeVarying</t>
  </si>
  <si>
    <t>100-PACK</t>
  </si>
  <si>
    <t>10000GALLONTANKCAR</t>
  </si>
  <si>
    <t>1000BTU</t>
  </si>
  <si>
    <t>1000CUBICFEET</t>
  </si>
  <si>
    <t>1000METERS</t>
  </si>
  <si>
    <t>1000POUNDSPERSQUAREINCH</t>
  </si>
  <si>
    <t>100BOARDFEET</t>
  </si>
  <si>
    <t>100KILOGRAMS</t>
  </si>
  <si>
    <t>100LINEALYARDS</t>
  </si>
  <si>
    <t>100POUNDDRUM</t>
  </si>
  <si>
    <t>10KILOGRAMDRUM</t>
  </si>
  <si>
    <t>115KILOGRAMDRUM</t>
  </si>
  <si>
    <t>15KILOGRAMDRUM</t>
  </si>
  <si>
    <t>20,000GALLONTANKCAR</t>
  </si>
  <si>
    <t>20-PACK</t>
  </si>
  <si>
    <t>20FOOTCONTAINER</t>
  </si>
  <si>
    <t>25KILOGRAMBULKBAG</t>
  </si>
  <si>
    <t>300KILOGRAMBULKBAG</t>
  </si>
  <si>
    <t>40FOOTCONTAINER</t>
  </si>
  <si>
    <t>500KILOGRAMBULKBAG</t>
  </si>
  <si>
    <t>50POUNDBAG</t>
  </si>
  <si>
    <t>ACCESSLINES</t>
  </si>
  <si>
    <t>ACRE</t>
  </si>
  <si>
    <t>ACTUALKILOGRAMS</t>
  </si>
  <si>
    <t>ACTUALPOUNDS</t>
  </si>
  <si>
    <t>ACTUALTONNES</t>
  </si>
  <si>
    <t>ACTUALTONS</t>
  </si>
  <si>
    <t>ADDITIONALMINUTES</t>
  </si>
  <si>
    <t>AIRDRYMETRICTON</t>
  </si>
  <si>
    <t>AIR_PALLET</t>
  </si>
  <si>
    <t>ALUMINUMPOUNDSONLY</t>
  </si>
  <si>
    <t>AMMO_PACK</t>
  </si>
  <si>
    <t>AMPERE</t>
  </si>
  <si>
    <t>AMPERESPERMETER</t>
  </si>
  <si>
    <t>AMPERETURNPERCENTIMETER</t>
  </si>
  <si>
    <t>AMPOULE</t>
  </si>
  <si>
    <t>ANIT-HEMOPHILICFACTOR(AHF)UNIT</t>
  </si>
  <si>
    <t>ASSEMBLY</t>
  </si>
  <si>
    <t>ASSORTMENT</t>
  </si>
  <si>
    <t>ATMOSPHERE</t>
  </si>
  <si>
    <t>AVERAGEMINUTESPERCALL</t>
  </si>
  <si>
    <t>BAG</t>
  </si>
  <si>
    <t>BALE</t>
  </si>
  <si>
    <t>BALL</t>
  </si>
  <si>
    <t>BAND</t>
  </si>
  <si>
    <t>BAR</t>
  </si>
  <si>
    <t>BARGE</t>
  </si>
  <si>
    <t>BARREL</t>
  </si>
  <si>
    <t>BARRELSPERDAY</t>
  </si>
  <si>
    <t>BARRELSPERMINUTE</t>
  </si>
  <si>
    <t>BASEBOX</t>
  </si>
  <si>
    <t>BASEWEIGHT</t>
  </si>
  <si>
    <t>BASKET</t>
  </si>
  <si>
    <t>BATCH</t>
  </si>
  <si>
    <t>BATT</t>
  </si>
  <si>
    <t>BATTTINGPOUND</t>
  </si>
  <si>
    <t>BEAM</t>
  </si>
  <si>
    <t>BECQUEREL</t>
  </si>
  <si>
    <t>BEEF_HEAD</t>
  </si>
  <si>
    <t>BEEF_QUARTER</t>
  </si>
  <si>
    <t>BEEF_SIDE</t>
  </si>
  <si>
    <t>BELT</t>
  </si>
  <si>
    <t>BILLET</t>
  </si>
  <si>
    <t>BILLIONBTUPERHOUR</t>
  </si>
  <si>
    <t>BILLIONSOFDOLLARS</t>
  </si>
  <si>
    <t>BIN</t>
  </si>
  <si>
    <t>BING_CHEST</t>
  </si>
  <si>
    <t>BLOCK</t>
  </si>
  <si>
    <t>BOARD</t>
  </si>
  <si>
    <t>BOARDFEET</t>
  </si>
  <si>
    <t>BOBBIN</t>
  </si>
  <si>
    <t>BOLT</t>
  </si>
  <si>
    <t>BOOK</t>
  </si>
  <si>
    <t>BOTTLE</t>
  </si>
  <si>
    <t>BOX</t>
  </si>
  <si>
    <t>BOX_CONTAINER</t>
  </si>
  <si>
    <t>BOX_TRIWALL</t>
  </si>
  <si>
    <t>BRAKEHORSEPOWER</t>
  </si>
  <si>
    <t>BRITISHTHERMALUNIT(BTU)</t>
  </si>
  <si>
    <t>BRUSH</t>
  </si>
  <si>
    <t>BTU'sPerCubicFoot</t>
  </si>
  <si>
    <t>BTU'sPerHour</t>
  </si>
  <si>
    <t>BTU'sPerPound</t>
  </si>
  <si>
    <t>BUCKET</t>
  </si>
  <si>
    <t>BULK</t>
  </si>
  <si>
    <t>BULKCARLOAD</t>
  </si>
  <si>
    <t>BULKPACK</t>
  </si>
  <si>
    <t>BULK_BAG</t>
  </si>
  <si>
    <t>BULK_DRY</t>
  </si>
  <si>
    <t>BULK_LIQUID</t>
  </si>
  <si>
    <t>BUN</t>
  </si>
  <si>
    <t>BUNDLE</t>
  </si>
  <si>
    <t>BUNKS</t>
  </si>
  <si>
    <t>BUSHEL</t>
  </si>
  <si>
    <t>BUSHEL,DRYIMPERIAL</t>
  </si>
  <si>
    <t>BYTES</t>
  </si>
  <si>
    <t>CABINET</t>
  </si>
  <si>
    <t>CABOOSECOUNT</t>
  </si>
  <si>
    <t>CABOOSEMILE</t>
  </si>
  <si>
    <t>CAGE</t>
  </si>
  <si>
    <t>CAKE</t>
  </si>
  <si>
    <t>CALLS</t>
  </si>
  <si>
    <t>CALORIE</t>
  </si>
  <si>
    <t>CALORIESPERCUBICCENTIMETER</t>
  </si>
  <si>
    <t>CALORIESPERGRAM</t>
  </si>
  <si>
    <t>CAN</t>
  </si>
  <si>
    <t>CANDELA</t>
  </si>
  <si>
    <t>CAN_CASE</t>
  </si>
  <si>
    <t>CAP</t>
  </si>
  <si>
    <t>CAPSULE</t>
  </si>
  <si>
    <t>CAR</t>
  </si>
  <si>
    <t>CARAT</t>
  </si>
  <si>
    <t>CARBOY</t>
  </si>
  <si>
    <t>CARCOUNT</t>
  </si>
  <si>
    <t>CARD</t>
  </si>
  <si>
    <t>CARLOAD</t>
  </si>
  <si>
    <t>CARMILE</t>
  </si>
  <si>
    <t>CARRIER</t>
  </si>
  <si>
    <t>CARSET</t>
  </si>
  <si>
    <t>CARTON</t>
  </si>
  <si>
    <t>CARTRIDGE</t>
  </si>
  <si>
    <t>CARTRIDGENEEDLE</t>
  </si>
  <si>
    <t>CASE</t>
  </si>
  <si>
    <t>CASE_OTHER</t>
  </si>
  <si>
    <t>CASK</t>
  </si>
  <si>
    <t>CASSETTE</t>
  </si>
  <si>
    <t>CELL</t>
  </si>
  <si>
    <t>CELSIUS</t>
  </si>
  <si>
    <t>CENTIGRADE,CELSIUS</t>
  </si>
  <si>
    <t>CENTIGRAM</t>
  </si>
  <si>
    <t>CENTILITER</t>
  </si>
  <si>
    <t>CENTIMETER</t>
  </si>
  <si>
    <t>CENTIMETERSPERSECOND</t>
  </si>
  <si>
    <t>CENTIPOISE(CPS)</t>
  </si>
  <si>
    <t>CENTISTOKES</t>
  </si>
  <si>
    <t>CHAINS(LANDSURVEY)</t>
  </si>
  <si>
    <t>CHEESES</t>
  </si>
  <si>
    <t>CHEST</t>
  </si>
  <si>
    <t>COIL</t>
  </si>
  <si>
    <t>COILGROUP</t>
  </si>
  <si>
    <t>COLUMNINCHES</t>
  </si>
  <si>
    <t>COMBO</t>
  </si>
  <si>
    <t>COMPOSITEPRODUCTPOUNDS(TOTALW</t>
  </si>
  <si>
    <t>CONE</t>
  </si>
  <si>
    <t>CONES</t>
  </si>
  <si>
    <t>CONFERENCEPOINTS</t>
  </si>
  <si>
    <t>CONNECTOR</t>
  </si>
  <si>
    <t>CONTAINER</t>
  </si>
  <si>
    <t>CONTAINER_BULK</t>
  </si>
  <si>
    <t>CONTAINER_COMM</t>
  </si>
  <si>
    <t>CONTAINER_ENGINE</t>
  </si>
  <si>
    <t>CONTAINER_EXPRESS</t>
  </si>
  <si>
    <t>CONTAINER_HG</t>
  </si>
  <si>
    <t>CONTAINER_MIL_AIR</t>
  </si>
  <si>
    <t>CONTAINER_MULTIWALL</t>
  </si>
  <si>
    <t>CONTAINER_NAVY</t>
  </si>
  <si>
    <t>COP</t>
  </si>
  <si>
    <t>CORE</t>
  </si>
  <si>
    <t>COST</t>
  </si>
  <si>
    <t>COULOMB</t>
  </si>
  <si>
    <t>COUNT</t>
  </si>
  <si>
    <t>COUNTPERMINUTE</t>
  </si>
  <si>
    <t>COUNTSPERCENTIMETER</t>
  </si>
  <si>
    <t>COUNTSPERINCH</t>
  </si>
  <si>
    <t>COVER</t>
  </si>
  <si>
    <t>CRADLE</t>
  </si>
  <si>
    <t>CRATE</t>
  </si>
  <si>
    <t>CREDITS</t>
  </si>
  <si>
    <t>CUBE</t>
  </si>
  <si>
    <t>CUBICCENTIMETER</t>
  </si>
  <si>
    <t>CUBICCENTIMETERSPERSECOND</t>
  </si>
  <si>
    <t>CUBICDECIMETER</t>
  </si>
  <si>
    <t>CUBICFEET</t>
  </si>
  <si>
    <t>CUBICFEETPERHOUR</t>
  </si>
  <si>
    <t>CUBICFEETPERMINUTE</t>
  </si>
  <si>
    <t>CUBICINCHES</t>
  </si>
  <si>
    <t>CUBICMETER</t>
  </si>
  <si>
    <t>CUBICMETERPERHOUR</t>
  </si>
  <si>
    <t>CUBICMETERSPERSECOND</t>
  </si>
  <si>
    <t>CUBICMILLIMETER</t>
  </si>
  <si>
    <t>CUBICYARD</t>
  </si>
  <si>
    <t>CUBIC_METERS</t>
  </si>
  <si>
    <t>CUP</t>
  </si>
  <si>
    <t>CURIE</t>
  </si>
  <si>
    <t>CURLUNITS</t>
  </si>
  <si>
    <t>CYCLES</t>
  </si>
  <si>
    <t>CYLINDER</t>
  </si>
  <si>
    <t>DATARECORDS</t>
  </si>
  <si>
    <t>DAYS</t>
  </si>
  <si>
    <t>DEAL</t>
  </si>
  <si>
    <t>DECAGRAM</t>
  </si>
  <si>
    <t>DECIBELS</t>
  </si>
  <si>
    <t>DECIGRAM</t>
  </si>
  <si>
    <t>DECILITER</t>
  </si>
  <si>
    <t>DECILITERPERGRAM</t>
  </si>
  <si>
    <t>DECIMETER</t>
  </si>
  <si>
    <t>DECINEWTON-METER</t>
  </si>
  <si>
    <t>DEGREE</t>
  </si>
  <si>
    <t>DIRECTORYBOOKS</t>
  </si>
  <si>
    <t>DISK(DISC)</t>
  </si>
  <si>
    <t>DISPENSER</t>
  </si>
  <si>
    <t>DISPLAY_SH</t>
  </si>
  <si>
    <t>DOLLARS,U.S.</t>
  </si>
  <si>
    <t>DOLLARSPERHOURS</t>
  </si>
  <si>
    <t>DOZEN</t>
  </si>
  <si>
    <t>DOZENPAIR</t>
  </si>
  <si>
    <t>DRAIZESCORE</t>
  </si>
  <si>
    <t>DRAM</t>
  </si>
  <si>
    <t>DRU</t>
  </si>
  <si>
    <t>DRUM</t>
  </si>
  <si>
    <t>DRYTOM</t>
  </si>
  <si>
    <t>DRY_POUND</t>
  </si>
  <si>
    <t>DUFFLE_BAG</t>
  </si>
  <si>
    <t>DYNE</t>
  </si>
  <si>
    <t>DYNEPERSQUARECENTIMETER</t>
  </si>
  <si>
    <t>DYNESPERCENTIMETER</t>
  </si>
  <si>
    <t>EACHPERMONTH</t>
  </si>
  <si>
    <t>EIGHT-PACK</t>
  </si>
  <si>
    <t>ELECTRONICMAILBOXES</t>
  </si>
  <si>
    <t>ELECTRONVOLT</t>
  </si>
  <si>
    <t>ELEVENPACK</t>
  </si>
  <si>
    <t>EMPTYCAR</t>
  </si>
  <si>
    <t>ENGLISH,(FEET,INCHES)</t>
  </si>
  <si>
    <t>ENVELOPE</t>
  </si>
  <si>
    <t>EQUIVALENTGALLONS</t>
  </si>
  <si>
    <t>ESTIMATE</t>
  </si>
  <si>
    <t>FAHRENHEIT</t>
  </si>
  <si>
    <t>FAILURERATEINTIME</t>
  </si>
  <si>
    <t>FARAD</t>
  </si>
  <si>
    <t>FATHOM</t>
  </si>
  <si>
    <t>FEET,INCHESANDDECIMAL</t>
  </si>
  <si>
    <t>FEET,INCHESANDFRACTION</t>
  </si>
  <si>
    <t>FEETANDDECIMAL</t>
  </si>
  <si>
    <t>FEETPERMINUTE</t>
  </si>
  <si>
    <t>FEETPERSECOND</t>
  </si>
  <si>
    <t>FIBERSPERCUBICCENTIMETEROFAI</t>
  </si>
  <si>
    <t>FIELDS</t>
  </si>
  <si>
    <t>FIFTY</t>
  </si>
  <si>
    <t>FIRKIN</t>
  </si>
  <si>
    <t>FIVE-PACK</t>
  </si>
  <si>
    <t>FIVEHUNDRED</t>
  </si>
  <si>
    <t>FIXEDRATE</t>
  </si>
  <si>
    <t>FLAKETON</t>
  </si>
  <si>
    <t>FLASK</t>
  </si>
  <si>
    <t>FLO-BIN</t>
  </si>
  <si>
    <t>FLUIDOUNCE</t>
  </si>
  <si>
    <t>FLUIDOUNCE(IMPERIAL)</t>
  </si>
  <si>
    <t>FOOT</t>
  </si>
  <si>
    <t>FOOTPOUNDS</t>
  </si>
  <si>
    <t>FORWARD_REEL</t>
  </si>
  <si>
    <t>FOUR_PACK</t>
  </si>
  <si>
    <t>FRAME</t>
  </si>
  <si>
    <t>FRIDGE</t>
  </si>
  <si>
    <t>FUELUSAGE(GALLONS)</t>
  </si>
  <si>
    <t>GAGESYSTEMS</t>
  </si>
  <si>
    <t>GALLON</t>
  </si>
  <si>
    <t>GALLONS/DAY</t>
  </si>
  <si>
    <t>GALLONSPERTHOUSAND</t>
  </si>
  <si>
    <t>GALLONSPERTHOUSANDCUBICFEET</t>
  </si>
  <si>
    <t>GALLON_OTH</t>
  </si>
  <si>
    <t>GARMENT</t>
  </si>
  <si>
    <t>GAUSS</t>
  </si>
  <si>
    <t>GIGABECQUEREI</t>
  </si>
  <si>
    <t>GIGAJOULES</t>
  </si>
  <si>
    <t>GILL(IMPE6AI)</t>
  </si>
  <si>
    <t>GRAIN</t>
  </si>
  <si>
    <t>GRAM</t>
  </si>
  <si>
    <t>GRAMGOLD</t>
  </si>
  <si>
    <t>GRAMSPER100CENTIMETERS</t>
  </si>
  <si>
    <t>GRAMSPER100GRAMS</t>
  </si>
  <si>
    <t>GRAMSPERCUBICCENTIMETER</t>
  </si>
  <si>
    <t>GRAMSPERKILOGRAM</t>
  </si>
  <si>
    <t>GRAMSPERMILLILITER</t>
  </si>
  <si>
    <t>GRAMSPERMOLE</t>
  </si>
  <si>
    <t>GRAMSPERSQ.METER</t>
  </si>
  <si>
    <t>GRAMSPERSQUARECENTIMETER</t>
  </si>
  <si>
    <t>GRAMS_PER_LITER</t>
  </si>
  <si>
    <t>GREATGROSS(DOZENGROSS)</t>
  </si>
  <si>
    <t>GROSS</t>
  </si>
  <si>
    <t>GROSSBARRELS</t>
  </si>
  <si>
    <t>GROSSGALLONS</t>
  </si>
  <si>
    <t>GROSSKILOGRAM</t>
  </si>
  <si>
    <t>GROSSTON</t>
  </si>
  <si>
    <t>GROSSYARD</t>
  </si>
  <si>
    <t>GROUP</t>
  </si>
  <si>
    <t>HALFGALLON</t>
  </si>
  <si>
    <t>HALFHOUR</t>
  </si>
  <si>
    <t>HALFLITER</t>
  </si>
  <si>
    <t>HALFPAGES-ELECTRONIC</t>
  </si>
  <si>
    <t>HALFPINT</t>
  </si>
  <si>
    <t>HALFSHEET</t>
  </si>
  <si>
    <t>HALF_DOZEN</t>
  </si>
  <si>
    <t>HAMPER</t>
  </si>
  <si>
    <t>HANK</t>
  </si>
  <si>
    <t>HEATLOTS</t>
  </si>
  <si>
    <t>HECTOGRAM</t>
  </si>
  <si>
    <t>HECTOLITER</t>
  </si>
  <si>
    <t>HECTOMETER</t>
  </si>
  <si>
    <t>HECTOPASCAL</t>
  </si>
  <si>
    <t>HERTZ</t>
  </si>
  <si>
    <t>HOGSHEAD</t>
  </si>
  <si>
    <t>HOPPER</t>
  </si>
  <si>
    <t>HORSEPOWER</t>
  </si>
  <si>
    <t>HORSEPOWERDAYSPERAIRDRYMETRI</t>
  </si>
  <si>
    <t>HOURS</t>
  </si>
  <si>
    <t>HUNDRED</t>
  </si>
  <si>
    <t>HUNDREDBOXES</t>
  </si>
  <si>
    <t>HUNDREDCOUNT</t>
  </si>
  <si>
    <t>HUNDREDCUBICFEET</t>
  </si>
  <si>
    <t>HUNDREDCUBICMETERS</t>
  </si>
  <si>
    <t>HUNDREDFEET</t>
  </si>
  <si>
    <t>HUNDREDFEET-LINEAR</t>
  </si>
  <si>
    <t>HUNDREDKILOGRAMS</t>
  </si>
  <si>
    <t>HUNDREDPOUNDS(CWT)</t>
  </si>
  <si>
    <t>HUNDREDSHEETS</t>
  </si>
  <si>
    <t>HUNDREDSQUAREFEET</t>
  </si>
  <si>
    <t>HUNDREDTROYOUNCES</t>
  </si>
  <si>
    <t>HUNDREDWEIGHT(LONG)</t>
  </si>
  <si>
    <t>HUNDREDWEIGHT(SHORT)</t>
  </si>
  <si>
    <t>HUNDREDYARDS</t>
  </si>
  <si>
    <t>HUNDRETHOFACARAT</t>
  </si>
  <si>
    <t>HYDRAULICHORSEPOWER</t>
  </si>
  <si>
    <t>IMPERIALGALLONS</t>
  </si>
  <si>
    <t>IMPERIALGALLONSPERMINUTE</t>
  </si>
  <si>
    <t>IMPRESSIONS</t>
  </si>
  <si>
    <t>IN</t>
  </si>
  <si>
    <t>INCH</t>
  </si>
  <si>
    <t>INCHES,DECIMAL--ACTUAL</t>
  </si>
  <si>
    <t>INCHES,DECIMAL--AVERAGE</t>
  </si>
  <si>
    <t>INCHES,DECIMAL--NOMINAL</t>
  </si>
  <si>
    <t>INCHES,DECIMAL-MINIMUM</t>
  </si>
  <si>
    <t>INCHES,FRACTION--ACTUAL</t>
  </si>
  <si>
    <t>INCHES,FRACTION--AVERAGE</t>
  </si>
  <si>
    <t>INCHES,FRACTION--MINIMUM</t>
  </si>
  <si>
    <t>INCHES,FRACTION-NOMINAL</t>
  </si>
  <si>
    <t>INCHESOFWATER</t>
  </si>
  <si>
    <t>INCHESPERMINUTE</t>
  </si>
  <si>
    <t>INCHESPERSECOND(LINEARSPEED)</t>
  </si>
  <si>
    <t>INCHESPERSECOND(VIBRATIONVELOCITY)</t>
  </si>
  <si>
    <t>INCHESPERSECONDPERSECOND(ACCELERATION)</t>
  </si>
  <si>
    <t>INCHESPERSECONDPERSECOND(VIBRATIONACC)</t>
  </si>
  <si>
    <t>INCHPOUND</t>
  </si>
  <si>
    <t>INHALER</t>
  </si>
  <si>
    <t>INSURANCEPOLICY</t>
  </si>
  <si>
    <t>JAR</t>
  </si>
  <si>
    <t>JOB</t>
  </si>
  <si>
    <t>JOINT</t>
  </si>
  <si>
    <t>JOULEPERGRAM</t>
  </si>
  <si>
    <t>JOULEPERKELVIN</t>
  </si>
  <si>
    <t>JOULEPERKILOGRAM</t>
  </si>
  <si>
    <t>JOULES</t>
  </si>
  <si>
    <t>JUG</t>
  </si>
  <si>
    <t>JUMBO</t>
  </si>
  <si>
    <t>KEG</t>
  </si>
  <si>
    <t>KELVIN</t>
  </si>
  <si>
    <t>KILO</t>
  </si>
  <si>
    <t>KILOAMPERE</t>
  </si>
  <si>
    <t>KILOBECQUERELUNITOFRADIATION</t>
  </si>
  <si>
    <t>KILOBYTE</t>
  </si>
  <si>
    <t>KILOCHARACTERS</t>
  </si>
  <si>
    <t>KILOCURIEUNITOFRADIATION</t>
  </si>
  <si>
    <t>KILOGAUSS</t>
  </si>
  <si>
    <t>KILOGRAM</t>
  </si>
  <si>
    <t>KILOGRAMPERSQUARECENTIMETER</t>
  </si>
  <si>
    <t>KILOGRAMS/METER</t>
  </si>
  <si>
    <t>KILOGRAMS/MILLIMETERWIDTH</t>
  </si>
  <si>
    <t>KILOGRAMSDECIMAL</t>
  </si>
  <si>
    <t>KILOGRAMSPERAIRDRYMETRICTONS</t>
  </si>
  <si>
    <t>KILOGRAMSPERCUBICMETER</t>
  </si>
  <si>
    <t>KILOGRAMSPERKILOGRAMOFPRODUCT</t>
  </si>
  <si>
    <t>KILOGRAMSPERLITEROFPRODUCT</t>
  </si>
  <si>
    <t>KILOGRAMSPERMILLIMETER</t>
  </si>
  <si>
    <t>KILOGRAMSPERPLACEOFPRODUCT</t>
  </si>
  <si>
    <t>KILOGRAMSPERSECOND</t>
  </si>
  <si>
    <t>KILOGRAMSPERSQUAREMETER</t>
  </si>
  <si>
    <t>KILOGRAMSPERSQUAREMETER,KILOGRAMS,</t>
  </si>
  <si>
    <t>KILOHERTZ</t>
  </si>
  <si>
    <t>KILOJOULE</t>
  </si>
  <si>
    <t>KILOLITER</t>
  </si>
  <si>
    <t>KILOLITERPERHOUR</t>
  </si>
  <si>
    <t>KILOMETERS</t>
  </si>
  <si>
    <t>KILOMETERSPERHOUR</t>
  </si>
  <si>
    <t>KILOOHM</t>
  </si>
  <si>
    <t>KILOPACKETS</t>
  </si>
  <si>
    <t>KILOPASCAL</t>
  </si>
  <si>
    <t>KILOPASCALSPERMILLIMETER</t>
  </si>
  <si>
    <t>KILOPASCALSQUAREMETERSPERGRAM</t>
  </si>
  <si>
    <t>KILOPOUNDSPERSQUAREINCH(KSI)</t>
  </si>
  <si>
    <t>KILOROENTGEN</t>
  </si>
  <si>
    <t>KILOSEGMENTS</t>
  </si>
  <si>
    <t>KILOVOLT</t>
  </si>
  <si>
    <t>KILOVOLTAMPERES</t>
  </si>
  <si>
    <t>KILOVOLTAMPERESREACTIVE</t>
  </si>
  <si>
    <t>KILOVOLTAMPERESREACTIVEDEMAND</t>
  </si>
  <si>
    <t>KILOVOLTAMPERESREACTIVEHOUR</t>
  </si>
  <si>
    <t>KILOWATT</t>
  </si>
  <si>
    <t>KILOWATTDEMAND</t>
  </si>
  <si>
    <t>KILOWATTHOUR</t>
  </si>
  <si>
    <t>KIT</t>
  </si>
  <si>
    <t>LABORHOURS</t>
  </si>
  <si>
    <t>LARGESPRAY</t>
  </si>
  <si>
    <t>LAYER(S)</t>
  </si>
  <si>
    <t>LB SOLIDS</t>
  </si>
  <si>
    <t>LENGTH</t>
  </si>
  <si>
    <t>LIFETIME</t>
  </si>
  <si>
    <t>LIFTS</t>
  </si>
  <si>
    <t>LIFTVAN</t>
  </si>
  <si>
    <t>LINEAR FT</t>
  </si>
  <si>
    <t>LINEARCENTIMETER</t>
  </si>
  <si>
    <t>LINEARINCH</t>
  </si>
  <si>
    <t>LINEARMETER</t>
  </si>
  <si>
    <t>LINEARYARD</t>
  </si>
  <si>
    <t>LINEARYARDSPERPOUND</t>
  </si>
  <si>
    <t>LINER_BAG</t>
  </si>
  <si>
    <t>LINER_BAG_DRY</t>
  </si>
  <si>
    <t>LINK</t>
  </si>
  <si>
    <t>LIQUIDPOUNDS</t>
  </si>
  <si>
    <t>LITE</t>
  </si>
  <si>
    <t>LITER</t>
  </si>
  <si>
    <t>LITERSPERDAY</t>
  </si>
  <si>
    <t>LITERSPERMINUTE</t>
  </si>
  <si>
    <t>LOAD</t>
  </si>
  <si>
    <t>LOCOMOTIVECOUNT</t>
  </si>
  <si>
    <t>LOCOMOTIVEMILE</t>
  </si>
  <si>
    <t>LOG</t>
  </si>
  <si>
    <t>LONGTON</t>
  </si>
  <si>
    <t>LOOSE</t>
  </si>
  <si>
    <t>LOT</t>
  </si>
  <si>
    <t>LUG</t>
  </si>
  <si>
    <t>LUMPSUM</t>
  </si>
  <si>
    <t>MACHINE/UNIT</t>
  </si>
  <si>
    <t>MAGNETICTAPES</t>
  </si>
  <si>
    <t>MANMONTH</t>
  </si>
  <si>
    <t>MASSPOUNDS</t>
  </si>
  <si>
    <t>MAT</t>
  </si>
  <si>
    <t>MEAL</t>
  </si>
  <si>
    <t>MEGABECQUAREL</t>
  </si>
  <si>
    <t>MEGABYTE</t>
  </si>
  <si>
    <t>MEGAGRAM</t>
  </si>
  <si>
    <t>MEGAGRAMSPERHOUR</t>
  </si>
  <si>
    <t>MEGAHERTZ</t>
  </si>
  <si>
    <t>MEGAJOULE</t>
  </si>
  <si>
    <t>MEGAJOULE/CUBICMETER</t>
  </si>
  <si>
    <t>MEGAJOULEPERKILOGRAM</t>
  </si>
  <si>
    <t>MEGAPASCALS</t>
  </si>
  <si>
    <t>MEGAWATT</t>
  </si>
  <si>
    <t>MESH</t>
  </si>
  <si>
    <t>MESSAGEHOURS</t>
  </si>
  <si>
    <t>MESSAGES</t>
  </si>
  <si>
    <t>METER</t>
  </si>
  <si>
    <t>METERSPERMINUTE</t>
  </si>
  <si>
    <t>METERSPERSECOND</t>
  </si>
  <si>
    <t>METERSPERSECONDPERSECOND4K</t>
  </si>
  <si>
    <t>METERSPERSECONDSQUARED</t>
  </si>
  <si>
    <t>METRIC</t>
  </si>
  <si>
    <t>METRICGROSSTON</t>
  </si>
  <si>
    <t>METRICLONGTON</t>
  </si>
  <si>
    <t>METRICNETTON</t>
  </si>
  <si>
    <t>METRICTON</t>
  </si>
  <si>
    <t>METRICTONKILOGRAMS</t>
  </si>
  <si>
    <t>MHO</t>
  </si>
  <si>
    <t>MICROCURIE</t>
  </si>
  <si>
    <t>MICROFARAD</t>
  </si>
  <si>
    <t>MICROFICHESHEET</t>
  </si>
  <si>
    <t>MICROGRAM</t>
  </si>
  <si>
    <t>MICROGRAMSPERCUBICMETER</t>
  </si>
  <si>
    <t>MICROINCH</t>
  </si>
  <si>
    <t>MICROLITER</t>
  </si>
  <si>
    <t>MICROMETER</t>
  </si>
  <si>
    <t>MICROMHO</t>
  </si>
  <si>
    <t>MICROMOLAR</t>
  </si>
  <si>
    <t>MICRONS</t>
  </si>
  <si>
    <t>MICROSECOND</t>
  </si>
  <si>
    <t>MICROWATT</t>
  </si>
  <si>
    <t>MIL</t>
  </si>
  <si>
    <t>MILES</t>
  </si>
  <si>
    <t>MILESPERHOUR</t>
  </si>
  <si>
    <t>MILLEQUIVALENCECAUSTICPOTASH/GRAMOFPRODUCT</t>
  </si>
  <si>
    <t>MILLIAMPERE</t>
  </si>
  <si>
    <t>MILLIBAR</t>
  </si>
  <si>
    <t>MILLICURIE</t>
  </si>
  <si>
    <t>MILLIGRAM</t>
  </si>
  <si>
    <t>MILLIGRAMPERSQ.FT.PERSIDE</t>
  </si>
  <si>
    <t>MILLIGRAMSPERCUBICMETER</t>
  </si>
  <si>
    <t>MILLIGRAMSPERHOUR</t>
  </si>
  <si>
    <t>MILLIGRAMSPERKILOGRAM</t>
  </si>
  <si>
    <t>MILLIGRAMSPERLITER</t>
  </si>
  <si>
    <t>MILLIGRAMSPERSQUAREINCH</t>
  </si>
  <si>
    <t>MILLIGRAMSPERSQUAREMETER</t>
  </si>
  <si>
    <t>MILLILITER</t>
  </si>
  <si>
    <t>MILLILITERPERMINUTE</t>
  </si>
  <si>
    <t>MILLILITERPERSECOND</t>
  </si>
  <si>
    <t>MILLILITERSOFWATER</t>
  </si>
  <si>
    <t>MILLILITERSPERKILOGRAM</t>
  </si>
  <si>
    <t>MILLILITERSPERSQUARECENTIMETER</t>
  </si>
  <si>
    <t>MILLIMETER-ACTUAL</t>
  </si>
  <si>
    <t>MILLIMETER-AVERAGE</t>
  </si>
  <si>
    <t>MILLIMETER-MINIMUM</t>
  </si>
  <si>
    <t>MILLIMETER-NOMINAL</t>
  </si>
  <si>
    <t>MILLIMETERH2O</t>
  </si>
  <si>
    <t>MILLIMETERSOFMERCURY</t>
  </si>
  <si>
    <t>MILLIMOLE</t>
  </si>
  <si>
    <t>MILLIOHM</t>
  </si>
  <si>
    <t>MILLIONBRITISHTHERMALUNITSPER</t>
  </si>
  <si>
    <t>MILLIONBTU'S</t>
  </si>
  <si>
    <t>MILLIONCUBICFEET</t>
  </si>
  <si>
    <t>MILLIONPARTICLESPERCUBICFOOT</t>
  </si>
  <si>
    <t>MILLIONSOFDOLLARS</t>
  </si>
  <si>
    <t>MILLIONUNITS</t>
  </si>
  <si>
    <t>MILLIPASCALS</t>
  </si>
  <si>
    <t>MILLIROENTGEN</t>
  </si>
  <si>
    <t>MILLISECOND</t>
  </si>
  <si>
    <t>MILLIVOLTS</t>
  </si>
  <si>
    <t>MILLIWATT</t>
  </si>
  <si>
    <t>MILVAN</t>
  </si>
  <si>
    <t>MINUTES</t>
  </si>
  <si>
    <t>MINUTESORMESSAGES</t>
  </si>
  <si>
    <t>MISC</t>
  </si>
  <si>
    <t>MIXED</t>
  </si>
  <si>
    <t>MMSCF/DAY</t>
  </si>
  <si>
    <t>MODULE</t>
  </si>
  <si>
    <t>MOLE</t>
  </si>
  <si>
    <t>MONETARYVALUE</t>
  </si>
  <si>
    <t>MONTHS</t>
  </si>
  <si>
    <t>MSCVAN</t>
  </si>
  <si>
    <t>MULTI_ROLLPACK</t>
  </si>
  <si>
    <t>MUTUALLYDEFINED</t>
  </si>
  <si>
    <t>NANOMETER</t>
  </si>
  <si>
    <t>NANOSECOND</t>
  </si>
  <si>
    <t>NAUTICALMILE</t>
  </si>
  <si>
    <t>NETBARRELS</t>
  </si>
  <si>
    <t>NETIMPERIALGALLONS</t>
  </si>
  <si>
    <t>NETKILOGRAMS</t>
  </si>
  <si>
    <t>NETLITERS</t>
  </si>
  <si>
    <t>NETTON(2,000LB).</t>
  </si>
  <si>
    <t>NEWSPAPERAGATELINE</t>
  </si>
  <si>
    <t>NEWTON</t>
  </si>
  <si>
    <t>NEWTON-METER</t>
  </si>
  <si>
    <t>NEWTONSPERMETER</t>
  </si>
  <si>
    <t>NINEPACK</t>
  </si>
  <si>
    <t>NOIL</t>
  </si>
  <si>
    <t>NOTGALLONS</t>
  </si>
  <si>
    <t>NUMBEROFLINES</t>
  </si>
  <si>
    <t>NUMBEROFMULTS</t>
  </si>
  <si>
    <t>NUMBEROFSCREENS</t>
  </si>
  <si>
    <t>OCULARINSERTSYSTEM</t>
  </si>
  <si>
    <t>OERSTEDS</t>
  </si>
  <si>
    <t>OHM</t>
  </si>
  <si>
    <t>ON_HANGER</t>
  </si>
  <si>
    <t>ON_OWN_WHEEL</t>
  </si>
  <si>
    <t>OUNCE-AV</t>
  </si>
  <si>
    <t>OUNCEFOOT</t>
  </si>
  <si>
    <t>OUNCEINCH</t>
  </si>
  <si>
    <t>OUNCESPERSQUAREFOOT</t>
  </si>
  <si>
    <t>OUNCESPERSQUAREFOOTPER0.01I</t>
  </si>
  <si>
    <t>OUNCESPERSQUAREYARD</t>
  </si>
  <si>
    <t>OUTFIT</t>
  </si>
  <si>
    <t>OVERTIMEHOURS</t>
  </si>
  <si>
    <t>OVERWRAP</t>
  </si>
  <si>
    <t>OZ</t>
  </si>
  <si>
    <t>PACK</t>
  </si>
  <si>
    <t>PACKAGE</t>
  </si>
  <si>
    <t>PACKED</t>
  </si>
  <si>
    <t>PACKET</t>
  </si>
  <si>
    <t>PAD</t>
  </si>
  <si>
    <t>PAGE</t>
  </si>
  <si>
    <t>PAGES-ELECTRONIC</t>
  </si>
  <si>
    <t>PAGES-FACSIMILE</t>
  </si>
  <si>
    <t>PAGES-HARDCOPY</t>
  </si>
  <si>
    <t>PAGESPERINCH</t>
  </si>
  <si>
    <t>PAIL</t>
  </si>
  <si>
    <t>PAIR</t>
  </si>
  <si>
    <t>PAIRINCHES</t>
  </si>
  <si>
    <t>PALLET</t>
  </si>
  <si>
    <t>PALLET(LIFT)</t>
  </si>
  <si>
    <t>PANEL</t>
  </si>
  <si>
    <t>PARTSPERBILLION</t>
  </si>
  <si>
    <t>PARTSPERMILLION</t>
  </si>
  <si>
    <t>PARTSPERTHOUSAND</t>
  </si>
  <si>
    <t>PASCAL</t>
  </si>
  <si>
    <t>PASCALSPERSECOND</t>
  </si>
  <si>
    <t>PECK,DRYIMPANEL</t>
  </si>
  <si>
    <t>PECK,DRYU.S.</t>
  </si>
  <si>
    <t>PENCALORIES</t>
  </si>
  <si>
    <t>PENGRAMS(PROTEIN)</t>
  </si>
  <si>
    <t>PENNYWEIGHT</t>
  </si>
  <si>
    <t>PERCENT</t>
  </si>
  <si>
    <t>PERCENTPER1000HOURS</t>
  </si>
  <si>
    <t>PERCENTWEIGHT</t>
  </si>
  <si>
    <t>PERFORMANCEUNIT</t>
  </si>
  <si>
    <t>PERSON</t>
  </si>
  <si>
    <t>PICA</t>
  </si>
  <si>
    <t>PICOFARAD</t>
  </si>
  <si>
    <t>PICOSECOND</t>
  </si>
  <si>
    <t>PIECE</t>
  </si>
  <si>
    <t>PIMS</t>
  </si>
  <si>
    <t>PINT</t>
  </si>
  <si>
    <t>PINT,IMPERIAL</t>
  </si>
  <si>
    <t>PINTU.S.DRY</t>
  </si>
  <si>
    <t>PIPELINE</t>
  </si>
  <si>
    <t>PIPE_RACK</t>
  </si>
  <si>
    <t>PITCH</t>
  </si>
  <si>
    <t>PLATE</t>
  </si>
  <si>
    <t>PLATFORM</t>
  </si>
  <si>
    <t>POINT</t>
  </si>
  <si>
    <t>POISE</t>
  </si>
  <si>
    <t>POUND</t>
  </si>
  <si>
    <t>POUNDS,DECIMAL-POUNDSPERSQUA</t>
  </si>
  <si>
    <t>POUNDS-PERCENTAGE</t>
  </si>
  <si>
    <t>POUNDSEQUIVALENT</t>
  </si>
  <si>
    <t>POUNDSNET</t>
  </si>
  <si>
    <t>POUNDSPER1000SQUAREFEET</t>
  </si>
  <si>
    <t>POUNDSPERAIR-DRYMETRICTON</t>
  </si>
  <si>
    <t>POUNDSPERCUBICFOOT</t>
  </si>
  <si>
    <t>POUNDSPERCUBICINCH</t>
  </si>
  <si>
    <t>POUNDSPERFOOT</t>
  </si>
  <si>
    <t>POUNDSPERGALLON</t>
  </si>
  <si>
    <t>POUNDSPERHOUR</t>
  </si>
  <si>
    <t>POUNDSPERINCHOFLENGTH</t>
  </si>
  <si>
    <t>POUNDSPERINCHOFWIDTH</t>
  </si>
  <si>
    <t>POUNDSPERPIECEOFPRODUCT</t>
  </si>
  <si>
    <t>POUNDSPERPOUNDOFPRODUCT</t>
  </si>
  <si>
    <t>POUNDSPERREAM</t>
  </si>
  <si>
    <t>POUNDSPERSQ.FT.</t>
  </si>
  <si>
    <t>POUNDSPERSQ.INCH</t>
  </si>
  <si>
    <t>POUNDSPERSQUAREINCHABSOLUTE</t>
  </si>
  <si>
    <t>POUNDSPERSQUAREINCHGAUGE</t>
  </si>
  <si>
    <t>POUNDSPERTHOUSAND</t>
  </si>
  <si>
    <t>POUNDS_GROSS</t>
  </si>
  <si>
    <t>POWDER-FILLERVIALS</t>
  </si>
  <si>
    <t>PRINTPOINT</t>
  </si>
  <si>
    <t>PRIVATE_VEHICLE</t>
  </si>
  <si>
    <t>PT</t>
  </si>
  <si>
    <t>PUMP</t>
  </si>
  <si>
    <t>QUAFT</t>
  </si>
  <si>
    <t>QUART</t>
  </si>
  <si>
    <t>QUART,DRYU.S.</t>
  </si>
  <si>
    <t>QUART,IMPERIAL</t>
  </si>
  <si>
    <t>QUARTER(TIME)</t>
  </si>
  <si>
    <t>QUARTERDOZEN</t>
  </si>
  <si>
    <t>QUARTERHOURS</t>
  </si>
  <si>
    <t>QUARTERKILOGRAM</t>
  </si>
  <si>
    <t>QUARTERMILE</t>
  </si>
  <si>
    <t>QUIRE</t>
  </si>
  <si>
    <t>RACK</t>
  </si>
  <si>
    <t>RACK_ HALF</t>
  </si>
  <si>
    <t>RACK_ KNOCKDOWN</t>
  </si>
  <si>
    <t>RACK_DOUBLE</t>
  </si>
  <si>
    <t>RADIANSPERSECOND</t>
  </si>
  <si>
    <t>RADIANSPERSECONDSQUARED</t>
  </si>
  <si>
    <t>RAIL</t>
  </si>
  <si>
    <t>RAIL_CAR</t>
  </si>
  <si>
    <t>RATION</t>
  </si>
  <si>
    <t>REAM</t>
  </si>
  <si>
    <t>REAM-METRICMEASURE</t>
  </si>
  <si>
    <t>REEL</t>
  </si>
  <si>
    <t>RESETS</t>
  </si>
  <si>
    <t>REVENUETONMILES</t>
  </si>
  <si>
    <t>REVERSE_REEL</t>
  </si>
  <si>
    <t>REVOLUTIONSPERMINUTE</t>
  </si>
  <si>
    <t>RING</t>
  </si>
  <si>
    <t>ROD</t>
  </si>
  <si>
    <t>ROENTGEN</t>
  </si>
  <si>
    <t>ROLL</t>
  </si>
  <si>
    <t>ROLL-METRICMEASURE</t>
  </si>
  <si>
    <t>ROUND</t>
  </si>
  <si>
    <t>RUN</t>
  </si>
  <si>
    <t>RUNNINGOROPERATINGHOURS</t>
  </si>
  <si>
    <t>SACK</t>
  </si>
  <si>
    <t>SANDWICH</t>
  </si>
  <si>
    <t>SAYBOLDUNIVERSALSECOND</t>
  </si>
  <si>
    <t>SEASON</t>
  </si>
  <si>
    <t>SEAVAN</t>
  </si>
  <si>
    <t>SECONDS</t>
  </si>
  <si>
    <t>SECTION</t>
  </si>
  <si>
    <t>SEGMENT</t>
  </si>
  <si>
    <t>SEISMICLEVEL</t>
  </si>
  <si>
    <t>SEISMICLINE</t>
  </si>
  <si>
    <t>SERIES</t>
  </si>
  <si>
    <t>SESSIONS</t>
  </si>
  <si>
    <t>SET</t>
  </si>
  <si>
    <t>SEVENPACK</t>
  </si>
  <si>
    <t>SF</t>
  </si>
  <si>
    <t>SHARES</t>
  </si>
  <si>
    <t>SHEET</t>
  </si>
  <si>
    <t>SHEET-METRICMEASURE</t>
  </si>
  <si>
    <t>SHELFPACKAGE</t>
  </si>
  <si>
    <t>SHIPMENT</t>
  </si>
  <si>
    <t>SHOOK</t>
  </si>
  <si>
    <t>SHORTTON</t>
  </si>
  <si>
    <t>SHOT</t>
  </si>
  <si>
    <t>SI</t>
  </si>
  <si>
    <t>SIEMENS</t>
  </si>
  <si>
    <t>SITAS</t>
  </si>
  <si>
    <t>SIXPACK</t>
  </si>
  <si>
    <t>SIXTY-FOURTHSOFANINCH</t>
  </si>
  <si>
    <t>SKEIN</t>
  </si>
  <si>
    <t>SKID</t>
  </si>
  <si>
    <t>SKID_DOUBLE</t>
  </si>
  <si>
    <t>SKID_LIFT_TRUCK</t>
  </si>
  <si>
    <t>SLEEVE</t>
  </si>
  <si>
    <t>SLIP_SHEET</t>
  </si>
  <si>
    <t>SMALLSPRAY</t>
  </si>
  <si>
    <t>SOLIDPOUNDS</t>
  </si>
  <si>
    <t>SPIN_CYLINDERS</t>
  </si>
  <si>
    <t>SPLITTANKTRUCK</t>
  </si>
  <si>
    <t>SPOOL</t>
  </si>
  <si>
    <t>SQUARE</t>
  </si>
  <si>
    <t>SQUARECENTIMETER</t>
  </si>
  <si>
    <t>SQUAREDECIMETER</t>
  </si>
  <si>
    <t>SQUAREFEETPERSECOND</t>
  </si>
  <si>
    <t>SQUAREFOOT</t>
  </si>
  <si>
    <t>SQUAREINCH</t>
  </si>
  <si>
    <t>SQUAREMETER</t>
  </si>
  <si>
    <t>SQUAREMETERSPERSECOND</t>
  </si>
  <si>
    <t>SQUAREMILE</t>
  </si>
  <si>
    <t>SQUAREMILLIMETER</t>
  </si>
  <si>
    <t>SQUAREROD</t>
  </si>
  <si>
    <t>SQUAREYARD</t>
  </si>
  <si>
    <t>STAGE</t>
  </si>
  <si>
    <t>STANDARDADVERTISINGUNITS(SAUS)</t>
  </si>
  <si>
    <t>STANDARDCUBICFOOT</t>
  </si>
  <si>
    <t>STATUTEMILE</t>
  </si>
  <si>
    <t>STICK</t>
  </si>
  <si>
    <t>STOKES</t>
  </si>
  <si>
    <t>STORAGEUNITS</t>
  </si>
  <si>
    <t>STRIP</t>
  </si>
  <si>
    <t>SUITCASE</t>
  </si>
  <si>
    <t>SUPERBULKBAG</t>
  </si>
  <si>
    <t>SUPPOSITORY</t>
  </si>
  <si>
    <t>SYRINGE</t>
  </si>
  <si>
    <t>TABLET</t>
  </si>
  <si>
    <t>TANK</t>
  </si>
  <si>
    <t>TANK_CAR</t>
  </si>
  <si>
    <t>TANK_TRUCK</t>
  </si>
  <si>
    <t>TELECOMMUNICATIONSLINESINSERVICE</t>
  </si>
  <si>
    <t>TELECOMMUNICATIONSLINESINSERVICE-AVERAGE</t>
  </si>
  <si>
    <t>TELECOMMUNICATIONSPORTS</t>
  </si>
  <si>
    <t>TEN</t>
  </si>
  <si>
    <t>TENSQUAREFEET</t>
  </si>
  <si>
    <t>TENSQUAREYARDS</t>
  </si>
  <si>
    <t>TENTHCUBICFOOT</t>
  </si>
  <si>
    <t>TENTHHOURS</t>
  </si>
  <si>
    <t>TENTHMINUTES</t>
  </si>
  <si>
    <t>TENTHOUSANDYARDS</t>
  </si>
  <si>
    <t>TENYARDS</t>
  </si>
  <si>
    <t>TEN_PACK</t>
  </si>
  <si>
    <t>TESTSPECIFICSCALE</t>
  </si>
  <si>
    <t>TEU</t>
  </si>
  <si>
    <t>THEORETICALKILOGRAMS</t>
  </si>
  <si>
    <t>THEORETICALPOUNDS</t>
  </si>
  <si>
    <t>THEORETICALTONNES</t>
  </si>
  <si>
    <t>THEORETICALTONS</t>
  </si>
  <si>
    <t>THERMS</t>
  </si>
  <si>
    <t>THIRTY-SIX</t>
  </si>
  <si>
    <t>THOU SQ IN</t>
  </si>
  <si>
    <t>THOUSAND</t>
  </si>
  <si>
    <t>THOUSANDCASINGS</t>
  </si>
  <si>
    <t>THOUSANDCUBICFEET</t>
  </si>
  <si>
    <t>THOUSANDCUBICFEETPERDAY</t>
  </si>
  <si>
    <t>THOUSANDCUBICMETERS</t>
  </si>
  <si>
    <t>THOUSANDFEET</t>
  </si>
  <si>
    <t>THOUSANDFEET(BOARD)</t>
  </si>
  <si>
    <t>THOUSANDFEET(LINEAR)</t>
  </si>
  <si>
    <t>THOUSANDGALLONS</t>
  </si>
  <si>
    <t>THOUSANDIMPRESSIONS</t>
  </si>
  <si>
    <t>THOUSANDKILOGRAMS</t>
  </si>
  <si>
    <t>THOUSANDKILOWATTHOURS</t>
  </si>
  <si>
    <t>THOUSANDLINEARINCHES</t>
  </si>
  <si>
    <t>THOUSANDLINEARMETERS</t>
  </si>
  <si>
    <t>THOUSANDPIECES</t>
  </si>
  <si>
    <t>THOUSANDPOUNDSGROSS</t>
  </si>
  <si>
    <t>THOUSANDSAGS</t>
  </si>
  <si>
    <t>THOUSANDSHEETS</t>
  </si>
  <si>
    <t>THOUSANDSOFDOLLARS</t>
  </si>
  <si>
    <t>THOUSANDSQ.CENTIMETERS</t>
  </si>
  <si>
    <t>THOUSANDSQUAREFEET</t>
  </si>
  <si>
    <t>THOUSANDTHSOFANINCH</t>
  </si>
  <si>
    <t>THOUSAND_LINEAR_YARDS</t>
  </si>
  <si>
    <t>THREEPACK</t>
  </si>
  <si>
    <t>TI</t>
  </si>
  <si>
    <t>TIERCE</t>
  </si>
  <si>
    <t>TONMILES</t>
  </si>
  <si>
    <t>TONPERHOUR</t>
  </si>
  <si>
    <t>TONS</t>
  </si>
  <si>
    <t>TORR</t>
  </si>
  <si>
    <t>TOTALCARCOUNT</t>
  </si>
  <si>
    <t>TOTALCARMILE</t>
  </si>
  <si>
    <t>TOTE</t>
  </si>
  <si>
    <t>TOTE_ DOUBLE</t>
  </si>
  <si>
    <t>TOTE_ HALF</t>
  </si>
  <si>
    <t>TOTE_ KNOCKDOWN</t>
  </si>
  <si>
    <t>TOTE_CAN</t>
  </si>
  <si>
    <t>TRACKFOOT</t>
  </si>
  <si>
    <t>TRAILER</t>
  </si>
  <si>
    <t>TRAIN</t>
  </si>
  <si>
    <t>TRAINMILE</t>
  </si>
  <si>
    <t>TRANSDERMALPATCH</t>
  </si>
  <si>
    <t>TRAY</t>
  </si>
  <si>
    <t>TREATMENTS</t>
  </si>
  <si>
    <t>TROYOUNCE</t>
  </si>
  <si>
    <t>TROYPOUND</t>
  </si>
  <si>
    <t>TRUCK</t>
  </si>
  <si>
    <t>TRUCKLOAD</t>
  </si>
  <si>
    <t>TRUNK</t>
  </si>
  <si>
    <t>TRUNK_SAMPLE</t>
  </si>
  <si>
    <t>TUB</t>
  </si>
  <si>
    <t>TUBE</t>
  </si>
  <si>
    <t>TWENTY</t>
  </si>
  <si>
    <t>TWENTY-FIVE</t>
  </si>
  <si>
    <t>TWENTY-FOUR</t>
  </si>
  <si>
    <t>TWOHUNDREDFIFTY</t>
  </si>
  <si>
    <t>TWOWEEK</t>
  </si>
  <si>
    <t>TWO_PACK</t>
  </si>
  <si>
    <t>U.S.GALLONSPERMINUTE</t>
  </si>
  <si>
    <t>UNIT</t>
  </si>
  <si>
    <t>UNITLESS</t>
  </si>
  <si>
    <t>UNPACKED</t>
  </si>
  <si>
    <t>USAGEPERTELECOMMUNICATIONSLINE</t>
  </si>
  <si>
    <t>VAN_PACK</t>
  </si>
  <si>
    <t>VEHICLE</t>
  </si>
  <si>
    <t>VEHICLE_OPERATIONAL</t>
  </si>
  <si>
    <t>VIAL</t>
  </si>
  <si>
    <t>VISIT</t>
  </si>
  <si>
    <t>VOLT</t>
  </si>
  <si>
    <t>VOLT-AMPEREPERPOUND</t>
  </si>
  <si>
    <t>VOLTAGE</t>
  </si>
  <si>
    <t>VOLTAMPEREPERKILOGRAM</t>
  </si>
  <si>
    <t>VOLTS(ALTERNATINGCURRENT)</t>
  </si>
  <si>
    <t>VOLTS(DIRECTCURRENT)</t>
  </si>
  <si>
    <t>VOLTSPERMETER</t>
  </si>
  <si>
    <t>WAFTSPERKILOGRAM</t>
  </si>
  <si>
    <t>WATTAGE</t>
  </si>
  <si>
    <t>WATTAGEHOURS</t>
  </si>
  <si>
    <t>WATTSPERPOUND</t>
  </si>
  <si>
    <t>WEEK</t>
  </si>
  <si>
    <t>WEIGHTPERSQUAREINCH</t>
  </si>
  <si>
    <t>WET POUNDS</t>
  </si>
  <si>
    <t>WETKILO</t>
  </si>
  <si>
    <t>WETTON</t>
  </si>
  <si>
    <t>WHEEL</t>
  </si>
  <si>
    <t>WHEELED_CARRIER</t>
  </si>
  <si>
    <t>WINEGALLON</t>
  </si>
  <si>
    <t>WORKINGMONTHS</t>
  </si>
  <si>
    <t>WRAP</t>
  </si>
  <si>
    <t>WRAPPED</t>
  </si>
  <si>
    <t>YARD</t>
  </si>
  <si>
    <t>YEARS</t>
  </si>
  <si>
    <t>RecurrenceType</t>
  </si>
  <si>
    <t>DayOfWeek</t>
  </si>
  <si>
    <t>FRI</t>
  </si>
  <si>
    <t>MON</t>
  </si>
  <si>
    <t>SAT</t>
  </si>
  <si>
    <t>SUN</t>
  </si>
  <si>
    <t>THU</t>
  </si>
  <si>
    <t>TUE</t>
  </si>
  <si>
    <t>WED</t>
  </si>
  <si>
    <t>SCC.OrderType</t>
  </si>
  <si>
    <t>Blanket Order</t>
  </si>
  <si>
    <t>Deployment Order</t>
  </si>
  <si>
    <t>Order Revision</t>
  </si>
  <si>
    <t>Production Order</t>
  </si>
  <si>
    <t>Return Order</t>
  </si>
  <si>
    <t>Sales Order</t>
  </si>
  <si>
    <t>Work Order</t>
  </si>
  <si>
    <t>SCC.OrderEventCategory</t>
  </si>
  <si>
    <t>Custom</t>
  </si>
  <si>
    <t>SCC.OrderEventVisibility</t>
  </si>
  <si>
    <t>Buying Organization</t>
  </si>
  <si>
    <t>My Organization</t>
  </si>
  <si>
    <t>Order Fulfillment Organization</t>
  </si>
  <si>
    <t>Order Management Organization</t>
  </si>
  <si>
    <t>Selling Organization</t>
  </si>
  <si>
    <t>Ship From Organization</t>
  </si>
  <si>
    <t>Ship To Organization</t>
  </si>
  <si>
    <t>TemporalDirection</t>
  </si>
  <si>
    <t>AFTER</t>
  </si>
  <si>
    <t>BEFORE</t>
  </si>
  <si>
    <t>SCC.EventTriggeringPolicy</t>
  </si>
  <si>
    <t>AllEvents</t>
  </si>
  <si>
    <t>AnyEvent</t>
  </si>
  <si>
    <t>EventLevel</t>
  </si>
  <si>
    <t>SCC.EnhancedOrder</t>
  </si>
  <si>
    <t>SCC.PackingList</t>
  </si>
  <si>
    <t>SCC.PickList</t>
  </si>
  <si>
    <t>SCC.PutawayList</t>
  </si>
  <si>
    <t>SCC.Receipt</t>
  </si>
  <si>
    <t>SCC.RequestSchedule</t>
  </si>
  <si>
    <t>ShipmentHeader</t>
  </si>
  <si>
    <t>ShipmentLine</t>
  </si>
  <si>
    <t>SCC.MilestoneTypeGroup</t>
  </si>
  <si>
    <t>Delivery Closure</t>
  </si>
  <si>
    <t>Delivery Execution</t>
  </si>
  <si>
    <t>Exec-First</t>
  </si>
  <si>
    <t>Exec-Last</t>
  </si>
  <si>
    <t>Exec-Line Haul</t>
  </si>
  <si>
    <t>Order Confirmation</t>
  </si>
  <si>
    <t>SCC.MilestoneLeadTimePolicy</t>
  </si>
  <si>
    <t>SCC.MilestoneCategory</t>
  </si>
  <si>
    <t>SCC.CostCenter</t>
  </si>
  <si>
    <t>CurrencyCode</t>
  </si>
  <si>
    <t>AED</t>
  </si>
  <si>
    <t>AFN</t>
  </si>
  <si>
    <t>AMD</t>
  </si>
  <si>
    <t>ANG</t>
  </si>
  <si>
    <t>AOA</t>
  </si>
  <si>
    <t>ARS</t>
  </si>
  <si>
    <t>AUD</t>
  </si>
  <si>
    <t>AWG</t>
  </si>
  <si>
    <t>AZM</t>
  </si>
  <si>
    <t>AZN</t>
  </si>
  <si>
    <t>BAM</t>
  </si>
  <si>
    <t>BBD</t>
  </si>
  <si>
    <t>BDT</t>
  </si>
  <si>
    <t>BGN</t>
  </si>
  <si>
    <t>BHD</t>
  </si>
  <si>
    <t>BIF</t>
  </si>
  <si>
    <t>BMD</t>
  </si>
  <si>
    <t>BND</t>
  </si>
  <si>
    <t>BOB</t>
  </si>
  <si>
    <t>BOV</t>
  </si>
  <si>
    <t>BRL</t>
  </si>
  <si>
    <t>BSD</t>
  </si>
  <si>
    <t>BTN</t>
  </si>
  <si>
    <t>BWP</t>
  </si>
  <si>
    <t>BYN</t>
  </si>
  <si>
    <t>BYR</t>
  </si>
  <si>
    <t>BZD</t>
  </si>
  <si>
    <t>CAD</t>
  </si>
  <si>
    <t>CDF</t>
  </si>
  <si>
    <t>CHE</t>
  </si>
  <si>
    <t>CHF</t>
  </si>
  <si>
    <t>CHW</t>
  </si>
  <si>
    <t>CLF</t>
  </si>
  <si>
    <t>CLP</t>
  </si>
  <si>
    <t>CNY</t>
  </si>
  <si>
    <t>COU</t>
  </si>
  <si>
    <t>CRC</t>
  </si>
  <si>
    <t>CSD</t>
  </si>
  <si>
    <t>CUC</t>
  </si>
  <si>
    <t>CVE</t>
  </si>
  <si>
    <t>CYP</t>
  </si>
  <si>
    <t>CZK</t>
  </si>
  <si>
    <t>DJF</t>
  </si>
  <si>
    <t>DKK</t>
  </si>
  <si>
    <t>DOP</t>
  </si>
  <si>
    <t>DZD</t>
  </si>
  <si>
    <t>EEK</t>
  </si>
  <si>
    <t>EGP</t>
  </si>
  <si>
    <t>ERN</t>
  </si>
  <si>
    <t>ETB</t>
  </si>
  <si>
    <t>EUR</t>
  </si>
  <si>
    <t>FJD</t>
  </si>
  <si>
    <t>FKP</t>
  </si>
  <si>
    <t>GBP</t>
  </si>
  <si>
    <t>GEL</t>
  </si>
  <si>
    <t>GHC</t>
  </si>
  <si>
    <t>GHS</t>
  </si>
  <si>
    <t>GIP</t>
  </si>
  <si>
    <t>GMD</t>
  </si>
  <si>
    <t>GNF</t>
  </si>
  <si>
    <t>GTQ</t>
  </si>
  <si>
    <t>GWP</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</si>
  <si>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</si>
  <si>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</si>
  <si>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</si>
  <si>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</si>
  <si>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</si>
  <si>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</si>
  <si>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</si>
  <si>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</si>
  <si>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</si>
  <si>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</si>
  <si>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</si>
  <si>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</si>
  <si>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</si>
  <si>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</si>
  <si>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</si>
  <si>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</si>
  <si>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</si>
  <si>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</si>
  <si>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</si>
  <si>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</si>
  <si>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</si>
  <si>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</si>
  <si>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</si>
  <si>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</si>
  <si>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</si>
  <si>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</si>
  <si>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</si>
  <si>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</si>
  <si>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</si>
  <si>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</si>
  <si>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</si>
  <si>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</si>
  <si>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</si>
  <si>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</si>
  <si>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</si>
  <si>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MGF</t>
  </si>
  <si>
    <t>MKD</t>
  </si>
  <si>
    <t>MMK</t>
  </si>
  <si>
    <t>MNT</t>
  </si>
  <si>
    <t>MOP</t>
  </si>
  <si>
    <t>MRO</t>
  </si>
  <si>
    <t>MRU</t>
  </si>
  <si>
    <t>MTL</t>
  </si>
  <si>
    <t>MUR</t>
  </si>
  <si>
    <t>MVR</t>
  </si>
  <si>
    <t>MWK</t>
  </si>
  <si>
    <t>MXN</t>
  </si>
  <si>
    <t>MXV</t>
  </si>
  <si>
    <t>MYR</t>
  </si>
  <si>
    <t>MZM</t>
  </si>
  <si>
    <t>MZN</t>
  </si>
  <si>
    <t>NAD</t>
  </si>
  <si>
    <t>NGN</t>
  </si>
  <si>
    <t>NIO</t>
  </si>
  <si>
    <t>NOK</t>
  </si>
  <si>
    <t>NPR</t>
  </si>
  <si>
    <t>NZD</t>
  </si>
  <si>
    <t>OMR</t>
  </si>
  <si>
    <t>PAB</t>
  </si>
  <si>
    <t>PEN</t>
  </si>
  <si>
    <t>PGK</t>
  </si>
  <si>
    <t>PHP</t>
  </si>
  <si>
    <t>PKR</t>
  </si>
  <si>
    <t>PLN</t>
  </si>
  <si>
    <t>PYG</t>
  </si>
  <si>
    <t>QAR</t>
  </si>
  <si>
    <t>ROL</t>
  </si>
  <si>
    <t>RON</t>
  </si>
  <si>
    <t>RSD</t>
  </si>
  <si>
    <t>RUB</t>
  </si>
  <si>
    <t>RUR</t>
  </si>
  <si>
    <t>RWF</t>
  </si>
  <si>
    <t>SAR</t>
  </si>
  <si>
    <t>SBD</t>
  </si>
  <si>
    <t>SCR</t>
  </si>
  <si>
    <t>SDD</t>
  </si>
  <si>
    <t>SDG</t>
  </si>
  <si>
    <t>SEK</t>
  </si>
  <si>
    <t>SGD</t>
  </si>
  <si>
    <t>SHP</t>
  </si>
  <si>
    <t>SIT</t>
  </si>
  <si>
    <t>SKK</t>
  </si>
  <si>
    <t>SLE</t>
  </si>
  <si>
    <t>SLL</t>
  </si>
  <si>
    <t>SOS</t>
  </si>
  <si>
    <t>SRD</t>
  </si>
  <si>
    <t>SSP</t>
  </si>
  <si>
    <t>STD</t>
  </si>
  <si>
    <t>STN</t>
  </si>
  <si>
    <t>SVC</t>
  </si>
  <si>
    <t>SYP</t>
  </si>
  <si>
    <t>SZL</t>
  </si>
  <si>
    <t>THB</t>
  </si>
  <si>
    <t>TJS</t>
  </si>
  <si>
    <t>TMM</t>
  </si>
  <si>
    <t>TMT</t>
  </si>
  <si>
    <t>TND</t>
  </si>
  <si>
    <t>TOP</t>
  </si>
  <si>
    <t>TRL</t>
  </si>
  <si>
    <t>TRY</t>
  </si>
  <si>
    <t>TTD</t>
  </si>
  <si>
    <t>TWD</t>
  </si>
  <si>
    <t>TZS</t>
  </si>
  <si>
    <t>UAH</t>
  </si>
  <si>
    <t>UGX</t>
  </si>
  <si>
    <t>USN</t>
  </si>
  <si>
    <t>USS</t>
  </si>
  <si>
    <t>UYI</t>
  </si>
  <si>
    <t>UYU</t>
  </si>
  <si>
    <t>UZS</t>
  </si>
  <si>
    <t>VEB</t>
  </si>
  <si>
    <t>VEF</t>
  </si>
  <si>
    <t>VES</t>
  </si>
  <si>
    <t>VND</t>
  </si>
  <si>
    <t>VUV</t>
  </si>
  <si>
    <t>WST</t>
  </si>
  <si>
    <t>XAF</t>
  </si>
  <si>
    <t>XAG</t>
  </si>
  <si>
    <t>XAU</t>
  </si>
  <si>
    <t>XBA</t>
  </si>
  <si>
    <t>XBB</t>
  </si>
  <si>
    <t>XBC</t>
  </si>
  <si>
    <t>XBD</t>
  </si>
  <si>
    <t>XCD</t>
  </si>
  <si>
    <t>XDR</t>
  </si>
  <si>
    <t>XOF</t>
  </si>
  <si>
    <t>XPD</t>
  </si>
  <si>
    <t>XPF</t>
  </si>
  <si>
    <t>XPT</t>
  </si>
  <si>
    <t>XSU</t>
  </si>
  <si>
    <t>XTS</t>
  </si>
  <si>
    <t>XUA</t>
  </si>
  <si>
    <t>XXX</t>
  </si>
  <si>
    <t>YER</t>
  </si>
  <si>
    <t>YUM</t>
  </si>
  <si>
    <t>ZAR</t>
  </si>
  <si>
    <t>ZMK</t>
  </si>
  <si>
    <t>ZMW</t>
  </si>
  <si>
    <t>ZWD</t>
  </si>
  <si>
    <t>ZWL</t>
  </si>
  <si>
    <t>OMS.FOBCode</t>
  </si>
  <si>
    <t>02-PAY &amp; ADD NO FUEL SURCHARGE ALLOWED</t>
  </si>
  <si>
    <t>04-PRE PAY FUEL SURCHARGE ALLOWED</t>
  </si>
  <si>
    <t>05-PAY &amp; ADD FUEL SURCHARGE ALLOWED</t>
  </si>
  <si>
    <t>06-COLLECT FUEL SURCHARGE ALLOWED</t>
  </si>
  <si>
    <t>OMS.FOBPoint</t>
  </si>
  <si>
    <t>Delivered</t>
  </si>
  <si>
    <t>SCC.OrderLineType</t>
  </si>
  <si>
    <t>Category</t>
  </si>
  <si>
    <t>Freight Computed</t>
  </si>
  <si>
    <t>Package</t>
  </si>
  <si>
    <t>Service</t>
  </si>
  <si>
    <t>User Defined</t>
  </si>
  <si>
    <t>OMS.DeviationReasonCode</t>
  </si>
  <si>
    <t>DefaultReasonCode</t>
  </si>
  <si>
    <t>OMS.BuyerCollabReasonCode</t>
  </si>
  <si>
    <t>This field will contain reason code value when Buyer initiates change request</t>
  </si>
  <si>
    <t>AdjustedDates</t>
  </si>
  <si>
    <t>AdjustedQuantity</t>
  </si>
  <si>
    <t>FreightTerms</t>
  </si>
  <si>
    <t>COLLECT</t>
  </si>
  <si>
    <t>THIRD_PARTY</t>
  </si>
  <si>
    <t>VolumeUOM</t>
  </si>
  <si>
    <t>BOARD_FT</t>
  </si>
  <si>
    <t>BOARD_FT_100</t>
  </si>
  <si>
    <t>CORD</t>
  </si>
  <si>
    <t>CUCM</t>
  </si>
  <si>
    <t>CUDM</t>
  </si>
  <si>
    <t>CUFT</t>
  </si>
  <si>
    <t>CUIN</t>
  </si>
  <si>
    <t>CUMM</t>
  </si>
  <si>
    <t>CUMT</t>
  </si>
  <si>
    <t>CUYD</t>
  </si>
  <si>
    <t>FEU</t>
  </si>
  <si>
    <t>FL_OZ</t>
  </si>
  <si>
    <t>MTON</t>
  </si>
  <si>
    <t>MTON_100</t>
  </si>
  <si>
    <t>VUNIT</t>
  </si>
  <si>
    <t>WeightUOM</t>
  </si>
  <si>
    <t>MTONS</t>
  </si>
  <si>
    <t>STONS</t>
  </si>
  <si>
    <t>SCC.CertifiedBy</t>
  </si>
  <si>
    <t>No</t>
  </si>
  <si>
    <t>Not Available</t>
  </si>
  <si>
    <t>Yes</t>
  </si>
  <si>
    <t>SCC.SourceInspectionCompleted</t>
  </si>
  <si>
    <t>Not Applicable</t>
  </si>
  <si>
    <t>OMS.AutoCreateShipment</t>
  </si>
  <si>
    <t>Awaiting Approval</t>
  </si>
  <si>
    <t>In Promising</t>
  </si>
  <si>
    <t>SCC.RequisitionType</t>
  </si>
  <si>
    <t>Request</t>
  </si>
  <si>
    <t>OMS.AdditionalCostChargeType</t>
  </si>
  <si>
    <t>PlannedShippingcost</t>
  </si>
  <si>
    <t>Tax</t>
  </si>
  <si>
    <t>SCC.LandedCostDistributionType</t>
  </si>
  <si>
    <t>Value</t>
  </si>
  <si>
    <t>SCC.AllowedTo</t>
  </si>
  <si>
    <t>All Partners</t>
  </si>
  <si>
    <t>Carrier Organization</t>
  </si>
  <si>
    <t>Order Fullfillment Organization</t>
  </si>
  <si>
    <t>Purchasing Organization</t>
  </si>
  <si>
    <t>Requesting Organization</t>
  </si>
  <si>
    <t>Service Providers</t>
  </si>
  <si>
    <t>Supplier and Customer Partners</t>
  </si>
  <si>
    <t>SCC.EventCategory</t>
  </si>
  <si>
    <t>Replacement Request</t>
  </si>
  <si>
    <t>MilestoneOrderType</t>
  </si>
  <si>
    <t>RequisitionLine</t>
  </si>
  <si>
    <t>SCC.SchemaMapModelLevel</t>
  </si>
  <si>
    <t>Model level for attribute schema map</t>
  </si>
  <si>
    <t>PartnerGroup</t>
  </si>
  <si>
    <t>Site</t>
  </si>
  <si>
    <t>SCC.DataType</t>
  </si>
  <si>
    <t>Date</t>
  </si>
  <si>
    <t>DateRange</t>
  </si>
  <si>
    <t>Double</t>
  </si>
  <si>
    <t>Integer</t>
  </si>
  <si>
    <t>Long</t>
  </si>
  <si>
    <t>StringRichtext</t>
  </si>
  <si>
    <t>ItemUOM</t>
  </si>
  <si>
    <t>SCC.OrderClassification</t>
  </si>
  <si>
    <t>Non-Recurring</t>
  </si>
  <si>
    <t>Recurring</t>
  </si>
  <si>
    <t>SCC.OrderSubType</t>
  </si>
  <si>
    <t>No Receipt</t>
  </si>
  <si>
    <t>Rebalance</t>
  </si>
  <si>
    <t>SCC.BomType</t>
  </si>
  <si>
    <t>Assembly</t>
  </si>
  <si>
    <t>Engineering</t>
  </si>
  <si>
    <t>Manufacturing</t>
  </si>
  <si>
    <t>Option Group</t>
  </si>
  <si>
    <t>Planning</t>
  </si>
  <si>
    <t>Sales</t>
  </si>
  <si>
    <t>SCC.CompGroupType</t>
  </si>
  <si>
    <t>One of</t>
  </si>
  <si>
    <t>Substitute</t>
  </si>
  <si>
    <t>SCC.ItemSupplyType</t>
  </si>
  <si>
    <t>Manufactured</t>
  </si>
  <si>
    <t>Purchased</t>
  </si>
  <si>
    <t>SCC.ReasonCodeType</t>
  </si>
  <si>
    <t>Provides ability to have different code types at the same Target Model Level.</t>
  </si>
  <si>
    <t>Backorder</t>
  </si>
  <si>
    <t>Emergency</t>
  </si>
  <si>
    <t>PREventReason</t>
  </si>
  <si>
    <t>Return</t>
  </si>
  <si>
    <t>TMS.DistributionType</t>
  </si>
  <si>
    <t>Broadcast</t>
  </si>
  <si>
    <t>Sequential</t>
  </si>
  <si>
    <t>TMS.RankingType</t>
  </si>
  <si>
    <t>Carbon Emission</t>
  </si>
  <si>
    <t>Carrier Priority</t>
  </si>
  <si>
    <t>Last Tendered</t>
  </si>
  <si>
    <t>Least Cost</t>
  </si>
  <si>
    <t>Least Loaded</t>
  </si>
  <si>
    <t>Machine Learning</t>
  </si>
  <si>
    <t>TMS.RotationAllocationType</t>
  </si>
  <si>
    <t>Daily</t>
  </si>
  <si>
    <t>Monthly</t>
  </si>
  <si>
    <t>RouteDuration</t>
  </si>
  <si>
    <t>Weekly</t>
  </si>
  <si>
    <t>TMS.SelectionType</t>
  </si>
  <si>
    <t>Carrier Pass-In</t>
  </si>
  <si>
    <t>Carrier Pass-In (Spot)</t>
  </si>
  <si>
    <t>Contract</t>
  </si>
  <si>
    <t>Market Maker</t>
  </si>
  <si>
    <t>Rotational</t>
  </si>
  <si>
    <t>DeliveryOffsetReference</t>
  </si>
  <si>
    <t>Pickup</t>
  </si>
  <si>
    <t>Today</t>
  </si>
  <si>
    <t>OrderType</t>
  </si>
  <si>
    <t>PickupOffsetReference</t>
  </si>
  <si>
    <t>Delivery</t>
  </si>
  <si>
    <t>SCC.HazmatNumberCategory</t>
  </si>
  <si>
    <t>ID</t>
  </si>
  <si>
    <t>NA</t>
  </si>
  <si>
    <t>UN</t>
  </si>
  <si>
    <t>TMS.BiddingLevel</t>
  </si>
  <si>
    <t>Network Carriers</t>
  </si>
  <si>
    <t>Partner Carriers</t>
  </si>
  <si>
    <t>Selected Carrier Groups</t>
  </si>
  <si>
    <t>TMS.CarrierBiddingLevel</t>
  </si>
  <si>
    <t>All Movements</t>
  </si>
  <si>
    <t>Manual</t>
  </si>
  <si>
    <t>Movements with No Carriers</t>
  </si>
  <si>
    <t>TMS.MovementGenerationScheme</t>
  </si>
  <si>
    <t>Sequence</t>
  </si>
  <si>
    <t>Shipment No</t>
  </si>
  <si>
    <t>DistanceUOM</t>
  </si>
  <si>
    <t>KILOMETER</t>
  </si>
  <si>
    <t>MILE</t>
  </si>
  <si>
    <t>MILLIMETER</t>
  </si>
  <si>
    <t>LoadType</t>
  </si>
  <si>
    <t>CLAMP</t>
  </si>
  <si>
    <t>COUNTER BALANCE</t>
  </si>
  <si>
    <t>FLOOR_LOAD</t>
  </si>
  <si>
    <t>FREE STANDING FURNITURE</t>
  </si>
  <si>
    <t>HANDBALL</t>
  </si>
  <si>
    <t>NONE</t>
  </si>
  <si>
    <t>PALLETIZED</t>
  </si>
  <si>
    <t>ROLL_WITH_BREAKDOWN</t>
  </si>
  <si>
    <t>STILLAGE</t>
  </si>
  <si>
    <t>TIERED_RACK</t>
  </si>
  <si>
    <t>UPM_10</t>
  </si>
  <si>
    <t>UPM_100</t>
  </si>
  <si>
    <t>UPM_120</t>
  </si>
  <si>
    <t>UPM_13</t>
  </si>
  <si>
    <t>UPM_15</t>
  </si>
  <si>
    <t>UPM_150</t>
  </si>
  <si>
    <t>UPM_20</t>
  </si>
  <si>
    <t>UPM_200</t>
  </si>
  <si>
    <t>UPM_25</t>
  </si>
  <si>
    <t>UPM_250</t>
  </si>
  <si>
    <t>UPM_30</t>
  </si>
  <si>
    <t>UPM_300</t>
  </si>
  <si>
    <t>UPM_35</t>
  </si>
  <si>
    <t>UPM_40</t>
  </si>
  <si>
    <t>UPM_45</t>
  </si>
  <si>
    <t>UPM_5</t>
  </si>
  <si>
    <t>UPM_50</t>
  </si>
  <si>
    <t>UPM_55</t>
  </si>
  <si>
    <t>UPM_60</t>
  </si>
  <si>
    <t>UPM_65</t>
  </si>
  <si>
    <t>UPM_70</t>
  </si>
  <si>
    <t>UPM_75</t>
  </si>
  <si>
    <t>UPM_80</t>
  </si>
  <si>
    <t>UPM_85</t>
  </si>
  <si>
    <t>UPM_90</t>
  </si>
  <si>
    <t>UPM_95</t>
  </si>
  <si>
    <t>IntrinsicEquipmentType</t>
  </si>
  <si>
    <t>10_PT</t>
  </si>
  <si>
    <t>12_PT</t>
  </si>
  <si>
    <t>14_PT</t>
  </si>
  <si>
    <t>16_PT</t>
  </si>
  <si>
    <t>18_PT</t>
  </si>
  <si>
    <t>1TON</t>
  </si>
  <si>
    <t>20_PT</t>
  </si>
  <si>
    <t>22GP</t>
  </si>
  <si>
    <t>22_PT</t>
  </si>
  <si>
    <t>24_PT</t>
  </si>
  <si>
    <t>3.5TON</t>
  </si>
  <si>
    <t>45GP</t>
  </si>
  <si>
    <t>45RE</t>
  </si>
  <si>
    <t>8X</t>
  </si>
  <si>
    <t>9AIR</t>
  </si>
  <si>
    <t>9OCN</t>
  </si>
  <si>
    <t>9OMX</t>
  </si>
  <si>
    <t>9PIG</t>
  </si>
  <si>
    <t>9RAL</t>
  </si>
  <si>
    <t>9TRK</t>
  </si>
  <si>
    <t>A10</t>
  </si>
  <si>
    <t>A11</t>
  </si>
  <si>
    <t>A16</t>
  </si>
  <si>
    <t>A20</t>
  </si>
  <si>
    <t>A30</t>
  </si>
  <si>
    <t>A40</t>
  </si>
  <si>
    <t>A5</t>
  </si>
  <si>
    <t>A50</t>
  </si>
  <si>
    <t>A6</t>
  </si>
  <si>
    <t>A7</t>
  </si>
  <si>
    <t>A8</t>
  </si>
  <si>
    <t>A9</t>
  </si>
  <si>
    <t>AA1</t>
  </si>
  <si>
    <t>AA2</t>
  </si>
  <si>
    <t>AA3</t>
  </si>
  <si>
    <t>AB0</t>
  </si>
  <si>
    <t>AB2</t>
  </si>
  <si>
    <t>AB3</t>
  </si>
  <si>
    <t>AB4</t>
  </si>
  <si>
    <t>AB5</t>
  </si>
  <si>
    <t>AB6</t>
  </si>
  <si>
    <t>AB7</t>
  </si>
  <si>
    <t>AB9</t>
  </si>
  <si>
    <t>AC2</t>
  </si>
  <si>
    <t>AC3</t>
  </si>
  <si>
    <t>AC4</t>
  </si>
  <si>
    <t>AD</t>
  </si>
  <si>
    <t>AD6</t>
  </si>
  <si>
    <t>AE0</t>
  </si>
  <si>
    <t>AE2</t>
  </si>
  <si>
    <t>AE3</t>
  </si>
  <si>
    <t>AE4</t>
  </si>
  <si>
    <t>AE5</t>
  </si>
  <si>
    <t>AE6</t>
  </si>
  <si>
    <t>AE7</t>
  </si>
  <si>
    <t>AE9</t>
  </si>
  <si>
    <t>AF1</t>
  </si>
  <si>
    <t>AF2</t>
  </si>
  <si>
    <t>AF3</t>
  </si>
  <si>
    <t>AF4</t>
  </si>
  <si>
    <t>AF5</t>
  </si>
  <si>
    <t>AF6</t>
  </si>
  <si>
    <t>AG1</t>
  </si>
  <si>
    <t>AG2</t>
  </si>
  <si>
    <t>AG3</t>
  </si>
  <si>
    <t>AG4</t>
  </si>
  <si>
    <t>AG5</t>
  </si>
  <si>
    <t>AG6</t>
  </si>
  <si>
    <t>AH2</t>
  </si>
  <si>
    <t>AH3</t>
  </si>
  <si>
    <t>AI2</t>
  </si>
  <si>
    <t>AI3</t>
  </si>
  <si>
    <t>AIR_CARGO</t>
  </si>
  <si>
    <t>AJ0</t>
  </si>
  <si>
    <t>AJ2</t>
  </si>
  <si>
    <t>AJ3</t>
  </si>
  <si>
    <t>AJ4</t>
  </si>
  <si>
    <t>AJ5</t>
  </si>
  <si>
    <t>AJ6</t>
  </si>
  <si>
    <t>AJ7</t>
  </si>
  <si>
    <t>AJ9</t>
  </si>
  <si>
    <t>AK</t>
  </si>
  <si>
    <t>AL2</t>
  </si>
  <si>
    <t>AL3</t>
  </si>
  <si>
    <t>AL4</t>
  </si>
  <si>
    <t>AM0</t>
  </si>
  <si>
    <t>AM2</t>
  </si>
  <si>
    <t>AM3</t>
  </si>
  <si>
    <t>AM4</t>
  </si>
  <si>
    <t>AM5</t>
  </si>
  <si>
    <t>AM6</t>
  </si>
  <si>
    <t>AM7</t>
  </si>
  <si>
    <t>AM9</t>
  </si>
  <si>
    <t>AN</t>
  </si>
  <si>
    <t>AO</t>
  </si>
  <si>
    <t>AO1</t>
  </si>
  <si>
    <t>AO2</t>
  </si>
  <si>
    <t>AO3</t>
  </si>
  <si>
    <t>AO4</t>
  </si>
  <si>
    <t>AO5</t>
  </si>
  <si>
    <t>AO6</t>
  </si>
  <si>
    <t>AO7</t>
  </si>
  <si>
    <t>AO8</t>
  </si>
  <si>
    <t>AP</t>
  </si>
  <si>
    <t>AR</t>
  </si>
  <si>
    <t>AS</t>
  </si>
  <si>
    <t>AT1</t>
  </si>
  <si>
    <t>AT2</t>
  </si>
  <si>
    <t>AU</t>
  </si>
  <si>
    <t>AV1</t>
  </si>
  <si>
    <t>AV2</t>
  </si>
  <si>
    <t>AV3</t>
  </si>
  <si>
    <t>AV4</t>
  </si>
  <si>
    <t>AV5</t>
  </si>
  <si>
    <t>AV6</t>
  </si>
  <si>
    <t>AV7</t>
  </si>
  <si>
    <t>AV8</t>
  </si>
  <si>
    <t>AX</t>
  </si>
  <si>
    <t>AY1</t>
  </si>
  <si>
    <t>AY2</t>
  </si>
  <si>
    <t>AZ1</t>
  </si>
  <si>
    <t>AZ2</t>
  </si>
  <si>
    <t>AZ3</t>
  </si>
  <si>
    <t>BC50</t>
  </si>
  <si>
    <t>BC60</t>
  </si>
  <si>
    <t>BDOUBLE_32_SP</t>
  </si>
  <si>
    <t>BDOUBLE_34_SP</t>
  </si>
  <si>
    <t>BDOUBLE_34_SP_REF</t>
  </si>
  <si>
    <t>BDOUBLE_36_SP</t>
  </si>
  <si>
    <t>BDOUBLE_38_TONNE</t>
  </si>
  <si>
    <t>BUS</t>
  </si>
  <si>
    <t>CFS</t>
  </si>
  <si>
    <t>CMGL</t>
  </si>
  <si>
    <t>CONTAINER_20_FT</t>
  </si>
  <si>
    <t>CONTAINER_20_FT_REF</t>
  </si>
  <si>
    <t>CONTAINER_40_FT</t>
  </si>
  <si>
    <t>CONTAINER_40_FT_HC</t>
  </si>
  <si>
    <t>CONTAINER_40_FT_REF</t>
  </si>
  <si>
    <t>CONTAINER_45_FT</t>
  </si>
  <si>
    <t>CONTAINER_45_FT_HC</t>
  </si>
  <si>
    <t>CONTAINER_45_FT_REF</t>
  </si>
  <si>
    <t>CUPU</t>
  </si>
  <si>
    <t>DRY_VAN</t>
  </si>
  <si>
    <t>EE</t>
  </si>
  <si>
    <t>FLATBED</t>
  </si>
  <si>
    <t>FLATBED_13M</t>
  </si>
  <si>
    <t>FLATBED_16.5M</t>
  </si>
  <si>
    <t>FLATBED_17.5M</t>
  </si>
  <si>
    <t>FLATBED_9.6M</t>
  </si>
  <si>
    <t>FLT</t>
  </si>
  <si>
    <t>FREIGHTER</t>
  </si>
  <si>
    <t>FROZEN</t>
  </si>
  <si>
    <t>HHTL</t>
  </si>
  <si>
    <t>IN40</t>
  </si>
  <si>
    <t>IN45</t>
  </si>
  <si>
    <t>IN48</t>
  </si>
  <si>
    <t>IN53</t>
  </si>
  <si>
    <t>IN_53_HEATED</t>
  </si>
  <si>
    <t>ITMD</t>
  </si>
  <si>
    <t>KB1</t>
  </si>
  <si>
    <t>KB2</t>
  </si>
  <si>
    <t>KC</t>
  </si>
  <si>
    <t>KD</t>
  </si>
  <si>
    <t>KE</t>
  </si>
  <si>
    <t>KF1</t>
  </si>
  <si>
    <t>KF2</t>
  </si>
  <si>
    <t>KG1</t>
  </si>
  <si>
    <t>KG2</t>
  </si>
  <si>
    <t>KH1</t>
  </si>
  <si>
    <t>KH2</t>
  </si>
  <si>
    <t>KH3</t>
  </si>
  <si>
    <t>KH4</t>
  </si>
  <si>
    <t>KH5</t>
  </si>
  <si>
    <t>KH6</t>
  </si>
  <si>
    <t>KK1</t>
  </si>
  <si>
    <t>KK2</t>
  </si>
  <si>
    <t>KL1</t>
  </si>
  <si>
    <t>KL2</t>
  </si>
  <si>
    <t>KO1</t>
  </si>
  <si>
    <t>KO2</t>
  </si>
  <si>
    <t>KO3</t>
  </si>
  <si>
    <t>KP</t>
  </si>
  <si>
    <t>KR1</t>
  </si>
  <si>
    <t>KR2</t>
  </si>
  <si>
    <t>KS</t>
  </si>
  <si>
    <t>KT1</t>
  </si>
  <si>
    <t>KT2</t>
  </si>
  <si>
    <t>KT3</t>
  </si>
  <si>
    <t>KU</t>
  </si>
  <si>
    <t>KW1</t>
  </si>
  <si>
    <t>KW2</t>
  </si>
  <si>
    <t>KX</t>
  </si>
  <si>
    <t>KY</t>
  </si>
  <si>
    <t>KZ1</t>
  </si>
  <si>
    <t>KZ2</t>
  </si>
  <si>
    <t>KZ3</t>
  </si>
  <si>
    <t>KZ4</t>
  </si>
  <si>
    <t>KZ5</t>
  </si>
  <si>
    <t>LCL</t>
  </si>
  <si>
    <t>LRTK</t>
  </si>
  <si>
    <t>LTL_9PIG</t>
  </si>
  <si>
    <t>LTL_DRY</t>
  </si>
  <si>
    <t>LTL_IN40</t>
  </si>
  <si>
    <t>LTL_IN48</t>
  </si>
  <si>
    <t>LTL_IN53</t>
  </si>
  <si>
    <t>LTL_RAIL</t>
  </si>
  <si>
    <t>LTL_REEFER</t>
  </si>
  <si>
    <t>LTL_RTK</t>
  </si>
  <si>
    <t>LTL_TRCK</t>
  </si>
  <si>
    <t>MEZZ_BDOUBLE_34_SP</t>
  </si>
  <si>
    <t>MEZZ_BDOUBLE_36_SP</t>
  </si>
  <si>
    <t>MEZZ_BDOUBLE_37_SP</t>
  </si>
  <si>
    <t>MEZZ_TRAILER_22_SP</t>
  </si>
  <si>
    <t>MEZZ_TRAILER_24_SP</t>
  </si>
  <si>
    <t>MF</t>
  </si>
  <si>
    <t>MULTI_MODAL</t>
  </si>
  <si>
    <t>NDSP</t>
  </si>
  <si>
    <t>NON_OP_REEFER</t>
  </si>
  <si>
    <t>OC20</t>
  </si>
  <si>
    <t>OC40</t>
  </si>
  <si>
    <t>OC45</t>
  </si>
  <si>
    <t>OC48</t>
  </si>
  <si>
    <t>OCEA</t>
  </si>
  <si>
    <t>OCMM</t>
  </si>
  <si>
    <t>OCTP</t>
  </si>
  <si>
    <t>PARCEL</t>
  </si>
  <si>
    <t>PAX_FLIGHT</t>
  </si>
  <si>
    <t>PKUP</t>
  </si>
  <si>
    <t>QA1</t>
  </si>
  <si>
    <t>QA2</t>
  </si>
  <si>
    <t>QA3</t>
  </si>
  <si>
    <t>QA4</t>
  </si>
  <si>
    <t>QA5</t>
  </si>
  <si>
    <t>QA6</t>
  </si>
  <si>
    <t>QM</t>
  </si>
  <si>
    <t>QQ</t>
  </si>
  <si>
    <t>QQ:ATA Same day</t>
  </si>
  <si>
    <t>QQ:ATA2D</t>
  </si>
  <si>
    <t>QQ:ATA3D</t>
  </si>
  <si>
    <t>QQ:ATAAM</t>
  </si>
  <si>
    <t>QQ:ATADAM</t>
  </si>
  <si>
    <t>QQ:ATAEcon</t>
  </si>
  <si>
    <t>QQ:ATAND</t>
  </si>
  <si>
    <t>QQ:DTA Same Day</t>
  </si>
  <si>
    <t>QQ:DTA2D</t>
  </si>
  <si>
    <t>QQ:DTA3D</t>
  </si>
  <si>
    <t>QQ:DTAAM</t>
  </si>
  <si>
    <t>QQ:DTAEcon</t>
  </si>
  <si>
    <t>QQ:DTAND</t>
  </si>
  <si>
    <t>QQ:DTD Same day</t>
  </si>
  <si>
    <t>QQ:DTD2D</t>
  </si>
  <si>
    <t>QQ:DTD3D</t>
  </si>
  <si>
    <t>QQ:DTDAM</t>
  </si>
  <si>
    <t>QQ:DTDEcon</t>
  </si>
  <si>
    <t>QQ:DTDND</t>
  </si>
  <si>
    <t>QU</t>
  </si>
  <si>
    <t>R2T</t>
  </si>
  <si>
    <t>RABON</t>
  </si>
  <si>
    <t>RAIL_REEFER</t>
  </si>
  <si>
    <t>REEFER</t>
  </si>
  <si>
    <t>REEFER_0.6T</t>
  </si>
  <si>
    <t>REEFER_1.5T</t>
  </si>
  <si>
    <t>REEFER_10T</t>
  </si>
  <si>
    <t>REEFER_1T</t>
  </si>
  <si>
    <t>REEFER_2T</t>
  </si>
  <si>
    <t>REEFER_5T</t>
  </si>
  <si>
    <t>REEFER_8T</t>
  </si>
  <si>
    <t>RFRR</t>
  </si>
  <si>
    <t>RFS</t>
  </si>
  <si>
    <t>RIGID_12_SP</t>
  </si>
  <si>
    <t>RIGID_14_SP</t>
  </si>
  <si>
    <t>RIGID_16_SP</t>
  </si>
  <si>
    <t>RIGID_18_SP</t>
  </si>
  <si>
    <t>RIGID_20_SP</t>
  </si>
  <si>
    <t>RLTL</t>
  </si>
  <si>
    <t>RTK</t>
  </si>
  <si>
    <t>SEMI_TRAILER_22_SP</t>
  </si>
  <si>
    <t>SEMI_TRAILER_24_SP</t>
  </si>
  <si>
    <t>SEMI_TRAILER_24_SP_REF</t>
  </si>
  <si>
    <t>SEMI_TRAILER_25_TONNE</t>
  </si>
  <si>
    <t>SMPK</t>
  </si>
  <si>
    <t>SS</t>
  </si>
  <si>
    <t>SS:ATA Same day</t>
  </si>
  <si>
    <t>SS:ATA2D</t>
  </si>
  <si>
    <t>SS:ATA3D</t>
  </si>
  <si>
    <t>SS:ATAAM</t>
  </si>
  <si>
    <t>SS:ATADAM</t>
  </si>
  <si>
    <t>SS:ATAEcon</t>
  </si>
  <si>
    <t>SS:ATAND</t>
  </si>
  <si>
    <t>SS:DTA Same Day</t>
  </si>
  <si>
    <t>SS:DTA2D</t>
  </si>
  <si>
    <t>SS:DTA3D</t>
  </si>
  <si>
    <t>SS:DTAAM</t>
  </si>
  <si>
    <t>SS:DTAEcon</t>
  </si>
  <si>
    <t>SS:DTAND</t>
  </si>
  <si>
    <t>SS:DTD Same day</t>
  </si>
  <si>
    <t>SS:DTD2D</t>
  </si>
  <si>
    <t>SS:DTD3D</t>
  </si>
  <si>
    <t>SS:DTDAM</t>
  </si>
  <si>
    <t>SS:DTDEcon</t>
  </si>
  <si>
    <t>SS:DTDND</t>
  </si>
  <si>
    <t>TANKER</t>
  </si>
  <si>
    <t>THORTON</t>
  </si>
  <si>
    <t>TOFC</t>
  </si>
  <si>
    <t>TRAILER_22_SP_REF</t>
  </si>
  <si>
    <t>TRCK_0.6T</t>
  </si>
  <si>
    <t>TRCK_1.5T</t>
  </si>
  <si>
    <t>TRCK_10T</t>
  </si>
  <si>
    <t>TRCK_1T</t>
  </si>
  <si>
    <t>TRCK_2T</t>
  </si>
  <si>
    <t>TRCK_5T</t>
  </si>
  <si>
    <t>TRCK_8T</t>
  </si>
  <si>
    <t>TRHH</t>
  </si>
  <si>
    <t>TT</t>
  </si>
  <si>
    <t>TT:ATA Same day</t>
  </si>
  <si>
    <t>TT:ATA2D</t>
  </si>
  <si>
    <t>TT:ATA3D</t>
  </si>
  <si>
    <t>TT:ATAAM</t>
  </si>
  <si>
    <t>TT:ATADAM</t>
  </si>
  <si>
    <t>TT:ATAEcon</t>
  </si>
  <si>
    <t>TT:ATAND</t>
  </si>
  <si>
    <t>TT:DTA Same Day</t>
  </si>
  <si>
    <t>TT:DTA2D</t>
  </si>
  <si>
    <t>TT:DTA3D</t>
  </si>
  <si>
    <t>TT:DTAAM</t>
  </si>
  <si>
    <t>TT:DTAEcon</t>
  </si>
  <si>
    <t>TT:DTAND</t>
  </si>
  <si>
    <t>TT:DTD Same day</t>
  </si>
  <si>
    <t>TT:DTD2D</t>
  </si>
  <si>
    <t>TT:DTD3D</t>
  </si>
  <si>
    <t>TT:DTDAM</t>
  </si>
  <si>
    <t>TT:DTDEcon</t>
  </si>
  <si>
    <t>TT:DTDND</t>
  </si>
  <si>
    <t>VAN</t>
  </si>
  <si>
    <t>WA</t>
  </si>
  <si>
    <t>WE</t>
  </si>
  <si>
    <t>WG</t>
  </si>
  <si>
    <t>WI</t>
  </si>
  <si>
    <t>WK</t>
  </si>
  <si>
    <t>WM</t>
  </si>
  <si>
    <t>WP</t>
  </si>
  <si>
    <t>SCC.ShipmentType</t>
  </si>
  <si>
    <t>Type1</t>
  </si>
  <si>
    <t>Type2</t>
  </si>
  <si>
    <t>SCC.Size</t>
  </si>
  <si>
    <t>Other</t>
  </si>
  <si>
    <t>TMS.ShipmentNumberPurpose</t>
  </si>
  <si>
    <t>SU</t>
  </si>
  <si>
    <t>TMS.DriverType</t>
  </si>
  <si>
    <t>Dummy</t>
  </si>
  <si>
    <t>Single</t>
  </si>
  <si>
    <t>Team</t>
  </si>
  <si>
    <t>FreightClass</t>
  </si>
  <si>
    <t>SCC.HazmatPackagingGroup</t>
  </si>
  <si>
    <t>I</t>
  </si>
  <si>
    <t>II</t>
  </si>
  <si>
    <t>III</t>
  </si>
  <si>
    <t>SCH.ShipmentChangeReasonCodes</t>
  </si>
  <si>
    <t>AUTO CANDIDATE</t>
  </si>
  <si>
    <t>Appt not available</t>
  </si>
  <si>
    <t>Customer requested change</t>
  </si>
  <si>
    <t>TMS.DiscountedStop</t>
  </si>
  <si>
    <t>Both</t>
  </si>
  <si>
    <t>SCC.INCOTerms</t>
  </si>
  <si>
    <t>CFR</t>
  </si>
  <si>
    <t>CIF</t>
  </si>
  <si>
    <t>CIP</t>
  </si>
  <si>
    <t>CNI</t>
  </si>
  <si>
    <t>CPT</t>
  </si>
  <si>
    <t>DAP</t>
  </si>
  <si>
    <t>DAT</t>
  </si>
  <si>
    <t>DDP</t>
  </si>
  <si>
    <t>DPP</t>
  </si>
  <si>
    <t>DPU</t>
  </si>
  <si>
    <t>DTP</t>
  </si>
  <si>
    <t>EXW</t>
  </si>
  <si>
    <t>FAS</t>
  </si>
  <si>
    <t>FCA</t>
  </si>
  <si>
    <t>FOB</t>
  </si>
  <si>
    <t>TMS.BrokerServiceLevel</t>
  </si>
  <si>
    <t>TMS.EquipmentModel</t>
  </si>
  <si>
    <t>TMS.RatingType</t>
  </si>
  <si>
    <t>Continuous Move</t>
  </si>
  <si>
    <t>DTD</t>
  </si>
  <si>
    <t>Dedicated</t>
  </si>
  <si>
    <t>Direct</t>
  </si>
  <si>
    <t>PTD</t>
  </si>
  <si>
    <t>PTP</t>
  </si>
  <si>
    <t>Rule 11</t>
  </si>
  <si>
    <t>Shipper Route</t>
  </si>
  <si>
    <t>TMS.ShipmentEventTypes</t>
  </si>
  <si>
    <t>01 - HB</t>
  </si>
  <si>
    <t>02 - P1</t>
  </si>
  <si>
    <t>03 - B1</t>
  </si>
  <si>
    <t>04 - AM</t>
  </si>
  <si>
    <t>05 - AN</t>
  </si>
  <si>
    <t>06 - AU</t>
  </si>
  <si>
    <t>07 - AD</t>
  </si>
  <si>
    <t>08 - AO</t>
  </si>
  <si>
    <t>09 - BK</t>
  </si>
  <si>
    <t>10 - AW</t>
  </si>
  <si>
    <t>11 - AN</t>
  </si>
  <si>
    <t>12 - AU</t>
  </si>
  <si>
    <t>13 - AO</t>
  </si>
  <si>
    <t>14 - BH</t>
  </si>
  <si>
    <t>15 - BQ</t>
  </si>
  <si>
    <t>16 - BN</t>
  </si>
  <si>
    <t>17 - C2</t>
  </si>
  <si>
    <t>18 - BH</t>
  </si>
  <si>
    <t>19 - AE</t>
  </si>
  <si>
    <t>20 - S1</t>
  </si>
  <si>
    <t>A1 Missed Delivery</t>
  </si>
  <si>
    <t>A3 Indirect Delivery</t>
  </si>
  <si>
    <t>AA Mis-sort</t>
  </si>
  <si>
    <t>AF Accident</t>
  </si>
  <si>
    <t>AI Mechanical Breakdown</t>
  </si>
  <si>
    <t>AJ Other Carrier Related</t>
  </si>
  <si>
    <t>AW Past Cut-off Time</t>
  </si>
  <si>
    <t>AY Missed Pick-up</t>
  </si>
  <si>
    <t>Accept</t>
  </si>
  <si>
    <t>Accept Client Quote</t>
  </si>
  <si>
    <t>Activated for Tendering</t>
  </si>
  <si>
    <t>Add Additional Charge</t>
  </si>
  <si>
    <t>Add Carrier To Tender</t>
  </si>
  <si>
    <t>All Legs Removed</t>
  </si>
  <si>
    <t>Allowance Invoice Approved</t>
  </si>
  <si>
    <t>Allowance Invoice Raised</t>
  </si>
  <si>
    <t>Allowance Invoice Undo Closed</t>
  </si>
  <si>
    <t>Allowance Payment Processed</t>
  </si>
  <si>
    <t>Appointment Added</t>
  </si>
  <si>
    <t>Appointment Cancelled</t>
  </si>
  <si>
    <t>Appointment Removed</t>
  </si>
  <si>
    <t>Appointment Request Cancelled</t>
  </si>
  <si>
    <t>Appointment Request Closed</t>
  </si>
  <si>
    <t>Appointment Request Created</t>
  </si>
  <si>
    <t>Appointment Request InProgress</t>
  </si>
  <si>
    <t>Appointment Request Rejected</t>
  </si>
  <si>
    <t>Appointment Request Resolved</t>
  </si>
  <si>
    <t>Appointment Rescheduled</t>
  </si>
  <si>
    <t>Appointment Scheduled</t>
  </si>
  <si>
    <t>Appointment Scheduled - Delivery</t>
  </si>
  <si>
    <t>Appointment Scheduled - Pickup</t>
  </si>
  <si>
    <t>Appointment Updated</t>
  </si>
  <si>
    <t>Arrived</t>
  </si>
  <si>
    <t>Arrived At Site</t>
  </si>
  <si>
    <t>Arrived at Customs</t>
  </si>
  <si>
    <t>Arrived at Port of Discharge</t>
  </si>
  <si>
    <t>Arrived at Port of Loading</t>
  </si>
  <si>
    <t>Arrived at Terminal Location</t>
  </si>
  <si>
    <t>Arrived at a Carrier Facility</t>
  </si>
  <si>
    <t>Attempted Delivery</t>
  </si>
  <si>
    <t>Attempted Pickup</t>
  </si>
  <si>
    <t>Auto Schedule Failed - Delivery</t>
  </si>
  <si>
    <t>Auto Schedule Failed - Pickup</t>
  </si>
  <si>
    <t>Available for Delivery</t>
  </si>
  <si>
    <t>B2 Trap for Customer</t>
  </si>
  <si>
    <t>BC Missing Documents</t>
  </si>
  <si>
    <t>BL Issued</t>
  </si>
  <si>
    <t>BL Revoked</t>
  </si>
  <si>
    <t>BOL Available</t>
  </si>
  <si>
    <t>Barge In</t>
  </si>
  <si>
    <t>Barge Out</t>
  </si>
  <si>
    <t>Begun</t>
  </si>
  <si>
    <t>Bill of Lading Released</t>
  </si>
  <si>
    <t>Booking Amendment Submitted</t>
  </si>
  <si>
    <t>Booking Cancelled</t>
  </si>
  <si>
    <t>Booking Confirmed</t>
  </si>
  <si>
    <t>Booking Info Updated</t>
  </si>
  <si>
    <t>Booking Rejected</t>
  </si>
  <si>
    <t>Booking Submitted</t>
  </si>
  <si>
    <t>Break End</t>
  </si>
  <si>
    <t>Break Start</t>
  </si>
  <si>
    <t>C6 Waiting Shipping Instructions</t>
  </si>
  <si>
    <t>CI not available</t>
  </si>
  <si>
    <t>CPA Sample Sent</t>
  </si>
  <si>
    <t>Cancel Client Tender Plan</t>
  </si>
  <si>
    <t>Cancel Confirmation</t>
  </si>
  <si>
    <t>Cancel Shipment</t>
  </si>
  <si>
    <t>Cancel Tender Plan</t>
  </si>
  <si>
    <t>Cancel dispatch request for shipment</t>
  </si>
  <si>
    <t>Carrier Confirmed Shipping Instructions</t>
  </si>
  <si>
    <t>Carrier Invoice Raised</t>
  </si>
  <si>
    <t>Carrier Notified</t>
  </si>
  <si>
    <t>Carrier Release</t>
  </si>
  <si>
    <t>Carton Check Compliance End</t>
  </si>
  <si>
    <t>Carton Check Compliance Start</t>
  </si>
  <si>
    <t>Carton Compliancy Check Passed</t>
  </si>
  <si>
    <t>Carton Count Change Approved By Supervisor</t>
  </si>
  <si>
    <t>Client Invoice Approved</t>
  </si>
  <si>
    <t>Client Invoice Raised</t>
  </si>
  <si>
    <t>Client Invoice Undo Closed</t>
  </si>
  <si>
    <t>Client Payment Processed</t>
  </si>
  <si>
    <t>Closed</t>
  </si>
  <si>
    <t>Confirmed</t>
  </si>
  <si>
    <t>Confirmed On Board</t>
  </si>
  <si>
    <t>Confirmed Shipment for Dispatch</t>
  </si>
  <si>
    <t>Consolidated</t>
  </si>
  <si>
    <t>Container Discharged</t>
  </si>
  <si>
    <t>Container Picked Up</t>
  </si>
  <si>
    <t>Container Rollover</t>
  </si>
  <si>
    <t>Convert To Controlled Shipment</t>
  </si>
  <si>
    <t>Convert To Non Controlled Shipment</t>
  </si>
  <si>
    <t>Create Shipment</t>
  </si>
  <si>
    <t>CreateClaim</t>
  </si>
  <si>
    <t>Customs Cleared</t>
  </si>
  <si>
    <t>Customs Entry Amendment Awaiting Approval</t>
  </si>
  <si>
    <t>Customs Entry Amendment Ready to File</t>
  </si>
  <si>
    <t>Customs Entry Amendment Rejected</t>
  </si>
  <si>
    <t>Customs Entry Amendment Successful</t>
  </si>
  <si>
    <t>Customs Entry Awaiting Approval</t>
  </si>
  <si>
    <t>Customs Entry Disabled</t>
  </si>
  <si>
    <t>Customs Entry Filed</t>
  </si>
  <si>
    <t>Customs Entry Generated</t>
  </si>
  <si>
    <t>Customs Entry Generation Failed</t>
  </si>
  <si>
    <t>Customs Entry Not Filed</t>
  </si>
  <si>
    <t>Customs Entry Ready to File</t>
  </si>
  <si>
    <t>Customs Entry Rejected</t>
  </si>
  <si>
    <t>Customs Entry Restored</t>
  </si>
  <si>
    <t>Customs Entry Successful</t>
  </si>
  <si>
    <t>Customs Hold</t>
  </si>
  <si>
    <t>Customs Submitted</t>
  </si>
  <si>
    <t>Customs and Carrier Release</t>
  </si>
  <si>
    <t>D1 Carrier Dispatch Error</t>
  </si>
  <si>
    <t>Delayed</t>
  </si>
  <si>
    <t>Delete Movement</t>
  </si>
  <si>
    <t>Delete Shipment</t>
  </si>
  <si>
    <t>Deleted Landed Cost</t>
  </si>
  <si>
    <t>Deliver Order Issued</t>
  </si>
  <si>
    <t>Delivered to Connecting Line</t>
  </si>
  <si>
    <t>Delivery - Appointment Cancelled</t>
  </si>
  <si>
    <t>Delivery - Appointment Rescheduled</t>
  </si>
  <si>
    <t>Delivery Not Completed</t>
  </si>
  <si>
    <t>Delivery Rollback</t>
  </si>
  <si>
    <t>Departed</t>
  </si>
  <si>
    <t>Departed From Site</t>
  </si>
  <si>
    <t>Departed from a Carrier Facility</t>
  </si>
  <si>
    <t>Discharged</t>
  </si>
  <si>
    <t>Discrepancy Approved</t>
  </si>
  <si>
    <t>Discrepancy Created</t>
  </si>
  <si>
    <t>Discrepancy Denied</t>
  </si>
  <si>
    <t>Dispatch Request Canceled</t>
  </si>
  <si>
    <t>Dispatch Request Created</t>
  </si>
  <si>
    <t>DispatchCompleted</t>
  </si>
  <si>
    <t>DispatchInProgress</t>
  </si>
  <si>
    <t>Dispatched shipment</t>
  </si>
  <si>
    <t>Display Rejected Shipments Approved By Supervisor</t>
  </si>
  <si>
    <t>Dock Edge Compliance End</t>
  </si>
  <si>
    <t>Dock Edge Compliance Start</t>
  </si>
  <si>
    <t>Dock Edge Compliancy Check Passed</t>
  </si>
  <si>
    <t>Document Uploaded</t>
  </si>
  <si>
    <t>Documents Received</t>
  </si>
  <si>
    <t>Documents Verified</t>
  </si>
  <si>
    <t>Draft</t>
  </si>
  <si>
    <t>DriverSwitched</t>
  </si>
  <si>
    <t>Duty determination failed</t>
  </si>
  <si>
    <t>ETA</t>
  </si>
  <si>
    <t>ETA Date Changed</t>
  </si>
  <si>
    <t>ETA at Place of Delivery</t>
  </si>
  <si>
    <t>ETA at Port of Discharge</t>
  </si>
  <si>
    <t>ETD</t>
  </si>
  <si>
    <t>ETD at Load Port</t>
  </si>
  <si>
    <t>ETD at Port of Discharge</t>
  </si>
  <si>
    <t>ETD from Port of Loading</t>
  </si>
  <si>
    <t>Empty Equipment Dispatched</t>
  </si>
  <si>
    <t>En Route</t>
  </si>
  <si>
    <t>Entry Summary Resubmitted</t>
  </si>
  <si>
    <t>Equipment Booked</t>
  </si>
  <si>
    <t>Equipment Loaded</t>
  </si>
  <si>
    <t>Equipment Returned</t>
  </si>
  <si>
    <t>Estimated Full Container In-Gate</t>
  </si>
  <si>
    <t>Estimated Packing Completion</t>
  </si>
  <si>
    <t>Estimated Vessel Arrival</t>
  </si>
  <si>
    <t>Estimated Vessel Departure</t>
  </si>
  <si>
    <t>Exception</t>
  </si>
  <si>
    <t>Export Declaration Required</t>
  </si>
  <si>
    <t>Export Declaration Submitted</t>
  </si>
  <si>
    <t>Export Declaration Verified</t>
  </si>
  <si>
    <t>External Carrier Error</t>
  </si>
  <si>
    <t>FDA Clearance</t>
  </si>
  <si>
    <t>FDA Hold</t>
  </si>
  <si>
    <t>Failed Delivery</t>
  </si>
  <si>
    <t>Failed Pickup</t>
  </si>
  <si>
    <t>FedEx Close Shipment Failed</t>
  </si>
  <si>
    <t>FedEx Close Shipment Successful</t>
  </si>
  <si>
    <t>Free Time Expired</t>
  </si>
  <si>
    <t>Free Time to Expire</t>
  </si>
  <si>
    <t>Freight Released</t>
  </si>
  <si>
    <t>Full Container In-Gate</t>
  </si>
  <si>
    <t>GPS Timeout</t>
  </si>
  <si>
    <t>GTS Document Approved</t>
  </si>
  <si>
    <t>Generate Client Tender Plan</t>
  </si>
  <si>
    <t>Generate Tender Plan</t>
  </si>
  <si>
    <t>Hanging</t>
  </si>
  <si>
    <t>Hold Assigned</t>
  </si>
  <si>
    <t>Hold Deleted</t>
  </si>
  <si>
    <t>Hold Overriden</t>
  </si>
  <si>
    <t>Hold Reopened</t>
  </si>
  <si>
    <t>ISF Resubmitted</t>
  </si>
  <si>
    <t>Import Declaration Required</t>
  </si>
  <si>
    <t>Import Declaration Submitted</t>
  </si>
  <si>
    <t>Import Declaration Verified</t>
  </si>
  <si>
    <t>In-Gate</t>
  </si>
  <si>
    <t>Invalid Location</t>
  </si>
  <si>
    <t>Legs Combined</t>
  </si>
  <si>
    <t>Loaded</t>
  </si>
  <si>
    <t>Loading</t>
  </si>
  <si>
    <t>Loose Cartons</t>
  </si>
  <si>
    <t>Manual Dispatch Request</t>
  </si>
  <si>
    <t>Mechanical Breakdown</t>
  </si>
  <si>
    <t>Movement Cancelled</t>
  </si>
  <si>
    <t>Multi Modal</t>
  </si>
  <si>
    <t>MultiSplit Shipment Deleted</t>
  </si>
  <si>
    <t>No Show</t>
  </si>
  <si>
    <t>On Hold</t>
  </si>
  <si>
    <t>On Last Mile Delivery Truck</t>
  </si>
  <si>
    <t>On Released</t>
  </si>
  <si>
    <t>Original Bill of Lading Received</t>
  </si>
  <si>
    <t>Out-Gate</t>
  </si>
  <si>
    <t>Packing Completed</t>
  </si>
  <si>
    <t>Packing List Compliance End</t>
  </si>
  <si>
    <t>Packing List Compliance Start</t>
  </si>
  <si>
    <t>Packing List Compliancy Check Passed</t>
  </si>
  <si>
    <t>Packing List Is Present</t>
  </si>
  <si>
    <t>Packing List Not Present</t>
  </si>
  <si>
    <t>Palletised Cartons</t>
  </si>
  <si>
    <t>Partial Delivery</t>
  </si>
  <si>
    <t>Partial Shipment</t>
  </si>
  <si>
    <t>Past cut-off time</t>
  </si>
  <si>
    <t>PickUp to Arrived</t>
  </si>
  <si>
    <t>Picked Up</t>
  </si>
  <si>
    <t>Pickup - Appointment Cancelled</t>
  </si>
  <si>
    <t>Pickup - Appointment Rescheduled</t>
  </si>
  <si>
    <t>QA Approved</t>
  </si>
  <si>
    <t>RRP Approved</t>
  </si>
  <si>
    <t>RRP Sample Sent</t>
  </si>
  <si>
    <t>Rail In</t>
  </si>
  <si>
    <t>Rail Out</t>
  </si>
  <si>
    <t>Ready for Delivery</t>
  </si>
  <si>
    <t>Received</t>
  </si>
  <si>
    <t>Received Permit</t>
  </si>
  <si>
    <t>Refused by Consignee</t>
  </si>
  <si>
    <t>Reject</t>
  </si>
  <si>
    <t>Reject Client Quote Plan</t>
  </si>
  <si>
    <t>Reject dispatch request for shipment</t>
  </si>
  <si>
    <t>Rejected Delivery</t>
  </si>
  <si>
    <t>Release Hold</t>
  </si>
  <si>
    <t>Remove Additional Charge</t>
  </si>
  <si>
    <t>Remove Carrier From Tender</t>
  </si>
  <si>
    <t>Reopened</t>
  </si>
  <si>
    <t>Requested Permit</t>
  </si>
  <si>
    <t>RevertToConfirmed</t>
  </si>
  <si>
    <t>RevertToIntransit</t>
  </si>
  <si>
    <t>SI Amendment Submitted</t>
  </si>
  <si>
    <t>SI Approved By Client</t>
  </si>
  <si>
    <t>SI Rejected By Client</t>
  </si>
  <si>
    <t>Security Filing Amendment Awaiting Approval</t>
  </si>
  <si>
    <t>Security Filing Amendment Ready to File</t>
  </si>
  <si>
    <t>Security Filing Amendment Rejected</t>
  </si>
  <si>
    <t>Security Filing Amendment Successful</t>
  </si>
  <si>
    <t>Security Filing Awaiting Approval</t>
  </si>
  <si>
    <t>Security Filing Disabled</t>
  </si>
  <si>
    <t>Security Filing Filed</t>
  </si>
  <si>
    <t>Security Filing Generated</t>
  </si>
  <si>
    <t>Security Filing Generation Failed</t>
  </si>
  <si>
    <t>Security Filing Not Filed</t>
  </si>
  <si>
    <t>Security Filing Ready to File</t>
  </si>
  <si>
    <t>Security Filing Rejected</t>
  </si>
  <si>
    <t>Security Filing Restored</t>
  </si>
  <si>
    <t>Security Filing Successful</t>
  </si>
  <si>
    <t>Shipment Cancelled</t>
  </si>
  <si>
    <t>Shipment Compliance Cancelled</t>
  </si>
  <si>
    <t>Shipment Damaged</t>
  </si>
  <si>
    <t>Shipment Scanning Incomplete</t>
  </si>
  <si>
    <t>Shipment has been Reconsigned</t>
  </si>
  <si>
    <t>Shipping Documents Approved</t>
  </si>
  <si>
    <t>Shipping Instructions Deleted</t>
  </si>
  <si>
    <t>Shipping Instructions Ready</t>
  </si>
  <si>
    <t>Shipping Instructions Submitted</t>
  </si>
  <si>
    <t>Split BL Issued</t>
  </si>
  <si>
    <t>Split BL Rejected</t>
  </si>
  <si>
    <t>Split BL Requested</t>
  </si>
  <si>
    <t>Split Cargo</t>
  </si>
  <si>
    <t>Stopoff Delivery</t>
  </si>
  <si>
    <t>Storage Confirmed</t>
  </si>
  <si>
    <t>Storage in Transit</t>
  </si>
  <si>
    <t>Supplier Documents Approved</t>
  </si>
  <si>
    <t>Telematics Status</t>
  </si>
  <si>
    <t>Tender Cancelled</t>
  </si>
  <si>
    <t>Tender Exceeded</t>
  </si>
  <si>
    <t>Tendered</t>
  </si>
  <si>
    <t>Tipping End</t>
  </si>
  <si>
    <t>Tipping Start</t>
  </si>
  <si>
    <t>Trailer Arrived</t>
  </si>
  <si>
    <t>Trailer Broken</t>
  </si>
  <si>
    <t>Trailer Rejected</t>
  </si>
  <si>
    <t>Trailer Spotted</t>
  </si>
  <si>
    <t>Trap for Customer</t>
  </si>
  <si>
    <t>USDA Clearance</t>
  </si>
  <si>
    <t>Unable to Locate</t>
  </si>
  <si>
    <t>Unbooked MDA</t>
  </si>
  <si>
    <t>Unbooked Shipment Added</t>
  </si>
  <si>
    <t>Unconsolidated</t>
  </si>
  <si>
    <t>Unloaded</t>
  </si>
  <si>
    <t>Unloading</t>
  </si>
  <si>
    <t>Unscheduled Stop</t>
  </si>
  <si>
    <t>Update Delivered</t>
  </si>
  <si>
    <t>Update Landed Cost</t>
  </si>
  <si>
    <t>Update Movement</t>
  </si>
  <si>
    <t>Update Picked Up</t>
  </si>
  <si>
    <t>Update Shipment</t>
  </si>
  <si>
    <t>UpdateCurPos</t>
  </si>
  <si>
    <t>Vehicle Compliance End</t>
  </si>
  <si>
    <t>Vehicle Compliance Start</t>
  </si>
  <si>
    <t>Vehicle Compliancy Check Passed</t>
  </si>
  <si>
    <t>Vehicle Reject Approved By Supervisor</t>
  </si>
  <si>
    <t>Vendor Invoice Uploaded</t>
  </si>
  <si>
    <t>Vessel Arrived</t>
  </si>
  <si>
    <t>Vessel Departed</t>
  </si>
  <si>
    <t>Weather or Natural Disaster Related</t>
  </si>
  <si>
    <t>SCC.FailureCodeSeverity</t>
  </si>
  <si>
    <t>Critical</t>
  </si>
  <si>
    <t>High</t>
  </si>
  <si>
    <t>Low</t>
  </si>
  <si>
    <t>Medium</t>
  </si>
  <si>
    <t>SCC.InspectionType</t>
  </si>
  <si>
    <t>Formulaic</t>
  </si>
  <si>
    <t>Range</t>
  </si>
  <si>
    <t>Simple</t>
  </si>
  <si>
    <t>SCC.InspectionValueType</t>
  </si>
  <si>
    <t>SCC.TestResultLevel</t>
  </si>
  <si>
    <t>Lot</t>
  </si>
  <si>
    <t>Transaction</t>
  </si>
  <si>
    <t>SCC.InspectionWorkflowType</t>
  </si>
  <si>
    <t>Inbound</t>
  </si>
  <si>
    <t>Outbound</t>
  </si>
  <si>
    <t>Production</t>
  </si>
  <si>
    <t>SCC.InspectionWorkflowOrganization</t>
  </si>
  <si>
    <t>BuyingOrganization</t>
  </si>
  <si>
    <t>CarrierOrganization</t>
  </si>
  <si>
    <t>CustomerOfBuyingOrganization</t>
  </si>
  <si>
    <t>FulfillmentOrganization</t>
  </si>
  <si>
    <t>OrderManagementOrganization</t>
  </si>
  <si>
    <t>OrderOwningOrganization</t>
  </si>
  <si>
    <t>SellingOrganization</t>
  </si>
  <si>
    <t>ShipFromOrganization</t>
  </si>
  <si>
    <t>ShipToOrganization</t>
  </si>
  <si>
    <t>TransportationControllingOrganization</t>
  </si>
  <si>
    <t>SCC.InventoryStatus</t>
  </si>
  <si>
    <t>BAD</t>
  </si>
  <si>
    <t>CROSSDOCK</t>
  </si>
  <si>
    <t>DESTROYED</t>
  </si>
  <si>
    <t>EXPIRED</t>
  </si>
  <si>
    <t>INTRANSIT</t>
  </si>
  <si>
    <t>ONHOLD</t>
  </si>
  <si>
    <t>OTHER</t>
  </si>
  <si>
    <t>PICKED</t>
  </si>
  <si>
    <t>PUTAWAY</t>
  </si>
  <si>
    <t>QUARANTINED</t>
  </si>
  <si>
    <t>RECALLED</t>
  </si>
  <si>
    <t>RESERVED</t>
  </si>
  <si>
    <t>SALVAGE</t>
  </si>
  <si>
    <t>SCRAPPED</t>
  </si>
  <si>
    <t>WIP</t>
  </si>
  <si>
    <t>SCC.OwnerCode</t>
  </si>
  <si>
    <t>SCC.PurposeCode</t>
  </si>
  <si>
    <t>SCC.ConditionCode</t>
  </si>
  <si>
    <t>Partner Site Alias of the Customer Site that is allowed to request this item</t>
  </si>
  <si>
    <t>ACL interface is used to define the Approved Customers by Item.</t>
  </si>
  <si>
    <t>Item Enterprise</t>
  </si>
  <si>
    <t>Link to the Item in master data if different to the Customer Item.</t>
  </si>
  <si>
    <t>Customer_Partner_Name</t>
  </si>
  <si>
    <t>C6001</t>
  </si>
  <si>
    <t>Link to the Customer Partner.</t>
  </si>
  <si>
    <t>Customer Enterprise</t>
  </si>
  <si>
    <t>Link to the Customer Organization.</t>
  </si>
  <si>
    <t>Customer Organization</t>
  </si>
  <si>
    <t>Customer Partner Enterprise</t>
  </si>
  <si>
    <t>Customer Partner Organization</t>
  </si>
  <si>
    <t>Customer Item Enterprise</t>
  </si>
  <si>
    <t>Link to the Customer Item.</t>
  </si>
  <si>
    <t>Customer Item Name</t>
  </si>
  <si>
    <t>TradeItem</t>
  </si>
  <si>
    <t>Item description.</t>
  </si>
  <si>
    <t>If there are multiple ACLs, the ACL with the highest priority is used.</t>
  </si>
  <si>
    <t>Allocation Percent</t>
  </si>
  <si>
    <t>Allocation percentage.</t>
  </si>
  <si>
    <t>Indicates whether the ACL line is active or not.</t>
  </si>
  <si>
    <t>Fulfillment organization is for the 3PL process. If it is defined on the ACL, it will be used for 1 tier of the 3PL Process: Supplier site - 3PL site.</t>
  </si>
  <si>
    <t>Default FOBCode. Indicates Prepaid or collect.</t>
  </si>
  <si>
    <t xml:space="preserve">Default FOBPoint. </t>
  </si>
  <si>
    <t>Freight Forwarder Partner Name</t>
  </si>
  <si>
    <t>Default Freight Forwarder Partner.</t>
  </si>
  <si>
    <t>Payment Term Code Payment Terms Code</t>
  </si>
  <si>
    <t>Default Payment Term Code.</t>
  </si>
  <si>
    <t>Price of the item for the customer at the given site.</t>
  </si>
  <si>
    <t>Specifies default transportation mode, such as refrigerator truck or less than load truck</t>
  </si>
  <si>
    <t>Lead Time</t>
  </si>
  <si>
    <t>Order Lead Time stored in days.</t>
  </si>
  <si>
    <t>Define what the Template should be used for ASN (For example controlled or non-controlled)</t>
  </si>
  <si>
    <t>Transportation Controlling Enterprise Name that should be used for orders based on this ACL</t>
  </si>
  <si>
    <t>Transportation Controlling Organization Name that should be used for orders based on this ACL</t>
  </si>
  <si>
    <t>Min Order Qty</t>
  </si>
  <si>
    <t>The minimum qty that may be ordered.  Used for validations.</t>
  </si>
  <si>
    <t>Max Order Qty</t>
  </si>
  <si>
    <t>The maximum qty that may be ordered.  Used for validations.</t>
  </si>
  <si>
    <t>Agent of Seller who may act on behalf of the Seller and manage the item.</t>
  </si>
  <si>
    <t>Flag to automatically close Sales Order on closing of Receipt</t>
  </si>
  <si>
    <t>This Field will determine whether the order is drop shipment or not.</t>
  </si>
  <si>
    <t>Approved Customer List</t>
  </si>
  <si>
    <t>Mode of fulfillment</t>
  </si>
  <si>
    <t>Added for USAID requirement to include "mode of fulfillment, including from Global Stock Center or VMI" in the RO Model. Please refer to Baseline Requirement doc and Excel</t>
  </si>
  <si>
    <t>Model level</t>
  </si>
  <si>
    <t>SCC.EnhancedOrder/Header</t>
  </si>
  <si>
    <t>SCC.DeliverySchedule</t>
  </si>
  <si>
    <t>SCC.OrderLine</t>
  </si>
  <si>
    <t>Budget Owning Org Enterprise Name</t>
  </si>
  <si>
    <t>Budget Owning Org Name</t>
  </si>
  <si>
    <t>Task Order</t>
  </si>
  <si>
    <t>Populate with the PSA TASK Order</t>
  </si>
  <si>
    <t>Fiscal Year Funding</t>
  </si>
  <si>
    <t xml:space="preserve">Funding Source </t>
  </si>
  <si>
    <t>Funding Source Details</t>
  </si>
  <si>
    <t>We expect only Create, Update, &amp; Cancel</t>
  </si>
  <si>
    <t>Fredonia Org Site</t>
  </si>
  <si>
    <t>Maybe filled in but we can accept a physical address if the Site has not be established</t>
  </si>
  <si>
    <t>Do not fill these addresses in if the Site is indicated</t>
  </si>
  <si>
    <t>This is a TRADE Item.</t>
  </si>
  <si>
    <t>Default is PRODUCT</t>
  </si>
  <si>
    <t>Funding related</t>
  </si>
  <si>
    <t>Will be the "dummy" customer for the PSM Site</t>
  </si>
  <si>
    <t>USAID (Health Org)</t>
  </si>
  <si>
    <t>USAID HQ</t>
  </si>
  <si>
    <t>Org Name is shown here to tie to the role</t>
  </si>
  <si>
    <t>Org Name is shown here to tie to the role; must match the ORG on the Task Order</t>
  </si>
  <si>
    <t>PT2-XXX</t>
  </si>
  <si>
    <t>Mission Community Funding</t>
  </si>
  <si>
    <t>USAID HIV Org</t>
  </si>
  <si>
    <t>Not Required for PSM because FR / Parent Order is not being used.</t>
  </si>
  <si>
    <t>Enterprise who created the order.</t>
  </si>
  <si>
    <t>Organization who created the order.</t>
  </si>
  <si>
    <t>Line number of the Requisition</t>
  </si>
  <si>
    <t>Repeat of Requistion from which the order is created.</t>
  </si>
  <si>
    <t>Repeat of Enterprise who created the order.</t>
  </si>
  <si>
    <t>Repeat of Organization who created the order.</t>
  </si>
  <si>
    <t xml:space="preserve">All of these fields will be blank </t>
  </si>
  <si>
    <t>For Replenishment order, there is no FR so there will be no Parent order to refer to.</t>
  </si>
  <si>
    <t>Delivery Commodity Code Level 1 Name</t>
  </si>
  <si>
    <t>The Commodity code to use for transportation at the ship to site. This is used by the Scheduling application to determine the Dock Door Group to use while scheduling the delivery appointment. (E.g. Meat, Frozen, Groceries)</t>
  </si>
  <si>
    <t>Delivery Commodity Code Level 2 Name</t>
  </si>
  <si>
    <t>Delivery Commodity Code Level 3 Name</t>
  </si>
  <si>
    <t>Delivery Commodity Code Level 4 Name</t>
  </si>
  <si>
    <t>Delivery Commodity Code Level 5 Name</t>
  </si>
  <si>
    <t>Delivery Commodity Code Product Group Enterprise Name</t>
  </si>
  <si>
    <t>Delivery Commodity Code Product Group Type Name</t>
  </si>
  <si>
    <t>Pickup Commodity Code Level 1 Name</t>
  </si>
  <si>
    <t>The Commodity code to use for transportation at the ship from site. This is used by the Scheduling application to determine the Dock Door Group to use while scheduling the pickup appointment. (E.g. Meat, Frozen, Groceries)</t>
  </si>
  <si>
    <t>Pickup Commodity Code Level 2 Name</t>
  </si>
  <si>
    <t>Pickup Commodity Code Level 3 Name</t>
  </si>
  <si>
    <t>Pickup Commodity Code Level 4 Name</t>
  </si>
  <si>
    <t>Pickup Commodity Code Level 5 Name</t>
  </si>
  <si>
    <t>Pickup Commodity Code Product Group Enterprise Name</t>
  </si>
  <si>
    <t>Pickup Commodity Code Product Group Type Name</t>
  </si>
  <si>
    <t>Reinstate Reason Code Name</t>
  </si>
  <si>
    <t>Reason for reinstating the Request Schedule.</t>
  </si>
  <si>
    <t>Ineligible For Reschedule (0 or 1 [0=false, 1=true])</t>
  </si>
  <si>
    <t>Boolean flag used to avoid rescheduling of order. By default null will be considered as False.</t>
  </si>
  <si>
    <t>Emergency Code Enterprise Name</t>
  </si>
  <si>
    <t xml:space="preserve">Code to capture the nature of emergency. Example: System Down, Typhoon, Ebola, Covid-19, SARS, Malaria, Polio, etc. </t>
  </si>
  <si>
    <t>Emergency Code Name</t>
  </si>
  <si>
    <t>Emergency Code Target Model Level</t>
  </si>
  <si>
    <t>Added for USAID requirement to include "mode of fulfillment, including from Global Stock Center or VMI" in the PO Model. Please refer to Baseline Requirement doc and Excel</t>
  </si>
  <si>
    <t>Inbound interface used for initial loading and updating of physical inventory positions.</t>
  </si>
  <si>
    <t>SCC.Inventory</t>
  </si>
  <si>
    <t>PSM Site GSC</t>
  </si>
  <si>
    <t>Unique inventory identifier.</t>
  </si>
  <si>
    <t>PSM Location Name</t>
  </si>
  <si>
    <t>Tread Item-Quinine Dihydrochloride 200 mg/2 mL Ampoule</t>
  </si>
  <si>
    <t>2023-03-10</t>
  </si>
  <si>
    <t>Tread Item - PSA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</si>
</sst>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amily val="2"/>
    </font>
    <font>
      <b/>
      <sz val="10"/>
      <name val="Arial"/>
      <family val="2"/>
    </font>
    <font>
      <u/>
      <sz val="10"/>
      <color rgb="FF0563C1"/>
      <name val="Arial"/>
      <family val="2"/>
    </font>
    <font>
      <u/>
      <sz val="11"/>
      <color theme="10"/>
      <name val="Calibri"/>
      <family val="2"/>
      <scheme val="minor"/>
    </font>
    <font>
      <u/>
      <sz val="10"/>
      <color theme="10"/>
      <name val="Arial"/>
      <family val="2"/>
    </font>
    <font>
      <sz val="10"/>
      <name val="Arial"/>
      <family val="2"/>
    </font>
    <font>
      <sz val="11"/>
      <color rgb="FF000000"/>
      <name val="Arial"/>
      <family val="2"/>
    </font>
    <font>
      <u/>
      <sz val="11"/>
      <color rgb="FF0000FF"/>
      <name val="Arial"/>
      <family val="2"/>
    </font>
    <font>
      <b/>
      <sz val="10"/>
      <color rgb="FF0000FF"/>
      <name val="Arial"/>
      <family val="2"/>
    </font>
    <font>
      <strike/>
      <sz val="11"/>
      <color rgb="FF000000"/>
      <name val="Arial"/>
      <family val="2"/>
    </font>
    <font>
      <b/>
      <sz val="11"/>
      <color theme="1"/>
      <name val="Calibri"/>
      <family val="2"/>
      <scheme val="minor"/>
    </font>
    <font>
      <sz val="10"/>
      <name val="Arial"/>
      <family val="2"/>
    </font>
    <font>
      <sz val="10"/>
      <name val="Arial"/>
      <family val="2"/>
    </font>
    <font>
      <sz val="10"/>
      <name val="Arial"/>
      <family val="2"/>
    </font>
    <font>
      <sz val="11"/>
      <color rgb="FF000000"/>
      <name val="Aptos Narrow"/>
      <family val="2"/>
    </font>
    <font>
      <sz val="10"/>
      <color rgb="FF000000"/>
      <name val="Arial"/>
      <family val="2"/>
    </font>
    <font>
      <u/>
      <sz val="10"/>
      <color rgb="FF000000"/>
      <name val="Arial"/>
      <family val="2"/>
    </font>
    <font>
      <sz val="11"/>
      <color rgb="FF444444"/>
      <name val="Aptos Narrow"/>
      <family val="2"/>
    </font>
    <font>
      <b/>
      <sz val="11"/>
      <color theme="0"/>
      <name val="Calibri"/>
      <family val="2"/>
      <scheme val="minor"/>
    </font>
    <font>
      <sz val="8"/>
      <name val="Arial"/>
      <family val="2"/>
    </font>
    <font>
      <u/>
      <sz val="10"/>
      <color indexed="12"/>
      <name val="Arial"/>
      <family val="2"/>
    </font>
    <font>
      <strike/>
      <sz val="10"/>
      <name val="Arial"/>
      <family val="2"/>
    </font>
    <font>
      <strike/>
      <sz val="11"/>
      <color theme="1"/>
      <name val="Calibri"/>
      <family val="2"/>
      <scheme val="minor"/>
    </font>
    <font>
      <sz val="10"/>
      <name val="Arial"/>
    </font>
    <font>
      <b/>
      <sz val="10"/>
      <color theme="1"/>
      <name val="Arial"/>
      <family val="2"/>
    </font>
    <font>
      <b/>
      <sz val="10"/>
      <color rgb="FF000000"/>
      <name val="Arial"/>
      <family val="2"/>
    </font>
    <font>
      <b/>
      <u/>
      <sz val="10"/>
      <color rgb="FF000000"/>
      <name val="Arial"/>
      <family val="2"/>
    </font>
  </fonts>
  <fills count="13">
    <fill>
      <patternFill patternType="none"/>
    </fill>
    <fill>
      <patternFill patternType="gray125"/>
    </fill>
    <fill>
      <patternFill patternType="solid">
        <fgColor rgb="FF99CCFF"/>
        <bgColor rgb="FF000000"/>
      </patternFill>
    </fill>
    <fill>
      <patternFill patternType="solid">
        <fgColor indexed="44"/>
        <bgColor indexed="64"/>
      </patternFill>
    </fill>
    <fill>
      <patternFill patternType="solid">
        <fgColor rgb="FFFFC000"/>
        <bgColor indexed="64"/>
      </patternFill>
    </fill>
    <fill>
      <patternFill patternType="solid">
        <fgColor rgb="FFFFFF00"/>
        <bgColor indexed="64"/>
      </patternFill>
    </fill>
    <fill>
      <patternFill patternType="solid">
        <fgColor theme="5"/>
        <bgColor indexed="64"/>
      </patternFill>
    </fill>
    <fill>
      <patternFill patternType="solid">
        <fgColor theme="0"/>
        <bgColor indexed="64"/>
      </patternFill>
    </fill>
    <fill>
      <patternFill patternType="solid">
        <fgColor rgb="FFFF0000"/>
        <bgColor indexed="64"/>
      </patternFill>
    </fill>
    <fill>
      <patternFill patternType="solid">
        <fgColor theme="5" tint="0.39997558519241921"/>
        <bgColor rgb="FF000000"/>
      </patternFill>
    </fill>
    <fill>
      <patternFill patternType="solid">
        <fgColor rgb="FF92D050"/>
        <bgColor indexed="64"/>
      </patternFill>
    </fill>
    <fill>
      <patternFill patternType="solid">
        <fgColor theme="5" tint="0.39997558519241921"/>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indexed="64"/>
      </left>
      <right/>
      <top/>
      <bottom/>
      <diagonal/>
    </border>
  </borders>
  <cellStyleXfs count="10">
    <xf numFmtId="0" fontId="0" fillId="0" borderId="0"/>
    <xf numFmtId="0" fontId="4" fillId="0" borderId="0" applyNumberFormat="0" applyFill="0" applyBorder="0" applyAlignment="0" applyProtection="0"/>
    <xf numFmtId="0" fontId="1" fillId="0" borderId="0"/>
    <xf numFmtId="0" fontId="5" fillId="0" borderId="0" applyNumberFormat="0" applyFill="0" applyBorder="0" applyAlignment="0" applyProtection="0"/>
    <xf numFmtId="0" fontId="6" fillId="0" borderId="0"/>
    <xf numFmtId="0" fontId="12" fillId="0" borderId="0"/>
    <xf numFmtId="0" fontId="13" fillId="0" borderId="0"/>
    <xf numFmtId="0" fontId="14" fillId="0" borderId="0"/>
    <xf numFmtId="0" fontId="1" fillId="0" borderId="0"/>
    <xf numFmtId="0" fontId="24" fillId="0" borderId="0"/>
  </cellStyleXfs>
  <cellXfs count="265">
    <xf numFmtId="0" fontId="0" fillId="0" borderId="0" xfId="0"/>
    <xf numFmtId="0" fontId="1" fillId="0" borderId="0" xfId="0" applyFont="1"/>
    <xf numFmtId="0" fontId="1" fillId="0" borderId="0" xfId="0" applyFont="1" applyAlignment="1">
      <alignment horizontal="left"/>
    </xf>
    <xf numFmtId="0" fontId="2" fillId="2" borderId="0" xfId="0" applyFont="1" applyFill="1"/>
    <xf numFmtId="0" fontId="2" fillId="2" borderId="0" xfId="0" applyFont="1" applyFill="1" applyAlignment="1">
      <alignment horizontal="left"/>
    </xf>
    <xf numFmtId="0" fontId="3" fillId="0" borderId="0" xfId="0" applyFont="1"/>
    <xf numFmtId="0" fontId="2" fillId="2" borderId="0" xfId="0" applyFont="1" applyFill="1" applyAlignment="1">
      <alignment wrapText="1"/>
    </xf>
    <xf numFmtId="0" fontId="1" fillId="0" borderId="0" xfId="0" applyFont="1" applyAlignment="1">
      <alignment wrapText="1"/>
    </xf>
    <xf numFmtId="0" fontId="0" fillId="0" borderId="0" xfId="0" applyAlignment="1">
      <alignment wrapText="1"/>
    </xf>
    <xf numFmtId="0" fontId="2" fillId="2"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wrapText="1"/>
    </xf>
    <xf numFmtId="0" fontId="2" fillId="3" borderId="0" xfId="0" applyFont="1" applyFill="1"/>
    <xf numFmtId="0" fontId="2" fillId="3" borderId="0" xfId="0" applyFont="1" applyFill="1" applyAlignment="1">
      <alignment horizontal="center"/>
    </xf>
    <xf numFmtId="0" fontId="1" fillId="0" borderId="0" xfId="2"/>
    <xf numFmtId="0" fontId="1" fillId="0" borderId="0" xfId="2" applyAlignment="1">
      <alignment wrapText="1"/>
    </xf>
    <xf numFmtId="0" fontId="1" fillId="0" borderId="0" xfId="2" applyAlignment="1">
      <alignment horizontal="left"/>
    </xf>
    <xf numFmtId="0" fontId="5" fillId="0" borderId="0" xfId="3"/>
    <xf numFmtId="0" fontId="2" fillId="3" borderId="0" xfId="2" applyFont="1" applyFill="1" applyAlignment="1">
      <alignment wrapText="1"/>
    </xf>
    <xf numFmtId="0" fontId="2" fillId="3" borderId="0" xfId="2" applyFont="1" applyFill="1"/>
    <xf numFmtId="0" fontId="2" fillId="3" borderId="0" xfId="2" applyFont="1" applyFill="1" applyAlignment="1">
      <alignment horizontal="left"/>
    </xf>
    <xf numFmtId="0" fontId="2" fillId="2" borderId="0" xfId="2" applyFont="1" applyFill="1"/>
    <xf numFmtId="0" fontId="2" fillId="2" borderId="0" xfId="2" applyFont="1" applyFill="1" applyAlignment="1">
      <alignment horizontal="left"/>
    </xf>
    <xf numFmtId="0" fontId="5" fillId="0" borderId="0" xfId="3" applyAlignment="1">
      <alignment horizontal="left"/>
    </xf>
    <xf numFmtId="0" fontId="2" fillId="2" borderId="0" xfId="2" applyFont="1" applyFill="1" applyAlignment="1">
      <alignment wrapText="1"/>
    </xf>
    <xf numFmtId="49" fontId="1" fillId="0" borderId="0" xfId="2" applyNumberFormat="1"/>
    <xf numFmtId="0" fontId="2" fillId="0" borderId="0" xfId="2" applyFont="1"/>
    <xf numFmtId="0" fontId="5" fillId="0" borderId="0" xfId="3" applyAlignment="1">
      <alignment wrapText="1"/>
    </xf>
    <xf numFmtId="0" fontId="2" fillId="3" borderId="0" xfId="2" applyFont="1" applyFill="1" applyAlignment="1">
      <alignment horizontal="center"/>
    </xf>
    <xf numFmtId="0" fontId="1" fillId="0" borderId="0" xfId="2" applyAlignment="1">
      <alignment horizontal="center"/>
    </xf>
    <xf numFmtId="0" fontId="2" fillId="2" borderId="0" xfId="4" applyFont="1" applyFill="1"/>
    <xf numFmtId="0" fontId="6" fillId="0" borderId="0" xfId="4"/>
    <xf numFmtId="0" fontId="6" fillId="0" borderId="0" xfId="4" applyAlignment="1">
      <alignment horizontal="left"/>
    </xf>
    <xf numFmtId="0" fontId="6" fillId="0" borderId="0" xfId="4" applyAlignment="1">
      <alignment wrapText="1"/>
    </xf>
    <xf numFmtId="0" fontId="2" fillId="2" borderId="0" xfId="4" applyFont="1" applyFill="1" applyAlignment="1">
      <alignment horizontal="left"/>
    </xf>
    <xf numFmtId="0" fontId="2" fillId="2" borderId="0" xfId="4" applyFont="1" applyFill="1" applyAlignment="1">
      <alignment wrapText="1"/>
    </xf>
    <xf numFmtId="0" fontId="7" fillId="0" borderId="0" xfId="4" applyFont="1" applyAlignment="1">
      <alignment horizontal="left" readingOrder="1"/>
    </xf>
    <xf numFmtId="0" fontId="2" fillId="4" borderId="0" xfId="4" applyFont="1" applyFill="1"/>
    <xf numFmtId="0" fontId="9" fillId="0" borderId="0" xfId="4" applyFont="1" applyAlignment="1">
      <alignment horizontal="left"/>
    </xf>
    <xf numFmtId="0" fontId="5" fillId="0" borderId="0" xfId="3" applyAlignment="1">
      <alignment horizontal="left" wrapText="1"/>
    </xf>
    <xf numFmtId="0" fontId="1" fillId="0" borderId="0" xfId="4" applyFont="1" applyAlignment="1">
      <alignment wrapText="1"/>
    </xf>
    <xf numFmtId="0" fontId="2" fillId="2" borderId="0" xfId="4" applyFont="1" applyFill="1" applyAlignment="1">
      <alignment horizontal="center"/>
    </xf>
    <xf numFmtId="0" fontId="6" fillId="0" borderId="0" xfId="4" applyAlignment="1">
      <alignment horizontal="center"/>
    </xf>
    <xf numFmtId="0" fontId="10" fillId="0" borderId="0" xfId="4" applyFont="1" applyAlignment="1">
      <alignment horizontal="left" wrapText="1" readingOrder="1"/>
    </xf>
    <xf numFmtId="0" fontId="1" fillId="0" borderId="0" xfId="4" applyFont="1" applyAlignment="1">
      <alignment horizontal="center"/>
    </xf>
    <xf numFmtId="0" fontId="1" fillId="0" borderId="0" xfId="4" applyFont="1" applyAlignment="1">
      <alignment horizontal="left" wrapText="1"/>
    </xf>
    <xf numFmtId="0" fontId="1" fillId="5" borderId="0" xfId="2" applyFill="1"/>
    <xf numFmtId="0" fontId="0" fillId="0" borderId="1" xfId="0" applyBorder="1"/>
    <xf numFmtId="0" fontId="11" fillId="0" borderId="1" xfId="0" applyFont="1" applyBorder="1"/>
    <xf numFmtId="0" fontId="0" fillId="0" borderId="1" xfId="0" applyBorder="1" applyAlignment="1">
      <alignment horizontal="center"/>
    </xf>
    <xf numFmtId="0" fontId="2" fillId="3" borderId="0" xfId="4" applyFont="1" applyFill="1"/>
    <xf numFmtId="0" fontId="6" fillId="0" borderId="0" xfId="4" applyAlignment="1">
      <alignment horizontal="left" wrapText="1"/>
    </xf>
    <xf numFmtId="0" fontId="2" fillId="3" borderId="0" xfId="4" applyFont="1" applyFill="1" applyAlignment="1">
      <alignment horizontal="left"/>
    </xf>
    <xf numFmtId="0" fontId="2" fillId="3" borderId="0" xfId="4" applyFont="1" applyFill="1" applyAlignment="1">
      <alignment horizontal="left" wrapText="1"/>
    </xf>
    <xf numFmtId="0" fontId="2" fillId="7" borderId="0" xfId="4" applyFont="1" applyFill="1" applyAlignment="1">
      <alignment horizontal="left"/>
    </xf>
    <xf numFmtId="0" fontId="2" fillId="7" borderId="0" xfId="4" applyFont="1" applyFill="1"/>
    <xf numFmtId="0" fontId="6" fillId="8" borderId="0" xfId="4" applyFill="1"/>
    <xf numFmtId="0" fontId="6" fillId="8" borderId="0" xfId="4" applyFill="1" applyAlignment="1">
      <alignment horizontal="left"/>
    </xf>
    <xf numFmtId="0" fontId="6" fillId="0" borderId="0" xfId="4" quotePrefix="1" applyAlignment="1">
      <alignment horizontal="left"/>
    </xf>
    <xf numFmtId="0" fontId="6" fillId="5" borderId="0" xfId="4" applyFill="1"/>
    <xf numFmtId="0" fontId="6" fillId="5" borderId="0" xfId="4" applyFill="1" applyAlignment="1">
      <alignment horizontal="left"/>
    </xf>
    <xf numFmtId="0" fontId="2" fillId="2" borderId="0" xfId="5" applyFont="1" applyFill="1"/>
    <xf numFmtId="0" fontId="2" fillId="2" borderId="0" xfId="5" applyFont="1" applyFill="1" applyAlignment="1">
      <alignment horizontal="left"/>
    </xf>
    <xf numFmtId="0" fontId="2" fillId="2" borderId="0" xfId="5" applyFont="1" applyFill="1" applyAlignment="1">
      <alignment wrapText="1"/>
    </xf>
    <xf numFmtId="0" fontId="12" fillId="0" borderId="0" xfId="5"/>
    <xf numFmtId="0" fontId="12" fillId="0" borderId="0" xfId="5" applyAlignment="1">
      <alignment horizontal="left"/>
    </xf>
    <xf numFmtId="0" fontId="12" fillId="0" borderId="0" xfId="5" applyAlignment="1">
      <alignment wrapText="1"/>
    </xf>
    <xf numFmtId="0" fontId="5" fillId="0" borderId="0" xfId="3" applyBorder="1" applyAlignment="1">
      <alignment wrapText="1"/>
    </xf>
    <xf numFmtId="0" fontId="1" fillId="0" borderId="0" xfId="5" applyFont="1"/>
    <xf numFmtId="0" fontId="1" fillId="0" borderId="0" xfId="5" applyFont="1" applyAlignment="1">
      <alignment horizontal="left"/>
    </xf>
    <xf numFmtId="0" fontId="1" fillId="0" borderId="0" xfId="5" applyFont="1" applyAlignment="1">
      <alignment horizontal="left" wrapText="1"/>
    </xf>
    <xf numFmtId="0" fontId="1" fillId="0" borderId="0" xfId="4" applyFont="1"/>
    <xf numFmtId="0" fontId="12" fillId="5" borderId="0" xfId="5" applyFill="1"/>
    <xf numFmtId="0" fontId="2" fillId="2" borderId="0" xfId="5" applyFont="1" applyFill="1" applyAlignment="1">
      <alignment horizontal="center"/>
    </xf>
    <xf numFmtId="0" fontId="12" fillId="0" borderId="0" xfId="5" applyAlignment="1">
      <alignment horizontal="center"/>
    </xf>
    <xf numFmtId="0" fontId="1" fillId="0" borderId="0" xfId="5" applyFont="1" applyAlignment="1">
      <alignment horizontal="center"/>
    </xf>
    <xf numFmtId="0" fontId="5" fillId="0" borderId="0" xfId="3" applyBorder="1" applyAlignment="1"/>
    <xf numFmtId="49" fontId="1" fillId="0" borderId="0" xfId="2" applyNumberFormat="1" applyAlignment="1">
      <alignment horizontal="left"/>
    </xf>
    <xf numFmtId="14" fontId="1" fillId="0" borderId="0" xfId="2" applyNumberFormat="1" applyAlignment="1">
      <alignment horizontal="left"/>
    </xf>
    <xf numFmtId="0" fontId="2" fillId="2" borderId="0" xfId="2" applyFont="1" applyFill="1" applyAlignment="1">
      <alignment horizontal="center"/>
    </xf>
    <xf numFmtId="0" fontId="2" fillId="2" borderId="0" xfId="6" applyFont="1" applyFill="1"/>
    <xf numFmtId="0" fontId="13" fillId="0" borderId="0" xfId="6"/>
    <xf numFmtId="0" fontId="13" fillId="0" borderId="0" xfId="6" applyAlignment="1">
      <alignment horizontal="left"/>
    </xf>
    <xf numFmtId="0" fontId="2" fillId="2" borderId="0" xfId="6" applyFont="1" applyFill="1" applyAlignment="1">
      <alignment horizontal="left"/>
    </xf>
    <xf numFmtId="0" fontId="2" fillId="2" borderId="0" xfId="7" applyFont="1" applyFill="1"/>
    <xf numFmtId="0" fontId="14" fillId="0" borderId="0" xfId="7"/>
    <xf numFmtId="0" fontId="14" fillId="0" borderId="0" xfId="7" applyAlignment="1">
      <alignment horizontal="left"/>
    </xf>
    <xf numFmtId="0" fontId="14" fillId="0" borderId="0" xfId="7" applyAlignment="1">
      <alignment wrapText="1"/>
    </xf>
    <xf numFmtId="0" fontId="2" fillId="2" borderId="0" xfId="7" applyFont="1" applyFill="1" applyAlignment="1">
      <alignment horizontal="left"/>
    </xf>
    <xf numFmtId="0" fontId="2" fillId="2" borderId="0" xfId="7" applyFont="1" applyFill="1" applyAlignment="1">
      <alignment wrapText="1"/>
    </xf>
    <xf numFmtId="0" fontId="2" fillId="3" borderId="0" xfId="7" applyFont="1" applyFill="1"/>
    <xf numFmtId="0" fontId="2" fillId="3" borderId="0" xfId="7" applyFont="1" applyFill="1" applyAlignment="1">
      <alignment wrapText="1"/>
    </xf>
    <xf numFmtId="0" fontId="4" fillId="0" borderId="0" xfId="1"/>
    <xf numFmtId="0" fontId="2" fillId="3" borderId="0" xfId="7" applyFont="1" applyFill="1" applyAlignment="1">
      <alignment horizontal="left"/>
    </xf>
    <xf numFmtId="0" fontId="14" fillId="8" borderId="0" xfId="7" applyFill="1"/>
    <xf numFmtId="0" fontId="15" fillId="0" borderId="2" xfId="7" applyFont="1" applyBorder="1" applyAlignment="1">
      <alignment horizontal="left"/>
    </xf>
    <xf numFmtId="0" fontId="14" fillId="0" borderId="2" xfId="7" applyBorder="1" applyAlignment="1">
      <alignment horizontal="left"/>
    </xf>
    <xf numFmtId="0" fontId="14" fillId="7" borderId="2" xfId="7" applyFill="1" applyBorder="1" applyAlignment="1">
      <alignment horizontal="left"/>
    </xf>
    <xf numFmtId="0" fontId="14" fillId="8" borderId="0" xfId="7" applyFill="1" applyAlignment="1">
      <alignment horizontal="left"/>
    </xf>
    <xf numFmtId="0" fontId="14" fillId="0" borderId="0" xfId="7" applyAlignment="1">
      <alignment horizontal="left" wrapText="1"/>
    </xf>
    <xf numFmtId="0" fontId="2" fillId="8" borderId="0" xfId="7" applyFont="1" applyFill="1"/>
    <xf numFmtId="0" fontId="16" fillId="8" borderId="0" xfId="7" applyFont="1" applyFill="1"/>
    <xf numFmtId="0" fontId="16" fillId="8" borderId="0" xfId="7" applyFont="1" applyFill="1" applyAlignment="1">
      <alignment horizontal="left"/>
    </xf>
    <xf numFmtId="0" fontId="17" fillId="8" borderId="0" xfId="3" applyFont="1" applyFill="1" applyAlignment="1">
      <alignment wrapText="1"/>
    </xf>
    <xf numFmtId="0" fontId="16" fillId="8" borderId="0" xfId="7" applyFont="1" applyFill="1" applyAlignment="1">
      <alignment wrapText="1"/>
    </xf>
    <xf numFmtId="0" fontId="18" fillId="0" borderId="0" xfId="7" applyFont="1"/>
    <xf numFmtId="0" fontId="2" fillId="8" borderId="0" xfId="7" applyFont="1" applyFill="1" applyAlignment="1">
      <alignment wrapText="1"/>
    </xf>
    <xf numFmtId="0" fontId="1" fillId="0" borderId="0" xfId="7" applyFont="1"/>
    <xf numFmtId="0" fontId="1" fillId="8" borderId="0" xfId="7" applyFont="1" applyFill="1"/>
    <xf numFmtId="0" fontId="0" fillId="5" borderId="1" xfId="0" applyFill="1" applyBorder="1"/>
    <xf numFmtId="0" fontId="14" fillId="0" borderId="0" xfId="4" applyFont="1"/>
    <xf numFmtId="0" fontId="14" fillId="0" borderId="0" xfId="7"/>
    <xf numFmtId="0" fontId="19" fillId="6" borderId="1" xfId="0" applyFont="1" applyFill="1" applyBorder="1" applyAlignment="1">
      <alignment horizontal="center"/>
    </xf>
    <xf numFmtId="0" fontId="19" fillId="6" borderId="1" xfId="0" applyFont="1" applyFill="1" applyBorder="1" applyAlignment="1">
      <alignment horizontal="center" wrapText="1"/>
    </xf>
    <xf numFmtId="0" fontId="2" fillId="2" borderId="0" xfId="7" applyFont="1" applyFill="1" applyAlignment="1">
      <alignment horizontal="center"/>
    </xf>
    <xf numFmtId="0" fontId="14" fillId="0" borderId="0" xfId="7" applyAlignment="1">
      <alignment horizontal="center"/>
    </xf>
    <xf numFmtId="0" fontId="2" fillId="2" borderId="0" xfId="8" applyFont="1" applyFill="1"/>
    <xf numFmtId="0" fontId="1" fillId="0" borderId="0" xfId="8"/>
    <xf numFmtId="0" fontId="1" fillId="0" borderId="0" xfId="8" applyAlignment="1">
      <alignment horizontal="left"/>
    </xf>
    <xf numFmtId="0" fontId="1" fillId="0" borderId="0" xfId="8" applyAlignment="1">
      <alignment wrapText="1"/>
    </xf>
    <xf numFmtId="0" fontId="2" fillId="2" borderId="0" xfId="8" applyFont="1" applyFill="1" applyAlignment="1">
      <alignment horizontal="left"/>
    </xf>
    <xf numFmtId="0" fontId="2" fillId="2" borderId="0" xfId="8" applyFont="1" applyFill="1" applyAlignment="1">
      <alignment wrapText="1"/>
    </xf>
    <xf numFmtId="0" fontId="2" fillId="9" borderId="0" xfId="7" applyFont="1" applyFill="1"/>
    <xf numFmtId="49" fontId="20" fillId="0" borderId="0" xfId="7" applyNumberFormat="1" applyFont="1"/>
    <xf numFmtId="0" fontId="7" fillId="0" borderId="0" xfId="7" applyFont="1" applyAlignment="1">
      <alignment horizontal="left" readingOrder="1"/>
    </xf>
    <xf numFmtId="0" fontId="1" fillId="0" borderId="0" xfId="7" applyFont="1" applyAlignment="1">
      <alignment horizontal="left"/>
    </xf>
    <xf numFmtId="0" fontId="2" fillId="4" borderId="0" xfId="7" applyFont="1" applyFill="1"/>
    <xf numFmtId="0" fontId="1" fillId="0" borderId="0" xfId="7" applyFont="1" applyAlignment="1">
      <alignment wrapText="1"/>
    </xf>
    <xf numFmtId="0" fontId="9" fillId="0" borderId="0" xfId="7" applyFont="1" applyAlignment="1">
      <alignment horizontal="left"/>
    </xf>
    <xf numFmtId="0" fontId="19" fillId="6" borderId="3" xfId="0" applyFont="1" applyFill="1" applyBorder="1" applyAlignment="1">
      <alignment horizontal="center"/>
    </xf>
    <xf numFmtId="0" fontId="0" fillId="5" borderId="1" xfId="0" applyFill="1" applyBorder="1" applyAlignment="1">
      <alignment horizontal="center"/>
    </xf>
    <xf numFmtId="0" fontId="14" fillId="0" borderId="0" xfId="7"/>
    <xf numFmtId="0" fontId="1" fillId="0" borderId="0" xfId="2"/>
    <xf numFmtId="0" fontId="2" fillId="3" borderId="0" xfId="0" applyFont="1" applyFill="1" applyAlignment="1">
      <alignment horizontal="left"/>
    </xf>
    <xf numFmtId="0" fontId="2" fillId="3" borderId="0" xfId="0" applyFont="1" applyFill="1" applyAlignment="1">
      <alignment wrapText="1"/>
    </xf>
    <xf numFmtId="0" fontId="0" fillId="0" borderId="0" xfId="0" applyAlignment="1">
      <alignment horizontal="left"/>
    </xf>
    <xf numFmtId="0" fontId="21" fillId="0" borderId="0" xfId="2" applyFont="1"/>
    <xf numFmtId="0" fontId="1" fillId="5" borderId="0" xfId="0" applyFont="1" applyFill="1"/>
    <xf numFmtId="0" fontId="1" fillId="5" borderId="0" xfId="0" applyFont="1" applyFill="1" applyAlignment="1">
      <alignment horizontal="left"/>
    </xf>
    <xf numFmtId="0" fontId="14" fillId="5" borderId="0" xfId="7" applyFill="1"/>
    <xf numFmtId="0" fontId="14" fillId="5" borderId="0" xfId="7" applyFill="1" applyAlignment="1">
      <alignment horizontal="left"/>
    </xf>
    <xf numFmtId="0" fontId="14" fillId="5" borderId="0" xfId="7" applyFill="1" applyAlignment="1">
      <alignment wrapText="1"/>
    </xf>
    <xf numFmtId="0" fontId="22" fillId="0" borderId="0" xfId="7" applyFont="1"/>
    <xf numFmtId="0" fontId="22" fillId="0" borderId="0" xfId="4" applyFont="1" applyAlignment="1">
      <alignment horizontal="center"/>
    </xf>
    <xf numFmtId="0" fontId="1" fillId="5" borderId="0" xfId="7" applyFont="1" applyFill="1"/>
    <xf numFmtId="49" fontId="20" fillId="5" borderId="0" xfId="7" applyNumberFormat="1" applyFont="1" applyFill="1"/>
    <xf numFmtId="0" fontId="7" fillId="5" borderId="0" xfId="7" applyFont="1" applyFill="1" applyAlignment="1">
      <alignment horizontal="left" readingOrder="1"/>
    </xf>
    <xf numFmtId="0" fontId="1" fillId="5" borderId="0" xfId="7" applyFont="1" applyFill="1" applyAlignment="1">
      <alignment horizontal="left"/>
    </xf>
    <xf numFmtId="0" fontId="1" fillId="5" borderId="0" xfId="0" applyFont="1" applyFill="1" applyAlignment="1">
      <alignment horizontal="center"/>
    </xf>
    <xf numFmtId="0" fontId="1" fillId="5" borderId="0" xfId="0" applyFont="1" applyFill="1" applyAlignment="1">
      <alignment wrapText="1"/>
    </xf>
    <xf numFmtId="0" fontId="0" fillId="5" borderId="0" xfId="0" applyFill="1"/>
    <xf numFmtId="0" fontId="3" fillId="5" borderId="0" xfId="0" applyFont="1" applyFill="1" applyAlignment="1">
      <alignment wrapText="1"/>
    </xf>
    <xf numFmtId="0" fontId="1" fillId="0" borderId="0" xfId="0" applyFont="1" applyFill="1"/>
    <xf numFmtId="0" fontId="1" fillId="0" borderId="0" xfId="0" applyFont="1" applyFill="1" applyAlignment="1">
      <alignment horizontal="center"/>
    </xf>
    <xf numFmtId="0" fontId="1" fillId="0" borderId="0" xfId="0" applyFont="1" applyFill="1" applyAlignment="1">
      <alignment wrapText="1"/>
    </xf>
    <xf numFmtId="0" fontId="0" fillId="0" borderId="0" xfId="0" applyFill="1"/>
    <xf numFmtId="0" fontId="1" fillId="10" borderId="0" xfId="0" applyFont="1" applyFill="1"/>
    <xf numFmtId="0" fontId="1" fillId="10" borderId="0" xfId="0" applyFont="1" applyFill="1" applyAlignment="1">
      <alignment horizontal="center"/>
    </xf>
    <xf numFmtId="0" fontId="1" fillId="10" borderId="0" xfId="0" applyFont="1" applyFill="1" applyAlignment="1">
      <alignment wrapText="1"/>
    </xf>
    <xf numFmtId="0" fontId="3" fillId="0" borderId="0" xfId="0" applyFont="1" applyFill="1"/>
    <xf numFmtId="0" fontId="2" fillId="4" borderId="0" xfId="2" applyFont="1" applyFill="1"/>
    <xf numFmtId="0" fontId="14" fillId="0" borderId="0" xfId="7"/>
    <xf numFmtId="0" fontId="14" fillId="5" borderId="0" xfId="7" applyFill="1" applyAlignment="1">
      <alignment horizontal="center"/>
    </xf>
    <xf numFmtId="0" fontId="14" fillId="0" borderId="0" xfId="7" applyFill="1"/>
    <xf numFmtId="0" fontId="3" fillId="5" borderId="0" xfId="0" applyFont="1" applyFill="1"/>
    <xf numFmtId="0" fontId="0" fillId="5" borderId="0" xfId="0" applyFill="1" applyAlignment="1">
      <alignment horizontal="center"/>
    </xf>
    <xf numFmtId="0" fontId="1" fillId="5" borderId="0" xfId="2" applyFill="1" applyAlignment="1">
      <alignment horizontal="left"/>
    </xf>
    <xf numFmtId="0" fontId="5" fillId="5" borderId="0" xfId="3" applyFill="1"/>
    <xf numFmtId="0" fontId="1" fillId="5" borderId="0" xfId="2" applyFill="1" applyAlignment="1">
      <alignment wrapText="1"/>
    </xf>
    <xf numFmtId="0" fontId="0" fillId="0" borderId="1" xfId="0" applyFill="1" applyBorder="1"/>
    <xf numFmtId="0" fontId="0" fillId="0" borderId="1" xfId="0" applyFill="1" applyBorder="1" applyAlignment="1">
      <alignment horizontal="center"/>
    </xf>
    <xf numFmtId="0" fontId="2" fillId="5" borderId="0" xfId="7" applyFont="1" applyFill="1"/>
    <xf numFmtId="0" fontId="1" fillId="0" borderId="0" xfId="2" applyFill="1"/>
    <xf numFmtId="0" fontId="1" fillId="0" borderId="0" xfId="2" applyFill="1" applyAlignment="1">
      <alignment horizontal="left"/>
    </xf>
    <xf numFmtId="0" fontId="1" fillId="0" borderId="0" xfId="2" applyFill="1" applyAlignment="1">
      <alignment wrapText="1"/>
    </xf>
    <xf numFmtId="0" fontId="23" fillId="0" borderId="0" xfId="0" applyFont="1"/>
    <xf numFmtId="0" fontId="0" fillId="11" borderId="1" xfId="0" applyFill="1" applyBorder="1"/>
    <xf numFmtId="0" fontId="0" fillId="11" borderId="1" xfId="0" applyFill="1" applyBorder="1" applyAlignment="1">
      <alignment horizontal="center"/>
    </xf>
    <xf numFmtId="0" fontId="1" fillId="5" borderId="0" xfId="8" applyFill="1"/>
    <xf numFmtId="0" fontId="1" fillId="5" borderId="0" xfId="8" applyFill="1" applyAlignment="1">
      <alignment horizontal="left"/>
    </xf>
    <xf numFmtId="0" fontId="1" fillId="5" borderId="0" xfId="8" applyFill="1" applyAlignment="1">
      <alignment wrapText="1"/>
    </xf>
    <xf numFmtId="0" fontId="2" fillId="2" borderId="0" xfId="8" applyFont="1" applyFill="1" applyAlignment="1">
      <alignment horizontal="center"/>
    </xf>
    <xf numFmtId="0" fontId="1" fillId="5" borderId="0" xfId="8" applyFill="1" applyAlignment="1">
      <alignment horizontal="center"/>
    </xf>
    <xf numFmtId="0" fontId="1" fillId="0" borderId="0" xfId="8" applyAlignment="1">
      <alignment horizontal="center"/>
    </xf>
    <xf numFmtId="0" fontId="1" fillId="0" borderId="0" xfId="8" applyFill="1" applyAlignment="1">
      <alignment horizontal="left"/>
    </xf>
    <xf numFmtId="0" fontId="1" fillId="5" borderId="0" xfId="2" applyFill="1" applyAlignment="1">
      <alignment horizontal="center"/>
    </xf>
    <xf numFmtId="0" fontId="1" fillId="12" borderId="0" xfId="2" applyFill="1"/>
    <xf numFmtId="0" fontId="1" fillId="12" borderId="0" xfId="2" applyFill="1" applyAlignment="1">
      <alignment horizontal="left"/>
    </xf>
    <xf numFmtId="0" fontId="1" fillId="0" borderId="0" xfId="2"/>
    <xf numFmtId="0" fontId="1" fillId="0" borderId="0" xfId="2" applyFill="1" applyAlignment="1">
      <alignment horizontal="center"/>
    </xf>
    <xf numFmtId="0" fontId="2" fillId="2" borderId="0" xfId="9" applyFont="1" applyFill="1"/>
    <xf numFmtId="0" fontId="24" fillId="0" borderId="0" xfId="9"/>
    <xf numFmtId="0" fontId="24" fillId="0" borderId="0" xfId="9" applyAlignment="1">
      <alignment horizontal="left"/>
    </xf>
    <xf numFmtId="0" fontId="24" fillId="0" borderId="0" xfId="9" applyAlignment="1">
      <alignment wrapText="1"/>
    </xf>
    <xf numFmtId="0" fontId="2" fillId="2" borderId="0" xfId="9" applyFont="1" applyFill="1" applyAlignment="1">
      <alignment horizontal="left"/>
    </xf>
    <xf numFmtId="0" fontId="2" fillId="2" borderId="0" xfId="9" applyFont="1" applyFill="1" applyAlignment="1">
      <alignment wrapText="1"/>
    </xf>
    <xf numFmtId="0" fontId="24" fillId="0" borderId="0" xfId="9" applyAlignment="1">
      <alignment horizontal="left" wrapText="1"/>
    </xf>
    <xf numFmtId="0" fontId="2" fillId="3" borderId="0" xfId="9" applyFont="1" applyFill="1"/>
    <xf numFmtId="0" fontId="2" fillId="3" borderId="0" xfId="9" applyFont="1" applyFill="1" applyAlignment="1">
      <alignment horizontal="left"/>
    </xf>
    <xf numFmtId="0" fontId="2" fillId="3" borderId="0" xfId="9" applyFont="1" applyFill="1" applyAlignment="1">
      <alignment wrapText="1"/>
    </xf>
    <xf numFmtId="0" fontId="24" fillId="8" borderId="0" xfId="9" applyFill="1"/>
    <xf numFmtId="0" fontId="15" fillId="0" borderId="2" xfId="9" applyFont="1" applyBorder="1" applyAlignment="1">
      <alignment horizontal="left"/>
    </xf>
    <xf numFmtId="0" fontId="1" fillId="0" borderId="0" xfId="9" applyFont="1" applyAlignment="1">
      <alignment wrapText="1"/>
    </xf>
    <xf numFmtId="0" fontId="24" fillId="0" borderId="2" xfId="9" applyBorder="1" applyAlignment="1">
      <alignment horizontal="left"/>
    </xf>
    <xf numFmtId="0" fontId="24" fillId="7" borderId="2" xfId="9" applyFill="1" applyBorder="1" applyAlignment="1">
      <alignment horizontal="left"/>
    </xf>
    <xf numFmtId="0" fontId="24" fillId="8" borderId="0" xfId="9" applyFill="1" applyAlignment="1">
      <alignment horizontal="left"/>
    </xf>
    <xf numFmtId="0" fontId="1" fillId="0" borderId="0" xfId="9" applyFont="1"/>
    <xf numFmtId="0" fontId="2" fillId="8" borderId="0" xfId="9" applyFont="1" applyFill="1"/>
    <xf numFmtId="0" fontId="1" fillId="8" borderId="0" xfId="9" applyFont="1" applyFill="1"/>
    <xf numFmtId="0" fontId="1" fillId="8" borderId="0" xfId="9" applyFont="1" applyFill="1" applyAlignment="1">
      <alignment horizontal="left"/>
    </xf>
    <xf numFmtId="0" fontId="2" fillId="8" borderId="0" xfId="9" applyFont="1" applyFill="1" applyAlignment="1">
      <alignment wrapText="1"/>
    </xf>
    <xf numFmtId="0" fontId="24" fillId="0" borderId="0" xfId="9"/>
    <xf numFmtId="0" fontId="1" fillId="0" borderId="2" xfId="9" applyFont="1" applyBorder="1" applyAlignment="1">
      <alignment horizontal="left"/>
    </xf>
    <xf numFmtId="0" fontId="2" fillId="0" borderId="0" xfId="9" applyFont="1"/>
    <xf numFmtId="0" fontId="1" fillId="7" borderId="0" xfId="9" applyFont="1" applyFill="1"/>
    <xf numFmtId="0" fontId="24" fillId="7" borderId="0" xfId="9" applyFill="1"/>
    <xf numFmtId="0" fontId="25" fillId="0" borderId="0" xfId="9" applyFont="1"/>
    <xf numFmtId="0" fontId="26" fillId="0" borderId="0" xfId="9" applyFont="1"/>
    <xf numFmtId="0" fontId="26" fillId="0" borderId="0" xfId="9" applyFont="1" applyAlignment="1">
      <alignment horizontal="left"/>
    </xf>
    <xf numFmtId="0" fontId="26" fillId="0" borderId="0" xfId="9" applyFont="1" applyAlignment="1">
      <alignment wrapText="1"/>
    </xf>
    <xf numFmtId="0" fontId="16" fillId="0" borderId="0" xfId="9" applyFont="1"/>
    <xf numFmtId="0" fontId="18" fillId="0" borderId="0" xfId="9" applyFont="1"/>
    <xf numFmtId="0" fontId="24" fillId="5" borderId="0" xfId="9" applyFill="1" applyAlignment="1">
      <alignment wrapText="1"/>
    </xf>
    <xf numFmtId="0" fontId="24" fillId="0" borderId="0" xfId="9" applyAlignment="1">
      <alignment horizontal="center"/>
    </xf>
    <xf numFmtId="0" fontId="2" fillId="3" borderId="0" xfId="9" applyFont="1" applyFill="1" applyAlignment="1">
      <alignment horizontal="center"/>
    </xf>
    <xf numFmtId="0" fontId="2" fillId="0" borderId="0" xfId="9" applyFont="1" applyAlignment="1">
      <alignment horizontal="center"/>
    </xf>
    <xf numFmtId="0" fontId="26" fillId="0" borderId="0" xfId="9" applyFont="1" applyAlignment="1">
      <alignment horizontal="center"/>
    </xf>
    <xf numFmtId="0" fontId="1" fillId="0" borderId="0" xfId="9" applyFont="1" applyAlignment="1">
      <alignment horizontal="center"/>
    </xf>
    <xf numFmtId="0" fontId="27" fillId="5" borderId="0" xfId="3" applyFont="1" applyFill="1" applyAlignment="1">
      <alignment wrapText="1"/>
    </xf>
    <xf numFmtId="0" fontId="2" fillId="0" borderId="0" xfId="9" applyFont="1" applyFill="1" applyAlignment="1">
      <alignment wrapText="1"/>
    </xf>
    <xf numFmtId="0" fontId="2" fillId="0" borderId="0" xfId="9" applyFont="1" applyFill="1"/>
    <xf numFmtId="0" fontId="22" fillId="0" borderId="0" xfId="9" applyFont="1"/>
    <xf numFmtId="0" fontId="1" fillId="5" borderId="0" xfId="9" applyFont="1" applyFill="1" applyAlignment="1">
      <alignment wrapText="1"/>
    </xf>
    <xf numFmtId="0" fontId="1" fillId="0" borderId="0" xfId="9" applyFont="1" applyAlignment="1">
      <alignment horizontal="left"/>
    </xf>
    <xf numFmtId="0" fontId="1" fillId="0" borderId="0" xfId="9" applyFont="1" applyAlignment="1">
      <alignment horizontal="left" wrapText="1"/>
    </xf>
    <xf numFmtId="0" fontId="2" fillId="5" borderId="0" xfId="9" applyFont="1" applyFill="1"/>
    <xf numFmtId="0" fontId="24" fillId="5" borderId="0" xfId="9" applyFill="1"/>
    <xf numFmtId="0" fontId="24" fillId="5" borderId="0" xfId="9" applyFill="1" applyAlignment="1">
      <alignment horizontal="center"/>
    </xf>
    <xf numFmtId="0" fontId="1" fillId="5" borderId="0" xfId="9" applyFont="1" applyFill="1" applyAlignment="1">
      <alignment horizontal="center"/>
    </xf>
    <xf numFmtId="0" fontId="1" fillId="5" borderId="0" xfId="9" applyFont="1" applyFill="1" applyAlignment="1">
      <alignment horizontal="left"/>
    </xf>
    <xf numFmtId="0" fontId="24" fillId="5" borderId="0" xfId="9" applyFill="1" applyAlignment="1">
      <alignment horizontal="left" wrapText="1"/>
    </xf>
    <xf numFmtId="0" fontId="1" fillId="5" borderId="0" xfId="9" applyFont="1" applyFill="1"/>
    <xf numFmtId="0" fontId="24" fillId="5" borderId="0" xfId="9" applyFill="1" applyAlignment="1">
      <alignment horizontal="left"/>
    </xf>
    <xf numFmtId="0" fontId="2" fillId="5" borderId="0" xfId="9" applyFont="1" applyFill="1" applyAlignment="1">
      <alignment horizontal="center"/>
    </xf>
    <xf numFmtId="0" fontId="22" fillId="5" borderId="0" xfId="9" applyFont="1" applyFill="1" applyAlignment="1">
      <alignment horizontal="left"/>
    </xf>
    <xf numFmtId="0" fontId="22" fillId="5" borderId="0" xfId="9" applyFont="1" applyFill="1" applyAlignment="1">
      <alignment wrapText="1"/>
    </xf>
    <xf numFmtId="0" fontId="22" fillId="5" borderId="0" xfId="9" applyFont="1" applyFill="1"/>
    <xf numFmtId="0" fontId="1" fillId="0" borderId="0" xfId="2" applyAlignment="1">
      <alignment horizontal="left" wrapText="1"/>
    </xf>
    <xf numFmtId="0" fontId="2" fillId="3" borderId="0" xfId="2" applyFont="1" applyFill="1" applyAlignment="1">
      <alignment horizontal="left" wrapText="1"/>
    </xf>
    <xf numFmtId="0" fontId="2" fillId="7" borderId="0" xfId="2" applyFont="1" applyFill="1" applyAlignment="1">
      <alignment horizontal="left"/>
    </xf>
    <xf numFmtId="0" fontId="2" fillId="7" borderId="0" xfId="2" applyFont="1" applyFill="1"/>
    <xf numFmtId="0" fontId="1" fillId="8" borderId="0" xfId="2" applyFill="1"/>
    <xf numFmtId="0" fontId="1" fillId="8" borderId="0" xfId="2" applyFill="1" applyAlignment="1">
      <alignment horizontal="left"/>
    </xf>
    <xf numFmtId="0" fontId="15" fillId="0" borderId="0" xfId="2" applyFont="1"/>
    <xf numFmtId="0" fontId="2" fillId="8" borderId="0" xfId="2" applyFont="1" applyFill="1"/>
    <xf numFmtId="49" fontId="24" fillId="5" borderId="0" xfId="9" applyNumberFormat="1" applyFill="1" applyAlignment="1">
      <alignment horizontal="left"/>
    </xf>
    <xf numFmtId="14" fontId="24" fillId="0" borderId="0" xfId="9" applyNumberFormat="1" applyAlignment="1">
      <alignment horizontal="left"/>
    </xf>
    <xf numFmtId="0" fontId="1" fillId="0" borderId="0" xfId="0" applyFont="1"/>
    <xf numFmtId="0" fontId="1" fillId="0" borderId="0" xfId="0" applyFont="1" applyAlignment="1">
      <alignment horizontal="left"/>
    </xf>
    <xf numFmtId="0" fontId="14" fillId="0" borderId="0" xfId="7"/>
    <xf numFmtId="0" fontId="1" fillId="0" borderId="0" xfId="2"/>
    <xf numFmtId="0" fontId="1" fillId="0" borderId="0" xfId="8"/>
    <xf numFmtId="0" fontId="24" fillId="0" borderId="0" xfId="9"/>
    <xf numFmtId="0" fontId="2" fillId="2" borderId="0" xfId="7" applyFont="1" applyFill="1"/>
  </cellXfs>
  <cellStyles count="10">
    <cellStyle name="Hyperlink" xfId="1" builtinId="8"/>
    <cellStyle name="Hyperlink 2" xfId="3" xr:uid="{0F9DB8CC-BECD-4442-B2F2-3ED6AD646ABB}"/>
    <cellStyle name="Normal" xfId="0" builtinId="0"/>
    <cellStyle name="Normal 2" xfId="2" xr:uid="{B9DD350C-2DFB-40BC-9D18-FF775ED5D236}"/>
    <cellStyle name="Normal 3" xfId="4" xr:uid="{5DBEF130-11C6-4C59-85EA-0194B09E9C52}"/>
    <cellStyle name="Normal 3 2" xfId="5" xr:uid="{3E108B02-503F-41DC-8F16-F7F5686DA0A5}"/>
    <cellStyle name="Normal 3 3" xfId="8" xr:uid="{FEF13F11-BC12-422F-976B-0E91AA212570}"/>
    <cellStyle name="Normal 4" xfId="6" xr:uid="{60552047-10D2-47C2-A61C-E086E190693B}"/>
    <cellStyle name="Normal 5" xfId="7" xr:uid="{0C04B4B5-852B-4C4B-A18C-C05FA4BECE26}"/>
    <cellStyle name="Normal 6" xfId="9" xr:uid="{C643605E-A826-474C-A031-B25456A77B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0.xml"/><Relationship Id="rId68"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5.xml"/><Relationship Id="rId66" Type="http://schemas.openxmlformats.org/officeDocument/2006/relationships/externalLink" Target="externalLinks/externalLink13.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externalLink" Target="externalLinks/externalLink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3.xml"/><Relationship Id="rId64" Type="http://schemas.openxmlformats.org/officeDocument/2006/relationships/externalLink" Target="externalLinks/externalLink11.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6.xml"/><Relationship Id="rId67" Type="http://schemas.openxmlformats.org/officeDocument/2006/relationships/externalLink" Target="externalLinks/externalLink1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62" Type="http://schemas.openxmlformats.org/officeDocument/2006/relationships/externalLink" Target="externalLinks/externalLink9.xml"/><Relationship Id="rId70" Type="http://schemas.openxmlformats.org/officeDocument/2006/relationships/styles" Target="styles.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7.xml"/><Relationship Id="rId65" Type="http://schemas.openxmlformats.org/officeDocument/2006/relationships/externalLink" Target="externalLinks/externalLink12.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externalLink" Target="externalLinks/externalLink2.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aru\C\beisu\form\&#12493;&#12483;&#12488;&#12527;&#12540;&#12463;&#27083;&#251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iss.gm.com:8129/sdp-21/common/templates/NAPDSDP21RiskManagementPlan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s-open-330e\honda\Service\%3f%3f%3f%3f\0518%3f%3f%3f%3f%3f%3f%3f%3f(ServiceTr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sh-itbsvr01\pool\My%20Documents\DOH&#24037;&#25968;&#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udaporn-it\D\Hi-Pack-D\HI-PACK-D\Each%20Countries\Thailand\Business%20trip%20report\06-25Sep00%20(Kick%20Off)\TRG%20Report\My%20Documents\&#12414;&#12427;\&#21220;&#21209;&#26376;&#22577;&#65393;&#65392;&#65398;&#65394;&#65420;&#65438;.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S2SERVER\&#20024;&#25991;\&#22806;&#37096;&#35373;&#35336;\&#22806;&#35373;&#20104;&#23455;\&#12372;&#1241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36914;&#25431;&#31649;&#29702;&#12464;&#12521;&#125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bm971504g\obt\&#28023;&#22806;&#20986;&#24373;&#31934;&#31639;\IBM&#20849;&#29992;\&#26481;&#37111;\&#23450;&#20363;&#36039;&#26009;\IBM_JBCC_CJ&#23450;&#20363;&#20250;6&#26376;5&#2608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hondateamlink.ham.am.honda.com/sites/SPSRPS/Deriverables/Project%20management/Communication%20pla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UP%20DATE%20screen%20GALC\HATC-M%20report\PC\(PrintDeliveryOrder)_200712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1\h711924\LOCALS~1\Temp\GPCS#GALC&#20986;&#24373;&#35336;&#30011;0821(HM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hondaweb.com/Documents%20and%20Settings/VCC29908/Desktop/JSPS%20Phase%204/SAP/notesAE8456/PR01545%20JSPS%20Phase%204%20-%20Dataflow%20and%20SAP%20v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p00005\GPCS\_&#130;%60&#130;o&#130;b\&#8216;&#3654;&#130;Q&#130;r&#130;s&#130;d&#130;o\&#142;&#8216;&#8212;&#3615;&#152;g\&#140;&#136;&#8217;&#3656;.XLS" TargetMode="External"/></Relationships>
</file>

<file path=xl/externalLinks/_rels/externalLink8.xml.rels><?xml version="1.0" encoding="UTF-8" standalone="yes"?>
<Relationships xmlns="http://schemas.openxmlformats.org/package/2006/relationships"><Relationship Id="rId2" Type="http://schemas.microsoft.com/office/2019/04/relationships/externalLinkLongPath" Target="https://eroom6.cce.hp.com/Documents%20and%20Settings/lzd1zp/My%20Documents/IT%20Planning%20Cross%20Factory%20Process%20Assets/2_Process%20Assets/Templates/Common%20Supplier%20Scorecard%20Template/VSSM_Common%20Supplier%20Scorecard%20Template%20v2_May-June05VSSM_TGs.xls?48A9A9CE" TargetMode="External"/><Relationship Id="rId1" Type="http://schemas.openxmlformats.org/officeDocument/2006/relationships/externalLinkPath" Target="file:///\\48A9A9CE\VSSM_Common%20Supplier%20Scorecard%20Template%20v2_May-June05VSSM_TG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S02.&#12503;&#12525;&#12472;&#12455;&#12463;&#12488;&#31649;&#29702;\12.&#38556;&#23475;&#31649;&#29702;\GPCS-EU\GPCS_EU_Trouble_Report_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頭紙"/>
      <sheetName val="手順"/>
      <sheetName val="Sheet3"/>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Log Form"/>
      <sheetName val="Lessons Learned Log Form"/>
      <sheetName val="Revision History"/>
      <sheetName val="Risk Management Plan"/>
      <sheetName val="Risk Parameters and Criteria"/>
    </sheetNames>
    <sheetDataSet>
      <sheetData sheetId="0" refreshError="1"/>
      <sheetData sheetId="1" refreshError="1"/>
      <sheetData sheetId="2" refreshError="1"/>
      <sheetData sheetId="3"/>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heetName val="_______"/>
    </sheetNames>
    <sheetDataSet>
      <sheetData sheetId="0" refreshError="1">
        <row r="4">
          <cell r="A4">
            <v>1</v>
          </cell>
          <cell r="B4" t="str">
            <v>????</v>
          </cell>
          <cell r="C4" t="str">
            <v>RT_BOOKING</v>
          </cell>
        </row>
        <row r="5">
          <cell r="A5">
            <v>2</v>
          </cell>
          <cell r="B5" t="str">
            <v>????</v>
          </cell>
          <cell r="C5" t="str">
            <v>RT_RECEPTION</v>
          </cell>
        </row>
        <row r="6">
          <cell r="A6">
            <v>3</v>
          </cell>
          <cell r="B6" t="str">
            <v>???????</v>
          </cell>
          <cell r="C6" t="str">
            <v>RT_ESTIMATE_H</v>
          </cell>
        </row>
        <row r="7">
          <cell r="A7">
            <v>4</v>
          </cell>
          <cell r="B7" t="str">
            <v>????????</v>
          </cell>
          <cell r="C7" t="str">
            <v>RT_ESTIMATE_R</v>
          </cell>
        </row>
        <row r="8">
          <cell r="A8">
            <v>5</v>
          </cell>
          <cell r="B8" t="str">
            <v>????????</v>
          </cell>
          <cell r="C8" t="str">
            <v>RT_ESTIMATE_I</v>
          </cell>
        </row>
        <row r="9">
          <cell r="A9">
            <v>6</v>
          </cell>
          <cell r="B9" t="str">
            <v>???????</v>
          </cell>
          <cell r="C9" t="str">
            <v>RT_ESTIMATE_J</v>
          </cell>
        </row>
        <row r="10">
          <cell r="A10">
            <v>7</v>
          </cell>
          <cell r="B10" t="str">
            <v>????????</v>
          </cell>
          <cell r="C10" t="str">
            <v>RT_ESTIMATE_P</v>
          </cell>
        </row>
        <row r="11">
          <cell r="A11">
            <v>8</v>
          </cell>
          <cell r="B11" t="str">
            <v>?????????????</v>
          </cell>
          <cell r="C11" t="str">
            <v>RT_ESTIMATE_O</v>
          </cell>
        </row>
        <row r="12">
          <cell r="A12">
            <v>9</v>
          </cell>
          <cell r="B12" t="str">
            <v>??????????</v>
          </cell>
          <cell r="C12" t="str">
            <v>RT_SUBLETJOB</v>
          </cell>
        </row>
        <row r="13">
          <cell r="A13">
            <v>10</v>
          </cell>
          <cell r="B13" t="str">
            <v>????????????</v>
          </cell>
          <cell r="C13" t="str">
            <v>RT_SUBLETJOB_DETAIL</v>
          </cell>
        </row>
        <row r="14">
          <cell r="A14">
            <v>11</v>
          </cell>
          <cell r="B14" t="str">
            <v>???????</v>
          </cell>
          <cell r="C14" t="str">
            <v>RT_REPAIRORDER</v>
          </cell>
        </row>
        <row r="15">
          <cell r="A15">
            <v>12</v>
          </cell>
          <cell r="B15" t="str">
            <v>????????</v>
          </cell>
          <cell r="C15" t="str">
            <v>RT_REPAIR_R</v>
          </cell>
        </row>
        <row r="16">
          <cell r="A16">
            <v>13</v>
          </cell>
          <cell r="B16" t="str">
            <v>????????</v>
          </cell>
          <cell r="C16" t="str">
            <v>RT_REPAIR_I</v>
          </cell>
        </row>
        <row r="17">
          <cell r="A17">
            <v>14</v>
          </cell>
          <cell r="B17" t="str">
            <v>???????</v>
          </cell>
          <cell r="C17" t="str">
            <v>RT_REPAIR_J</v>
          </cell>
        </row>
        <row r="18">
          <cell r="A18">
            <v>15</v>
          </cell>
          <cell r="B18" t="str">
            <v>????????</v>
          </cell>
          <cell r="C18" t="str">
            <v>RT_REPAIR_P</v>
          </cell>
        </row>
        <row r="19">
          <cell r="A19">
            <v>16</v>
          </cell>
          <cell r="B19" t="str">
            <v>?????????????</v>
          </cell>
          <cell r="C19" t="str">
            <v>RT_REPAIR_O</v>
          </cell>
        </row>
        <row r="20">
          <cell r="A20">
            <v>17</v>
          </cell>
          <cell r="B20" t="str">
            <v>???????</v>
          </cell>
          <cell r="C20" t="str">
            <v>RT_INVOICE_H</v>
          </cell>
        </row>
        <row r="21">
          <cell r="A21">
            <v>18</v>
          </cell>
          <cell r="B21" t="str">
            <v>????????</v>
          </cell>
          <cell r="C21" t="str">
            <v>RT_INVOICE_R</v>
          </cell>
        </row>
        <row r="22">
          <cell r="A22">
            <v>19</v>
          </cell>
          <cell r="B22" t="str">
            <v>????????</v>
          </cell>
          <cell r="C22" t="str">
            <v>RT_INVOICE_I</v>
          </cell>
        </row>
        <row r="23">
          <cell r="A23">
            <v>20</v>
          </cell>
          <cell r="B23" t="str">
            <v>???????</v>
          </cell>
          <cell r="C23" t="str">
            <v>RT_INVOICE_J</v>
          </cell>
        </row>
        <row r="24">
          <cell r="A24">
            <v>21</v>
          </cell>
          <cell r="B24" t="str">
            <v>????????</v>
          </cell>
          <cell r="C24" t="str">
            <v>RT_INVOICE_P</v>
          </cell>
        </row>
        <row r="25">
          <cell r="A25">
            <v>22</v>
          </cell>
          <cell r="B25" t="str">
            <v>?????????????</v>
          </cell>
          <cell r="C25" t="str">
            <v>RT_INVOICE_O</v>
          </cell>
        </row>
        <row r="26">
          <cell r="A26">
            <v>23</v>
          </cell>
          <cell r="B26" t="str">
            <v>?????????</v>
          </cell>
          <cell r="C26" t="str">
            <v>RT_BAYSCHEDULE</v>
          </cell>
        </row>
        <row r="27">
          <cell r="A27">
            <v>24</v>
          </cell>
          <cell r="B27" t="str">
            <v>?????????</v>
          </cell>
          <cell r="C27" t="str">
            <v>RT_TECSCHEDULE</v>
          </cell>
        </row>
        <row r="28">
          <cell r="A28">
            <v>25</v>
          </cell>
          <cell r="B28" t="str">
            <v>??????</v>
          </cell>
          <cell r="C28" t="str">
            <v>RT_PROGRESS</v>
          </cell>
        </row>
        <row r="29">
          <cell r="A29">
            <v>26</v>
          </cell>
          <cell r="B29" t="str">
            <v>??????</v>
          </cell>
          <cell r="C29" t="str">
            <v>RT_JOBTIME</v>
          </cell>
        </row>
        <row r="30">
          <cell r="A30">
            <v>27</v>
          </cell>
          <cell r="B30" t="str">
            <v>??????</v>
          </cell>
          <cell r="C30" t="str">
            <v>RT_PROMOTION</v>
          </cell>
        </row>
        <row r="31">
          <cell r="A31">
            <v>28</v>
          </cell>
          <cell r="B31" t="str">
            <v>?????????</v>
          </cell>
          <cell r="C31" t="str">
            <v>RT_FOLLOWUP</v>
          </cell>
        </row>
        <row r="32">
          <cell r="A32">
            <v>29</v>
          </cell>
          <cell r="B32" t="str">
            <v>??????????????</v>
          </cell>
          <cell r="C32" t="str">
            <v>RT_COMMUNICATION</v>
          </cell>
        </row>
        <row r="33">
          <cell r="A33">
            <v>30</v>
          </cell>
          <cell r="B33" t="str">
            <v>???????</v>
          </cell>
          <cell r="C33" t="str">
            <v>RT_SR</v>
          </cell>
        </row>
        <row r="34">
          <cell r="A34">
            <v>31</v>
          </cell>
          <cell r="B34" t="str">
            <v>?????????</v>
          </cell>
          <cell r="C34" t="str">
            <v>RR_ESTIMATE_H</v>
          </cell>
        </row>
        <row r="35">
          <cell r="A35">
            <v>32</v>
          </cell>
          <cell r="B35" t="str">
            <v>??????????</v>
          </cell>
          <cell r="C35" t="str">
            <v>RR_ESTIMATE_R</v>
          </cell>
        </row>
        <row r="36">
          <cell r="A36">
            <v>33</v>
          </cell>
          <cell r="B36" t="str">
            <v>??????????</v>
          </cell>
          <cell r="C36" t="str">
            <v>RR_ESTIMATE_I</v>
          </cell>
        </row>
        <row r="37">
          <cell r="A37">
            <v>34</v>
          </cell>
          <cell r="B37" t="str">
            <v>?????????</v>
          </cell>
          <cell r="C37" t="str">
            <v>RR_ESTIMATE_J</v>
          </cell>
        </row>
        <row r="38">
          <cell r="A38">
            <v>35</v>
          </cell>
          <cell r="B38" t="str">
            <v>??????????</v>
          </cell>
          <cell r="C38" t="str">
            <v>RR_ESTIMATE_P</v>
          </cell>
        </row>
        <row r="39">
          <cell r="A39">
            <v>36</v>
          </cell>
          <cell r="B39" t="str">
            <v>???????????????</v>
          </cell>
          <cell r="C39" t="str">
            <v>RR_ESTIMATE_O</v>
          </cell>
        </row>
        <row r="40">
          <cell r="A40">
            <v>37</v>
          </cell>
          <cell r="B40" t="str">
            <v>????????????</v>
          </cell>
          <cell r="C40" t="str">
            <v>RR_ESTIMATE_S</v>
          </cell>
        </row>
        <row r="41">
          <cell r="A41">
            <v>38</v>
          </cell>
          <cell r="B41" t="str">
            <v>?????????</v>
          </cell>
          <cell r="C41" t="str">
            <v>RR_REPAIRORDER</v>
          </cell>
        </row>
        <row r="42">
          <cell r="A42">
            <v>39</v>
          </cell>
          <cell r="B42" t="str">
            <v>??????????</v>
          </cell>
          <cell r="C42" t="str">
            <v>RR_REPAIR_R</v>
          </cell>
        </row>
        <row r="43">
          <cell r="A43">
            <v>40</v>
          </cell>
          <cell r="B43" t="str">
            <v>??????????</v>
          </cell>
          <cell r="C43" t="str">
            <v>RR_REPAIR_I</v>
          </cell>
        </row>
        <row r="44">
          <cell r="A44">
            <v>41</v>
          </cell>
          <cell r="B44" t="str">
            <v>?????????</v>
          </cell>
          <cell r="C44" t="str">
            <v>RR_REPAIR_J</v>
          </cell>
        </row>
        <row r="45">
          <cell r="A45">
            <v>42</v>
          </cell>
          <cell r="B45" t="str">
            <v>??????????</v>
          </cell>
          <cell r="C45" t="str">
            <v>RR_REPAIR_P</v>
          </cell>
        </row>
        <row r="46">
          <cell r="A46">
            <v>43</v>
          </cell>
          <cell r="B46" t="str">
            <v>???????????????</v>
          </cell>
          <cell r="C46" t="str">
            <v>RR_REPAIR_O</v>
          </cell>
        </row>
        <row r="47">
          <cell r="A47">
            <v>44</v>
          </cell>
          <cell r="B47" t="str">
            <v>?????????</v>
          </cell>
          <cell r="C47" t="str">
            <v>RR_INVOICE_H</v>
          </cell>
        </row>
        <row r="48">
          <cell r="A48">
            <v>45</v>
          </cell>
          <cell r="B48" t="str">
            <v>??????????</v>
          </cell>
          <cell r="C48" t="str">
            <v>RR_INVOICE_R</v>
          </cell>
        </row>
        <row r="49">
          <cell r="A49">
            <v>46</v>
          </cell>
          <cell r="B49" t="str">
            <v>??????????</v>
          </cell>
          <cell r="C49" t="str">
            <v>RR_INVOICE_I</v>
          </cell>
        </row>
        <row r="50">
          <cell r="A50">
            <v>47</v>
          </cell>
          <cell r="B50" t="str">
            <v>?????????</v>
          </cell>
          <cell r="C50" t="str">
            <v>RR_INVOICE_J</v>
          </cell>
        </row>
        <row r="51">
          <cell r="A51">
            <v>48</v>
          </cell>
          <cell r="B51" t="str">
            <v>??????????</v>
          </cell>
          <cell r="C51" t="str">
            <v>RR_INVOICE_P</v>
          </cell>
        </row>
        <row r="52">
          <cell r="A52">
            <v>49</v>
          </cell>
          <cell r="B52" t="str">
            <v>???????????????</v>
          </cell>
          <cell r="C52" t="str">
            <v>RR_INVOICE_O</v>
          </cell>
        </row>
        <row r="53">
          <cell r="A53">
            <v>50</v>
          </cell>
          <cell r="B53" t="str">
            <v>RETURN JOB??</v>
          </cell>
          <cell r="C53" t="str">
            <v>RR_RETURN_JOB</v>
          </cell>
        </row>
        <row r="54">
          <cell r="A54">
            <v>51</v>
          </cell>
          <cell r="B54" t="str">
            <v>???????</v>
          </cell>
        </row>
        <row r="55">
          <cell r="A55">
            <v>52</v>
          </cell>
          <cell r="B55" t="str">
            <v>?????</v>
          </cell>
        </row>
        <row r="56">
          <cell r="A56">
            <v>53</v>
          </cell>
          <cell r="B56" t="str">
            <v>MONTHLY????</v>
          </cell>
          <cell r="C56" t="str">
            <v xml:space="preserve">RT_MONTHLY_JOBREPORT </v>
          </cell>
        </row>
        <row r="57">
          <cell r="A57">
            <v>54</v>
          </cell>
          <cell r="B57" t="str">
            <v>WARRANTY????</v>
          </cell>
          <cell r="C57" t="str">
            <v>RR_WARRANTY_HEAD</v>
          </cell>
        </row>
        <row r="58">
          <cell r="A58">
            <v>55</v>
          </cell>
          <cell r="B58" t="str">
            <v>WARRANTY????</v>
          </cell>
          <cell r="C58" t="str">
            <v>RR_WARRANTY_J</v>
          </cell>
        </row>
        <row r="59">
          <cell r="A59">
            <v>56</v>
          </cell>
          <cell r="B59" t="str">
            <v>WARRANTY????</v>
          </cell>
          <cell r="C59" t="str">
            <v>RR_WARRANTY_P</v>
          </cell>
        </row>
        <row r="60">
          <cell r="A60">
            <v>57</v>
          </cell>
          <cell r="B60" t="str">
            <v>WARRANTYOYHERCOST??</v>
          </cell>
          <cell r="C60" t="str">
            <v>RR_WARRANTY_O</v>
          </cell>
        </row>
        <row r="61">
          <cell r="A61">
            <v>58</v>
          </cell>
          <cell r="B61" t="str">
            <v>WARRANTY???????</v>
          </cell>
          <cell r="C61" t="str">
            <v>RR_WARRANTY_SUM_H</v>
          </cell>
        </row>
        <row r="62">
          <cell r="A62">
            <v>59</v>
          </cell>
          <cell r="B62" t="str">
            <v>WARRANTY??????</v>
          </cell>
          <cell r="C62" t="str">
            <v>RR_WARRANTY_SUM_D</v>
          </cell>
        </row>
        <row r="63">
          <cell r="A63">
            <v>60</v>
          </cell>
          <cell r="B63" t="str">
            <v>WARRANTYDAILYPROCESS??</v>
          </cell>
          <cell r="C63" t="str">
            <v>RR_WARRANTY_DAY</v>
          </cell>
        </row>
        <row r="64">
          <cell r="A64">
            <v>61</v>
          </cell>
          <cell r="B64" t="str">
            <v>Warranty?????????</v>
          </cell>
        </row>
        <row r="65">
          <cell r="A65">
            <v>62</v>
          </cell>
          <cell r="B65" t="str">
            <v>WarrantyDetail??????</v>
          </cell>
        </row>
        <row r="66">
          <cell r="A66">
            <v>63</v>
          </cell>
        </row>
        <row r="67">
          <cell r="A67">
            <v>64</v>
          </cell>
        </row>
        <row r="68">
          <cell r="A68">
            <v>65</v>
          </cell>
        </row>
        <row r="69">
          <cell r="A69">
            <v>66</v>
          </cell>
        </row>
        <row r="70">
          <cell r="A70">
            <v>67</v>
          </cell>
        </row>
        <row r="71">
          <cell r="A71">
            <v>68</v>
          </cell>
        </row>
        <row r="72">
          <cell r="A72">
            <v>69</v>
          </cell>
        </row>
        <row r="73">
          <cell r="A73">
            <v>70</v>
          </cell>
        </row>
        <row r="74">
          <cell r="A74">
            <v>71</v>
          </cell>
        </row>
        <row r="75">
          <cell r="A75">
            <v>72</v>
          </cell>
        </row>
        <row r="76">
          <cell r="A76">
            <v>73</v>
          </cell>
        </row>
        <row r="77">
          <cell r="A77">
            <v>74</v>
          </cell>
        </row>
        <row r="78">
          <cell r="A78">
            <v>75</v>
          </cell>
        </row>
        <row r="79">
          <cell r="A79">
            <v>76</v>
          </cell>
        </row>
      </sheetData>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H工数見積"/>
      <sheetName val="#REF"/>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祝日ﾃｰﾌﾞﾙ"/>
      <sheetName val="H09.04"/>
      <sheetName val="H09.05"/>
      <sheetName val="H09.03"/>
      <sheetName val="H5.4"/>
    </sheetNames>
    <sheetDataSet>
      <sheetData sheetId="0">
        <row r="1">
          <cell r="A1">
            <v>101</v>
          </cell>
        </row>
        <row r="2">
          <cell r="A2">
            <v>115</v>
          </cell>
        </row>
        <row r="3">
          <cell r="A3">
            <v>212</v>
          </cell>
        </row>
        <row r="4">
          <cell r="A4">
            <v>320</v>
          </cell>
        </row>
        <row r="5">
          <cell r="A5">
            <v>429</v>
          </cell>
        </row>
        <row r="6">
          <cell r="A6">
            <v>503</v>
          </cell>
        </row>
        <row r="7">
          <cell r="A7">
            <v>504</v>
          </cell>
        </row>
        <row r="8">
          <cell r="A8">
            <v>506</v>
          </cell>
        </row>
        <row r="9">
          <cell r="A9">
            <v>720</v>
          </cell>
        </row>
        <row r="10">
          <cell r="A10">
            <v>916</v>
          </cell>
        </row>
        <row r="11">
          <cell r="A11">
            <v>923</v>
          </cell>
        </row>
        <row r="12">
          <cell r="A12">
            <v>1010</v>
          </cell>
        </row>
        <row r="13">
          <cell r="A13">
            <v>1104</v>
          </cell>
        </row>
        <row r="14">
          <cell r="A14">
            <v>1123</v>
          </cell>
        </row>
        <row r="15">
          <cell r="A15">
            <v>1223</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主管部構成ﾃｰﾌﾞﾙ保守（１）"/>
      <sheetName val="主管部構成ﾃｰﾌﾞﾙ保守_１_"/>
    </sheetNames>
    <sheetDataSet>
      <sheetData sheetId="0">
        <row r="8">
          <cell r="F8" t="str">
            <v>O</v>
          </cell>
          <cell r="G8" t="str">
            <v>O</v>
          </cell>
          <cell r="H8" t="str">
            <v>O</v>
          </cell>
          <cell r="I8" t="str">
            <v>O</v>
          </cell>
          <cell r="J8" t="str">
            <v>O</v>
          </cell>
          <cell r="K8" t="str">
            <v>O</v>
          </cell>
          <cell r="L8" t="str">
            <v>O</v>
          </cell>
          <cell r="M8" t="str">
            <v>O</v>
          </cell>
          <cell r="N8" t="str">
            <v>O</v>
          </cell>
          <cell r="O8" t="str">
            <v>O</v>
          </cell>
          <cell r="BM8" t="str">
            <v>D</v>
          </cell>
          <cell r="BN8" t="str">
            <v>D</v>
          </cell>
          <cell r="BO8" t="str">
            <v>/</v>
          </cell>
          <cell r="BP8" t="str">
            <v>D</v>
          </cell>
          <cell r="BQ8" t="str">
            <v>D</v>
          </cell>
          <cell r="BR8" t="str">
            <v>/</v>
          </cell>
          <cell r="BS8" t="str">
            <v>D</v>
          </cell>
          <cell r="BT8" t="str">
            <v>D</v>
          </cell>
          <cell r="BW8" t="str">
            <v>T</v>
          </cell>
          <cell r="BX8" t="str">
            <v>T</v>
          </cell>
          <cell r="BY8" t="str">
            <v>/</v>
          </cell>
          <cell r="BZ8" t="str">
            <v>T</v>
          </cell>
          <cell r="CA8" t="str">
            <v>T</v>
          </cell>
          <cell r="CB8" t="str">
            <v>/</v>
          </cell>
          <cell r="CC8" t="str">
            <v>T</v>
          </cell>
          <cell r="CD8" t="str">
            <v>T</v>
          </cell>
        </row>
        <row r="9">
          <cell r="F9" t="str">
            <v>O</v>
          </cell>
          <cell r="G9" t="str">
            <v>O</v>
          </cell>
          <cell r="H9" t="str">
            <v>O</v>
          </cell>
          <cell r="I9" t="str">
            <v>O</v>
          </cell>
          <cell r="J9" t="str">
            <v>O</v>
          </cell>
          <cell r="K9" t="str">
            <v>O</v>
          </cell>
          <cell r="L9" t="str">
            <v>O</v>
          </cell>
          <cell r="M9" t="str">
            <v>O</v>
          </cell>
          <cell r="N9" t="str">
            <v>O</v>
          </cell>
          <cell r="O9" t="str">
            <v>O</v>
          </cell>
          <cell r="CF9" t="str">
            <v xml:space="preserve"> </v>
          </cell>
        </row>
        <row r="10">
          <cell r="AC10" t="str">
            <v>＊</v>
          </cell>
          <cell r="AE10" t="str">
            <v>＊</v>
          </cell>
          <cell r="AH10" t="str">
            <v>主</v>
          </cell>
          <cell r="AJ10" t="str">
            <v>管</v>
          </cell>
          <cell r="AL10" t="str">
            <v>部</v>
          </cell>
          <cell r="AN10" t="str">
            <v>構</v>
          </cell>
          <cell r="AP10" t="str">
            <v>成</v>
          </cell>
          <cell r="AR10" t="str">
            <v>テ</v>
          </cell>
          <cell r="AT10" t="str">
            <v>ー</v>
          </cell>
          <cell r="AV10" t="str">
            <v>ブ</v>
          </cell>
          <cell r="AX10" t="str">
            <v>ル</v>
          </cell>
          <cell r="AZ10" t="str">
            <v>保</v>
          </cell>
          <cell r="BB10" t="str">
            <v>守</v>
          </cell>
          <cell r="BF10" t="str">
            <v>＊</v>
          </cell>
          <cell r="BH10" t="str">
            <v>＊</v>
          </cell>
          <cell r="CF10" t="str">
            <v xml:space="preserve"> </v>
          </cell>
        </row>
        <row r="12">
          <cell r="O12" t="str">
            <v>事</v>
          </cell>
          <cell r="Q12" t="str">
            <v>業</v>
          </cell>
          <cell r="S12" t="str">
            <v>部</v>
          </cell>
          <cell r="V12" t="str">
            <v>ｺ</v>
          </cell>
          <cell r="W12" t="str">
            <v>ｰ</v>
          </cell>
          <cell r="X12" t="str">
            <v>ﾄﾞ</v>
          </cell>
          <cell r="AB12" t="str">
            <v>B</v>
          </cell>
          <cell r="AC12" t="str">
            <v>B</v>
          </cell>
          <cell r="AD12" t="str">
            <v>B</v>
          </cell>
          <cell r="AG12" t="str">
            <v>名</v>
          </cell>
          <cell r="AI12" t="str">
            <v>称</v>
          </cell>
          <cell r="AM12" t="str">
            <v>O</v>
          </cell>
          <cell r="AN12" t="str">
            <v>O</v>
          </cell>
          <cell r="AO12" t="str">
            <v>O</v>
          </cell>
          <cell r="AP12" t="str">
            <v>O</v>
          </cell>
          <cell r="AQ12" t="str">
            <v>O</v>
          </cell>
          <cell r="AR12" t="str">
            <v>O</v>
          </cell>
          <cell r="AS12" t="str">
            <v>O</v>
          </cell>
          <cell r="AT12" t="str">
            <v>O</v>
          </cell>
          <cell r="AU12" t="str">
            <v>O</v>
          </cell>
          <cell r="AV12" t="str">
            <v>O</v>
          </cell>
          <cell r="AW12" t="str">
            <v>O</v>
          </cell>
          <cell r="AX12" t="str">
            <v>O</v>
          </cell>
          <cell r="AY12" t="str">
            <v>O</v>
          </cell>
          <cell r="AZ12" t="str">
            <v>O</v>
          </cell>
          <cell r="BA12" t="str">
            <v>O</v>
          </cell>
          <cell r="BB12" t="str">
            <v>O</v>
          </cell>
          <cell r="BC12" t="str">
            <v>O</v>
          </cell>
          <cell r="BD12" t="str">
            <v>O</v>
          </cell>
          <cell r="BE12" t="str">
            <v>O</v>
          </cell>
          <cell r="BF12" t="str">
            <v>O</v>
          </cell>
          <cell r="BG12" t="str">
            <v>O</v>
          </cell>
          <cell r="BH12" t="str">
            <v>O</v>
          </cell>
          <cell r="BI12" t="str">
            <v>O</v>
          </cell>
          <cell r="BJ12" t="str">
            <v>O</v>
          </cell>
          <cell r="BK12" t="str">
            <v>O</v>
          </cell>
          <cell r="BL12" t="str">
            <v>O</v>
          </cell>
          <cell r="BO12" t="str">
            <v>小</v>
          </cell>
          <cell r="BQ12" t="str">
            <v>計</v>
          </cell>
          <cell r="BS12" t="str">
            <v>順</v>
          </cell>
          <cell r="BU12" t="str">
            <v>序</v>
          </cell>
          <cell r="BY12" t="str">
            <v>B</v>
          </cell>
        </row>
        <row r="14">
          <cell r="P14" t="str">
            <v>順</v>
          </cell>
          <cell r="R14" t="str">
            <v>序</v>
          </cell>
          <cell r="U14" t="str">
            <v>主</v>
          </cell>
          <cell r="W14" t="str">
            <v>管</v>
          </cell>
          <cell r="Y14" t="str">
            <v>部</v>
          </cell>
          <cell r="AA14" t="str">
            <v>ｺ</v>
          </cell>
          <cell r="AB14" t="str">
            <v>ｰ</v>
          </cell>
          <cell r="AC14" t="str">
            <v>ﾄﾞ</v>
          </cell>
          <cell r="AG14" t="str">
            <v>名</v>
          </cell>
          <cell r="AI14" t="str">
            <v>称</v>
          </cell>
          <cell r="BI14" t="str">
            <v>主</v>
          </cell>
          <cell r="BK14" t="str">
            <v>管</v>
          </cell>
          <cell r="BM14" t="str">
            <v>構</v>
          </cell>
          <cell r="BO14" t="str">
            <v>成</v>
          </cell>
        </row>
        <row r="16">
          <cell r="R16" t="str">
            <v>B</v>
          </cell>
          <cell r="X16" t="str">
            <v>B</v>
          </cell>
          <cell r="Y16" t="str">
            <v>B</v>
          </cell>
          <cell r="Z16" t="str">
            <v>B</v>
          </cell>
          <cell r="AF16" t="str">
            <v>O</v>
          </cell>
          <cell r="AG16" t="str">
            <v>O</v>
          </cell>
          <cell r="AH16" t="str">
            <v>O</v>
          </cell>
          <cell r="AI16" t="str">
            <v>O</v>
          </cell>
          <cell r="AJ16" t="str">
            <v>O</v>
          </cell>
          <cell r="AK16" t="str">
            <v>O</v>
          </cell>
          <cell r="AL16" t="str">
            <v>O</v>
          </cell>
          <cell r="AM16" t="str">
            <v>O</v>
          </cell>
          <cell r="AN16" t="str">
            <v>O</v>
          </cell>
          <cell r="AO16" t="str">
            <v>O</v>
          </cell>
          <cell r="AP16" t="str">
            <v>O</v>
          </cell>
          <cell r="AQ16" t="str">
            <v>O</v>
          </cell>
          <cell r="AR16" t="str">
            <v>O</v>
          </cell>
          <cell r="AS16" t="str">
            <v>O</v>
          </cell>
          <cell r="AT16" t="str">
            <v>O</v>
          </cell>
          <cell r="AU16" t="str">
            <v>O</v>
          </cell>
          <cell r="AV16" t="str">
            <v>O</v>
          </cell>
          <cell r="AW16" t="str">
            <v>O</v>
          </cell>
          <cell r="AX16" t="str">
            <v>O</v>
          </cell>
          <cell r="AY16" t="str">
            <v>O</v>
          </cell>
          <cell r="AZ16" t="str">
            <v>O</v>
          </cell>
          <cell r="BA16" t="str">
            <v>O</v>
          </cell>
          <cell r="BB16" t="str">
            <v>O</v>
          </cell>
          <cell r="BC16" t="str">
            <v>O</v>
          </cell>
          <cell r="BD16" t="str">
            <v>O</v>
          </cell>
          <cell r="BE16" t="str">
            <v>O</v>
          </cell>
          <cell r="BL16" t="str">
            <v>B</v>
          </cell>
        </row>
        <row r="17">
          <cell r="R17" t="str">
            <v>B</v>
          </cell>
          <cell r="X17" t="str">
            <v>B</v>
          </cell>
          <cell r="Y17" t="str">
            <v>B</v>
          </cell>
          <cell r="Z17" t="str">
            <v>B</v>
          </cell>
          <cell r="AF17" t="str">
            <v>O</v>
          </cell>
          <cell r="AG17" t="str">
            <v>O</v>
          </cell>
          <cell r="AH17" t="str">
            <v>O</v>
          </cell>
          <cell r="AI17" t="str">
            <v>O</v>
          </cell>
          <cell r="AJ17" t="str">
            <v>O</v>
          </cell>
          <cell r="AK17" t="str">
            <v>O</v>
          </cell>
          <cell r="AL17" t="str">
            <v>O</v>
          </cell>
          <cell r="AM17" t="str">
            <v>O</v>
          </cell>
          <cell r="AN17" t="str">
            <v>O</v>
          </cell>
          <cell r="AO17" t="str">
            <v>O</v>
          </cell>
          <cell r="AP17" t="str">
            <v>O</v>
          </cell>
          <cell r="AQ17" t="str">
            <v>O</v>
          </cell>
          <cell r="AR17" t="str">
            <v>O</v>
          </cell>
          <cell r="AS17" t="str">
            <v>O</v>
          </cell>
          <cell r="AT17" t="str">
            <v>O</v>
          </cell>
          <cell r="AU17" t="str">
            <v>O</v>
          </cell>
          <cell r="AV17" t="str">
            <v>O</v>
          </cell>
          <cell r="AW17" t="str">
            <v>O</v>
          </cell>
          <cell r="AX17" t="str">
            <v>O</v>
          </cell>
          <cell r="AY17" t="str">
            <v>O</v>
          </cell>
          <cell r="AZ17" t="str">
            <v>O</v>
          </cell>
          <cell r="BA17" t="str">
            <v>O</v>
          </cell>
          <cell r="BB17" t="str">
            <v>O</v>
          </cell>
          <cell r="BC17" t="str">
            <v>O</v>
          </cell>
          <cell r="BD17" t="str">
            <v>O</v>
          </cell>
          <cell r="BE17" t="str">
            <v>O</v>
          </cell>
          <cell r="BL17" t="str">
            <v>B</v>
          </cell>
        </row>
        <row r="18">
          <cell r="R18" t="str">
            <v>B</v>
          </cell>
          <cell r="X18" t="str">
            <v>B</v>
          </cell>
          <cell r="Y18" t="str">
            <v>B</v>
          </cell>
          <cell r="Z18" t="str">
            <v>B</v>
          </cell>
          <cell r="AF18" t="str">
            <v>O</v>
          </cell>
          <cell r="AG18" t="str">
            <v>O</v>
          </cell>
          <cell r="AH18" t="str">
            <v>O</v>
          </cell>
          <cell r="AI18" t="str">
            <v>O</v>
          </cell>
          <cell r="AJ18" t="str">
            <v>O</v>
          </cell>
          <cell r="AK18" t="str">
            <v>O</v>
          </cell>
          <cell r="AL18" t="str">
            <v>O</v>
          </cell>
          <cell r="AM18" t="str">
            <v>O</v>
          </cell>
          <cell r="AN18" t="str">
            <v>O</v>
          </cell>
          <cell r="AO18" t="str">
            <v>O</v>
          </cell>
          <cell r="AP18" t="str">
            <v>O</v>
          </cell>
          <cell r="AQ18" t="str">
            <v>O</v>
          </cell>
          <cell r="AR18" t="str">
            <v>O</v>
          </cell>
          <cell r="AS18" t="str">
            <v>O</v>
          </cell>
          <cell r="AT18" t="str">
            <v>O</v>
          </cell>
          <cell r="AU18" t="str">
            <v>O</v>
          </cell>
          <cell r="AV18" t="str">
            <v>O</v>
          </cell>
          <cell r="AW18" t="str">
            <v>O</v>
          </cell>
          <cell r="AX18" t="str">
            <v>O</v>
          </cell>
          <cell r="AY18" t="str">
            <v>O</v>
          </cell>
          <cell r="AZ18" t="str">
            <v>O</v>
          </cell>
          <cell r="BA18" t="str">
            <v>O</v>
          </cell>
          <cell r="BB18" t="str">
            <v>O</v>
          </cell>
          <cell r="BC18" t="str">
            <v>O</v>
          </cell>
          <cell r="BD18" t="str">
            <v>O</v>
          </cell>
          <cell r="BE18" t="str">
            <v>O</v>
          </cell>
          <cell r="BL18" t="str">
            <v>B</v>
          </cell>
          <cell r="CF18" t="str">
            <v xml:space="preserve"> </v>
          </cell>
        </row>
        <row r="19">
          <cell r="R19" t="str">
            <v>B</v>
          </cell>
          <cell r="X19" t="str">
            <v>B</v>
          </cell>
          <cell r="Y19" t="str">
            <v>B</v>
          </cell>
          <cell r="Z19" t="str">
            <v>B</v>
          </cell>
          <cell r="AF19" t="str">
            <v>O</v>
          </cell>
          <cell r="AG19" t="str">
            <v>O</v>
          </cell>
          <cell r="AH19" t="str">
            <v>O</v>
          </cell>
          <cell r="AI19" t="str">
            <v>O</v>
          </cell>
          <cell r="AJ19" t="str">
            <v>O</v>
          </cell>
          <cell r="AK19" t="str">
            <v>O</v>
          </cell>
          <cell r="AL19" t="str">
            <v>O</v>
          </cell>
          <cell r="AM19" t="str">
            <v>O</v>
          </cell>
          <cell r="AN19" t="str">
            <v>O</v>
          </cell>
          <cell r="AO19" t="str">
            <v>O</v>
          </cell>
          <cell r="AP19" t="str">
            <v>O</v>
          </cell>
          <cell r="AQ19" t="str">
            <v>O</v>
          </cell>
          <cell r="AR19" t="str">
            <v>O</v>
          </cell>
          <cell r="AS19" t="str">
            <v>O</v>
          </cell>
          <cell r="AT19" t="str">
            <v>O</v>
          </cell>
          <cell r="AU19" t="str">
            <v>O</v>
          </cell>
          <cell r="AV19" t="str">
            <v>O</v>
          </cell>
          <cell r="AW19" t="str">
            <v>O</v>
          </cell>
          <cell r="AX19" t="str">
            <v>O</v>
          </cell>
          <cell r="AY19" t="str">
            <v>O</v>
          </cell>
          <cell r="AZ19" t="str">
            <v>O</v>
          </cell>
          <cell r="BA19" t="str">
            <v>O</v>
          </cell>
          <cell r="BB19" t="str">
            <v>O</v>
          </cell>
          <cell r="BC19" t="str">
            <v>O</v>
          </cell>
          <cell r="BD19" t="str">
            <v>O</v>
          </cell>
          <cell r="BE19" t="str">
            <v>O</v>
          </cell>
          <cell r="BL19" t="str">
            <v>B</v>
          </cell>
        </row>
        <row r="20">
          <cell r="R20" t="str">
            <v>B</v>
          </cell>
          <cell r="X20" t="str">
            <v>B</v>
          </cell>
          <cell r="Y20" t="str">
            <v>B</v>
          </cell>
          <cell r="Z20" t="str">
            <v>B</v>
          </cell>
          <cell r="AF20" t="str">
            <v>O</v>
          </cell>
          <cell r="AG20" t="str">
            <v>O</v>
          </cell>
          <cell r="AH20" t="str">
            <v>O</v>
          </cell>
          <cell r="AI20" t="str">
            <v>O</v>
          </cell>
          <cell r="AJ20" t="str">
            <v>O</v>
          </cell>
          <cell r="AK20" t="str">
            <v>O</v>
          </cell>
          <cell r="AL20" t="str">
            <v>O</v>
          </cell>
          <cell r="AM20" t="str">
            <v>O</v>
          </cell>
          <cell r="AN20" t="str">
            <v>O</v>
          </cell>
          <cell r="AO20" t="str">
            <v>O</v>
          </cell>
          <cell r="AP20" t="str">
            <v>O</v>
          </cell>
          <cell r="AQ20" t="str">
            <v>O</v>
          </cell>
          <cell r="AR20" t="str">
            <v>O</v>
          </cell>
          <cell r="AS20" t="str">
            <v>O</v>
          </cell>
          <cell r="AT20" t="str">
            <v>O</v>
          </cell>
          <cell r="AU20" t="str">
            <v>O</v>
          </cell>
          <cell r="AV20" t="str">
            <v>O</v>
          </cell>
          <cell r="AW20" t="str">
            <v>O</v>
          </cell>
          <cell r="AX20" t="str">
            <v>O</v>
          </cell>
          <cell r="AY20" t="str">
            <v>O</v>
          </cell>
          <cell r="AZ20" t="str">
            <v>O</v>
          </cell>
          <cell r="BA20" t="str">
            <v>O</v>
          </cell>
          <cell r="BB20" t="str">
            <v>O</v>
          </cell>
          <cell r="BC20" t="str">
            <v>O</v>
          </cell>
          <cell r="BD20" t="str">
            <v>O</v>
          </cell>
          <cell r="BE20" t="str">
            <v>O</v>
          </cell>
          <cell r="BL20" t="str">
            <v>B</v>
          </cell>
          <cell r="CF20" t="str">
            <v xml:space="preserve"> </v>
          </cell>
        </row>
        <row r="21">
          <cell r="R21" t="str">
            <v>B</v>
          </cell>
          <cell r="X21" t="str">
            <v>B</v>
          </cell>
          <cell r="Y21" t="str">
            <v>B</v>
          </cell>
          <cell r="Z21" t="str">
            <v>B</v>
          </cell>
          <cell r="AF21" t="str">
            <v>O</v>
          </cell>
          <cell r="AG21" t="str">
            <v>O</v>
          </cell>
          <cell r="AH21" t="str">
            <v>O</v>
          </cell>
          <cell r="AI21" t="str">
            <v>O</v>
          </cell>
          <cell r="AJ21" t="str">
            <v>O</v>
          </cell>
          <cell r="AK21" t="str">
            <v>O</v>
          </cell>
          <cell r="AL21" t="str">
            <v>O</v>
          </cell>
          <cell r="AM21" t="str">
            <v>O</v>
          </cell>
          <cell r="AN21" t="str">
            <v>O</v>
          </cell>
          <cell r="AO21" t="str">
            <v>O</v>
          </cell>
          <cell r="AP21" t="str">
            <v>O</v>
          </cell>
          <cell r="AQ21" t="str">
            <v>O</v>
          </cell>
          <cell r="AR21" t="str">
            <v>O</v>
          </cell>
          <cell r="AS21" t="str">
            <v>O</v>
          </cell>
          <cell r="AT21" t="str">
            <v>O</v>
          </cell>
          <cell r="AU21" t="str">
            <v>O</v>
          </cell>
          <cell r="AV21" t="str">
            <v>O</v>
          </cell>
          <cell r="AW21" t="str">
            <v>O</v>
          </cell>
          <cell r="AX21" t="str">
            <v>O</v>
          </cell>
          <cell r="AY21" t="str">
            <v>O</v>
          </cell>
          <cell r="AZ21" t="str">
            <v>O</v>
          </cell>
          <cell r="BA21" t="str">
            <v>O</v>
          </cell>
          <cell r="BB21" t="str">
            <v>O</v>
          </cell>
          <cell r="BC21" t="str">
            <v>O</v>
          </cell>
          <cell r="BD21" t="str">
            <v>O</v>
          </cell>
          <cell r="BE21" t="str">
            <v>O</v>
          </cell>
          <cell r="BL21" t="str">
            <v>B</v>
          </cell>
        </row>
        <row r="22">
          <cell r="R22" t="str">
            <v>B</v>
          </cell>
          <cell r="X22" t="str">
            <v>B</v>
          </cell>
          <cell r="Y22" t="str">
            <v>B</v>
          </cell>
          <cell r="Z22" t="str">
            <v>B</v>
          </cell>
          <cell r="AF22" t="str">
            <v>O</v>
          </cell>
          <cell r="AG22" t="str">
            <v>O</v>
          </cell>
          <cell r="AH22" t="str">
            <v>O</v>
          </cell>
          <cell r="AI22" t="str">
            <v>O</v>
          </cell>
          <cell r="AJ22" t="str">
            <v>O</v>
          </cell>
          <cell r="AK22" t="str">
            <v>O</v>
          </cell>
          <cell r="AL22" t="str">
            <v>O</v>
          </cell>
          <cell r="AM22" t="str">
            <v>O</v>
          </cell>
          <cell r="AN22" t="str">
            <v>O</v>
          </cell>
          <cell r="AO22" t="str">
            <v>O</v>
          </cell>
          <cell r="AP22" t="str">
            <v>O</v>
          </cell>
          <cell r="AQ22" t="str">
            <v>O</v>
          </cell>
          <cell r="AR22" t="str">
            <v>O</v>
          </cell>
          <cell r="AS22" t="str">
            <v>O</v>
          </cell>
          <cell r="AT22" t="str">
            <v>O</v>
          </cell>
          <cell r="AU22" t="str">
            <v>O</v>
          </cell>
          <cell r="AV22" t="str">
            <v>O</v>
          </cell>
          <cell r="AW22" t="str">
            <v>O</v>
          </cell>
          <cell r="AX22" t="str">
            <v>O</v>
          </cell>
          <cell r="AY22" t="str">
            <v>O</v>
          </cell>
          <cell r="AZ22" t="str">
            <v>O</v>
          </cell>
          <cell r="BA22" t="str">
            <v>O</v>
          </cell>
          <cell r="BB22" t="str">
            <v>O</v>
          </cell>
          <cell r="BC22" t="str">
            <v>O</v>
          </cell>
          <cell r="BD22" t="str">
            <v>O</v>
          </cell>
          <cell r="BE22" t="str">
            <v>O</v>
          </cell>
          <cell r="BL22" t="str">
            <v>B</v>
          </cell>
          <cell r="CF22" t="str">
            <v xml:space="preserve"> </v>
          </cell>
        </row>
        <row r="23">
          <cell r="R23" t="str">
            <v>B</v>
          </cell>
          <cell r="X23" t="str">
            <v>B</v>
          </cell>
          <cell r="Y23" t="str">
            <v>B</v>
          </cell>
          <cell r="Z23" t="str">
            <v>B</v>
          </cell>
          <cell r="AF23" t="str">
            <v>O</v>
          </cell>
          <cell r="AG23" t="str">
            <v>O</v>
          </cell>
          <cell r="AH23" t="str">
            <v>O</v>
          </cell>
          <cell r="AI23" t="str">
            <v>O</v>
          </cell>
          <cell r="AJ23" t="str">
            <v>O</v>
          </cell>
          <cell r="AK23" t="str">
            <v>O</v>
          </cell>
          <cell r="AL23" t="str">
            <v>O</v>
          </cell>
          <cell r="AM23" t="str">
            <v>O</v>
          </cell>
          <cell r="AN23" t="str">
            <v>O</v>
          </cell>
          <cell r="AO23" t="str">
            <v>O</v>
          </cell>
          <cell r="AP23" t="str">
            <v>O</v>
          </cell>
          <cell r="AQ23" t="str">
            <v>O</v>
          </cell>
          <cell r="AR23" t="str">
            <v>O</v>
          </cell>
          <cell r="AS23" t="str">
            <v>O</v>
          </cell>
          <cell r="AT23" t="str">
            <v>O</v>
          </cell>
          <cell r="AU23" t="str">
            <v>O</v>
          </cell>
          <cell r="AV23" t="str">
            <v>O</v>
          </cell>
          <cell r="AW23" t="str">
            <v>O</v>
          </cell>
          <cell r="AX23" t="str">
            <v>O</v>
          </cell>
          <cell r="AY23" t="str">
            <v>O</v>
          </cell>
          <cell r="AZ23" t="str">
            <v>O</v>
          </cell>
          <cell r="BA23" t="str">
            <v>O</v>
          </cell>
          <cell r="BB23" t="str">
            <v>O</v>
          </cell>
          <cell r="BC23" t="str">
            <v>O</v>
          </cell>
          <cell r="BD23" t="str">
            <v>O</v>
          </cell>
          <cell r="BE23" t="str">
            <v>O</v>
          </cell>
          <cell r="BL23" t="str">
            <v>B</v>
          </cell>
        </row>
        <row r="24">
          <cell r="R24" t="str">
            <v>B</v>
          </cell>
          <cell r="X24" t="str">
            <v>B</v>
          </cell>
          <cell r="Y24" t="str">
            <v>B</v>
          </cell>
          <cell r="Z24" t="str">
            <v>B</v>
          </cell>
          <cell r="AF24" t="str">
            <v>O</v>
          </cell>
          <cell r="AG24" t="str">
            <v>O</v>
          </cell>
          <cell r="AH24" t="str">
            <v>O</v>
          </cell>
          <cell r="AI24" t="str">
            <v>O</v>
          </cell>
          <cell r="AJ24" t="str">
            <v>O</v>
          </cell>
          <cell r="AK24" t="str">
            <v>O</v>
          </cell>
          <cell r="AL24" t="str">
            <v>O</v>
          </cell>
          <cell r="AM24" t="str">
            <v>O</v>
          </cell>
          <cell r="AN24" t="str">
            <v>O</v>
          </cell>
          <cell r="AO24" t="str">
            <v>O</v>
          </cell>
          <cell r="AP24" t="str">
            <v>O</v>
          </cell>
          <cell r="AQ24" t="str">
            <v>O</v>
          </cell>
          <cell r="AR24" t="str">
            <v>O</v>
          </cell>
          <cell r="AS24" t="str">
            <v>O</v>
          </cell>
          <cell r="AT24" t="str">
            <v>O</v>
          </cell>
          <cell r="AU24" t="str">
            <v>O</v>
          </cell>
          <cell r="AV24" t="str">
            <v>O</v>
          </cell>
          <cell r="AW24" t="str">
            <v>O</v>
          </cell>
          <cell r="AX24" t="str">
            <v>O</v>
          </cell>
          <cell r="AY24" t="str">
            <v>O</v>
          </cell>
          <cell r="AZ24" t="str">
            <v>O</v>
          </cell>
          <cell r="BA24" t="str">
            <v>O</v>
          </cell>
          <cell r="BB24" t="str">
            <v>O</v>
          </cell>
          <cell r="BC24" t="str">
            <v>O</v>
          </cell>
          <cell r="BD24" t="str">
            <v>O</v>
          </cell>
          <cell r="BE24" t="str">
            <v>O</v>
          </cell>
          <cell r="BL24" t="str">
            <v>B</v>
          </cell>
          <cell r="CF24" t="str">
            <v xml:space="preserve"> </v>
          </cell>
        </row>
        <row r="26">
          <cell r="CF26" t="str">
            <v xml:space="preserve"> </v>
          </cell>
        </row>
        <row r="28">
          <cell r="CF28" t="str">
            <v xml:space="preserve"> </v>
          </cell>
        </row>
        <row r="29">
          <cell r="F29" t="str">
            <v>F</v>
          </cell>
          <cell r="G29">
            <v>3</v>
          </cell>
          <cell r="H29" t="str">
            <v>=</v>
          </cell>
          <cell r="J29" t="str">
            <v>終</v>
          </cell>
          <cell r="L29" t="str">
            <v>了</v>
          </cell>
          <cell r="P29" t="str">
            <v>F</v>
          </cell>
          <cell r="Q29">
            <v>1</v>
          </cell>
          <cell r="R29">
            <v>2</v>
          </cell>
          <cell r="S29" t="str">
            <v>=</v>
          </cell>
          <cell r="U29" t="str">
            <v>前</v>
          </cell>
          <cell r="W29" t="str">
            <v>画</v>
          </cell>
          <cell r="Y29" t="str">
            <v>面</v>
          </cell>
        </row>
        <row r="30">
          <cell r="CF30" t="str">
            <v xml:space="preserve"> </v>
          </cell>
        </row>
      </sheetData>
      <sheetData sheetId="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ﾃｽﾄｹｰｽ･ﾃｽﾄ指示"/>
      <sheetName val="Graphﾃｽﾄｹｰｽ･ﾃｽﾄ指示"/>
      <sheetName val="ｺﾝﾊﾟｲﾙ･単体ﾃｽﾄ"/>
      <sheetName val="Graphｺﾝﾊﾟｲﾙ･単体ﾃｽﾄ"/>
      <sheetName val="01. プロジェクト管理資料"/>
      <sheetName val="02. 開発成果物"/>
      <sheetName val="WBS(全体)"/>
      <sheetName val="WBS (ｻﾝﾌﾟﾙ)"/>
      <sheetName val="ﾏｽﾀｽｹｼﾞｭｰﾙ"/>
      <sheetName val="画面レイアウト（FMT01）"/>
      <sheetName val="画面レイアウト（FMT02）"/>
      <sheetName val="帳票レイアウト"/>
      <sheetName val="補足"/>
      <sheetName val="添付"/>
      <sheetName val="補足説明"/>
      <sheetName val="ﾃｽﾄｹｰｽ_ﾃｽﾄ指示"/>
    </sheetNames>
    <sheetDataSet>
      <sheetData sheetId="0"/>
      <sheetData sheetId="1" refreshError="1"/>
      <sheetData sheetId="2"/>
      <sheetData sheetId="3" refreshError="1"/>
      <sheetData sheetId="4"/>
      <sheetData sheetId="5"/>
      <sheetData sheetId="6" refreshError="1"/>
      <sheetData sheetId="7" refreshError="1"/>
      <sheetData sheetId="8" refreshError="1"/>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議題"/>
      <sheetName val="5678予定"/>
      <sheetName val="切替状況"/>
      <sheetName val="切替延期サマリー"/>
      <sheetName val="特記事項"/>
      <sheetName val="ＴＯＤＯ"/>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History"/>
      <sheetName val="Communication strategy"/>
      <sheetName val="(New)ComunicationPlan"/>
      <sheetName val="(Old)ComunicationPlan"/>
      <sheetName val="Communication plan"/>
    </sheetNames>
    <definedNames>
      <definedName name="A" refersTo="#REF!"/>
      <definedName name="AB" refersTo="#REF!"/>
      <definedName name="ｂｎ" refersTo="#REF!"/>
      <definedName name="ｃｖ" refersTo="#REF!"/>
      <definedName name="ｆｇｈ" refersTo="#REF!"/>
      <definedName name="ｊｋｊ" refersTo="#REF!"/>
      <definedName name="ｊｋｌ" refersTo="#REF!"/>
      <definedName name="ｍｍ" refersTo="#REF!"/>
      <definedName name="new" refersTo="#REF!"/>
      <definedName name="p" refersTo="#REF!"/>
      <definedName name="QW" refersTo="#REF!"/>
      <definedName name="sd" refersTo="#REF!"/>
      <definedName name="ｓｄｆ" refersTo="#REF!"/>
      <definedName name="tr" refersTo="#REF!"/>
      <definedName name="ｘｃ" refersTo="#REF!"/>
      <definedName name="Z" refersTo="#REF!"/>
      <definedName name="ｚｘｃ" refersTo="#REF!"/>
      <definedName name="あｄ" refersTo="#REF!"/>
      <definedName name="あｑ" refersTo="#REF!"/>
      <definedName name="あｓ" refersTo="#REF!"/>
      <definedName name="ああ" refersTo="#REF!"/>
      <definedName name="おｐｌ" refersTo="#REF!"/>
      <definedName name="きお" refersTo="#REF!"/>
      <definedName name="ひゅ" refersTo="#REF!"/>
    </definedNames>
    <sheetDataSet>
      <sheetData sheetId="0"/>
      <sheetData sheetId="1"/>
      <sheetData sheetId="2"/>
      <sheetData sheetId="3"/>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FormSheet"/>
      <sheetName val="DataSheet"/>
      <sheetName val="帳票項目定義"/>
      <sheetName val="FormSheet (2)"/>
    </sheetNames>
    <sheetDataSet>
      <sheetData sheetId="0" refreshError="1"/>
      <sheetData sheetId="1" refreshError="1"/>
      <sheetData sheetId="2" refreshError="1">
        <row r="4">
          <cell r="D4" t="str">
            <v>000000034142</v>
          </cell>
          <cell r="F4">
            <v>39327</v>
          </cell>
        </row>
      </sheetData>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MAサマリー"/>
      <sheetName val="北米出張計画詳細"/>
      <sheetName val="出張者配車計画-GPCS（7月・8月）"/>
      <sheetName val="出張者配車計画-GPCS（9月・10月）"/>
      <sheetName val="出張者配車計画-GALC（8月・9月）＜改＞"/>
      <sheetName val="出張者配車計画-GALC（10月・11月）"/>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Flow "/>
      <sheetName val="Business Req Matrix-ALL"/>
      <sheetName val="IF Summary - All"/>
      <sheetName val="IF Summary - RLC System Only"/>
      <sheetName val="Business Req Matrix-RLC BKUP"/>
      <sheetName val="Daily"/>
      <sheetName val="Table List"/>
      <sheetName val="Faiz SAP"/>
      <sheetName val="Palash SAP"/>
      <sheetName val="Issues Log"/>
      <sheetName val="Risks Log"/>
      <sheetName val="Question Tracker"/>
      <sheetName val="Phase-4-Old BKUP"/>
      <sheetName val="Mtg Minutes 3-2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heetNames>
    <definedNames>
      <definedName name="MOKUJI"/>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vision History"/>
      <sheetName val="Instructions"/>
      <sheetName val="Rollup Score"/>
      <sheetName val="EDS"/>
      <sheetName val="IBM"/>
      <sheetName val="Cognizant"/>
      <sheetName val="Wipro"/>
      <sheetName val="TLS"/>
      <sheetName val="Acqu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台帳"/>
      <sheetName val="一覧"/>
      <sheetName val="管理番号のルール"/>
    </sheetNames>
    <sheetDataSet>
      <sheetData sheetId="0"/>
      <sheetData sheetId="1"/>
      <sheetData sheetId="2">
        <row r="2">
          <cell r="A2" t="str">
            <v>CO</v>
          </cell>
          <cell r="C2" t="str">
            <v>HMA</v>
          </cell>
          <cell r="E2" t="str">
            <v>HW</v>
          </cell>
          <cell r="H2" t="str">
            <v>YSD</v>
          </cell>
        </row>
        <row r="3">
          <cell r="A3" t="str">
            <v>AB</v>
          </cell>
          <cell r="C3" t="str">
            <v>HCM</v>
          </cell>
          <cell r="E3" t="str">
            <v>SW</v>
          </cell>
          <cell r="H3" t="str">
            <v>HAM</v>
          </cell>
        </row>
        <row r="4">
          <cell r="A4" t="str">
            <v>PP</v>
          </cell>
          <cell r="C4" t="str">
            <v>HPE</v>
          </cell>
          <cell r="E4" t="str">
            <v>NW</v>
          </cell>
        </row>
        <row r="5">
          <cell r="A5" t="str">
            <v>IL</v>
          </cell>
          <cell r="C5" t="str">
            <v>HSC</v>
          </cell>
          <cell r="E5" t="str">
            <v>Ope</v>
          </cell>
        </row>
        <row r="6">
          <cell r="A6" t="str">
            <v>OD</v>
          </cell>
          <cell r="C6" t="str">
            <v>HPG</v>
          </cell>
          <cell r="E6" t="str">
            <v>J1 Bug</v>
          </cell>
        </row>
        <row r="7">
          <cell r="A7" t="str">
            <v>IV</v>
          </cell>
          <cell r="C7" t="str">
            <v>HTM</v>
          </cell>
          <cell r="E7" t="str">
            <v>J2 Bug</v>
          </cell>
        </row>
        <row r="8">
          <cell r="A8" t="str">
            <v>AC</v>
          </cell>
          <cell r="C8" t="str">
            <v>AEP</v>
          </cell>
          <cell r="E8" t="str">
            <v>J3 Bug</v>
          </cell>
        </row>
        <row r="9">
          <cell r="A9" t="str">
            <v>MC</v>
          </cell>
          <cell r="C9" t="str">
            <v>ELP</v>
          </cell>
          <cell r="E9" t="str">
            <v>J4 Test leak</v>
          </cell>
        </row>
        <row r="10">
          <cell r="A10" t="str">
            <v>SB</v>
          </cell>
          <cell r="C10" t="str">
            <v>MAP</v>
          </cell>
          <cell r="E10" t="str">
            <v xml:space="preserve">J4 Load test leak </v>
          </cell>
        </row>
        <row r="11">
          <cell r="C11" t="str">
            <v>MMP</v>
          </cell>
          <cell r="E11" t="str">
            <v>J5 Release leak</v>
          </cell>
        </row>
        <row r="12">
          <cell r="C12" t="str">
            <v>MMP</v>
          </cell>
          <cell r="E12" t="str">
            <v>Other</v>
          </cell>
        </row>
        <row r="13">
          <cell r="C13" t="str">
            <v>IPS</v>
          </cell>
          <cell r="E13" t="str">
            <v>Investigating</v>
          </cell>
        </row>
        <row r="14">
          <cell r="E14" t="str">
            <v>Question</v>
          </cell>
        </row>
      </sheetData>
      <sheetData sheetId="3"/>
    </sheetDataSet>
  </externalBook>
</externalLink>
</file>

<file path=xl/persons/person.xml><?xml version="1.0" encoding="utf-8"?>
<personList xmlns="http://schemas.microsoft.com/office/spreadsheetml/2018/threadedcomments" xmlns:x="http://schemas.openxmlformats.org/spreadsheetml/2006/main">
  <person displayName="Tao, Ye" id="{21599A98-2090-4D6A-9319-24AE34760418}" userId="ytao@elogex.com" providerId="PeoplePicker"/>
  <person displayName="Pawar, Sandeep M" id="{3C7BC669-A437-4D97-9FD7-EEFD6A0D5311}" userId="smpawar@elogex.com" providerId="PeoplePicker"/>
  <person displayName="Pandey, Hariom" id="{7CAFA162-D9F1-4D4A-A8B8-3DC17B986F2A}" userId="S::hpandey@elogex.com::aeeacc33-02ee-43b1-9efb-fe90bbd1a7b2" providerId="AD"/>
  <person displayName="Pawar, Sandeep M" id="{2D7336A3-3148-4ACF-B484-0212BD1C6094}" userId="S::smpawar@elogex.com::b5bb7fa3-6d27-4be9-aebe-5c8f6c64e177" providerId="AD"/>
  <person displayName="Hill, Ken" id="{4AF4F07E-B30B-473F-B61F-A12DA5E1D89B}" userId="S::kenhill5@deloitte.com::47c7ebcf-ca1f-4e18-a3e4-39c4ca88a257" providerId="AD"/>
</personList>
</file>

<file path=xl/theme/theme1.xml><?xml version="1.0" encoding="utf-8"?>
<a:theme xmlns:a="http://schemas.openxmlformats.org/drawingml/2006/main" name="Office 2013 - 2022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 dT="2024-04-23T19:59:58.13" personId="{7CAFA162-D9F1-4D4A-A8B8-3DC17B986F2A}" id="{78E7BA10-B672-4EA7-9ECF-57A622DAAA2C}">
    <text xml:space="preserve">1.Between Country and PSA = Customer partner
2. Between PSA and Pharma plant = Supplier partner 
3. Between USAID and PSA as = Customer partner 
</text>
  </threadedComment>
</ThreadedComments>
</file>

<file path=xl/threadedComments/threadedComment10.xml><?xml version="1.0" encoding="utf-8"?>
<ThreadedComments xmlns="http://schemas.microsoft.com/office/spreadsheetml/2018/threadedcomments" xmlns:x="http://schemas.openxmlformats.org/spreadsheetml/2006/main">
  <threadedComment ref="A43" dT="2024-04-24T20:05:22.83" personId="{7CAFA162-D9F1-4D4A-A8B8-3DC17B986F2A}" id="{24371F7E-1AA5-4374-AD5C-BAEF1CEDE927}">
    <text xml:space="preserve">@Pawar, Sandeep M  to find out why this is  NOT required? @Tao, Ye  </text>
    <mentions>
      <mention mentionpersonId="{3C7BC669-A437-4D97-9FD7-EEFD6A0D5311}" mentionId="{268B58E6-1384-42EE-B1EA-ECA289CBCE3F}" startIndex="0" length="17"/>
      <mention mentionpersonId="{21599A98-2090-4D6A-9319-24AE34760418}" mentionId="{8B24437D-F0B5-4A83-9EEE-C2F019830ECB}" startIndex="58" length="8"/>
    </mentions>
  </threadedComment>
  <threadedComment ref="A225" dT="2024-04-24T20:05:22.83" personId="{7CAFA162-D9F1-4D4A-A8B8-3DC17B986F2A}" id="{CE1E0469-1A0D-4ED0-A506-931D5E28FD52}">
    <text xml:space="preserve">@Pawar, Sandeep M  to find out why this is  NOT required? @Tao, Ye  </text>
    <mentions>
      <mention mentionpersonId="{3C7BC669-A437-4D97-9FD7-EEFD6A0D5311}" mentionId="{C66DD725-7A6A-4BB1-B0C1-BE4A2C86DEEC}" startIndex="0" length="17"/>
      <mention mentionpersonId="{21599A98-2090-4D6A-9319-24AE34760418}" mentionId="{4D328C5C-2B77-4791-A1AD-EA95A0138239}" startIndex="58" length="8"/>
    </mentions>
  </threadedComment>
</ThreadedComments>
</file>

<file path=xl/threadedComments/threadedComment11.xml><?xml version="1.0" encoding="utf-8"?>
<ThreadedComments xmlns="http://schemas.microsoft.com/office/spreadsheetml/2018/threadedcomments" xmlns:x="http://schemas.openxmlformats.org/spreadsheetml/2006/main">
  <threadedComment ref="D4" dT="2024-03-22T11:28:16.75" personId="{7CAFA162-D9F1-4D4A-A8B8-3DC17B986F2A}" id="{D5696F68-9FD1-4134-9C2D-C4D6F51678D9}">
    <text>Ken and Vikram can you please make sure you populate this field as first of every month because we have monthly bucketization</text>
  </threadedComment>
</ThreadedComments>
</file>

<file path=xl/threadedComments/threadedComment12.xml><?xml version="1.0" encoding="utf-8"?>
<ThreadedComments xmlns="http://schemas.microsoft.com/office/spreadsheetml/2018/threadedcomments" xmlns:x="http://schemas.openxmlformats.org/spreadsheetml/2006/main">
  <threadedComment ref="E113" dT="2024-05-08T13:52:51.42" personId="{4AF4F07E-B30B-473F-B61F-A12DA5E1D89B}" id="{0BC66C06-A860-4867-BBBB-CA9B4AFC4A68}">
    <text>In the case of a Replemenishment Order, there is no Parent RO.</text>
  </threadedComment>
</ThreadedComments>
</file>

<file path=xl/threadedComments/threadedComment13.xml><?xml version="1.0" encoding="utf-8"?>
<ThreadedComments xmlns="http://schemas.microsoft.com/office/spreadsheetml/2018/threadedcomments" xmlns:x="http://schemas.openxmlformats.org/spreadsheetml/2006/main">
  <threadedComment ref="H104" dT="2024-05-15T19:16:47.03" personId="{4AF4F07E-B30B-473F-B61F-A12DA5E1D89B}" id="{9A74CEC0-97BA-4A4F-8E91-DE5B21334A19}">
    <text xml:space="preserve">Will default to 1 </text>
  </threadedComment>
  <threadedComment ref="E255" dT="2024-03-05T15:22:05.05" personId="{7CAFA162-D9F1-4D4A-A8B8-3DC17B986F2A}" id="{3B1454C5-865B-48CA-BCAA-EB178C14DB5E}">
    <text xml:space="preserve">See why the wms.inbound is missed in the tab number -3
</text>
  </threadedComment>
  <threadedComment ref="E261" dT="2024-05-15T19:42:28.96" personId="{4AF4F07E-B30B-473F-B61F-A12DA5E1D89B}" id="{892FFA64-A5EF-4B23-B5D8-56C91D6F3B67}">
    <text xml:space="preserve">Lots needed where appropriate, e.g., drug lots etc.
Lot must be created beforehand (see other interface)
</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4-04-23T19:59:58.13" personId="{7CAFA162-D9F1-4D4A-A8B8-3DC17B986F2A}" id="{4C51A8B4-0432-4EE9-9AD8-96AFCA866572}">
    <text xml:space="preserve">1.Between Country and PSA = Customer partner
2. Between PSA and Pharma plant = Supplier partner 
3. Between USAID and PSA as = Customer partner 
</text>
  </threadedComment>
</ThreadedComments>
</file>

<file path=xl/threadedComments/threadedComment3.xml><?xml version="1.0" encoding="utf-8"?>
<ThreadedComments xmlns="http://schemas.microsoft.com/office/spreadsheetml/2018/threadedcomments" xmlns:x="http://schemas.openxmlformats.org/spreadsheetml/2006/main">
  <threadedComment ref="H40" dT="2024-06-28T14:20:48.04" personId="{4AF4F07E-B30B-473F-B61F-A12DA5E1D89B}" id="{819740F4-950E-4B96-A1CA-2D6517A09554}">
    <text>This will be enforced on the FR creation screens.</text>
  </threadedComment>
  <threadedComment ref="H42" dT="2024-06-28T14:26:09.99" personId="{4AF4F07E-B30B-473F-B61F-A12DA5E1D89B}" id="{15599F4B-6C87-4D4B-A7E6-C33FFC1C70C3}">
    <text xml:space="preserve">List of values will have to be established in the enumeration. </text>
  </threadedComment>
</ThreadedComments>
</file>

<file path=xl/threadedComments/threadedComment4.xml><?xml version="1.0" encoding="utf-8"?>
<ThreadedComments xmlns="http://schemas.microsoft.com/office/spreadsheetml/2018/threadedcomments" xmlns:x="http://schemas.openxmlformats.org/spreadsheetml/2006/main">
  <threadedComment ref="E41" dT="2024-06-28T14:20:12.18" personId="{2D7336A3-3148-4ACF-B484-0212BD1C6094}" id="{38062EE4-F690-4710-B578-7A3408E475CB}">
    <text xml:space="preserve">As per 06/28 call with Deloitte will populate this field as Product / Service </text>
  </threadedComment>
</ThreadedComments>
</file>

<file path=xl/threadedComments/threadedComment5.xml><?xml version="1.0" encoding="utf-8"?>
<ThreadedComments xmlns="http://schemas.microsoft.com/office/spreadsheetml/2018/threadedcomments" xmlns:x="http://schemas.openxmlformats.org/spreadsheetml/2006/main">
  <threadedComment ref="A39" dT="2024-07-25T19:40:21.83" personId="{7CAFA162-D9F1-4D4A-A8B8-3DC17B986F2A}" id="{0B790568-8D10-48DB-866D-ABB73856BB91}">
    <text>Will be populated by Qat in the Planned Order</text>
  </threadedComment>
</ThreadedComments>
</file>

<file path=xl/threadedComments/threadedComment6.xml><?xml version="1.0" encoding="utf-8"?>
<ThreadedComments xmlns="http://schemas.microsoft.com/office/spreadsheetml/2018/threadedcomments" xmlns:x="http://schemas.openxmlformats.org/spreadsheetml/2006/main">
  <threadedComment ref="A45" dT="2024-04-24T20:05:22.83" personId="{7CAFA162-D9F1-4D4A-A8B8-3DC17B986F2A}" id="{B99C783F-8CC7-4B48-A41B-183FB107D9B0}">
    <text xml:space="preserve">@Pawar, Sandeep M  to find out why this is  NOT required? @Tao, Ye  </text>
    <mentions>
      <mention mentionpersonId="{3C7BC669-A437-4D97-9FD7-EEFD6A0D5311}" mentionId="{BED0057D-3CAB-4591-ABD4-6F66B4A68F80}" startIndex="0" length="17"/>
      <mention mentionpersonId="{21599A98-2090-4D6A-9319-24AE34760418}" mentionId="{13B87F05-FCC8-4205-9CB0-FF12C17096BD}" startIndex="58" length="8"/>
    </mentions>
  </threadedComment>
  <threadedComment ref="A214" dT="2024-04-24T20:05:22.83" personId="{7CAFA162-D9F1-4D4A-A8B8-3DC17B986F2A}" id="{85D6C970-E986-47C5-B2CB-ED46D6FDFFE5}">
    <text xml:space="preserve">@Pawar, Sandeep M  to find out why this is  NOT required? @Tao, Ye  </text>
    <mentions>
      <mention mentionpersonId="{3C7BC669-A437-4D97-9FD7-EEFD6A0D5311}" mentionId="{1060CD1F-3552-4DCC-A2DA-7E00FF6C02BB}" startIndex="0" length="17"/>
      <mention mentionpersonId="{21599A98-2090-4D6A-9319-24AE34760418}" mentionId="{F3BF1A03-11AD-46A6-A61F-779A7A330ACF}" startIndex="58" length="8"/>
    </mentions>
  </threadedComment>
</ThreadedComments>
</file>

<file path=xl/threadedComments/threadedComment7.xml><?xml version="1.0" encoding="utf-8"?>
<ThreadedComments xmlns="http://schemas.microsoft.com/office/spreadsheetml/2018/threadedcomments" xmlns:x="http://schemas.openxmlformats.org/spreadsheetml/2006/main">
  <threadedComment ref="A45" dT="2024-04-24T20:05:22.83" personId="{7CAFA162-D9F1-4D4A-A8B8-3DC17B986F2A}" id="{DD5244F0-DEF7-4EE4-BCC0-69B58E5FF776}">
    <text xml:space="preserve">@Pawar, Sandeep M  to find out why this is  NOT required? @Tao, Ye  </text>
    <mentions>
      <mention mentionpersonId="{3C7BC669-A437-4D97-9FD7-EEFD6A0D5311}" mentionId="{44D26549-F2B2-4826-BBDE-9375FC395114}" startIndex="0" length="17"/>
      <mention mentionpersonId="{21599A98-2090-4D6A-9319-24AE34760418}" mentionId="{62F8238A-213B-4E0E-A79E-FD81FB7A9F20}" startIndex="58" length="8"/>
    </mentions>
  </threadedComment>
  <threadedComment ref="F45" dT="2024-09-23T19:19:14.10" personId="{2D7336A3-3148-4ACF-B484-0212BD1C6094}" id="{59BBEB8B-FDEE-4949-B1C6-C07F45625BE0}">
    <text>Added Line number as mandatory for USAID - 9/23</text>
  </threadedComment>
  <threadedComment ref="A227" dT="2024-04-24T20:05:22.83" personId="{7CAFA162-D9F1-4D4A-A8B8-3DC17B986F2A}" id="{D5BA400A-F0E0-4495-A06F-B68AF5B29119}">
    <text xml:space="preserve">@Pawar, Sandeep M  to find out why this is  NOT required? @Tao, Ye  </text>
    <mentions>
      <mention mentionpersonId="{3C7BC669-A437-4D97-9FD7-EEFD6A0D5311}" mentionId="{5411D966-E7E4-479E-AAC4-D821DFA2DC61}" startIndex="0" length="17"/>
      <mention mentionpersonId="{21599A98-2090-4D6A-9319-24AE34760418}" mentionId="{E5FEDF14-B1E7-477B-A736-183AA87EE0A7}" startIndex="58" length="8"/>
    </mentions>
  </threadedComment>
</ThreadedComments>
</file>

<file path=xl/threadedComments/threadedComment8.xml><?xml version="1.0" encoding="utf-8"?>
<ThreadedComments xmlns="http://schemas.microsoft.com/office/spreadsheetml/2018/threadedcomments" xmlns:x="http://schemas.openxmlformats.org/spreadsheetml/2006/main">
  <threadedComment ref="A45" dT="2024-04-24T20:05:22.83" personId="{7CAFA162-D9F1-4D4A-A8B8-3DC17B986F2A}" id="{DE3FECB8-45CA-4946-A0F2-F77D4E584874}">
    <text xml:space="preserve">@Pawar, Sandeep M  to find out why this is  NOT required? @Tao, Ye  </text>
    <mentions>
      <mention mentionpersonId="{3C7BC669-A437-4D97-9FD7-EEFD6A0D5311}" mentionId="{9272A68B-8E10-4E9F-966E-8F4F875C3A5A}" startIndex="0" length="17"/>
      <mention mentionpersonId="{21599A98-2090-4D6A-9319-24AE34760418}" mentionId="{05DF4735-4CAB-4E72-BE01-4EB005EF5735}" startIndex="58" length="8"/>
    </mentions>
  </threadedComment>
  <threadedComment ref="F45" dT="2024-09-23T19:19:14.10" personId="{2D7336A3-3148-4ACF-B484-0212BD1C6094}" id="{37C1F1B3-31D1-45C0-B61F-D4EBD21C59F7}">
    <text>Added Line number as mandatory for USAID - 9/23</text>
  </threadedComment>
  <threadedComment ref="A227" dT="2024-04-24T20:05:22.83" personId="{7CAFA162-D9F1-4D4A-A8B8-3DC17B986F2A}" id="{333FCCB6-D6F5-45A8-A6F4-4640575B593D}">
    <text xml:space="preserve">@Pawar, Sandeep M  to find out why this is  NOT required? @Tao, Ye  </text>
    <mentions>
      <mention mentionpersonId="{3C7BC669-A437-4D97-9FD7-EEFD6A0D5311}" mentionId="{7753416B-25D0-4A89-9369-B749E89D6825}" startIndex="0" length="17"/>
      <mention mentionpersonId="{21599A98-2090-4D6A-9319-24AE34760418}" mentionId="{2AFDCD80-1413-4BB3-A38C-B2F101A8B064}" startIndex="58" length="8"/>
    </mentions>
  </threadedComment>
</ThreadedComments>
</file>

<file path=xl/threadedComments/threadedComment9.xml><?xml version="1.0" encoding="utf-8"?>
<ThreadedComments xmlns="http://schemas.microsoft.com/office/spreadsheetml/2018/threadedcomments" xmlns:x="http://schemas.openxmlformats.org/spreadsheetml/2006/main">
  <threadedComment ref="A45" dT="2024-04-24T20:05:22.83" personId="{7CAFA162-D9F1-4D4A-A8B8-3DC17B986F2A}" id="{0A168DF1-D7F6-4263-89ED-E1426AEE6453}">
    <text xml:space="preserve">@Pawar, Sandeep M  to find out why this is  NOT required? @Tao, Ye  </text>
    <mentions>
      <mention mentionpersonId="{3C7BC669-A437-4D97-9FD7-EEFD6A0D5311}" mentionId="{7793EE60-86BB-4A79-945B-F4C43ECBE0A0}" startIndex="0" length="17"/>
      <mention mentionpersonId="{21599A98-2090-4D6A-9319-24AE34760418}" mentionId="{9EAF6B43-9DF6-423D-BCBE-4C66BBF4654A}" startIndex="58" length="8"/>
    </mentions>
  </threadedComment>
  <threadedComment ref="F45" dT="2024-09-23T19:19:14.10" personId="{2D7336A3-3148-4ACF-B484-0212BD1C6094}" id="{980BB74E-96A6-4399-BB66-354239EEA0F7}">
    <text>Added Line number as mandatory for USAID - 9/23</text>
  </threadedComment>
  <threadedComment ref="A227" dT="2024-04-24T20:05:22.83" personId="{7CAFA162-D9F1-4D4A-A8B8-3DC17B986F2A}" id="{0B7C6182-8E62-49E7-8F99-C2FFFAD11E0A}">
    <text xml:space="preserve">@Pawar, Sandeep M  to find out why this is  NOT required? @Tao, Ye  </text>
    <mentions>
      <mention mentionpersonId="{3C7BC669-A437-4D97-9FD7-EEFD6A0D5311}" mentionId="{968C560E-0EC4-4337-9DFE-A232CA677FB2}" startIndex="0" length="17"/>
      <mention mentionpersonId="{21599A98-2090-4D6A-9319-24AE34760418}" mentionId="{DFBC375C-075E-4768-9FED-48B89639D176}" startIndex="58" length="8"/>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https://www.onenetwork.com/wp-content/uploads/2022/02/rapid-hiv-test-12-600x600-1.jpg"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enetwork.com/wp-content/uploads/2022/02/rapid-hiv-test-12-600x600-1.jpg"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onenetwork.com/wp-content/uploads/2022/02/rapid-hiv-test-12-600x600-1.jpg" TargetMode="External"/><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hyperlink" Target="mailto:testSupplier@elogex.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testSupplier@elogex.com"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testSupplier@elogex.com"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7.bin"/><Relationship Id="rId4" Type="http://schemas.microsoft.com/office/2017/10/relationships/threadedComment" Target="../threadedComments/threadedComment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8.bin"/><Relationship Id="rId4" Type="http://schemas.microsoft.com/office/2017/10/relationships/threadedComment" Target="../threadedComments/threadedComment8.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9.bin"/><Relationship Id="rId4" Type="http://schemas.microsoft.com/office/2017/10/relationships/threadedComment" Target="../threadedComments/threadedComment9.x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0.bin"/><Relationship Id="rId4" Type="http://schemas.microsoft.com/office/2017/10/relationships/threadedComment" Target="../threadedComments/threadedComment11.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4.bin"/><Relationship Id="rId4" Type="http://schemas.microsoft.com/office/2017/10/relationships/threadedComment" Target="../threadedComments/threadedComment12.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5.bin"/><Relationship Id="rId4" Type="http://schemas.microsoft.com/office/2017/10/relationships/threadedComment" Target="../threadedComments/threadedComment1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E9A6-660F-4E43-B93F-4E51823E5A8D}">
  <dimension ref="A1:I44"/>
  <sheetViews>
    <sheetView tabSelected="1" workbookViewId="0">
      <pane ySplit="1" topLeftCell="A2" activePane="bottomLeft" state="frozen"/>
      <selection pane="bottomLeft" activeCell="B55" sqref="B55"/>
    </sheetView>
  </sheetViews>
  <sheetFormatPr defaultColWidth="8.7109375" defaultRowHeight="15" x14ac:dyDescent="0.25"/>
  <cols>
    <col min="1" max="1" width="8" customWidth="1"/>
    <col min="2" max="2" width="30.28515625" bestFit="1" customWidth="1"/>
    <col min="3" max="3" width="32.5703125" bestFit="1" customWidth="1"/>
    <col min="4" max="4" width="8.28515625" style="11" bestFit="1" customWidth="1"/>
    <col min="5" max="5" width="15" bestFit="1" customWidth="1"/>
    <col min="6" max="6" width="20.140625" bestFit="1" customWidth="1"/>
    <col min="8" max="8" width="70.7109375" customWidth="1"/>
    <col min="9" max="9" width="8.7109375" style="11"/>
  </cols>
  <sheetData>
    <row r="1" spans="1:9" ht="45" x14ac:dyDescent="0.25">
      <c r="A1" s="114" t="s">
        <v>2800</v>
      </c>
      <c r="B1" s="113" t="s">
        <v>1</v>
      </c>
      <c r="C1" s="113" t="s">
        <v>2798</v>
      </c>
      <c r="D1" s="113" t="s">
        <v>2803</v>
      </c>
      <c r="E1" s="113" t="s">
        <v>2</v>
      </c>
      <c r="F1" s="113" t="s">
        <v>3</v>
      </c>
      <c r="H1" s="130" t="s">
        <v>554</v>
      </c>
      <c r="I1" s="130" t="s">
        <v>3117</v>
      </c>
    </row>
    <row r="2" spans="1:9" x14ac:dyDescent="0.25">
      <c r="A2" s="48" t="s">
        <v>2801</v>
      </c>
      <c r="B2" s="48" t="s">
        <v>4</v>
      </c>
      <c r="C2" s="48" t="s">
        <v>2799</v>
      </c>
      <c r="D2" s="50"/>
      <c r="E2" s="48">
        <f>COUNTA(Enterprise!A:A)-1</f>
        <v>25</v>
      </c>
      <c r="F2" s="48">
        <f>COUNTA(Enterprise!D:D)-1</f>
        <v>17</v>
      </c>
    </row>
    <row r="3" spans="1:9" x14ac:dyDescent="0.25">
      <c r="A3" s="48" t="s">
        <v>2801</v>
      </c>
      <c r="B3" s="48" t="s">
        <v>5</v>
      </c>
      <c r="C3" s="48" t="s">
        <v>2799</v>
      </c>
      <c r="D3" s="50"/>
      <c r="E3" s="48">
        <f>COUNTA(Organizaton!A:A)-1</f>
        <v>12</v>
      </c>
      <c r="F3" s="48">
        <f>COUNTA(Organizaton!D:D)-1</f>
        <v>10</v>
      </c>
    </row>
    <row r="4" spans="1:9" x14ac:dyDescent="0.25">
      <c r="A4" s="48" t="s">
        <v>2801</v>
      </c>
      <c r="B4" s="48" t="s">
        <v>25</v>
      </c>
      <c r="C4" s="48" t="s">
        <v>2802</v>
      </c>
      <c r="D4" s="50" t="s">
        <v>2804</v>
      </c>
      <c r="E4" s="48">
        <f>COUNTA('SCC.Location_IBv3.0'!A:A)-1</f>
        <v>38</v>
      </c>
      <c r="F4" s="48">
        <f>COUNTA('SCC.Location_IBv3.0'!D:D)-1</f>
        <v>9</v>
      </c>
    </row>
    <row r="5" spans="1:9" x14ac:dyDescent="0.25">
      <c r="A5" s="48" t="s">
        <v>2801</v>
      </c>
      <c r="B5" s="48" t="s">
        <v>6</v>
      </c>
      <c r="C5" s="48" t="s">
        <v>2799</v>
      </c>
      <c r="D5" s="50"/>
      <c r="E5" s="48">
        <f>COUNTA(Partner!A:A)-1</f>
        <v>34</v>
      </c>
      <c r="F5" s="48">
        <f>COUNTA(Partner!D:D)-1</f>
        <v>8</v>
      </c>
    </row>
    <row r="6" spans="1:9" x14ac:dyDescent="0.25">
      <c r="A6" s="48" t="s">
        <v>2801</v>
      </c>
      <c r="B6" s="48" t="s">
        <v>2930</v>
      </c>
      <c r="C6" s="48" t="s">
        <v>2931</v>
      </c>
      <c r="D6" s="50" t="s">
        <v>2829</v>
      </c>
      <c r="E6" s="48">
        <f>COUNTA('SCC.Site_IBv5.0'!A:A)-1</f>
        <v>60</v>
      </c>
      <c r="F6" s="48">
        <f>COUNTA('SCC.Site_IBv5.0'!D:D)-1</f>
        <v>21</v>
      </c>
    </row>
    <row r="7" spans="1:9" x14ac:dyDescent="0.25">
      <c r="A7" s="48" t="s">
        <v>2801</v>
      </c>
      <c r="B7" s="48" t="s">
        <v>2932</v>
      </c>
      <c r="C7" s="48" t="s">
        <v>2931</v>
      </c>
      <c r="D7" s="50" t="s">
        <v>2804</v>
      </c>
      <c r="E7" s="48">
        <f>COUNTA('SCC.PartnerSite_IBv3.0'!A:A)-1</f>
        <v>39</v>
      </c>
      <c r="F7" s="48">
        <f>COUNTA('SCC.PartnerSite_IBv3.0'!D:D)-1</f>
        <v>9</v>
      </c>
      <c r="H7" t="s">
        <v>3112</v>
      </c>
    </row>
    <row r="8" spans="1:9" x14ac:dyDescent="0.25">
      <c r="A8" s="48"/>
      <c r="B8" s="48"/>
      <c r="C8" s="48"/>
      <c r="D8" s="50"/>
      <c r="E8" s="48"/>
      <c r="F8" s="48"/>
    </row>
    <row r="9" spans="1:9" ht="30" x14ac:dyDescent="0.25">
      <c r="A9" s="48" t="s">
        <v>2801</v>
      </c>
      <c r="B9" s="48" t="s">
        <v>10</v>
      </c>
      <c r="C9" s="48" t="s">
        <v>2827</v>
      </c>
      <c r="D9" s="50" t="s">
        <v>2823</v>
      </c>
      <c r="E9" s="48">
        <f>COUNTA('Generic Item'!A:A)-1</f>
        <v>125</v>
      </c>
      <c r="F9" s="48">
        <f>COUNTA('Generic Item'!D:D)-1</f>
        <v>13</v>
      </c>
      <c r="H9" s="8" t="s">
        <v>2824</v>
      </c>
    </row>
    <row r="10" spans="1:9" x14ac:dyDescent="0.25">
      <c r="A10" s="48" t="s">
        <v>2801</v>
      </c>
      <c r="B10" s="48" t="s">
        <v>11</v>
      </c>
      <c r="C10" s="48" t="s">
        <v>2827</v>
      </c>
      <c r="D10" s="50" t="s">
        <v>2823</v>
      </c>
      <c r="E10" s="48">
        <f>COUNTA('Trade Item'!A:A)-1</f>
        <v>125</v>
      </c>
      <c r="F10" s="48">
        <f>COUNTA('Trade Item'!D:D)-1</f>
        <v>58</v>
      </c>
      <c r="I10" s="11" t="s">
        <v>41</v>
      </c>
    </row>
    <row r="11" spans="1:9" x14ac:dyDescent="0.25">
      <c r="A11" s="48" t="s">
        <v>2801</v>
      </c>
      <c r="B11" s="48" t="s">
        <v>29</v>
      </c>
      <c r="C11" s="48" t="s">
        <v>2827</v>
      </c>
      <c r="D11" s="50"/>
      <c r="E11" s="48">
        <v>8</v>
      </c>
      <c r="F11" s="48">
        <v>5</v>
      </c>
      <c r="H11" t="s">
        <v>2825</v>
      </c>
      <c r="I11" s="11" t="s">
        <v>41</v>
      </c>
    </row>
    <row r="12" spans="1:9" x14ac:dyDescent="0.25">
      <c r="A12" s="48" t="s">
        <v>2801</v>
      </c>
      <c r="B12" s="48" t="s">
        <v>8</v>
      </c>
      <c r="C12" s="48" t="s">
        <v>2827</v>
      </c>
      <c r="D12" s="50" t="s">
        <v>2804</v>
      </c>
      <c r="E12" s="48">
        <f>COUNTA('Item Substitution'!A:A)-1</f>
        <v>27</v>
      </c>
      <c r="F12" s="48">
        <f>COUNTA('Item Substitution'!D:D)-1</f>
        <v>10</v>
      </c>
      <c r="H12" t="s">
        <v>2826</v>
      </c>
      <c r="I12" s="11" t="s">
        <v>41</v>
      </c>
    </row>
    <row r="13" spans="1:9" x14ac:dyDescent="0.25">
      <c r="A13" s="48" t="s">
        <v>2801</v>
      </c>
      <c r="B13" s="48" t="s">
        <v>9</v>
      </c>
      <c r="C13" s="48" t="s">
        <v>2827</v>
      </c>
      <c r="D13" s="50" t="s">
        <v>2829</v>
      </c>
      <c r="E13" s="48">
        <f>COUNTA('Bill of Material'!A:A)-1</f>
        <v>42</v>
      </c>
      <c r="F13" s="48">
        <f>COUNTA('Bill of Material'!D:D)-1</f>
        <v>10</v>
      </c>
      <c r="H13" t="s">
        <v>3113</v>
      </c>
      <c r="I13" s="11" t="s">
        <v>41</v>
      </c>
    </row>
    <row r="14" spans="1:9" x14ac:dyDescent="0.25">
      <c r="A14" s="48" t="s">
        <v>2801</v>
      </c>
      <c r="B14" s="48" t="s">
        <v>12</v>
      </c>
      <c r="C14" s="48" t="s">
        <v>2827</v>
      </c>
      <c r="D14" s="50"/>
      <c r="E14" s="48">
        <f>COUNTA('Attribute Schema'!A:A)-1</f>
        <v>9</v>
      </c>
      <c r="F14" s="48">
        <f>COUNTA('Attribute Schema'!D:D)-1</f>
        <v>8</v>
      </c>
      <c r="H14" t="s">
        <v>3114</v>
      </c>
    </row>
    <row r="15" spans="1:9" x14ac:dyDescent="0.25">
      <c r="A15" s="48" t="s">
        <v>2801</v>
      </c>
      <c r="B15" s="48" t="s">
        <v>13</v>
      </c>
      <c r="C15" s="48" t="s">
        <v>2827</v>
      </c>
      <c r="D15" s="50"/>
      <c r="E15" s="48">
        <f>COUNTA('Attribute Set'!A:A)-1</f>
        <v>12</v>
      </c>
      <c r="F15" s="48">
        <f>COUNTA('Attribute Set'!D:D)-1</f>
        <v>6</v>
      </c>
      <c r="H15" t="s">
        <v>3115</v>
      </c>
      <c r="I15" s="11" t="s">
        <v>41</v>
      </c>
    </row>
    <row r="16" spans="1:9" x14ac:dyDescent="0.25">
      <c r="A16" s="48" t="s">
        <v>2801</v>
      </c>
      <c r="B16" s="48" t="s">
        <v>14</v>
      </c>
      <c r="C16" s="48" t="s">
        <v>2827</v>
      </c>
      <c r="D16" s="50"/>
      <c r="E16" s="48">
        <f>COUNTA(AttribSchemaMap!A:A)-1</f>
        <v>17</v>
      </c>
      <c r="F16" s="48">
        <f>COUNTA(AttribSchemaMap!D:D)-1</f>
        <v>12</v>
      </c>
      <c r="H16" t="s">
        <v>3116</v>
      </c>
    </row>
    <row r="17" spans="1:8" x14ac:dyDescent="0.25">
      <c r="A17" s="170" t="s">
        <v>2801</v>
      </c>
      <c r="B17" s="170" t="s">
        <v>2795</v>
      </c>
      <c r="C17" s="170" t="s">
        <v>2827</v>
      </c>
      <c r="D17" s="171"/>
      <c r="E17" s="170">
        <v>13</v>
      </c>
      <c r="F17" s="170">
        <v>9</v>
      </c>
      <c r="H17" t="s">
        <v>2974</v>
      </c>
    </row>
    <row r="18" spans="1:8" x14ac:dyDescent="0.25">
      <c r="A18" s="170" t="s">
        <v>2801</v>
      </c>
      <c r="B18" s="170" t="s">
        <v>2796</v>
      </c>
      <c r="C18" s="170" t="s">
        <v>2827</v>
      </c>
      <c r="D18" s="171"/>
      <c r="E18" s="170">
        <v>17</v>
      </c>
      <c r="F18" s="170">
        <v>14</v>
      </c>
      <c r="H18" t="s">
        <v>2974</v>
      </c>
    </row>
    <row r="19" spans="1:8" ht="30" x14ac:dyDescent="0.25">
      <c r="A19" s="48" t="s">
        <v>2801</v>
      </c>
      <c r="B19" s="48" t="s">
        <v>2936</v>
      </c>
      <c r="C19" s="48" t="s">
        <v>2802</v>
      </c>
      <c r="D19" s="50"/>
      <c r="E19" s="48">
        <f>COUNTA('SCC.Buffer_IBv6.0'!A:A)-1</f>
        <v>85</v>
      </c>
      <c r="F19" s="48">
        <f>COUNTA('SCC.Buffer_IBv6.0'!D:D)-1</f>
        <v>6</v>
      </c>
      <c r="H19" s="8" t="s">
        <v>3124</v>
      </c>
    </row>
    <row r="20" spans="1:8" x14ac:dyDescent="0.25">
      <c r="A20" s="48"/>
      <c r="B20" s="48"/>
      <c r="C20" s="48"/>
      <c r="D20" s="50"/>
      <c r="E20" s="48"/>
      <c r="F20" s="48"/>
    </row>
    <row r="21" spans="1:8" x14ac:dyDescent="0.25">
      <c r="A21" s="177" t="s">
        <v>2815</v>
      </c>
      <c r="B21" s="177" t="s">
        <v>7</v>
      </c>
      <c r="C21" s="177" t="s">
        <v>2828</v>
      </c>
      <c r="D21" s="178" t="s">
        <v>2804</v>
      </c>
      <c r="E21" s="177">
        <f>COUNTA('OMS.Vendor_IBv3.0'!A:A)-1</f>
        <v>136</v>
      </c>
      <c r="F21" s="177">
        <f>COUNTA('OMS.Vendor_IBv3.0'!D:D)-1</f>
        <v>10</v>
      </c>
    </row>
    <row r="22" spans="1:8" x14ac:dyDescent="0.25">
      <c r="A22" s="177"/>
      <c r="B22" s="177" t="s">
        <v>2966</v>
      </c>
      <c r="C22" s="177"/>
      <c r="D22" s="178"/>
      <c r="E22" s="177">
        <v>88</v>
      </c>
      <c r="F22" s="177">
        <v>10</v>
      </c>
    </row>
    <row r="23" spans="1:8" x14ac:dyDescent="0.25">
      <c r="A23" s="48"/>
      <c r="B23" s="48" t="s">
        <v>15</v>
      </c>
      <c r="C23" s="48"/>
      <c r="D23" s="50"/>
      <c r="E23" s="48">
        <f>COUNTA(Customer!A:A)-1</f>
        <v>44</v>
      </c>
      <c r="F23" s="48">
        <f>COUNTA(Customer!D:D)-1</f>
        <v>32</v>
      </c>
    </row>
    <row r="24" spans="1:8" x14ac:dyDescent="0.25">
      <c r="A24" s="48"/>
      <c r="B24" s="48" t="s">
        <v>5233</v>
      </c>
      <c r="C24" s="48"/>
      <c r="D24" s="50"/>
      <c r="E24" s="48">
        <f>COUNTA('OMS.ACL_IBv3.0'!A:A)-1</f>
        <v>47</v>
      </c>
      <c r="F24" s="48">
        <f>COUNTA(Customer!D:D)-1</f>
        <v>32</v>
      </c>
    </row>
    <row r="25" spans="1:8" x14ac:dyDescent="0.25">
      <c r="A25" s="48"/>
      <c r="B25" s="48"/>
      <c r="C25" s="48"/>
      <c r="D25" s="50"/>
      <c r="E25" s="48"/>
      <c r="F25" s="48"/>
    </row>
    <row r="26" spans="1:8" x14ac:dyDescent="0.25">
      <c r="A26" s="48"/>
      <c r="B26" s="48" t="s">
        <v>18</v>
      </c>
      <c r="C26" s="48"/>
      <c r="D26" s="50"/>
      <c r="E26" s="48">
        <v>210</v>
      </c>
      <c r="F26" s="48">
        <v>40</v>
      </c>
    </row>
    <row r="27" spans="1:8" x14ac:dyDescent="0.25">
      <c r="A27" s="48"/>
      <c r="B27" s="48"/>
      <c r="C27" s="48"/>
      <c r="D27" s="50"/>
      <c r="E27" s="48"/>
      <c r="F27" s="48"/>
    </row>
    <row r="28" spans="1:8" x14ac:dyDescent="0.25">
      <c r="A28" s="110"/>
      <c r="B28" s="110" t="s">
        <v>2797</v>
      </c>
      <c r="C28" s="110"/>
      <c r="D28" s="131"/>
      <c r="E28" s="110">
        <v>226</v>
      </c>
      <c r="F28" s="110">
        <v>21</v>
      </c>
    </row>
    <row r="29" spans="1:8" x14ac:dyDescent="0.25">
      <c r="A29" s="48"/>
      <c r="B29" s="48" t="s">
        <v>17</v>
      </c>
      <c r="C29" s="48"/>
      <c r="D29" s="50"/>
      <c r="E29" s="48">
        <f>COUNTA('RPL.EnhancedBucketizedOrderForB'!A:A)-1</f>
        <v>85</v>
      </c>
      <c r="F29" s="48">
        <f>COUNTA('RPL.EnhancedBucketizedOrderForB'!B:B)-1</f>
        <v>85</v>
      </c>
    </row>
    <row r="30" spans="1:8" x14ac:dyDescent="0.25">
      <c r="A30" s="48"/>
      <c r="B30" s="48" t="s">
        <v>19</v>
      </c>
      <c r="C30" s="48"/>
      <c r="D30" s="50"/>
      <c r="E30" s="48">
        <f>COUNTA('Purchase Order Synch'!A:A)-1</f>
        <v>167</v>
      </c>
      <c r="F30" s="48">
        <f>COUNTA('Purchase Order Synch'!D:D)-1</f>
        <v>66</v>
      </c>
    </row>
    <row r="31" spans="1:8" x14ac:dyDescent="0.25">
      <c r="A31" s="48"/>
      <c r="B31" s="48" t="s">
        <v>20</v>
      </c>
      <c r="C31" s="48"/>
      <c r="D31" s="50"/>
      <c r="E31" s="48">
        <f>COUNTA('Purchase Order'!A:A)-1</f>
        <v>243</v>
      </c>
      <c r="F31" s="48">
        <f>COUNTA('Purchase Order'!D:D)-1</f>
        <v>95</v>
      </c>
    </row>
    <row r="32" spans="1:8" x14ac:dyDescent="0.25">
      <c r="A32" s="48"/>
      <c r="B32" s="48" t="s">
        <v>21</v>
      </c>
      <c r="C32" s="48"/>
      <c r="D32" s="50"/>
      <c r="E32" s="48">
        <f>COUNTA('PO as Replenishment Order'!A:A)-1</f>
        <v>243</v>
      </c>
      <c r="F32" s="48">
        <f>COUNTA('PO as Replenishment Order'!D:D)-1</f>
        <v>93</v>
      </c>
    </row>
    <row r="33" spans="1:6" x14ac:dyDescent="0.25">
      <c r="A33" s="48"/>
      <c r="B33" s="48" t="s">
        <v>22</v>
      </c>
      <c r="C33" s="48"/>
      <c r="D33" s="50"/>
      <c r="E33" s="48">
        <f>COUNTA('TMS.Shipment_IBv2.0'!A:A)-1</f>
        <v>362</v>
      </c>
      <c r="F33" s="48">
        <f>COUNTA('TMS.Shipment_IBv2.0'!D:D)-1</f>
        <v>52</v>
      </c>
    </row>
    <row r="34" spans="1:6" x14ac:dyDescent="0.25">
      <c r="A34" s="48"/>
      <c r="B34" s="48" t="s">
        <v>23</v>
      </c>
      <c r="C34" s="48"/>
      <c r="D34" s="50"/>
      <c r="E34" s="48">
        <f>COUNTA(TMS.ShipmentTrackingEventInbo!A:A)-1</f>
        <v>39</v>
      </c>
      <c r="F34" s="48">
        <f>COUNTA(TMS.ShipmentTrackingEventInbo!D:D)-1</f>
        <v>7</v>
      </c>
    </row>
    <row r="35" spans="1:6" x14ac:dyDescent="0.25">
      <c r="A35" s="48"/>
      <c r="B35" s="48" t="s">
        <v>24</v>
      </c>
      <c r="C35" s="48"/>
      <c r="D35" s="50"/>
      <c r="E35" s="48">
        <f>COUNTA('WMS.Inventory_IBv2.0'!A:A)-1</f>
        <v>39</v>
      </c>
      <c r="F35" s="48">
        <f>COUNTA('WMS.Inventory_IBv2.0'!D:D)-1</f>
        <v>14</v>
      </c>
    </row>
    <row r="36" spans="1:6" x14ac:dyDescent="0.25">
      <c r="A36" s="48"/>
      <c r="B36" s="48" t="s">
        <v>26</v>
      </c>
      <c r="C36" s="48"/>
      <c r="D36" s="50"/>
      <c r="E36" s="48">
        <f>COUNTA('OMS.Fund_IBv1.0'!A:A)-1</f>
        <v>22</v>
      </c>
      <c r="F36" s="48">
        <f>COUNTA('OMS.Fund_IBv1.0'!D:D)-1</f>
        <v>12</v>
      </c>
    </row>
    <row r="37" spans="1:6" x14ac:dyDescent="0.25">
      <c r="A37" s="48"/>
      <c r="B37" s="48" t="s">
        <v>27</v>
      </c>
      <c r="C37" s="48"/>
      <c r="D37" s="50"/>
      <c r="E37" s="48">
        <v>23</v>
      </c>
      <c r="F37" s="48">
        <v>13</v>
      </c>
    </row>
    <row r="38" spans="1:6" x14ac:dyDescent="0.25">
      <c r="A38" s="48"/>
      <c r="B38" s="48" t="s">
        <v>28</v>
      </c>
      <c r="C38" s="48"/>
      <c r="D38" s="50"/>
      <c r="E38" s="48">
        <v>21</v>
      </c>
      <c r="F38" s="48">
        <v>8</v>
      </c>
    </row>
    <row r="39" spans="1:6" x14ac:dyDescent="0.25">
      <c r="A39" s="48" t="s">
        <v>2934</v>
      </c>
      <c r="B39" s="48" t="s">
        <v>2933</v>
      </c>
      <c r="C39" s="48" t="s">
        <v>2935</v>
      </c>
      <c r="D39" s="50"/>
      <c r="E39" s="48"/>
      <c r="F39" s="48"/>
    </row>
    <row r="41" spans="1:6" x14ac:dyDescent="0.25">
      <c r="A41" s="48" t="s">
        <v>2815</v>
      </c>
      <c r="B41" s="48" t="s">
        <v>2962</v>
      </c>
      <c r="C41" s="48" t="s">
        <v>2963</v>
      </c>
      <c r="D41" s="50"/>
      <c r="E41" s="48"/>
      <c r="F41" s="48"/>
    </row>
    <row r="42" spans="1:6" x14ac:dyDescent="0.25">
      <c r="A42" s="48"/>
      <c r="B42" s="48"/>
      <c r="C42" s="48"/>
      <c r="D42" s="50"/>
      <c r="E42" s="48"/>
      <c r="F42" s="48"/>
    </row>
    <row r="43" spans="1:6" x14ac:dyDescent="0.25">
      <c r="A43" s="48"/>
      <c r="B43" s="48"/>
      <c r="C43" s="48"/>
      <c r="D43" s="50"/>
      <c r="E43" s="48"/>
      <c r="F43" s="48"/>
    </row>
    <row r="44" spans="1:6" x14ac:dyDescent="0.25">
      <c r="A44" s="48"/>
      <c r="B44" s="48"/>
      <c r="C44" s="48"/>
      <c r="D44" s="50"/>
      <c r="E44" s="49">
        <f>SUM(E2:E43)</f>
        <v>2683</v>
      </c>
      <c r="F44" s="49">
        <f>SUM(F2:F43)</f>
        <v>815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7E637-A1AF-4DDC-AD59-60A71A2D8E7B}">
  <dimension ref="A1:H126"/>
  <sheetViews>
    <sheetView workbookViewId="0">
      <pane ySplit="1" topLeftCell="A2" activePane="bottomLeft" state="frozen"/>
      <selection activeCell="B1" sqref="B1"/>
      <selection pane="bottomLeft" sqref="A1:XFD1048576"/>
    </sheetView>
  </sheetViews>
  <sheetFormatPr defaultColWidth="9.140625" defaultRowHeight="12.75" x14ac:dyDescent="0.2"/>
  <cols>
    <col min="1" max="1" width="34.7109375" style="32" bestFit="1" customWidth="1"/>
    <col min="2" max="2" width="22.42578125" style="32" bestFit="1" customWidth="1"/>
    <col min="3" max="3" width="9.28515625" style="43" bestFit="1" customWidth="1"/>
    <col min="4" max="4" width="15.7109375" style="43" bestFit="1" customWidth="1"/>
    <col min="5" max="5" width="49" style="33" customWidth="1"/>
    <col min="6" max="6" width="46.7109375" style="34" customWidth="1"/>
    <col min="7" max="7" width="16" style="33" bestFit="1" customWidth="1"/>
    <col min="8" max="8" width="74.140625" style="34" customWidth="1"/>
    <col min="9" max="16384" width="9.140625" style="32"/>
  </cols>
  <sheetData>
    <row r="1" spans="1:8" x14ac:dyDescent="0.2">
      <c r="A1" s="31" t="s">
        <v>32</v>
      </c>
      <c r="B1" s="31" t="s">
        <v>33</v>
      </c>
      <c r="C1" s="42" t="s">
        <v>34</v>
      </c>
      <c r="D1" s="42" t="s">
        <v>3</v>
      </c>
      <c r="E1" s="35" t="s">
        <v>35</v>
      </c>
      <c r="F1" s="36" t="s">
        <v>36</v>
      </c>
      <c r="G1" s="35" t="s">
        <v>37</v>
      </c>
      <c r="H1" s="36" t="s">
        <v>38</v>
      </c>
    </row>
    <row r="2" spans="1:8" x14ac:dyDescent="0.2">
      <c r="A2" s="72" t="s">
        <v>412</v>
      </c>
      <c r="B2" s="32" t="s">
        <v>40</v>
      </c>
      <c r="C2" s="43" t="s">
        <v>41</v>
      </c>
      <c r="D2" s="43" t="s">
        <v>41</v>
      </c>
      <c r="E2" s="41" t="s">
        <v>413</v>
      </c>
      <c r="G2" s="33">
        <v>128</v>
      </c>
      <c r="H2" s="34" t="s">
        <v>414</v>
      </c>
    </row>
    <row r="3" spans="1:8" x14ac:dyDescent="0.2">
      <c r="A3" s="32" t="s">
        <v>187</v>
      </c>
      <c r="B3" s="32" t="s">
        <v>40</v>
      </c>
      <c r="E3" s="41"/>
      <c r="G3" s="33">
        <v>128</v>
      </c>
      <c r="H3" s="34" t="s">
        <v>415</v>
      </c>
    </row>
    <row r="4" spans="1:8" ht="42.75" x14ac:dyDescent="0.2">
      <c r="A4" s="32" t="s">
        <v>416</v>
      </c>
      <c r="B4" s="32" t="s">
        <v>40</v>
      </c>
      <c r="C4" s="43" t="s">
        <v>41</v>
      </c>
      <c r="D4" s="43" t="s">
        <v>41</v>
      </c>
      <c r="E4" s="37" t="s">
        <v>417</v>
      </c>
      <c r="F4" s="44" t="s">
        <v>418</v>
      </c>
      <c r="G4" s="33">
        <v>128</v>
      </c>
      <c r="H4" s="34" t="s">
        <v>419</v>
      </c>
    </row>
    <row r="5" spans="1:8" ht="25.5" x14ac:dyDescent="0.2">
      <c r="A5" s="32" t="s">
        <v>420</v>
      </c>
      <c r="B5" s="32" t="s">
        <v>40</v>
      </c>
      <c r="D5" s="43" t="s">
        <v>41</v>
      </c>
      <c r="E5" s="37" t="s">
        <v>421</v>
      </c>
      <c r="G5" s="33">
        <v>255</v>
      </c>
      <c r="H5" s="34" t="s">
        <v>422</v>
      </c>
    </row>
    <row r="6" spans="1:8" ht="25.5" x14ac:dyDescent="0.2">
      <c r="A6" s="32" t="s">
        <v>118</v>
      </c>
      <c r="B6" s="32" t="s">
        <v>40</v>
      </c>
      <c r="H6" s="34" t="s">
        <v>423</v>
      </c>
    </row>
    <row r="7" spans="1:8" ht="25.5" x14ac:dyDescent="0.2">
      <c r="A7" s="32" t="s">
        <v>38</v>
      </c>
      <c r="B7" s="32" t="s">
        <v>40</v>
      </c>
      <c r="D7" s="43" t="s">
        <v>41</v>
      </c>
      <c r="E7" s="33" t="s">
        <v>424</v>
      </c>
      <c r="G7" s="33">
        <v>1024</v>
      </c>
      <c r="H7" s="34" t="s">
        <v>425</v>
      </c>
    </row>
    <row r="8" spans="1:8" x14ac:dyDescent="0.2">
      <c r="A8" s="32" t="s">
        <v>426</v>
      </c>
      <c r="B8" s="32" t="s">
        <v>40</v>
      </c>
      <c r="G8" s="33">
        <v>64</v>
      </c>
      <c r="H8" s="34" t="s">
        <v>427</v>
      </c>
    </row>
    <row r="9" spans="1:8" x14ac:dyDescent="0.2">
      <c r="A9" s="32" t="s">
        <v>428</v>
      </c>
      <c r="B9" s="32" t="s">
        <v>40</v>
      </c>
      <c r="G9" s="33">
        <v>64</v>
      </c>
      <c r="H9" s="34" t="s">
        <v>429</v>
      </c>
    </row>
    <row r="10" spans="1:8" ht="25.5" x14ac:dyDescent="0.2">
      <c r="A10" s="32" t="s">
        <v>430</v>
      </c>
      <c r="B10" s="32" t="s">
        <v>40</v>
      </c>
      <c r="D10" s="45" t="s">
        <v>41</v>
      </c>
      <c r="G10" s="33">
        <v>128</v>
      </c>
      <c r="H10" s="34" t="s">
        <v>431</v>
      </c>
    </row>
    <row r="11" spans="1:8" x14ac:dyDescent="0.2">
      <c r="A11" s="32" t="s">
        <v>432</v>
      </c>
      <c r="B11" s="32" t="s">
        <v>40</v>
      </c>
      <c r="D11" s="45" t="s">
        <v>41</v>
      </c>
      <c r="G11" s="33">
        <v>64</v>
      </c>
      <c r="H11" s="34" t="s">
        <v>432</v>
      </c>
    </row>
    <row r="12" spans="1:8" ht="38.25" x14ac:dyDescent="0.2">
      <c r="A12" s="32" t="s">
        <v>433</v>
      </c>
      <c r="B12" s="32" t="s">
        <v>262</v>
      </c>
      <c r="D12" s="45"/>
      <c r="E12" s="33">
        <v>130.51</v>
      </c>
      <c r="F12" s="34" t="s">
        <v>263</v>
      </c>
      <c r="H12" s="34" t="s">
        <v>434</v>
      </c>
    </row>
    <row r="13" spans="1:8" ht="25.5" x14ac:dyDescent="0.2">
      <c r="A13" s="32" t="s">
        <v>435</v>
      </c>
      <c r="B13" s="32" t="s">
        <v>262</v>
      </c>
      <c r="E13" s="33">
        <v>180.75</v>
      </c>
      <c r="F13" s="34" t="s">
        <v>263</v>
      </c>
      <c r="H13" s="34" t="s">
        <v>436</v>
      </c>
    </row>
    <row r="14" spans="1:8" x14ac:dyDescent="0.2">
      <c r="A14" s="32" t="s">
        <v>437</v>
      </c>
      <c r="B14" s="32" t="s">
        <v>262</v>
      </c>
      <c r="D14" s="45" t="s">
        <v>41</v>
      </c>
      <c r="E14" s="33">
        <v>185.25</v>
      </c>
      <c r="F14" s="34" t="s">
        <v>263</v>
      </c>
      <c r="H14" s="34" t="s">
        <v>438</v>
      </c>
    </row>
    <row r="15" spans="1:8" x14ac:dyDescent="0.2">
      <c r="A15" s="32" t="s">
        <v>439</v>
      </c>
      <c r="B15" s="32" t="s">
        <v>262</v>
      </c>
      <c r="F15" s="34" t="s">
        <v>263</v>
      </c>
      <c r="H15" s="34" t="s">
        <v>440</v>
      </c>
    </row>
    <row r="16" spans="1:8" x14ac:dyDescent="0.2">
      <c r="A16" s="32" t="s">
        <v>245</v>
      </c>
      <c r="B16" s="32" t="s">
        <v>46</v>
      </c>
      <c r="D16" s="43" t="s">
        <v>41</v>
      </c>
      <c r="E16" s="33" t="s">
        <v>246</v>
      </c>
      <c r="F16" s="34" t="s">
        <v>47</v>
      </c>
      <c r="G16" s="33" t="s">
        <v>48</v>
      </c>
      <c r="H16" s="34" t="s">
        <v>441</v>
      </c>
    </row>
    <row r="17" spans="1:8" x14ac:dyDescent="0.2">
      <c r="A17" s="32" t="s">
        <v>442</v>
      </c>
      <c r="B17" s="32" t="s">
        <v>262</v>
      </c>
      <c r="F17" s="34" t="s">
        <v>263</v>
      </c>
      <c r="H17" s="34" t="s">
        <v>443</v>
      </c>
    </row>
    <row r="18" spans="1:8" x14ac:dyDescent="0.2">
      <c r="A18" s="32" t="s">
        <v>444</v>
      </c>
      <c r="B18" s="32" t="s">
        <v>262</v>
      </c>
      <c r="F18" s="34" t="s">
        <v>263</v>
      </c>
      <c r="H18" s="34" t="s">
        <v>445</v>
      </c>
    </row>
    <row r="19" spans="1:8" x14ac:dyDescent="0.2">
      <c r="A19" s="32" t="s">
        <v>446</v>
      </c>
      <c r="B19" s="32" t="s">
        <v>262</v>
      </c>
      <c r="F19" s="34" t="s">
        <v>263</v>
      </c>
      <c r="H19" s="34" t="s">
        <v>447</v>
      </c>
    </row>
    <row r="20" spans="1:8" x14ac:dyDescent="0.2">
      <c r="A20" s="32" t="s">
        <v>448</v>
      </c>
      <c r="B20" s="32" t="s">
        <v>46</v>
      </c>
      <c r="F20" s="34" t="s">
        <v>47</v>
      </c>
      <c r="G20" s="33" t="s">
        <v>48</v>
      </c>
      <c r="H20" s="34" t="s">
        <v>449</v>
      </c>
    </row>
    <row r="21" spans="1:8" x14ac:dyDescent="0.2">
      <c r="A21" s="32" t="s">
        <v>450</v>
      </c>
      <c r="B21" s="32" t="s">
        <v>262</v>
      </c>
      <c r="F21" s="34" t="s">
        <v>263</v>
      </c>
      <c r="H21" s="34" t="s">
        <v>451</v>
      </c>
    </row>
    <row r="22" spans="1:8" x14ac:dyDescent="0.2">
      <c r="A22" s="32" t="s">
        <v>452</v>
      </c>
      <c r="B22" s="32" t="s">
        <v>46</v>
      </c>
      <c r="F22" s="34" t="s">
        <v>47</v>
      </c>
      <c r="G22" s="33" t="s">
        <v>48</v>
      </c>
      <c r="H22" s="34" t="s">
        <v>453</v>
      </c>
    </row>
    <row r="23" spans="1:8" x14ac:dyDescent="0.2">
      <c r="A23" s="32" t="s">
        <v>454</v>
      </c>
      <c r="B23" s="32" t="s">
        <v>271</v>
      </c>
      <c r="D23" s="45"/>
      <c r="E23" s="33">
        <v>12</v>
      </c>
      <c r="F23" s="34" t="s">
        <v>61</v>
      </c>
      <c r="H23" s="34" t="s">
        <v>455</v>
      </c>
    </row>
    <row r="24" spans="1:8" x14ac:dyDescent="0.2">
      <c r="A24" s="32" t="s">
        <v>456</v>
      </c>
      <c r="B24" s="32" t="s">
        <v>271</v>
      </c>
      <c r="D24" s="45"/>
      <c r="F24" s="34" t="s">
        <v>61</v>
      </c>
      <c r="H24" s="34" t="s">
        <v>457</v>
      </c>
    </row>
    <row r="25" spans="1:8" x14ac:dyDescent="0.2">
      <c r="A25" s="32" t="s">
        <v>458</v>
      </c>
      <c r="B25" s="32" t="s">
        <v>271</v>
      </c>
      <c r="D25" s="45"/>
      <c r="F25" s="34" t="s">
        <v>61</v>
      </c>
      <c r="H25" s="34" t="s">
        <v>459</v>
      </c>
    </row>
    <row r="26" spans="1:8" x14ac:dyDescent="0.2">
      <c r="A26" s="32" t="s">
        <v>460</v>
      </c>
      <c r="B26" s="32" t="s">
        <v>262</v>
      </c>
      <c r="F26" s="34" t="s">
        <v>263</v>
      </c>
      <c r="H26" s="34" t="s">
        <v>461</v>
      </c>
    </row>
    <row r="27" spans="1:8" x14ac:dyDescent="0.2">
      <c r="A27" s="32" t="s">
        <v>462</v>
      </c>
      <c r="B27" s="32" t="s">
        <v>262</v>
      </c>
      <c r="F27" s="34" t="s">
        <v>263</v>
      </c>
      <c r="H27" s="34" t="s">
        <v>463</v>
      </c>
    </row>
    <row r="28" spans="1:8" x14ac:dyDescent="0.2">
      <c r="A28" s="32" t="s">
        <v>464</v>
      </c>
      <c r="B28" s="32" t="s">
        <v>262</v>
      </c>
      <c r="F28" s="34" t="s">
        <v>263</v>
      </c>
      <c r="H28" s="34" t="s">
        <v>465</v>
      </c>
    </row>
    <row r="29" spans="1:8" x14ac:dyDescent="0.2">
      <c r="A29" s="32" t="s">
        <v>466</v>
      </c>
      <c r="B29" s="32" t="s">
        <v>46</v>
      </c>
      <c r="F29" s="34" t="s">
        <v>47</v>
      </c>
      <c r="G29" s="33" t="s">
        <v>48</v>
      </c>
      <c r="H29" s="34" t="s">
        <v>467</v>
      </c>
    </row>
    <row r="30" spans="1:8" x14ac:dyDescent="0.2">
      <c r="A30" s="32" t="s">
        <v>468</v>
      </c>
      <c r="B30" s="32" t="s">
        <v>262</v>
      </c>
      <c r="F30" s="34" t="s">
        <v>263</v>
      </c>
      <c r="H30" s="34" t="s">
        <v>469</v>
      </c>
    </row>
    <row r="31" spans="1:8" x14ac:dyDescent="0.2">
      <c r="A31" s="32" t="s">
        <v>470</v>
      </c>
      <c r="B31" s="32" t="s">
        <v>46</v>
      </c>
      <c r="F31" s="34" t="s">
        <v>47</v>
      </c>
      <c r="G31" s="33" t="s">
        <v>48</v>
      </c>
      <c r="H31" s="34" t="s">
        <v>471</v>
      </c>
    </row>
    <row r="32" spans="1:8" x14ac:dyDescent="0.2">
      <c r="A32" s="32" t="s">
        <v>472</v>
      </c>
      <c r="B32" s="32" t="s">
        <v>262</v>
      </c>
      <c r="F32" s="34" t="s">
        <v>263</v>
      </c>
      <c r="H32" s="34" t="s">
        <v>473</v>
      </c>
    </row>
    <row r="33" spans="1:8" x14ac:dyDescent="0.2">
      <c r="A33" s="32" t="s">
        <v>474</v>
      </c>
      <c r="B33" s="32" t="s">
        <v>262</v>
      </c>
      <c r="F33" s="34" t="s">
        <v>263</v>
      </c>
      <c r="H33" s="34" t="s">
        <v>475</v>
      </c>
    </row>
    <row r="34" spans="1:8" x14ac:dyDescent="0.2">
      <c r="A34" s="32" t="s">
        <v>476</v>
      </c>
      <c r="B34" s="32" t="s">
        <v>262</v>
      </c>
      <c r="F34" s="34" t="s">
        <v>263</v>
      </c>
      <c r="H34" s="34" t="s">
        <v>477</v>
      </c>
    </row>
    <row r="35" spans="1:8" x14ac:dyDescent="0.2">
      <c r="A35" s="32" t="s">
        <v>478</v>
      </c>
      <c r="B35" s="32" t="s">
        <v>46</v>
      </c>
      <c r="F35" s="34" t="s">
        <v>47</v>
      </c>
      <c r="G35" s="33" t="s">
        <v>48</v>
      </c>
      <c r="H35" s="34" t="s">
        <v>479</v>
      </c>
    </row>
    <row r="36" spans="1:8" x14ac:dyDescent="0.2">
      <c r="A36" s="32" t="s">
        <v>480</v>
      </c>
      <c r="B36" s="32" t="s">
        <v>262</v>
      </c>
      <c r="F36" s="34" t="s">
        <v>263</v>
      </c>
      <c r="H36" s="34" t="s">
        <v>481</v>
      </c>
    </row>
    <row r="37" spans="1:8" x14ac:dyDescent="0.2">
      <c r="A37" s="32" t="s">
        <v>482</v>
      </c>
      <c r="B37" s="32" t="s">
        <v>46</v>
      </c>
      <c r="F37" s="34" t="s">
        <v>47</v>
      </c>
      <c r="G37" s="33" t="s">
        <v>48</v>
      </c>
      <c r="H37" s="34" t="s">
        <v>483</v>
      </c>
    </row>
    <row r="38" spans="1:8" x14ac:dyDescent="0.2">
      <c r="A38" s="32" t="s">
        <v>484</v>
      </c>
      <c r="B38" s="32" t="s">
        <v>262</v>
      </c>
      <c r="F38" s="34" t="s">
        <v>263</v>
      </c>
      <c r="H38" s="34" t="s">
        <v>485</v>
      </c>
    </row>
    <row r="39" spans="1:8" x14ac:dyDescent="0.2">
      <c r="A39" s="32" t="s">
        <v>486</v>
      </c>
      <c r="B39" s="32" t="s">
        <v>262</v>
      </c>
      <c r="F39" s="34" t="s">
        <v>263</v>
      </c>
      <c r="H39" s="34" t="s">
        <v>487</v>
      </c>
    </row>
    <row r="40" spans="1:8" ht="25.5" x14ac:dyDescent="0.2">
      <c r="A40" s="32" t="s">
        <v>488</v>
      </c>
      <c r="B40" s="32" t="s">
        <v>46</v>
      </c>
      <c r="D40" s="43" t="s">
        <v>41</v>
      </c>
      <c r="E40" s="33" t="s">
        <v>489</v>
      </c>
      <c r="F40" s="34" t="s">
        <v>47</v>
      </c>
      <c r="G40" s="33" t="s">
        <v>48</v>
      </c>
      <c r="H40" s="41" t="s">
        <v>490</v>
      </c>
    </row>
    <row r="41" spans="1:8" x14ac:dyDescent="0.2">
      <c r="A41" s="32" t="s">
        <v>491</v>
      </c>
      <c r="B41" s="32" t="s">
        <v>40</v>
      </c>
      <c r="G41" s="33">
        <v>64</v>
      </c>
      <c r="H41" s="34" t="s">
        <v>492</v>
      </c>
    </row>
    <row r="42" spans="1:8" x14ac:dyDescent="0.2">
      <c r="A42" s="32" t="s">
        <v>493</v>
      </c>
      <c r="B42" s="32" t="s">
        <v>46</v>
      </c>
      <c r="F42" s="34" t="s">
        <v>47</v>
      </c>
      <c r="G42" s="33" t="s">
        <v>48</v>
      </c>
      <c r="H42" s="41" t="s">
        <v>494</v>
      </c>
    </row>
    <row r="43" spans="1:8" ht="25.5" x14ac:dyDescent="0.2">
      <c r="A43" s="32" t="s">
        <v>495</v>
      </c>
      <c r="B43" s="32" t="s">
        <v>40</v>
      </c>
      <c r="G43" s="33">
        <v>64</v>
      </c>
      <c r="H43" s="34" t="s">
        <v>496</v>
      </c>
    </row>
    <row r="44" spans="1:8" ht="25.5" x14ac:dyDescent="0.2">
      <c r="A44" s="32" t="s">
        <v>497</v>
      </c>
      <c r="B44" s="32" t="s">
        <v>46</v>
      </c>
      <c r="D44" s="43" t="s">
        <v>41</v>
      </c>
      <c r="E44" s="33" t="s">
        <v>498</v>
      </c>
      <c r="F44" s="34" t="s">
        <v>47</v>
      </c>
      <c r="G44" s="33" t="s">
        <v>48</v>
      </c>
      <c r="H44" s="34" t="s">
        <v>499</v>
      </c>
    </row>
    <row r="45" spans="1:8" ht="38.25" x14ac:dyDescent="0.2">
      <c r="A45" s="32" t="s">
        <v>500</v>
      </c>
      <c r="B45" s="32" t="s">
        <v>46</v>
      </c>
      <c r="D45" s="43" t="s">
        <v>41</v>
      </c>
      <c r="E45" s="33" t="s">
        <v>498</v>
      </c>
      <c r="F45" s="34" t="s">
        <v>47</v>
      </c>
      <c r="G45" s="33" t="s">
        <v>48</v>
      </c>
      <c r="H45" s="34" t="s">
        <v>501</v>
      </c>
    </row>
    <row r="46" spans="1:8" ht="51" x14ac:dyDescent="0.2">
      <c r="A46" s="32" t="s">
        <v>502</v>
      </c>
      <c r="B46" s="32" t="s">
        <v>262</v>
      </c>
      <c r="F46" s="34" t="s">
        <v>263</v>
      </c>
      <c r="H46" s="34" t="s">
        <v>503</v>
      </c>
    </row>
    <row r="47" spans="1:8" ht="25.5" x14ac:dyDescent="0.2">
      <c r="A47" s="32" t="s">
        <v>504</v>
      </c>
      <c r="B47" s="32" t="s">
        <v>40</v>
      </c>
      <c r="H47" s="34" t="s">
        <v>505</v>
      </c>
    </row>
    <row r="48" spans="1:8" x14ac:dyDescent="0.2">
      <c r="A48" s="32" t="s">
        <v>506</v>
      </c>
      <c r="B48" s="32" t="s">
        <v>40</v>
      </c>
      <c r="G48" s="33">
        <v>128</v>
      </c>
      <c r="H48" s="34" t="s">
        <v>507</v>
      </c>
    </row>
    <row r="49" spans="1:8" x14ac:dyDescent="0.2">
      <c r="A49" s="32" t="s">
        <v>508</v>
      </c>
      <c r="B49" s="32" t="s">
        <v>40</v>
      </c>
      <c r="G49" s="33">
        <v>128</v>
      </c>
      <c r="H49" s="34" t="s">
        <v>509</v>
      </c>
    </row>
    <row r="50" spans="1:8" x14ac:dyDescent="0.2">
      <c r="A50" s="32" t="s">
        <v>510</v>
      </c>
      <c r="B50" s="32" t="s">
        <v>258</v>
      </c>
      <c r="D50" s="43" t="s">
        <v>41</v>
      </c>
      <c r="E50" s="33">
        <v>20000101</v>
      </c>
      <c r="F50" s="34" t="s">
        <v>259</v>
      </c>
      <c r="H50" s="34" t="s">
        <v>511</v>
      </c>
    </row>
    <row r="51" spans="1:8" x14ac:dyDescent="0.2">
      <c r="A51" s="32" t="s">
        <v>512</v>
      </c>
      <c r="B51" s="32" t="s">
        <v>258</v>
      </c>
      <c r="F51" s="34" t="s">
        <v>259</v>
      </c>
      <c r="H51" s="34" t="s">
        <v>513</v>
      </c>
    </row>
    <row r="52" spans="1:8" x14ac:dyDescent="0.2">
      <c r="A52" s="72" t="s">
        <v>113</v>
      </c>
      <c r="B52" s="32" t="s">
        <v>114</v>
      </c>
      <c r="C52" s="43" t="s">
        <v>41</v>
      </c>
      <c r="D52" s="43" t="s">
        <v>41</v>
      </c>
      <c r="E52" s="33">
        <v>1</v>
      </c>
      <c r="F52" s="34" t="s">
        <v>115</v>
      </c>
      <c r="G52" s="33">
        <v>1</v>
      </c>
      <c r="H52" s="34" t="s">
        <v>514</v>
      </c>
    </row>
    <row r="53" spans="1:8" ht="25.5" x14ac:dyDescent="0.2">
      <c r="A53" s="32" t="s">
        <v>515</v>
      </c>
      <c r="B53" s="32" t="s">
        <v>271</v>
      </c>
      <c r="F53" s="34" t="s">
        <v>61</v>
      </c>
      <c r="H53" s="34" t="s">
        <v>516</v>
      </c>
    </row>
    <row r="54" spans="1:8" x14ac:dyDescent="0.2">
      <c r="A54" s="32" t="s">
        <v>517</v>
      </c>
      <c r="B54" s="32" t="s">
        <v>46</v>
      </c>
      <c r="F54" s="34" t="s">
        <v>47</v>
      </c>
      <c r="G54" s="33" t="s">
        <v>48</v>
      </c>
      <c r="H54" s="34" t="s">
        <v>518</v>
      </c>
    </row>
    <row r="55" spans="1:8" x14ac:dyDescent="0.2">
      <c r="A55" s="32" t="s">
        <v>519</v>
      </c>
      <c r="B55" s="32" t="s">
        <v>271</v>
      </c>
      <c r="F55" s="34" t="s">
        <v>61</v>
      </c>
      <c r="H55" s="34" t="s">
        <v>520</v>
      </c>
    </row>
    <row r="56" spans="1:8" x14ac:dyDescent="0.2">
      <c r="A56" s="32" t="s">
        <v>521</v>
      </c>
      <c r="B56" s="32" t="s">
        <v>46</v>
      </c>
      <c r="F56" s="34" t="s">
        <v>47</v>
      </c>
      <c r="G56" s="33" t="s">
        <v>48</v>
      </c>
      <c r="H56" s="34" t="s">
        <v>522</v>
      </c>
    </row>
    <row r="57" spans="1:8" x14ac:dyDescent="0.2">
      <c r="A57" s="32" t="s">
        <v>523</v>
      </c>
      <c r="B57" s="32" t="s">
        <v>271</v>
      </c>
      <c r="F57" s="34" t="s">
        <v>61</v>
      </c>
      <c r="H57" s="34" t="s">
        <v>524</v>
      </c>
    </row>
    <row r="58" spans="1:8" x14ac:dyDescent="0.2">
      <c r="A58" s="32" t="s">
        <v>525</v>
      </c>
      <c r="B58" s="32" t="s">
        <v>46</v>
      </c>
      <c r="F58" s="34" t="s">
        <v>47</v>
      </c>
      <c r="G58" s="33" t="s">
        <v>48</v>
      </c>
      <c r="H58" s="34" t="s">
        <v>526</v>
      </c>
    </row>
    <row r="59" spans="1:8" x14ac:dyDescent="0.2">
      <c r="A59" s="32" t="s">
        <v>527</v>
      </c>
      <c r="B59" s="32" t="s">
        <v>271</v>
      </c>
      <c r="F59" s="34" t="s">
        <v>61</v>
      </c>
      <c r="H59" s="34" t="s">
        <v>528</v>
      </c>
    </row>
    <row r="60" spans="1:8" x14ac:dyDescent="0.2">
      <c r="A60" s="32" t="s">
        <v>529</v>
      </c>
      <c r="B60" s="32" t="s">
        <v>46</v>
      </c>
      <c r="F60" s="34" t="s">
        <v>47</v>
      </c>
      <c r="G60" s="33" t="s">
        <v>48</v>
      </c>
      <c r="H60" s="34" t="s">
        <v>530</v>
      </c>
    </row>
    <row r="61" spans="1:8" x14ac:dyDescent="0.2">
      <c r="A61" s="32" t="s">
        <v>531</v>
      </c>
      <c r="B61" s="32" t="s">
        <v>271</v>
      </c>
      <c r="F61" s="34" t="s">
        <v>61</v>
      </c>
      <c r="H61" s="34" t="s">
        <v>532</v>
      </c>
    </row>
    <row r="62" spans="1:8" x14ac:dyDescent="0.2">
      <c r="A62" s="32" t="s">
        <v>533</v>
      </c>
      <c r="B62" s="32" t="s">
        <v>46</v>
      </c>
      <c r="F62" s="34" t="s">
        <v>47</v>
      </c>
      <c r="G62" s="33" t="s">
        <v>48</v>
      </c>
      <c r="H62" s="34" t="s">
        <v>534</v>
      </c>
    </row>
    <row r="63" spans="1:8" x14ac:dyDescent="0.2">
      <c r="A63" s="32" t="s">
        <v>535</v>
      </c>
      <c r="B63" s="32" t="s">
        <v>40</v>
      </c>
      <c r="G63" s="33">
        <v>128</v>
      </c>
      <c r="H63" s="34" t="s">
        <v>536</v>
      </c>
    </row>
    <row r="64" spans="1:8" ht="25.5" x14ac:dyDescent="0.2">
      <c r="A64" s="38" t="s">
        <v>537</v>
      </c>
      <c r="B64" s="32" t="s">
        <v>40</v>
      </c>
      <c r="E64" s="39"/>
      <c r="G64" s="33">
        <v>128</v>
      </c>
      <c r="H64" s="34" t="s">
        <v>538</v>
      </c>
    </row>
    <row r="65" spans="1:8" ht="25.5" x14ac:dyDescent="0.2">
      <c r="A65" s="32" t="s">
        <v>539</v>
      </c>
      <c r="B65" s="32" t="s">
        <v>114</v>
      </c>
      <c r="F65" s="34" t="s">
        <v>115</v>
      </c>
      <c r="G65" s="33">
        <v>1</v>
      </c>
      <c r="H65" s="34" t="s">
        <v>540</v>
      </c>
    </row>
    <row r="66" spans="1:8" ht="25.5" x14ac:dyDescent="0.2">
      <c r="A66" s="32" t="s">
        <v>541</v>
      </c>
      <c r="B66" s="32" t="s">
        <v>114</v>
      </c>
      <c r="F66" s="34" t="s">
        <v>115</v>
      </c>
      <c r="G66" s="33">
        <v>1</v>
      </c>
      <c r="H66" s="34" t="s">
        <v>542</v>
      </c>
    </row>
    <row r="67" spans="1:8" x14ac:dyDescent="0.2">
      <c r="A67" s="32" t="s">
        <v>543</v>
      </c>
      <c r="B67" s="32" t="s">
        <v>114</v>
      </c>
      <c r="F67" s="34" t="s">
        <v>115</v>
      </c>
      <c r="G67" s="33">
        <v>1</v>
      </c>
      <c r="H67" s="34" t="s">
        <v>544</v>
      </c>
    </row>
    <row r="68" spans="1:8" x14ac:dyDescent="0.2">
      <c r="A68" s="32" t="s">
        <v>545</v>
      </c>
      <c r="B68" s="32" t="s">
        <v>114</v>
      </c>
      <c r="F68" s="34" t="s">
        <v>115</v>
      </c>
      <c r="G68" s="33">
        <v>1</v>
      </c>
      <c r="H68" s="34" t="s">
        <v>546</v>
      </c>
    </row>
    <row r="69" spans="1:8" ht="25.5" x14ac:dyDescent="0.2">
      <c r="A69" s="32" t="s">
        <v>547</v>
      </c>
      <c r="B69" s="32" t="s">
        <v>40</v>
      </c>
      <c r="G69" s="33">
        <v>64</v>
      </c>
      <c r="H69" s="34" t="s">
        <v>548</v>
      </c>
    </row>
    <row r="70" spans="1:8" ht="38.25" x14ac:dyDescent="0.2">
      <c r="A70" s="32" t="s">
        <v>549</v>
      </c>
      <c r="B70" s="32" t="s">
        <v>46</v>
      </c>
      <c r="F70" s="34" t="s">
        <v>550</v>
      </c>
      <c r="H70" s="34" t="s">
        <v>551</v>
      </c>
    </row>
    <row r="71" spans="1:8" x14ac:dyDescent="0.2">
      <c r="A71" s="32" t="s">
        <v>552</v>
      </c>
      <c r="B71" s="32" t="s">
        <v>40</v>
      </c>
      <c r="G71" s="33">
        <v>64</v>
      </c>
      <c r="H71" s="34" t="s">
        <v>553</v>
      </c>
    </row>
    <row r="72" spans="1:8" x14ac:dyDescent="0.2">
      <c r="A72" s="32" t="s">
        <v>554</v>
      </c>
      <c r="B72" s="32" t="s">
        <v>40</v>
      </c>
      <c r="G72" s="33">
        <v>64</v>
      </c>
      <c r="H72" s="34" t="s">
        <v>555</v>
      </c>
    </row>
    <row r="73" spans="1:8" x14ac:dyDescent="0.2">
      <c r="A73" s="32" t="s">
        <v>556</v>
      </c>
      <c r="B73" s="32" t="s">
        <v>114</v>
      </c>
      <c r="F73" s="34" t="s">
        <v>115</v>
      </c>
      <c r="G73" s="33">
        <v>1</v>
      </c>
      <c r="H73" s="34" t="s">
        <v>557</v>
      </c>
    </row>
    <row r="74" spans="1:8" x14ac:dyDescent="0.2">
      <c r="A74" s="32" t="s">
        <v>558</v>
      </c>
      <c r="B74" s="32" t="s">
        <v>114</v>
      </c>
      <c r="F74" s="34" t="s">
        <v>115</v>
      </c>
      <c r="G74" s="33">
        <v>1</v>
      </c>
      <c r="H74" s="34" t="s">
        <v>559</v>
      </c>
    </row>
    <row r="75" spans="1:8" x14ac:dyDescent="0.2">
      <c r="A75" s="32" t="s">
        <v>560</v>
      </c>
      <c r="B75" s="32" t="s">
        <v>40</v>
      </c>
      <c r="G75" s="33">
        <v>64</v>
      </c>
      <c r="H75" s="34" t="s">
        <v>561</v>
      </c>
    </row>
    <row r="76" spans="1:8" x14ac:dyDescent="0.2">
      <c r="A76" s="32" t="s">
        <v>562</v>
      </c>
      <c r="B76" s="32" t="s">
        <v>40</v>
      </c>
      <c r="G76" s="33">
        <v>64</v>
      </c>
      <c r="H76" s="34" t="s">
        <v>563</v>
      </c>
    </row>
    <row r="77" spans="1:8" ht="25.5" x14ac:dyDescent="0.2">
      <c r="A77" s="32" t="s">
        <v>564</v>
      </c>
      <c r="B77" s="32" t="s">
        <v>262</v>
      </c>
      <c r="F77" s="34" t="s">
        <v>263</v>
      </c>
      <c r="H77" s="34" t="s">
        <v>565</v>
      </c>
    </row>
    <row r="78" spans="1:8" ht="25.5" x14ac:dyDescent="0.2">
      <c r="A78" s="32" t="s">
        <v>566</v>
      </c>
      <c r="B78" s="32" t="s">
        <v>46</v>
      </c>
      <c r="F78" s="34" t="s">
        <v>47</v>
      </c>
      <c r="G78" s="33" t="s">
        <v>48</v>
      </c>
      <c r="H78" s="34" t="s">
        <v>567</v>
      </c>
    </row>
    <row r="79" spans="1:8" ht="38.25" x14ac:dyDescent="0.2">
      <c r="A79" s="32" t="s">
        <v>568</v>
      </c>
      <c r="B79" s="32" t="s">
        <v>46</v>
      </c>
      <c r="F79" s="34" t="s">
        <v>47</v>
      </c>
      <c r="G79" s="33" t="s">
        <v>48</v>
      </c>
      <c r="H79" s="34" t="s">
        <v>569</v>
      </c>
    </row>
    <row r="80" spans="1:8" x14ac:dyDescent="0.2">
      <c r="A80" s="32" t="s">
        <v>570</v>
      </c>
      <c r="B80" s="32" t="s">
        <v>40</v>
      </c>
      <c r="G80" s="33">
        <v>64</v>
      </c>
      <c r="H80" s="34" t="s">
        <v>571</v>
      </c>
    </row>
    <row r="81" spans="1:8" x14ac:dyDescent="0.2">
      <c r="A81" s="32" t="s">
        <v>572</v>
      </c>
      <c r="B81" s="32" t="s">
        <v>40</v>
      </c>
      <c r="G81" s="33">
        <v>128</v>
      </c>
      <c r="H81" s="34" t="s">
        <v>573</v>
      </c>
    </row>
    <row r="82" spans="1:8" x14ac:dyDescent="0.2">
      <c r="A82" s="32" t="s">
        <v>574</v>
      </c>
      <c r="B82" s="32" t="s">
        <v>40</v>
      </c>
      <c r="G82" s="33">
        <v>128</v>
      </c>
      <c r="H82" s="34" t="s">
        <v>575</v>
      </c>
    </row>
    <row r="83" spans="1:8" x14ac:dyDescent="0.2">
      <c r="A83" s="32" t="s">
        <v>576</v>
      </c>
      <c r="B83" s="32" t="s">
        <v>343</v>
      </c>
      <c r="F83" s="34" t="s">
        <v>344</v>
      </c>
      <c r="H83" s="34" t="s">
        <v>577</v>
      </c>
    </row>
    <row r="84" spans="1:8" x14ac:dyDescent="0.2">
      <c r="A84" s="32" t="s">
        <v>578</v>
      </c>
      <c r="B84" s="32" t="s">
        <v>60</v>
      </c>
      <c r="F84" s="34" t="s">
        <v>61</v>
      </c>
      <c r="H84" s="34" t="s">
        <v>579</v>
      </c>
    </row>
    <row r="85" spans="1:8" ht="25.5" x14ac:dyDescent="0.2">
      <c r="A85" s="32" t="s">
        <v>580</v>
      </c>
      <c r="B85" s="32" t="s">
        <v>40</v>
      </c>
      <c r="G85" s="33">
        <v>256</v>
      </c>
      <c r="H85" s="34" t="s">
        <v>581</v>
      </c>
    </row>
    <row r="86" spans="1:8" ht="25.5" x14ac:dyDescent="0.2">
      <c r="A86" s="32" t="s">
        <v>582</v>
      </c>
      <c r="B86" s="32" t="s">
        <v>40</v>
      </c>
      <c r="G86" s="33">
        <v>64</v>
      </c>
      <c r="H86" s="34" t="s">
        <v>583</v>
      </c>
    </row>
    <row r="87" spans="1:8" ht="38.25" x14ac:dyDescent="0.2">
      <c r="A87" s="32" t="s">
        <v>584</v>
      </c>
      <c r="B87" s="32" t="s">
        <v>114</v>
      </c>
      <c r="F87" s="34" t="s">
        <v>115</v>
      </c>
      <c r="G87" s="33">
        <v>1</v>
      </c>
      <c r="H87" s="34" t="s">
        <v>585</v>
      </c>
    </row>
    <row r="88" spans="1:8" x14ac:dyDescent="0.2">
      <c r="A88" s="32" t="s">
        <v>586</v>
      </c>
      <c r="B88" s="32" t="s">
        <v>40</v>
      </c>
      <c r="G88" s="33">
        <v>64</v>
      </c>
      <c r="H88" s="34" t="s">
        <v>587</v>
      </c>
    </row>
    <row r="89" spans="1:8" x14ac:dyDescent="0.2">
      <c r="A89" s="32" t="s">
        <v>588</v>
      </c>
      <c r="B89" s="32" t="s">
        <v>40</v>
      </c>
      <c r="H89" s="34" t="s">
        <v>589</v>
      </c>
    </row>
    <row r="90" spans="1:8" x14ac:dyDescent="0.2">
      <c r="A90" s="32" t="s">
        <v>590</v>
      </c>
      <c r="B90" s="32" t="s">
        <v>40</v>
      </c>
      <c r="H90" s="34" t="s">
        <v>591</v>
      </c>
    </row>
    <row r="91" spans="1:8" ht="38.25" x14ac:dyDescent="0.2">
      <c r="A91" s="32" t="s">
        <v>592</v>
      </c>
      <c r="B91" s="32" t="s">
        <v>40</v>
      </c>
      <c r="G91" s="33">
        <v>1024</v>
      </c>
      <c r="H91" s="34" t="s">
        <v>593</v>
      </c>
    </row>
    <row r="92" spans="1:8" ht="38.25" x14ac:dyDescent="0.2">
      <c r="A92" s="32" t="s">
        <v>594</v>
      </c>
      <c r="B92" s="32" t="s">
        <v>40</v>
      </c>
      <c r="E92" s="40" t="s">
        <v>595</v>
      </c>
      <c r="G92" s="33">
        <v>1024</v>
      </c>
      <c r="H92" s="34" t="s">
        <v>596</v>
      </c>
    </row>
    <row r="93" spans="1:8" x14ac:dyDescent="0.2">
      <c r="A93" s="32" t="s">
        <v>597</v>
      </c>
      <c r="B93" s="32" t="s">
        <v>262</v>
      </c>
      <c r="F93" s="34" t="s">
        <v>263</v>
      </c>
      <c r="H93" s="34" t="s">
        <v>598</v>
      </c>
    </row>
    <row r="94" spans="1:8" x14ac:dyDescent="0.2">
      <c r="A94" s="32" t="s">
        <v>599</v>
      </c>
      <c r="B94" s="32" t="s">
        <v>46</v>
      </c>
      <c r="F94" s="34" t="s">
        <v>47</v>
      </c>
      <c r="G94" s="33" t="s">
        <v>48</v>
      </c>
      <c r="H94" s="34" t="s">
        <v>600</v>
      </c>
    </row>
    <row r="95" spans="1:8" x14ac:dyDescent="0.2">
      <c r="A95" s="32" t="s">
        <v>601</v>
      </c>
      <c r="B95" s="32" t="s">
        <v>262</v>
      </c>
      <c r="F95" s="34" t="s">
        <v>263</v>
      </c>
      <c r="H95" s="34" t="s">
        <v>602</v>
      </c>
    </row>
    <row r="96" spans="1:8" x14ac:dyDescent="0.2">
      <c r="A96" s="32" t="s">
        <v>603</v>
      </c>
      <c r="B96" s="32" t="s">
        <v>46</v>
      </c>
      <c r="F96" s="34" t="s">
        <v>47</v>
      </c>
      <c r="G96" s="33" t="s">
        <v>48</v>
      </c>
      <c r="H96" s="34" t="s">
        <v>604</v>
      </c>
    </row>
    <row r="97" spans="1:8" x14ac:dyDescent="0.2">
      <c r="A97" s="32" t="s">
        <v>605</v>
      </c>
      <c r="B97" s="32" t="s">
        <v>262</v>
      </c>
      <c r="F97" s="34" t="s">
        <v>263</v>
      </c>
      <c r="H97" s="34" t="s">
        <v>606</v>
      </c>
    </row>
    <row r="98" spans="1:8" x14ac:dyDescent="0.2">
      <c r="A98" s="32" t="s">
        <v>607</v>
      </c>
      <c r="B98" s="32" t="s">
        <v>46</v>
      </c>
      <c r="F98" s="34" t="s">
        <v>47</v>
      </c>
      <c r="G98" s="33" t="s">
        <v>48</v>
      </c>
      <c r="H98" s="34" t="s">
        <v>608</v>
      </c>
    </row>
    <row r="99" spans="1:8" ht="25.5" x14ac:dyDescent="0.2">
      <c r="A99" s="32" t="s">
        <v>609</v>
      </c>
      <c r="B99" s="32" t="s">
        <v>46</v>
      </c>
      <c r="F99" s="34" t="s">
        <v>47</v>
      </c>
      <c r="G99" s="33" t="s">
        <v>48</v>
      </c>
      <c r="H99" s="34" t="s">
        <v>610</v>
      </c>
    </row>
    <row r="100" spans="1:8" ht="25.5" x14ac:dyDescent="0.2">
      <c r="A100" s="32" t="s">
        <v>611</v>
      </c>
      <c r="B100" s="32" t="s">
        <v>343</v>
      </c>
      <c r="F100" s="34" t="s">
        <v>344</v>
      </c>
      <c r="H100" s="34" t="s">
        <v>612</v>
      </c>
    </row>
    <row r="101" spans="1:8" ht="25.5" x14ac:dyDescent="0.2">
      <c r="A101" s="32" t="s">
        <v>613</v>
      </c>
      <c r="B101" s="32" t="s">
        <v>343</v>
      </c>
      <c r="F101" s="34" t="s">
        <v>344</v>
      </c>
      <c r="H101" s="34" t="s">
        <v>614</v>
      </c>
    </row>
    <row r="102" spans="1:8" x14ac:dyDescent="0.2">
      <c r="A102" s="32" t="s">
        <v>615</v>
      </c>
      <c r="B102" s="32" t="s">
        <v>114</v>
      </c>
      <c r="F102" s="34" t="s">
        <v>115</v>
      </c>
      <c r="G102" s="33">
        <v>1</v>
      </c>
      <c r="H102" s="34" t="s">
        <v>616</v>
      </c>
    </row>
    <row r="103" spans="1:8" x14ac:dyDescent="0.2">
      <c r="A103" s="32" t="s">
        <v>617</v>
      </c>
      <c r="B103" s="32" t="s">
        <v>40</v>
      </c>
      <c r="G103" s="33">
        <v>64</v>
      </c>
      <c r="H103" s="34" t="s">
        <v>618</v>
      </c>
    </row>
    <row r="104" spans="1:8" ht="25.5" x14ac:dyDescent="0.2">
      <c r="A104" s="32" t="s">
        <v>619</v>
      </c>
      <c r="B104" s="32" t="s">
        <v>46</v>
      </c>
      <c r="F104" s="34" t="s">
        <v>47</v>
      </c>
      <c r="G104" s="33" t="s">
        <v>48</v>
      </c>
      <c r="H104" s="34" t="s">
        <v>620</v>
      </c>
    </row>
    <row r="105" spans="1:8" x14ac:dyDescent="0.2">
      <c r="A105" s="32" t="s">
        <v>621</v>
      </c>
      <c r="B105" s="32" t="s">
        <v>40</v>
      </c>
    </row>
    <row r="106" spans="1:8" x14ac:dyDescent="0.2">
      <c r="A106" s="32" t="s">
        <v>622</v>
      </c>
      <c r="B106" s="32" t="s">
        <v>40</v>
      </c>
      <c r="G106" s="33">
        <v>128</v>
      </c>
      <c r="H106" s="34" t="s">
        <v>623</v>
      </c>
    </row>
    <row r="107" spans="1:8" x14ac:dyDescent="0.2">
      <c r="A107" s="32" t="s">
        <v>624</v>
      </c>
      <c r="B107" s="32" t="s">
        <v>40</v>
      </c>
      <c r="G107" s="33">
        <v>128</v>
      </c>
      <c r="H107" s="34" t="s">
        <v>623</v>
      </c>
    </row>
    <row r="108" spans="1:8" ht="38.25" x14ac:dyDescent="0.2">
      <c r="A108" s="32" t="s">
        <v>625</v>
      </c>
      <c r="B108" s="32" t="s">
        <v>40</v>
      </c>
      <c r="H108" s="34" t="s">
        <v>626</v>
      </c>
    </row>
    <row r="109" spans="1:8" ht="38.25" x14ac:dyDescent="0.2">
      <c r="A109" s="32" t="s">
        <v>627</v>
      </c>
      <c r="B109" s="32" t="s">
        <v>40</v>
      </c>
      <c r="H109" s="34" t="s">
        <v>628</v>
      </c>
    </row>
    <row r="110" spans="1:8" ht="38.25" x14ac:dyDescent="0.2">
      <c r="A110" s="32" t="s">
        <v>629</v>
      </c>
      <c r="B110" s="32" t="s">
        <v>40</v>
      </c>
      <c r="H110" s="34" t="s">
        <v>630</v>
      </c>
    </row>
    <row r="111" spans="1:8" ht="38.25" x14ac:dyDescent="0.2">
      <c r="A111" s="32" t="s">
        <v>631</v>
      </c>
      <c r="B111" s="32" t="s">
        <v>40</v>
      </c>
      <c r="G111" s="33">
        <v>128</v>
      </c>
      <c r="H111" s="34" t="s">
        <v>632</v>
      </c>
    </row>
    <row r="112" spans="1:8" ht="38.25" x14ac:dyDescent="0.2">
      <c r="A112" s="32" t="s">
        <v>633</v>
      </c>
      <c r="B112" s="32" t="s">
        <v>40</v>
      </c>
      <c r="G112" s="33">
        <v>128</v>
      </c>
      <c r="H112" s="34" t="s">
        <v>634</v>
      </c>
    </row>
    <row r="113" spans="1:8" ht="38.25" x14ac:dyDescent="0.2">
      <c r="A113" s="32" t="s">
        <v>635</v>
      </c>
      <c r="B113" s="32" t="s">
        <v>40</v>
      </c>
      <c r="G113" s="33">
        <v>256</v>
      </c>
      <c r="H113" s="34" t="s">
        <v>636</v>
      </c>
    </row>
    <row r="114" spans="1:8" ht="38.25" x14ac:dyDescent="0.2">
      <c r="A114" s="32" t="s">
        <v>637</v>
      </c>
      <c r="B114" s="32" t="s">
        <v>40</v>
      </c>
      <c r="H114" s="34" t="s">
        <v>638</v>
      </c>
    </row>
    <row r="115" spans="1:8" ht="25.5" x14ac:dyDescent="0.2">
      <c r="A115" s="32" t="s">
        <v>639</v>
      </c>
      <c r="B115" s="32" t="s">
        <v>46</v>
      </c>
      <c r="F115" s="34" t="s">
        <v>47</v>
      </c>
      <c r="G115" s="33" t="s">
        <v>48</v>
      </c>
      <c r="H115" s="34" t="s">
        <v>640</v>
      </c>
    </row>
    <row r="116" spans="1:8" ht="25.5" x14ac:dyDescent="0.2">
      <c r="A116" s="32" t="s">
        <v>641</v>
      </c>
      <c r="B116" s="32" t="s">
        <v>46</v>
      </c>
      <c r="F116" s="34" t="s">
        <v>47</v>
      </c>
      <c r="G116" s="33" t="s">
        <v>48</v>
      </c>
      <c r="H116" s="34" t="s">
        <v>642</v>
      </c>
    </row>
    <row r="117" spans="1:8" ht="25.5" x14ac:dyDescent="0.2">
      <c r="A117" s="32" t="s">
        <v>643</v>
      </c>
      <c r="B117" s="32" t="s">
        <v>114</v>
      </c>
      <c r="F117" s="34" t="s">
        <v>115</v>
      </c>
      <c r="G117" s="33">
        <v>1</v>
      </c>
      <c r="H117" s="34" t="s">
        <v>644</v>
      </c>
    </row>
    <row r="118" spans="1:8" ht="25.5" x14ac:dyDescent="0.2">
      <c r="A118" s="32" t="s">
        <v>645</v>
      </c>
      <c r="B118" s="32" t="s">
        <v>40</v>
      </c>
      <c r="G118" s="33">
        <v>64</v>
      </c>
      <c r="H118" s="34" t="s">
        <v>646</v>
      </c>
    </row>
    <row r="119" spans="1:8" ht="25.5" x14ac:dyDescent="0.2">
      <c r="A119" s="32" t="s">
        <v>647</v>
      </c>
      <c r="B119" s="32" t="s">
        <v>40</v>
      </c>
      <c r="G119" s="33">
        <v>64</v>
      </c>
      <c r="H119" s="34" t="s">
        <v>646</v>
      </c>
    </row>
    <row r="120" spans="1:8" x14ac:dyDescent="0.2">
      <c r="A120" s="32" t="s">
        <v>648</v>
      </c>
      <c r="B120" s="32" t="s">
        <v>262</v>
      </c>
      <c r="F120" s="34" t="s">
        <v>263</v>
      </c>
      <c r="H120" s="34" t="s">
        <v>649</v>
      </c>
    </row>
    <row r="121" spans="1:8" x14ac:dyDescent="0.2">
      <c r="A121" s="32" t="s">
        <v>650</v>
      </c>
      <c r="B121" s="32" t="s">
        <v>46</v>
      </c>
      <c r="F121" s="34" t="s">
        <v>47</v>
      </c>
      <c r="G121" s="33" t="s">
        <v>48</v>
      </c>
      <c r="H121" s="34" t="s">
        <v>651</v>
      </c>
    </row>
    <row r="122" spans="1:8" x14ac:dyDescent="0.2">
      <c r="A122" s="32" t="s">
        <v>652</v>
      </c>
      <c r="B122" s="32" t="s">
        <v>262</v>
      </c>
      <c r="F122" s="34" t="s">
        <v>263</v>
      </c>
      <c r="H122" s="34" t="s">
        <v>653</v>
      </c>
    </row>
    <row r="123" spans="1:8" x14ac:dyDescent="0.2">
      <c r="A123" s="32" t="s">
        <v>654</v>
      </c>
      <c r="B123" s="32" t="s">
        <v>46</v>
      </c>
      <c r="F123" s="34" t="s">
        <v>47</v>
      </c>
      <c r="G123" s="33" t="s">
        <v>48</v>
      </c>
      <c r="H123" s="34" t="s">
        <v>655</v>
      </c>
    </row>
    <row r="124" spans="1:8" x14ac:dyDescent="0.2">
      <c r="A124" s="32" t="s">
        <v>656</v>
      </c>
      <c r="B124" s="32" t="s">
        <v>40</v>
      </c>
    </row>
    <row r="125" spans="1:8" x14ac:dyDescent="0.2">
      <c r="A125" s="32" t="s">
        <v>657</v>
      </c>
      <c r="B125" s="32" t="s">
        <v>40</v>
      </c>
      <c r="G125" s="33">
        <v>2048</v>
      </c>
      <c r="H125" s="34" t="s">
        <v>658</v>
      </c>
    </row>
    <row r="126" spans="1:8" x14ac:dyDescent="0.2">
      <c r="A126" s="32" t="s">
        <v>659</v>
      </c>
      <c r="B126" s="32" t="s">
        <v>40</v>
      </c>
      <c r="G126" s="33">
        <v>2048</v>
      </c>
      <c r="H126" s="34" t="s">
        <v>660</v>
      </c>
    </row>
  </sheetData>
  <hyperlinks>
    <hyperlink ref="E92" r:id="rId1" xr:uid="{84FE58E4-D265-4C09-A516-4D78F938E0D1}"/>
  </hyperlinks>
  <pageMargins left="0.7" right="0.7" top="0.75" bottom="0.75" header="0.3" footer="0.3"/>
  <pageSetup orientation="portrait"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E2A9E-40DC-48C5-834D-725F47536AF8}">
  <dimension ref="A1:H126"/>
  <sheetViews>
    <sheetView workbookViewId="0">
      <pane ySplit="1" topLeftCell="A2" activePane="bottomLeft" state="frozen"/>
      <selection activeCell="B1" sqref="B1"/>
      <selection pane="bottomLeft" sqref="A1:XFD1048576"/>
    </sheetView>
  </sheetViews>
  <sheetFormatPr defaultColWidth="9.140625" defaultRowHeight="12.75" x14ac:dyDescent="0.2"/>
  <cols>
    <col min="1" max="1" width="34.7109375" style="32" bestFit="1" customWidth="1"/>
    <col min="2" max="2" width="22.42578125" style="32" bestFit="1" customWidth="1"/>
    <col min="3" max="3" width="9.28515625" style="43" bestFit="1" customWidth="1"/>
    <col min="4" max="4" width="15.7109375" style="43" bestFit="1" customWidth="1"/>
    <col min="5" max="5" width="49" style="33" customWidth="1"/>
    <col min="6" max="6" width="46.7109375" style="34" customWidth="1"/>
    <col min="7" max="7" width="16" style="33" bestFit="1" customWidth="1"/>
    <col min="8" max="8" width="74.140625" style="34" customWidth="1"/>
    <col min="9" max="16384" width="9.140625" style="32"/>
  </cols>
  <sheetData>
    <row r="1" spans="1:8" x14ac:dyDescent="0.2">
      <c r="A1" s="31" t="s">
        <v>32</v>
      </c>
      <c r="B1" s="31" t="s">
        <v>33</v>
      </c>
      <c r="C1" s="42" t="s">
        <v>34</v>
      </c>
      <c r="D1" s="42" t="s">
        <v>3</v>
      </c>
      <c r="E1" s="35" t="s">
        <v>35</v>
      </c>
      <c r="F1" s="36" t="s">
        <v>36</v>
      </c>
      <c r="G1" s="35" t="s">
        <v>37</v>
      </c>
      <c r="H1" s="36" t="s">
        <v>38</v>
      </c>
    </row>
    <row r="2" spans="1:8" x14ac:dyDescent="0.2">
      <c r="A2" s="72" t="s">
        <v>412</v>
      </c>
      <c r="B2" s="32" t="s">
        <v>40</v>
      </c>
      <c r="C2" s="43" t="s">
        <v>41</v>
      </c>
      <c r="D2" s="43" t="s">
        <v>41</v>
      </c>
      <c r="E2" s="41" t="s">
        <v>413</v>
      </c>
      <c r="G2" s="33">
        <v>128</v>
      </c>
      <c r="H2" s="34" t="s">
        <v>414</v>
      </c>
    </row>
    <row r="3" spans="1:8" x14ac:dyDescent="0.2">
      <c r="A3" s="32" t="s">
        <v>187</v>
      </c>
      <c r="B3" s="32" t="s">
        <v>40</v>
      </c>
      <c r="E3" s="41"/>
      <c r="G3" s="33">
        <v>128</v>
      </c>
      <c r="H3" s="34" t="s">
        <v>415</v>
      </c>
    </row>
    <row r="4" spans="1:8" ht="42.75" x14ac:dyDescent="0.2">
      <c r="A4" s="32" t="s">
        <v>416</v>
      </c>
      <c r="B4" s="32" t="s">
        <v>40</v>
      </c>
      <c r="C4" s="43" t="s">
        <v>41</v>
      </c>
      <c r="D4" s="43" t="s">
        <v>41</v>
      </c>
      <c r="E4" s="37" t="s">
        <v>417</v>
      </c>
      <c r="F4" s="44" t="s">
        <v>418</v>
      </c>
      <c r="G4" s="33">
        <v>128</v>
      </c>
      <c r="H4" s="34" t="s">
        <v>419</v>
      </c>
    </row>
    <row r="5" spans="1:8" ht="25.5" x14ac:dyDescent="0.2">
      <c r="A5" s="32" t="s">
        <v>420</v>
      </c>
      <c r="B5" s="32" t="s">
        <v>40</v>
      </c>
      <c r="D5" s="43" t="s">
        <v>41</v>
      </c>
      <c r="E5" s="37" t="s">
        <v>421</v>
      </c>
      <c r="G5" s="33">
        <v>255</v>
      </c>
      <c r="H5" s="34" t="s">
        <v>422</v>
      </c>
    </row>
    <row r="6" spans="1:8" ht="25.5" x14ac:dyDescent="0.2">
      <c r="A6" s="32" t="s">
        <v>118</v>
      </c>
      <c r="B6" s="32" t="s">
        <v>40</v>
      </c>
      <c r="H6" s="34" t="s">
        <v>423</v>
      </c>
    </row>
    <row r="7" spans="1:8" ht="25.5" x14ac:dyDescent="0.2">
      <c r="A7" s="32" t="s">
        <v>38</v>
      </c>
      <c r="B7" s="32" t="s">
        <v>40</v>
      </c>
      <c r="D7" s="43" t="s">
        <v>41</v>
      </c>
      <c r="E7" s="33" t="s">
        <v>424</v>
      </c>
      <c r="G7" s="33">
        <v>1024</v>
      </c>
      <c r="H7" s="34" t="s">
        <v>425</v>
      </c>
    </row>
    <row r="8" spans="1:8" x14ac:dyDescent="0.2">
      <c r="A8" s="32" t="s">
        <v>426</v>
      </c>
      <c r="B8" s="32" t="s">
        <v>40</v>
      </c>
      <c r="G8" s="33">
        <v>64</v>
      </c>
      <c r="H8" s="34" t="s">
        <v>427</v>
      </c>
    </row>
    <row r="9" spans="1:8" x14ac:dyDescent="0.2">
      <c r="A9" s="32" t="s">
        <v>428</v>
      </c>
      <c r="B9" s="32" t="s">
        <v>40</v>
      </c>
      <c r="G9" s="33">
        <v>64</v>
      </c>
      <c r="H9" s="34" t="s">
        <v>429</v>
      </c>
    </row>
    <row r="10" spans="1:8" ht="25.5" x14ac:dyDescent="0.2">
      <c r="A10" s="32" t="s">
        <v>430</v>
      </c>
      <c r="B10" s="32" t="s">
        <v>40</v>
      </c>
      <c r="D10" s="45" t="s">
        <v>41</v>
      </c>
      <c r="G10" s="33">
        <v>128</v>
      </c>
      <c r="H10" s="34" t="s">
        <v>431</v>
      </c>
    </row>
    <row r="11" spans="1:8" x14ac:dyDescent="0.2">
      <c r="A11" s="32" t="s">
        <v>432</v>
      </c>
      <c r="B11" s="32" t="s">
        <v>40</v>
      </c>
      <c r="D11" s="45" t="s">
        <v>41</v>
      </c>
      <c r="G11" s="33">
        <v>64</v>
      </c>
      <c r="H11" s="34" t="s">
        <v>432</v>
      </c>
    </row>
    <row r="12" spans="1:8" ht="38.25" x14ac:dyDescent="0.2">
      <c r="A12" s="32" t="s">
        <v>433</v>
      </c>
      <c r="B12" s="32" t="s">
        <v>262</v>
      </c>
      <c r="D12" s="45"/>
      <c r="E12" s="33">
        <v>130.51</v>
      </c>
      <c r="F12" s="34" t="s">
        <v>263</v>
      </c>
      <c r="H12" s="34" t="s">
        <v>434</v>
      </c>
    </row>
    <row r="13" spans="1:8" ht="25.5" x14ac:dyDescent="0.2">
      <c r="A13" s="32" t="s">
        <v>435</v>
      </c>
      <c r="B13" s="32" t="s">
        <v>262</v>
      </c>
      <c r="E13" s="33">
        <v>180.75</v>
      </c>
      <c r="F13" s="34" t="s">
        <v>263</v>
      </c>
      <c r="H13" s="34" t="s">
        <v>436</v>
      </c>
    </row>
    <row r="14" spans="1:8" x14ac:dyDescent="0.2">
      <c r="A14" s="32" t="s">
        <v>437</v>
      </c>
      <c r="B14" s="32" t="s">
        <v>262</v>
      </c>
      <c r="D14" s="45" t="s">
        <v>41</v>
      </c>
      <c r="E14" s="33">
        <v>185.25</v>
      </c>
      <c r="F14" s="34" t="s">
        <v>263</v>
      </c>
      <c r="H14" s="34" t="s">
        <v>438</v>
      </c>
    </row>
    <row r="15" spans="1:8" x14ac:dyDescent="0.2">
      <c r="A15" s="32" t="s">
        <v>439</v>
      </c>
      <c r="B15" s="32" t="s">
        <v>262</v>
      </c>
      <c r="F15" s="34" t="s">
        <v>263</v>
      </c>
      <c r="H15" s="34" t="s">
        <v>440</v>
      </c>
    </row>
    <row r="16" spans="1:8" x14ac:dyDescent="0.2">
      <c r="A16" s="32" t="s">
        <v>245</v>
      </c>
      <c r="B16" s="32" t="s">
        <v>46</v>
      </c>
      <c r="D16" s="43" t="s">
        <v>41</v>
      </c>
      <c r="E16" s="33" t="s">
        <v>246</v>
      </c>
      <c r="F16" s="34" t="s">
        <v>47</v>
      </c>
      <c r="G16" s="33" t="s">
        <v>48</v>
      </c>
      <c r="H16" s="34" t="s">
        <v>441</v>
      </c>
    </row>
    <row r="17" spans="1:8" x14ac:dyDescent="0.2">
      <c r="A17" s="32" t="s">
        <v>442</v>
      </c>
      <c r="B17" s="32" t="s">
        <v>262</v>
      </c>
      <c r="D17" s="43" t="s">
        <v>41</v>
      </c>
      <c r="F17" s="34" t="s">
        <v>263</v>
      </c>
      <c r="H17" s="34" t="s">
        <v>443</v>
      </c>
    </row>
    <row r="18" spans="1:8" x14ac:dyDescent="0.2">
      <c r="A18" s="32" t="s">
        <v>444</v>
      </c>
      <c r="B18" s="32" t="s">
        <v>262</v>
      </c>
      <c r="D18" s="43" t="s">
        <v>41</v>
      </c>
      <c r="F18" s="34" t="s">
        <v>263</v>
      </c>
      <c r="H18" s="34" t="s">
        <v>445</v>
      </c>
    </row>
    <row r="19" spans="1:8" x14ac:dyDescent="0.2">
      <c r="A19" s="32" t="s">
        <v>446</v>
      </c>
      <c r="B19" s="32" t="s">
        <v>262</v>
      </c>
      <c r="D19" s="43" t="s">
        <v>41</v>
      </c>
      <c r="F19" s="34" t="s">
        <v>263</v>
      </c>
      <c r="H19" s="34" t="s">
        <v>447</v>
      </c>
    </row>
    <row r="20" spans="1:8" x14ac:dyDescent="0.2">
      <c r="A20" s="32" t="s">
        <v>448</v>
      </c>
      <c r="B20" s="32" t="s">
        <v>46</v>
      </c>
      <c r="D20" s="43" t="s">
        <v>41</v>
      </c>
      <c r="F20" s="34" t="s">
        <v>47</v>
      </c>
      <c r="G20" s="33" t="s">
        <v>48</v>
      </c>
      <c r="H20" s="34" t="s">
        <v>449</v>
      </c>
    </row>
    <row r="21" spans="1:8" x14ac:dyDescent="0.2">
      <c r="A21" s="32" t="s">
        <v>450</v>
      </c>
      <c r="B21" s="32" t="s">
        <v>262</v>
      </c>
      <c r="D21" s="43" t="s">
        <v>41</v>
      </c>
      <c r="F21" s="34" t="s">
        <v>263</v>
      </c>
      <c r="H21" s="34" t="s">
        <v>451</v>
      </c>
    </row>
    <row r="22" spans="1:8" x14ac:dyDescent="0.2">
      <c r="A22" s="32" t="s">
        <v>452</v>
      </c>
      <c r="B22" s="32" t="s">
        <v>46</v>
      </c>
      <c r="D22" s="43" t="s">
        <v>41</v>
      </c>
      <c r="F22" s="34" t="s">
        <v>47</v>
      </c>
      <c r="G22" s="33" t="s">
        <v>48</v>
      </c>
      <c r="H22" s="34" t="s">
        <v>453</v>
      </c>
    </row>
    <row r="23" spans="1:8" x14ac:dyDescent="0.2">
      <c r="A23" s="32" t="s">
        <v>454</v>
      </c>
      <c r="B23" s="32" t="s">
        <v>271</v>
      </c>
      <c r="D23" s="45" t="s">
        <v>41</v>
      </c>
      <c r="E23" s="33">
        <v>12</v>
      </c>
      <c r="F23" s="34" t="s">
        <v>61</v>
      </c>
      <c r="H23" s="34" t="s">
        <v>455</v>
      </c>
    </row>
    <row r="24" spans="1:8" x14ac:dyDescent="0.2">
      <c r="A24" s="32" t="s">
        <v>456</v>
      </c>
      <c r="B24" s="32" t="s">
        <v>271</v>
      </c>
      <c r="D24" s="45" t="s">
        <v>41</v>
      </c>
      <c r="F24" s="34" t="s">
        <v>61</v>
      </c>
      <c r="H24" s="34" t="s">
        <v>457</v>
      </c>
    </row>
    <row r="25" spans="1:8" x14ac:dyDescent="0.2">
      <c r="A25" s="32" t="s">
        <v>458</v>
      </c>
      <c r="B25" s="32" t="s">
        <v>271</v>
      </c>
      <c r="D25" s="45" t="s">
        <v>41</v>
      </c>
      <c r="F25" s="34" t="s">
        <v>61</v>
      </c>
      <c r="H25" s="34" t="s">
        <v>459</v>
      </c>
    </row>
    <row r="26" spans="1:8" x14ac:dyDescent="0.2">
      <c r="A26" s="32" t="s">
        <v>460</v>
      </c>
      <c r="B26" s="32" t="s">
        <v>262</v>
      </c>
      <c r="D26" s="45" t="s">
        <v>41</v>
      </c>
      <c r="F26" s="34" t="s">
        <v>263</v>
      </c>
      <c r="H26" s="34" t="s">
        <v>461</v>
      </c>
    </row>
    <row r="27" spans="1:8" x14ac:dyDescent="0.2">
      <c r="A27" s="32" t="s">
        <v>462</v>
      </c>
      <c r="B27" s="32" t="s">
        <v>262</v>
      </c>
      <c r="D27" s="45" t="s">
        <v>41</v>
      </c>
      <c r="F27" s="34" t="s">
        <v>263</v>
      </c>
      <c r="H27" s="34" t="s">
        <v>463</v>
      </c>
    </row>
    <row r="28" spans="1:8" x14ac:dyDescent="0.2">
      <c r="A28" s="32" t="s">
        <v>464</v>
      </c>
      <c r="B28" s="32" t="s">
        <v>262</v>
      </c>
      <c r="D28" s="45" t="s">
        <v>41</v>
      </c>
      <c r="F28" s="34" t="s">
        <v>263</v>
      </c>
      <c r="H28" s="34" t="s">
        <v>465</v>
      </c>
    </row>
    <row r="29" spans="1:8" x14ac:dyDescent="0.2">
      <c r="A29" s="32" t="s">
        <v>466</v>
      </c>
      <c r="B29" s="32" t="s">
        <v>46</v>
      </c>
      <c r="D29" s="45" t="s">
        <v>41</v>
      </c>
      <c r="F29" s="34" t="s">
        <v>47</v>
      </c>
      <c r="G29" s="33" t="s">
        <v>48</v>
      </c>
      <c r="H29" s="34" t="s">
        <v>467</v>
      </c>
    </row>
    <row r="30" spans="1:8" x14ac:dyDescent="0.2">
      <c r="A30" s="32" t="s">
        <v>468</v>
      </c>
      <c r="B30" s="32" t="s">
        <v>262</v>
      </c>
      <c r="D30" s="45" t="s">
        <v>41</v>
      </c>
      <c r="F30" s="34" t="s">
        <v>263</v>
      </c>
      <c r="H30" s="34" t="s">
        <v>469</v>
      </c>
    </row>
    <row r="31" spans="1:8" x14ac:dyDescent="0.2">
      <c r="A31" s="32" t="s">
        <v>470</v>
      </c>
      <c r="B31" s="32" t="s">
        <v>46</v>
      </c>
      <c r="D31" s="45" t="s">
        <v>41</v>
      </c>
      <c r="F31" s="34" t="s">
        <v>47</v>
      </c>
      <c r="G31" s="33" t="s">
        <v>48</v>
      </c>
      <c r="H31" s="34" t="s">
        <v>471</v>
      </c>
    </row>
    <row r="32" spans="1:8" x14ac:dyDescent="0.2">
      <c r="A32" s="32" t="s">
        <v>472</v>
      </c>
      <c r="B32" s="32" t="s">
        <v>262</v>
      </c>
      <c r="D32" s="45" t="s">
        <v>41</v>
      </c>
      <c r="F32" s="34" t="s">
        <v>263</v>
      </c>
      <c r="H32" s="34" t="s">
        <v>473</v>
      </c>
    </row>
    <row r="33" spans="1:8" x14ac:dyDescent="0.2">
      <c r="A33" s="32" t="s">
        <v>474</v>
      </c>
      <c r="B33" s="32" t="s">
        <v>262</v>
      </c>
      <c r="D33" s="45" t="s">
        <v>41</v>
      </c>
      <c r="F33" s="34" t="s">
        <v>263</v>
      </c>
      <c r="H33" s="34" t="s">
        <v>475</v>
      </c>
    </row>
    <row r="34" spans="1:8" x14ac:dyDescent="0.2">
      <c r="A34" s="32" t="s">
        <v>476</v>
      </c>
      <c r="B34" s="32" t="s">
        <v>262</v>
      </c>
      <c r="D34" s="45" t="s">
        <v>41</v>
      </c>
      <c r="F34" s="34" t="s">
        <v>263</v>
      </c>
      <c r="H34" s="34" t="s">
        <v>477</v>
      </c>
    </row>
    <row r="35" spans="1:8" x14ac:dyDescent="0.2">
      <c r="A35" s="32" t="s">
        <v>478</v>
      </c>
      <c r="B35" s="32" t="s">
        <v>46</v>
      </c>
      <c r="D35" s="45" t="s">
        <v>41</v>
      </c>
      <c r="F35" s="34" t="s">
        <v>47</v>
      </c>
      <c r="G35" s="33" t="s">
        <v>48</v>
      </c>
      <c r="H35" s="34" t="s">
        <v>479</v>
      </c>
    </row>
    <row r="36" spans="1:8" x14ac:dyDescent="0.2">
      <c r="A36" s="32" t="s">
        <v>480</v>
      </c>
      <c r="B36" s="32" t="s">
        <v>262</v>
      </c>
      <c r="D36" s="45" t="s">
        <v>41</v>
      </c>
      <c r="F36" s="34" t="s">
        <v>263</v>
      </c>
      <c r="H36" s="34" t="s">
        <v>481</v>
      </c>
    </row>
    <row r="37" spans="1:8" x14ac:dyDescent="0.2">
      <c r="A37" s="32" t="s">
        <v>482</v>
      </c>
      <c r="B37" s="32" t="s">
        <v>46</v>
      </c>
      <c r="D37" s="45" t="s">
        <v>41</v>
      </c>
      <c r="F37" s="34" t="s">
        <v>47</v>
      </c>
      <c r="G37" s="33" t="s">
        <v>48</v>
      </c>
      <c r="H37" s="34" t="s">
        <v>483</v>
      </c>
    </row>
    <row r="38" spans="1:8" x14ac:dyDescent="0.2">
      <c r="A38" s="32" t="s">
        <v>484</v>
      </c>
      <c r="B38" s="32" t="s">
        <v>262</v>
      </c>
      <c r="F38" s="34" t="s">
        <v>263</v>
      </c>
      <c r="H38" s="34" t="s">
        <v>485</v>
      </c>
    </row>
    <row r="39" spans="1:8" x14ac:dyDescent="0.2">
      <c r="A39" s="32" t="s">
        <v>486</v>
      </c>
      <c r="B39" s="32" t="s">
        <v>262</v>
      </c>
      <c r="F39" s="34" t="s">
        <v>263</v>
      </c>
      <c r="H39" s="34" t="s">
        <v>487</v>
      </c>
    </row>
    <row r="40" spans="1:8" ht="25.5" x14ac:dyDescent="0.2">
      <c r="A40" s="32" t="s">
        <v>488</v>
      </c>
      <c r="B40" s="32" t="s">
        <v>46</v>
      </c>
      <c r="D40" s="43" t="s">
        <v>41</v>
      </c>
      <c r="E40" s="33" t="s">
        <v>489</v>
      </c>
      <c r="F40" s="34" t="s">
        <v>47</v>
      </c>
      <c r="G40" s="33" t="s">
        <v>48</v>
      </c>
      <c r="H40" s="34" t="s">
        <v>661</v>
      </c>
    </row>
    <row r="41" spans="1:8" x14ac:dyDescent="0.2">
      <c r="A41" s="32" t="s">
        <v>491</v>
      </c>
      <c r="B41" s="32" t="s">
        <v>40</v>
      </c>
      <c r="G41" s="33">
        <v>64</v>
      </c>
      <c r="H41" s="34" t="s">
        <v>492</v>
      </c>
    </row>
    <row r="42" spans="1:8" x14ac:dyDescent="0.2">
      <c r="A42" s="32" t="s">
        <v>493</v>
      </c>
      <c r="B42" s="32" t="s">
        <v>46</v>
      </c>
      <c r="F42" s="34" t="s">
        <v>47</v>
      </c>
      <c r="G42" s="33" t="s">
        <v>48</v>
      </c>
      <c r="H42" s="34" t="s">
        <v>662</v>
      </c>
    </row>
    <row r="43" spans="1:8" ht="25.5" x14ac:dyDescent="0.2">
      <c r="A43" s="32" t="s">
        <v>495</v>
      </c>
      <c r="B43" s="32" t="s">
        <v>40</v>
      </c>
      <c r="G43" s="33">
        <v>64</v>
      </c>
      <c r="H43" s="34" t="s">
        <v>496</v>
      </c>
    </row>
    <row r="44" spans="1:8" ht="25.5" x14ac:dyDescent="0.2">
      <c r="A44" s="32" t="s">
        <v>497</v>
      </c>
      <c r="B44" s="32" t="s">
        <v>46</v>
      </c>
      <c r="D44" s="43" t="s">
        <v>41</v>
      </c>
      <c r="E44" s="33" t="s">
        <v>498</v>
      </c>
      <c r="F44" s="34" t="s">
        <v>47</v>
      </c>
      <c r="G44" s="33" t="s">
        <v>48</v>
      </c>
      <c r="H44" s="34" t="s">
        <v>499</v>
      </c>
    </row>
    <row r="45" spans="1:8" ht="38.25" x14ac:dyDescent="0.2">
      <c r="A45" s="32" t="s">
        <v>500</v>
      </c>
      <c r="B45" s="32" t="s">
        <v>46</v>
      </c>
      <c r="D45" s="43" t="s">
        <v>41</v>
      </c>
      <c r="E45" s="33" t="s">
        <v>498</v>
      </c>
      <c r="F45" s="34" t="s">
        <v>47</v>
      </c>
      <c r="G45" s="33" t="s">
        <v>48</v>
      </c>
      <c r="H45" s="34" t="s">
        <v>501</v>
      </c>
    </row>
    <row r="46" spans="1:8" ht="51" x14ac:dyDescent="0.2">
      <c r="A46" s="32" t="s">
        <v>502</v>
      </c>
      <c r="B46" s="32" t="s">
        <v>262</v>
      </c>
      <c r="F46" s="34" t="s">
        <v>263</v>
      </c>
      <c r="H46" s="34" t="s">
        <v>503</v>
      </c>
    </row>
    <row r="47" spans="1:8" ht="25.5" x14ac:dyDescent="0.2">
      <c r="A47" s="32" t="s">
        <v>504</v>
      </c>
      <c r="B47" s="32" t="s">
        <v>40</v>
      </c>
      <c r="D47" s="45" t="s">
        <v>41</v>
      </c>
      <c r="E47" s="46" t="s">
        <v>663</v>
      </c>
      <c r="H47" s="34" t="s">
        <v>505</v>
      </c>
    </row>
    <row r="48" spans="1:8" x14ac:dyDescent="0.2">
      <c r="A48" s="32" t="s">
        <v>506</v>
      </c>
      <c r="B48" s="32" t="s">
        <v>40</v>
      </c>
      <c r="D48" s="45" t="s">
        <v>41</v>
      </c>
      <c r="G48" s="33">
        <v>128</v>
      </c>
      <c r="H48" s="34" t="s">
        <v>507</v>
      </c>
    </row>
    <row r="49" spans="1:8" x14ac:dyDescent="0.2">
      <c r="A49" s="32" t="s">
        <v>508</v>
      </c>
      <c r="B49" s="32" t="s">
        <v>40</v>
      </c>
      <c r="D49" s="45"/>
      <c r="G49" s="33">
        <v>128</v>
      </c>
      <c r="H49" s="34" t="s">
        <v>509</v>
      </c>
    </row>
    <row r="50" spans="1:8" x14ac:dyDescent="0.2">
      <c r="A50" s="32" t="s">
        <v>510</v>
      </c>
      <c r="B50" s="32" t="s">
        <v>258</v>
      </c>
      <c r="D50" s="43" t="s">
        <v>41</v>
      </c>
      <c r="E50" s="33">
        <v>20000101</v>
      </c>
      <c r="F50" s="34" t="s">
        <v>259</v>
      </c>
      <c r="H50" s="34" t="s">
        <v>511</v>
      </c>
    </row>
    <row r="51" spans="1:8" x14ac:dyDescent="0.2">
      <c r="A51" s="32" t="s">
        <v>512</v>
      </c>
      <c r="B51" s="32" t="s">
        <v>258</v>
      </c>
      <c r="F51" s="34" t="s">
        <v>259</v>
      </c>
      <c r="H51" s="34" t="s">
        <v>513</v>
      </c>
    </row>
    <row r="52" spans="1:8" x14ac:dyDescent="0.2">
      <c r="A52" s="32" t="s">
        <v>113</v>
      </c>
      <c r="B52" s="32" t="s">
        <v>114</v>
      </c>
      <c r="C52" s="43" t="s">
        <v>41</v>
      </c>
      <c r="D52" s="43" t="s">
        <v>41</v>
      </c>
      <c r="E52" s="33">
        <v>1</v>
      </c>
      <c r="F52" s="34" t="s">
        <v>115</v>
      </c>
      <c r="G52" s="33">
        <v>1</v>
      </c>
      <c r="H52" s="34" t="s">
        <v>514</v>
      </c>
    </row>
    <row r="53" spans="1:8" ht="25.5" x14ac:dyDescent="0.2">
      <c r="A53" s="32" t="s">
        <v>515</v>
      </c>
      <c r="B53" s="32" t="s">
        <v>271</v>
      </c>
      <c r="F53" s="34" t="s">
        <v>61</v>
      </c>
      <c r="H53" s="34" t="s">
        <v>516</v>
      </c>
    </row>
    <row r="54" spans="1:8" x14ac:dyDescent="0.2">
      <c r="A54" s="32" t="s">
        <v>517</v>
      </c>
      <c r="B54" s="32" t="s">
        <v>46</v>
      </c>
      <c r="F54" s="34" t="s">
        <v>47</v>
      </c>
      <c r="G54" s="33" t="s">
        <v>48</v>
      </c>
      <c r="H54" s="34" t="s">
        <v>518</v>
      </c>
    </row>
    <row r="55" spans="1:8" x14ac:dyDescent="0.2">
      <c r="A55" s="32" t="s">
        <v>519</v>
      </c>
      <c r="B55" s="32" t="s">
        <v>271</v>
      </c>
      <c r="F55" s="34" t="s">
        <v>61</v>
      </c>
      <c r="H55" s="34" t="s">
        <v>520</v>
      </c>
    </row>
    <row r="56" spans="1:8" x14ac:dyDescent="0.2">
      <c r="A56" s="32" t="s">
        <v>521</v>
      </c>
      <c r="B56" s="32" t="s">
        <v>46</v>
      </c>
      <c r="F56" s="34" t="s">
        <v>47</v>
      </c>
      <c r="G56" s="33" t="s">
        <v>48</v>
      </c>
      <c r="H56" s="34" t="s">
        <v>522</v>
      </c>
    </row>
    <row r="57" spans="1:8" x14ac:dyDescent="0.2">
      <c r="A57" s="32" t="s">
        <v>523</v>
      </c>
      <c r="B57" s="32" t="s">
        <v>271</v>
      </c>
      <c r="F57" s="34" t="s">
        <v>61</v>
      </c>
      <c r="H57" s="34" t="s">
        <v>524</v>
      </c>
    </row>
    <row r="58" spans="1:8" x14ac:dyDescent="0.2">
      <c r="A58" s="32" t="s">
        <v>525</v>
      </c>
      <c r="B58" s="32" t="s">
        <v>46</v>
      </c>
      <c r="F58" s="34" t="s">
        <v>47</v>
      </c>
      <c r="G58" s="33" t="s">
        <v>48</v>
      </c>
      <c r="H58" s="34" t="s">
        <v>526</v>
      </c>
    </row>
    <row r="59" spans="1:8" x14ac:dyDescent="0.2">
      <c r="A59" s="32" t="s">
        <v>527</v>
      </c>
      <c r="B59" s="32" t="s">
        <v>271</v>
      </c>
      <c r="F59" s="34" t="s">
        <v>61</v>
      </c>
      <c r="H59" s="34" t="s">
        <v>528</v>
      </c>
    </row>
    <row r="60" spans="1:8" x14ac:dyDescent="0.2">
      <c r="A60" s="32" t="s">
        <v>529</v>
      </c>
      <c r="B60" s="32" t="s">
        <v>46</v>
      </c>
      <c r="F60" s="34" t="s">
        <v>47</v>
      </c>
      <c r="G60" s="33" t="s">
        <v>48</v>
      </c>
      <c r="H60" s="34" t="s">
        <v>530</v>
      </c>
    </row>
    <row r="61" spans="1:8" x14ac:dyDescent="0.2">
      <c r="A61" s="32" t="s">
        <v>531</v>
      </c>
      <c r="B61" s="32" t="s">
        <v>271</v>
      </c>
      <c r="D61" s="45" t="s">
        <v>41</v>
      </c>
      <c r="F61" s="34" t="s">
        <v>61</v>
      </c>
      <c r="H61" s="34" t="s">
        <v>532</v>
      </c>
    </row>
    <row r="62" spans="1:8" x14ac:dyDescent="0.2">
      <c r="A62" s="32" t="s">
        <v>533</v>
      </c>
      <c r="B62" s="32" t="s">
        <v>46</v>
      </c>
      <c r="D62" s="45" t="s">
        <v>41</v>
      </c>
      <c r="F62" s="34" t="s">
        <v>47</v>
      </c>
      <c r="G62" s="33" t="s">
        <v>48</v>
      </c>
      <c r="H62" s="34" t="s">
        <v>534</v>
      </c>
    </row>
    <row r="63" spans="1:8" x14ac:dyDescent="0.2">
      <c r="A63" s="32" t="s">
        <v>535</v>
      </c>
      <c r="B63" s="32" t="s">
        <v>40</v>
      </c>
      <c r="G63" s="33">
        <v>128</v>
      </c>
      <c r="H63" s="34" t="s">
        <v>536</v>
      </c>
    </row>
    <row r="64" spans="1:8" ht="25.5" x14ac:dyDescent="0.2">
      <c r="A64" s="38" t="s">
        <v>537</v>
      </c>
      <c r="B64" s="32" t="s">
        <v>40</v>
      </c>
      <c r="D64" s="45"/>
      <c r="E64" s="39" t="s">
        <v>2965</v>
      </c>
      <c r="G64" s="33">
        <v>128</v>
      </c>
      <c r="H64" s="34" t="s">
        <v>538</v>
      </c>
    </row>
    <row r="65" spans="1:8" ht="25.5" x14ac:dyDescent="0.2">
      <c r="A65" s="32" t="s">
        <v>539</v>
      </c>
      <c r="B65" s="32" t="s">
        <v>114</v>
      </c>
      <c r="D65" s="45" t="s">
        <v>41</v>
      </c>
      <c r="F65" s="34" t="s">
        <v>115</v>
      </c>
      <c r="G65" s="33">
        <v>1</v>
      </c>
      <c r="H65" s="34" t="s">
        <v>540</v>
      </c>
    </row>
    <row r="66" spans="1:8" ht="25.5" x14ac:dyDescent="0.2">
      <c r="A66" s="32" t="s">
        <v>541</v>
      </c>
      <c r="B66" s="32" t="s">
        <v>114</v>
      </c>
      <c r="D66" s="45" t="s">
        <v>41</v>
      </c>
      <c r="F66" s="34" t="s">
        <v>115</v>
      </c>
      <c r="G66" s="33">
        <v>1</v>
      </c>
      <c r="H66" s="34" t="s">
        <v>542</v>
      </c>
    </row>
    <row r="67" spans="1:8" x14ac:dyDescent="0.2">
      <c r="A67" s="32" t="s">
        <v>543</v>
      </c>
      <c r="B67" s="32" t="s">
        <v>114</v>
      </c>
      <c r="F67" s="34" t="s">
        <v>115</v>
      </c>
      <c r="G67" s="33">
        <v>1</v>
      </c>
      <c r="H67" s="34" t="s">
        <v>544</v>
      </c>
    </row>
    <row r="68" spans="1:8" x14ac:dyDescent="0.2">
      <c r="A68" s="32" t="s">
        <v>545</v>
      </c>
      <c r="B68" s="32" t="s">
        <v>114</v>
      </c>
      <c r="F68" s="34" t="s">
        <v>115</v>
      </c>
      <c r="G68" s="33">
        <v>1</v>
      </c>
      <c r="H68" s="34" t="s">
        <v>546</v>
      </c>
    </row>
    <row r="69" spans="1:8" ht="25.5" x14ac:dyDescent="0.2">
      <c r="A69" s="32" t="s">
        <v>547</v>
      </c>
      <c r="B69" s="32" t="s">
        <v>40</v>
      </c>
      <c r="G69" s="33">
        <v>64</v>
      </c>
      <c r="H69" s="34" t="s">
        <v>548</v>
      </c>
    </row>
    <row r="70" spans="1:8" ht="38.25" x14ac:dyDescent="0.2">
      <c r="A70" s="32" t="s">
        <v>549</v>
      </c>
      <c r="B70" s="32" t="s">
        <v>46</v>
      </c>
      <c r="F70" s="34" t="s">
        <v>550</v>
      </c>
      <c r="H70" s="34" t="s">
        <v>551</v>
      </c>
    </row>
    <row r="71" spans="1:8" x14ac:dyDescent="0.2">
      <c r="A71" s="32" t="s">
        <v>552</v>
      </c>
      <c r="B71" s="32" t="s">
        <v>40</v>
      </c>
      <c r="G71" s="33">
        <v>64</v>
      </c>
      <c r="H71" s="34" t="s">
        <v>553</v>
      </c>
    </row>
    <row r="72" spans="1:8" x14ac:dyDescent="0.2">
      <c r="A72" s="32" t="s">
        <v>554</v>
      </c>
      <c r="B72" s="32" t="s">
        <v>40</v>
      </c>
      <c r="G72" s="33">
        <v>64</v>
      </c>
      <c r="H72" s="34" t="s">
        <v>555</v>
      </c>
    </row>
    <row r="73" spans="1:8" x14ac:dyDescent="0.2">
      <c r="A73" s="32" t="s">
        <v>556</v>
      </c>
      <c r="B73" s="32" t="s">
        <v>114</v>
      </c>
      <c r="F73" s="34" t="s">
        <v>115</v>
      </c>
      <c r="G73" s="33">
        <v>1</v>
      </c>
      <c r="H73" s="34" t="s">
        <v>557</v>
      </c>
    </row>
    <row r="74" spans="1:8" x14ac:dyDescent="0.2">
      <c r="A74" s="32" t="s">
        <v>558</v>
      </c>
      <c r="B74" s="32" t="s">
        <v>114</v>
      </c>
      <c r="D74" s="45" t="s">
        <v>41</v>
      </c>
      <c r="F74" s="34" t="s">
        <v>115</v>
      </c>
      <c r="G74" s="33">
        <v>1</v>
      </c>
      <c r="H74" s="34" t="s">
        <v>559</v>
      </c>
    </row>
    <row r="75" spans="1:8" x14ac:dyDescent="0.2">
      <c r="A75" s="32" t="s">
        <v>560</v>
      </c>
      <c r="B75" s="32" t="s">
        <v>40</v>
      </c>
      <c r="D75" s="43" t="s">
        <v>71</v>
      </c>
      <c r="G75" s="33">
        <v>64</v>
      </c>
      <c r="H75" s="34" t="s">
        <v>561</v>
      </c>
    </row>
    <row r="76" spans="1:8" x14ac:dyDescent="0.2">
      <c r="A76" s="32" t="s">
        <v>562</v>
      </c>
      <c r="B76" s="32" t="s">
        <v>40</v>
      </c>
      <c r="D76" s="43" t="s">
        <v>71</v>
      </c>
      <c r="G76" s="33">
        <v>64</v>
      </c>
      <c r="H76" s="34" t="s">
        <v>563</v>
      </c>
    </row>
    <row r="77" spans="1:8" ht="25.5" x14ac:dyDescent="0.2">
      <c r="A77" s="32" t="s">
        <v>564</v>
      </c>
      <c r="B77" s="32" t="s">
        <v>262</v>
      </c>
      <c r="D77" s="43" t="s">
        <v>71</v>
      </c>
      <c r="F77" s="34" t="s">
        <v>263</v>
      </c>
      <c r="H77" s="34" t="s">
        <v>565</v>
      </c>
    </row>
    <row r="78" spans="1:8" ht="25.5" x14ac:dyDescent="0.2">
      <c r="A78" s="32" t="s">
        <v>566</v>
      </c>
      <c r="B78" s="32" t="s">
        <v>46</v>
      </c>
      <c r="D78" s="43" t="s">
        <v>71</v>
      </c>
      <c r="F78" s="34" t="s">
        <v>47</v>
      </c>
      <c r="G78" s="33" t="s">
        <v>48</v>
      </c>
      <c r="H78" s="34" t="s">
        <v>567</v>
      </c>
    </row>
    <row r="79" spans="1:8" ht="38.25" x14ac:dyDescent="0.2">
      <c r="A79" s="32" t="s">
        <v>568</v>
      </c>
      <c r="B79" s="32" t="s">
        <v>46</v>
      </c>
      <c r="F79" s="34" t="s">
        <v>47</v>
      </c>
      <c r="G79" s="33" t="s">
        <v>48</v>
      </c>
      <c r="H79" s="34" t="s">
        <v>569</v>
      </c>
    </row>
    <row r="80" spans="1:8" x14ac:dyDescent="0.2">
      <c r="A80" s="32" t="s">
        <v>570</v>
      </c>
      <c r="B80" s="32" t="s">
        <v>40</v>
      </c>
      <c r="G80" s="33">
        <v>64</v>
      </c>
      <c r="H80" s="34" t="s">
        <v>571</v>
      </c>
    </row>
    <row r="81" spans="1:8" x14ac:dyDescent="0.2">
      <c r="A81" s="32" t="s">
        <v>572</v>
      </c>
      <c r="B81" s="32" t="s">
        <v>40</v>
      </c>
      <c r="G81" s="33">
        <v>128</v>
      </c>
      <c r="H81" s="34" t="s">
        <v>573</v>
      </c>
    </row>
    <row r="82" spans="1:8" x14ac:dyDescent="0.2">
      <c r="A82" s="32" t="s">
        <v>574</v>
      </c>
      <c r="B82" s="32" t="s">
        <v>40</v>
      </c>
      <c r="G82" s="33">
        <v>128</v>
      </c>
      <c r="H82" s="34" t="s">
        <v>575</v>
      </c>
    </row>
    <row r="83" spans="1:8" x14ac:dyDescent="0.2">
      <c r="A83" s="32" t="s">
        <v>576</v>
      </c>
      <c r="B83" s="32" t="s">
        <v>343</v>
      </c>
      <c r="F83" s="34" t="s">
        <v>344</v>
      </c>
      <c r="H83" s="34" t="s">
        <v>577</v>
      </c>
    </row>
    <row r="84" spans="1:8" x14ac:dyDescent="0.2">
      <c r="A84" s="32" t="s">
        <v>578</v>
      </c>
      <c r="B84" s="32" t="s">
        <v>60</v>
      </c>
      <c r="F84" s="34" t="s">
        <v>61</v>
      </c>
      <c r="H84" s="34" t="s">
        <v>579</v>
      </c>
    </row>
    <row r="85" spans="1:8" ht="25.5" x14ac:dyDescent="0.2">
      <c r="A85" s="32" t="s">
        <v>580</v>
      </c>
      <c r="B85" s="32" t="s">
        <v>40</v>
      </c>
      <c r="G85" s="33">
        <v>256</v>
      </c>
      <c r="H85" s="34" t="s">
        <v>581</v>
      </c>
    </row>
    <row r="86" spans="1:8" ht="25.5" x14ac:dyDescent="0.2">
      <c r="A86" s="32" t="s">
        <v>582</v>
      </c>
      <c r="B86" s="32" t="s">
        <v>40</v>
      </c>
      <c r="G86" s="33">
        <v>64</v>
      </c>
      <c r="H86" s="34" t="s">
        <v>583</v>
      </c>
    </row>
    <row r="87" spans="1:8" ht="38.25" x14ac:dyDescent="0.2">
      <c r="A87" s="32" t="s">
        <v>584</v>
      </c>
      <c r="B87" s="32" t="s">
        <v>114</v>
      </c>
      <c r="F87" s="34" t="s">
        <v>115</v>
      </c>
      <c r="G87" s="33">
        <v>1</v>
      </c>
      <c r="H87" s="34" t="s">
        <v>585</v>
      </c>
    </row>
    <row r="88" spans="1:8" x14ac:dyDescent="0.2">
      <c r="A88" s="32" t="s">
        <v>586</v>
      </c>
      <c r="B88" s="32" t="s">
        <v>40</v>
      </c>
      <c r="G88" s="33">
        <v>64</v>
      </c>
      <c r="H88" s="34" t="s">
        <v>587</v>
      </c>
    </row>
    <row r="89" spans="1:8" x14ac:dyDescent="0.2">
      <c r="A89" s="32" t="s">
        <v>588</v>
      </c>
      <c r="B89" s="32" t="s">
        <v>40</v>
      </c>
      <c r="H89" s="34" t="s">
        <v>589</v>
      </c>
    </row>
    <row r="90" spans="1:8" x14ac:dyDescent="0.2">
      <c r="A90" s="32" t="s">
        <v>590</v>
      </c>
      <c r="B90" s="32" t="s">
        <v>40</v>
      </c>
      <c r="H90" s="34" t="s">
        <v>591</v>
      </c>
    </row>
    <row r="91" spans="1:8" ht="38.25" x14ac:dyDescent="0.2">
      <c r="A91" s="32" t="s">
        <v>592</v>
      </c>
      <c r="B91" s="32" t="s">
        <v>40</v>
      </c>
      <c r="D91" s="45" t="s">
        <v>41</v>
      </c>
      <c r="G91" s="33">
        <v>1024</v>
      </c>
      <c r="H91" s="34" t="s">
        <v>593</v>
      </c>
    </row>
    <row r="92" spans="1:8" ht="38.25" x14ac:dyDescent="0.2">
      <c r="A92" s="32" t="s">
        <v>594</v>
      </c>
      <c r="B92" s="32" t="s">
        <v>40</v>
      </c>
      <c r="D92" s="43" t="s">
        <v>41</v>
      </c>
      <c r="E92" s="40" t="s">
        <v>595</v>
      </c>
      <c r="G92" s="33">
        <v>1024</v>
      </c>
      <c r="H92" s="34" t="s">
        <v>596</v>
      </c>
    </row>
    <row r="93" spans="1:8" x14ac:dyDescent="0.2">
      <c r="A93" s="32" t="s">
        <v>597</v>
      </c>
      <c r="B93" s="32" t="s">
        <v>262</v>
      </c>
      <c r="F93" s="34" t="s">
        <v>263</v>
      </c>
      <c r="H93" s="34" t="s">
        <v>598</v>
      </c>
    </row>
    <row r="94" spans="1:8" x14ac:dyDescent="0.2">
      <c r="A94" s="32" t="s">
        <v>599</v>
      </c>
      <c r="B94" s="32" t="s">
        <v>46</v>
      </c>
      <c r="F94" s="34" t="s">
        <v>47</v>
      </c>
      <c r="G94" s="33" t="s">
        <v>48</v>
      </c>
      <c r="H94" s="34" t="s">
        <v>600</v>
      </c>
    </row>
    <row r="95" spans="1:8" x14ac:dyDescent="0.2">
      <c r="A95" s="32" t="s">
        <v>601</v>
      </c>
      <c r="B95" s="32" t="s">
        <v>262</v>
      </c>
      <c r="F95" s="34" t="s">
        <v>263</v>
      </c>
      <c r="H95" s="34" t="s">
        <v>602</v>
      </c>
    </row>
    <row r="96" spans="1:8" x14ac:dyDescent="0.2">
      <c r="A96" s="32" t="s">
        <v>603</v>
      </c>
      <c r="B96" s="32" t="s">
        <v>46</v>
      </c>
      <c r="F96" s="34" t="s">
        <v>47</v>
      </c>
      <c r="G96" s="33" t="s">
        <v>48</v>
      </c>
      <c r="H96" s="34" t="s">
        <v>604</v>
      </c>
    </row>
    <row r="97" spans="1:8" x14ac:dyDescent="0.2">
      <c r="A97" s="32" t="s">
        <v>605</v>
      </c>
      <c r="B97" s="32" t="s">
        <v>262</v>
      </c>
      <c r="F97" s="34" t="s">
        <v>263</v>
      </c>
      <c r="H97" s="34" t="s">
        <v>606</v>
      </c>
    </row>
    <row r="98" spans="1:8" x14ac:dyDescent="0.2">
      <c r="A98" s="32" t="s">
        <v>607</v>
      </c>
      <c r="B98" s="32" t="s">
        <v>46</v>
      </c>
      <c r="F98" s="34" t="s">
        <v>47</v>
      </c>
      <c r="G98" s="33" t="s">
        <v>48</v>
      </c>
      <c r="H98" s="34" t="s">
        <v>608</v>
      </c>
    </row>
    <row r="99" spans="1:8" ht="25.5" x14ac:dyDescent="0.2">
      <c r="A99" s="32" t="s">
        <v>609</v>
      </c>
      <c r="B99" s="32" t="s">
        <v>46</v>
      </c>
      <c r="F99" s="34" t="s">
        <v>47</v>
      </c>
      <c r="G99" s="33" t="s">
        <v>48</v>
      </c>
      <c r="H99" s="34" t="s">
        <v>610</v>
      </c>
    </row>
    <row r="100" spans="1:8" ht="25.5" x14ac:dyDescent="0.2">
      <c r="A100" s="32" t="s">
        <v>611</v>
      </c>
      <c r="B100" s="32" t="s">
        <v>343</v>
      </c>
      <c r="F100" s="34" t="s">
        <v>344</v>
      </c>
      <c r="H100" s="34" t="s">
        <v>612</v>
      </c>
    </row>
    <row r="101" spans="1:8" ht="25.5" x14ac:dyDescent="0.2">
      <c r="A101" s="32" t="s">
        <v>613</v>
      </c>
      <c r="B101" s="32" t="s">
        <v>343</v>
      </c>
      <c r="F101" s="34" t="s">
        <v>344</v>
      </c>
      <c r="H101" s="34" t="s">
        <v>614</v>
      </c>
    </row>
    <row r="102" spans="1:8" x14ac:dyDescent="0.2">
      <c r="A102" s="32" t="s">
        <v>615</v>
      </c>
      <c r="B102" s="32" t="s">
        <v>114</v>
      </c>
      <c r="D102" s="45" t="s">
        <v>41</v>
      </c>
      <c r="F102" s="34" t="s">
        <v>115</v>
      </c>
      <c r="G102" s="33">
        <v>1</v>
      </c>
      <c r="H102" s="34" t="s">
        <v>616</v>
      </c>
    </row>
    <row r="103" spans="1:8" x14ac:dyDescent="0.2">
      <c r="A103" s="32" t="s">
        <v>617</v>
      </c>
      <c r="B103" s="32" t="s">
        <v>40</v>
      </c>
      <c r="D103" s="45" t="s">
        <v>41</v>
      </c>
      <c r="G103" s="33">
        <v>64</v>
      </c>
      <c r="H103" s="34" t="s">
        <v>618</v>
      </c>
    </row>
    <row r="104" spans="1:8" ht="25.5" x14ac:dyDescent="0.2">
      <c r="A104" s="32" t="s">
        <v>619</v>
      </c>
      <c r="B104" s="32" t="s">
        <v>46</v>
      </c>
      <c r="F104" s="34" t="s">
        <v>47</v>
      </c>
      <c r="G104" s="33" t="s">
        <v>48</v>
      </c>
      <c r="H104" s="34" t="s">
        <v>620</v>
      </c>
    </row>
    <row r="105" spans="1:8" x14ac:dyDescent="0.2">
      <c r="A105" s="32" t="s">
        <v>621</v>
      </c>
      <c r="B105" s="32" t="s">
        <v>40</v>
      </c>
    </row>
    <row r="106" spans="1:8" x14ac:dyDescent="0.2">
      <c r="A106" s="32" t="s">
        <v>622</v>
      </c>
      <c r="B106" s="32" t="s">
        <v>40</v>
      </c>
      <c r="G106" s="33">
        <v>128</v>
      </c>
      <c r="H106" s="34" t="s">
        <v>623</v>
      </c>
    </row>
    <row r="107" spans="1:8" x14ac:dyDescent="0.2">
      <c r="A107" s="32" t="s">
        <v>624</v>
      </c>
      <c r="B107" s="32" t="s">
        <v>40</v>
      </c>
      <c r="G107" s="33">
        <v>128</v>
      </c>
      <c r="H107" s="34" t="s">
        <v>623</v>
      </c>
    </row>
    <row r="108" spans="1:8" ht="38.25" x14ac:dyDescent="0.2">
      <c r="A108" s="32" t="s">
        <v>625</v>
      </c>
      <c r="B108" s="32" t="s">
        <v>40</v>
      </c>
      <c r="D108" s="144" t="s">
        <v>71</v>
      </c>
      <c r="H108" s="34" t="s">
        <v>626</v>
      </c>
    </row>
    <row r="109" spans="1:8" ht="38.25" x14ac:dyDescent="0.2">
      <c r="A109" s="32" t="s">
        <v>627</v>
      </c>
      <c r="B109" s="32" t="s">
        <v>40</v>
      </c>
      <c r="D109" s="144" t="s">
        <v>71</v>
      </c>
      <c r="H109" s="34" t="s">
        <v>628</v>
      </c>
    </row>
    <row r="110" spans="1:8" ht="38.25" x14ac:dyDescent="0.2">
      <c r="A110" s="32" t="s">
        <v>629</v>
      </c>
      <c r="B110" s="32" t="s">
        <v>40</v>
      </c>
      <c r="D110" s="144" t="s">
        <v>71</v>
      </c>
      <c r="H110" s="34" t="s">
        <v>630</v>
      </c>
    </row>
    <row r="111" spans="1:8" ht="38.25" x14ac:dyDescent="0.2">
      <c r="A111" s="32" t="s">
        <v>631</v>
      </c>
      <c r="B111" s="32" t="s">
        <v>40</v>
      </c>
      <c r="D111" s="144" t="s">
        <v>71</v>
      </c>
      <c r="G111" s="33">
        <v>128</v>
      </c>
      <c r="H111" s="34" t="s">
        <v>632</v>
      </c>
    </row>
    <row r="112" spans="1:8" ht="38.25" x14ac:dyDescent="0.2">
      <c r="A112" s="32" t="s">
        <v>633</v>
      </c>
      <c r="B112" s="32" t="s">
        <v>40</v>
      </c>
      <c r="D112" s="144" t="s">
        <v>71</v>
      </c>
      <c r="G112" s="33">
        <v>128</v>
      </c>
      <c r="H112" s="34" t="s">
        <v>634</v>
      </c>
    </row>
    <row r="113" spans="1:8" ht="38.25" x14ac:dyDescent="0.2">
      <c r="A113" s="32" t="s">
        <v>635</v>
      </c>
      <c r="B113" s="32" t="s">
        <v>40</v>
      </c>
      <c r="D113" s="144" t="s">
        <v>71</v>
      </c>
      <c r="G113" s="33">
        <v>256</v>
      </c>
      <c r="H113" s="34" t="s">
        <v>636</v>
      </c>
    </row>
    <row r="114" spans="1:8" ht="38.25" x14ac:dyDescent="0.2">
      <c r="A114" s="32" t="s">
        <v>637</v>
      </c>
      <c r="B114" s="32" t="s">
        <v>40</v>
      </c>
      <c r="H114" s="34" t="s">
        <v>638</v>
      </c>
    </row>
    <row r="115" spans="1:8" ht="25.5" x14ac:dyDescent="0.2">
      <c r="A115" s="32" t="s">
        <v>639</v>
      </c>
      <c r="B115" s="32" t="s">
        <v>46</v>
      </c>
      <c r="F115" s="34" t="s">
        <v>47</v>
      </c>
      <c r="G115" s="33" t="s">
        <v>48</v>
      </c>
      <c r="H115" s="34" t="s">
        <v>640</v>
      </c>
    </row>
    <row r="116" spans="1:8" ht="25.5" x14ac:dyDescent="0.2">
      <c r="A116" s="32" t="s">
        <v>641</v>
      </c>
      <c r="B116" s="32" t="s">
        <v>46</v>
      </c>
      <c r="D116" s="45" t="s">
        <v>41</v>
      </c>
      <c r="F116" s="34" t="s">
        <v>47</v>
      </c>
      <c r="G116" s="33" t="s">
        <v>48</v>
      </c>
      <c r="H116" s="34" t="s">
        <v>642</v>
      </c>
    </row>
    <row r="117" spans="1:8" ht="25.5" x14ac:dyDescent="0.2">
      <c r="A117" s="32" t="s">
        <v>643</v>
      </c>
      <c r="B117" s="32" t="s">
        <v>114</v>
      </c>
      <c r="F117" s="34" t="s">
        <v>115</v>
      </c>
      <c r="G117" s="33">
        <v>1</v>
      </c>
      <c r="H117" s="34" t="s">
        <v>644</v>
      </c>
    </row>
    <row r="118" spans="1:8" ht="25.5" x14ac:dyDescent="0.2">
      <c r="A118" s="32" t="s">
        <v>645</v>
      </c>
      <c r="B118" s="32" t="s">
        <v>40</v>
      </c>
      <c r="G118" s="33">
        <v>64</v>
      </c>
      <c r="H118" s="34" t="s">
        <v>646</v>
      </c>
    </row>
    <row r="119" spans="1:8" ht="25.5" x14ac:dyDescent="0.2">
      <c r="A119" s="32" t="s">
        <v>647</v>
      </c>
      <c r="B119" s="32" t="s">
        <v>40</v>
      </c>
      <c r="G119" s="33">
        <v>64</v>
      </c>
      <c r="H119" s="34" t="s">
        <v>646</v>
      </c>
    </row>
    <row r="120" spans="1:8" x14ac:dyDescent="0.2">
      <c r="A120" s="32" t="s">
        <v>648</v>
      </c>
      <c r="B120" s="32" t="s">
        <v>262</v>
      </c>
      <c r="F120" s="34" t="s">
        <v>263</v>
      </c>
      <c r="H120" s="34" t="s">
        <v>649</v>
      </c>
    </row>
    <row r="121" spans="1:8" x14ac:dyDescent="0.2">
      <c r="A121" s="32" t="s">
        <v>650</v>
      </c>
      <c r="B121" s="32" t="s">
        <v>46</v>
      </c>
      <c r="F121" s="34" t="s">
        <v>47</v>
      </c>
      <c r="G121" s="33" t="s">
        <v>48</v>
      </c>
      <c r="H121" s="34" t="s">
        <v>651</v>
      </c>
    </row>
    <row r="122" spans="1:8" x14ac:dyDescent="0.2">
      <c r="A122" s="32" t="s">
        <v>652</v>
      </c>
      <c r="B122" s="32" t="s">
        <v>262</v>
      </c>
      <c r="F122" s="34" t="s">
        <v>263</v>
      </c>
      <c r="H122" s="34" t="s">
        <v>653</v>
      </c>
    </row>
    <row r="123" spans="1:8" x14ac:dyDescent="0.2">
      <c r="A123" s="32" t="s">
        <v>654</v>
      </c>
      <c r="B123" s="32" t="s">
        <v>46</v>
      </c>
      <c r="F123" s="34" t="s">
        <v>47</v>
      </c>
      <c r="G123" s="33" t="s">
        <v>48</v>
      </c>
      <c r="H123" s="34" t="s">
        <v>655</v>
      </c>
    </row>
    <row r="124" spans="1:8" x14ac:dyDescent="0.2">
      <c r="A124" s="32" t="s">
        <v>656</v>
      </c>
      <c r="B124" s="32" t="s">
        <v>40</v>
      </c>
    </row>
    <row r="125" spans="1:8" x14ac:dyDescent="0.2">
      <c r="A125" s="32" t="s">
        <v>657</v>
      </c>
      <c r="B125" s="32" t="s">
        <v>40</v>
      </c>
      <c r="D125" s="45" t="s">
        <v>41</v>
      </c>
      <c r="G125" s="33">
        <v>2048</v>
      </c>
      <c r="H125" s="34" t="s">
        <v>658</v>
      </c>
    </row>
    <row r="126" spans="1:8" x14ac:dyDescent="0.2">
      <c r="A126" s="32" t="s">
        <v>659</v>
      </c>
      <c r="B126" s="32" t="s">
        <v>40</v>
      </c>
      <c r="D126" s="45" t="s">
        <v>71</v>
      </c>
      <c r="G126" s="33">
        <v>2048</v>
      </c>
      <c r="H126" s="34" t="s">
        <v>660</v>
      </c>
    </row>
  </sheetData>
  <hyperlinks>
    <hyperlink ref="E92" r:id="rId1" xr:uid="{4E884CC1-F87A-4C09-8463-CCE5CDCB9EB2}"/>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0D89E-8E42-4DA8-AF94-5E1BBD4AA2E9}">
  <dimension ref="A1:J127"/>
  <sheetViews>
    <sheetView workbookViewId="0">
      <pane ySplit="1" topLeftCell="A2" activePane="bottomLeft" state="frozen"/>
      <selection activeCell="A25" sqref="A25"/>
      <selection pane="bottomLeft" activeCell="A4" sqref="A4:B4"/>
    </sheetView>
  </sheetViews>
  <sheetFormatPr defaultColWidth="9.140625" defaultRowHeight="12.75" x14ac:dyDescent="0.2"/>
  <cols>
    <col min="1" max="1" width="35.28515625" style="112" bestFit="1" customWidth="1"/>
    <col min="2" max="2" width="23.28515625" style="112" bestFit="1" customWidth="1"/>
    <col min="3" max="3" width="20.28515625" style="112" customWidth="1"/>
    <col min="4" max="4" width="20.140625" style="112" customWidth="1"/>
    <col min="5" max="5" width="9.140625" style="112"/>
    <col min="6" max="6" width="15.140625" style="112" bestFit="1" customWidth="1"/>
    <col min="7" max="7" width="86.140625" style="87" customWidth="1"/>
    <col min="8" max="8" width="44.140625" style="88" customWidth="1"/>
    <col min="9" max="9" width="16.28515625" style="87" bestFit="1" customWidth="1"/>
    <col min="10" max="10" width="74.140625" style="88" customWidth="1"/>
    <col min="11" max="16384" width="9.140625" style="112"/>
  </cols>
  <sheetData>
    <row r="1" spans="1:10" x14ac:dyDescent="0.2">
      <c r="A1" s="85" t="s">
        <v>861</v>
      </c>
      <c r="B1" s="260" t="s">
        <v>2816</v>
      </c>
      <c r="C1" s="260"/>
      <c r="D1" s="260"/>
      <c r="E1" s="260"/>
      <c r="F1" s="260"/>
      <c r="G1" s="260"/>
      <c r="H1" s="260"/>
      <c r="I1" s="260"/>
      <c r="J1" s="260"/>
    </row>
    <row r="2" spans="1:10" x14ac:dyDescent="0.2">
      <c r="A2" s="85" t="s">
        <v>32</v>
      </c>
      <c r="B2" s="85" t="s">
        <v>33</v>
      </c>
      <c r="C2" s="123" t="s">
        <v>2817</v>
      </c>
      <c r="D2" s="85" t="s">
        <v>2818</v>
      </c>
      <c r="E2" s="85" t="s">
        <v>34</v>
      </c>
      <c r="F2" s="85" t="s">
        <v>3</v>
      </c>
      <c r="G2" s="89" t="s">
        <v>35</v>
      </c>
      <c r="H2" s="90" t="s">
        <v>36</v>
      </c>
      <c r="I2" s="89" t="s">
        <v>37</v>
      </c>
      <c r="J2" s="90" t="s">
        <v>38</v>
      </c>
    </row>
    <row r="3" spans="1:10" x14ac:dyDescent="0.2">
      <c r="A3" s="140" t="s">
        <v>412</v>
      </c>
      <c r="B3" s="140" t="s">
        <v>40</v>
      </c>
      <c r="C3" s="145" t="s">
        <v>2769</v>
      </c>
      <c r="D3" s="145"/>
      <c r="E3" s="140" t="s">
        <v>41</v>
      </c>
      <c r="F3" s="140" t="s">
        <v>41</v>
      </c>
      <c r="G3" s="141" t="s">
        <v>1411</v>
      </c>
      <c r="H3" s="142"/>
      <c r="I3" s="141">
        <v>128</v>
      </c>
      <c r="J3" s="88" t="s">
        <v>414</v>
      </c>
    </row>
    <row r="4" spans="1:10" x14ac:dyDescent="0.2">
      <c r="A4" s="112" t="s">
        <v>187</v>
      </c>
      <c r="B4" s="112" t="s">
        <v>40</v>
      </c>
      <c r="C4" s="108"/>
      <c r="D4" s="108"/>
      <c r="I4" s="87">
        <v>128</v>
      </c>
      <c r="J4" s="88" t="s">
        <v>415</v>
      </c>
    </row>
    <row r="5" spans="1:10" s="140" customFormat="1" ht="25.5" x14ac:dyDescent="0.2">
      <c r="A5" s="140" t="s">
        <v>416</v>
      </c>
      <c r="B5" s="140" t="s">
        <v>40</v>
      </c>
      <c r="C5" s="146" t="s">
        <v>421</v>
      </c>
      <c r="D5" s="146" t="s">
        <v>2819</v>
      </c>
      <c r="E5" s="140" t="s">
        <v>41</v>
      </c>
      <c r="F5" s="140" t="s">
        <v>41</v>
      </c>
      <c r="G5" s="147" t="s">
        <v>417</v>
      </c>
      <c r="H5" s="147" t="s">
        <v>418</v>
      </c>
      <c r="I5" s="141">
        <v>128</v>
      </c>
      <c r="J5" s="142" t="s">
        <v>419</v>
      </c>
    </row>
    <row r="6" spans="1:10" ht="25.5" x14ac:dyDescent="0.2">
      <c r="A6" s="112" t="s">
        <v>420</v>
      </c>
      <c r="B6" s="112" t="s">
        <v>40</v>
      </c>
      <c r="C6" s="124" t="s">
        <v>421</v>
      </c>
      <c r="D6" s="124" t="s">
        <v>2820</v>
      </c>
      <c r="F6" s="112" t="s">
        <v>41</v>
      </c>
      <c r="G6" s="125" t="s">
        <v>421</v>
      </c>
      <c r="I6" s="87">
        <v>255</v>
      </c>
      <c r="J6" s="88" t="s">
        <v>422</v>
      </c>
    </row>
    <row r="7" spans="1:10" ht="25.5" x14ac:dyDescent="0.2">
      <c r="A7" s="112" t="s">
        <v>118</v>
      </c>
      <c r="B7" s="112" t="s">
        <v>40</v>
      </c>
      <c r="J7" s="88" t="s">
        <v>423</v>
      </c>
    </row>
    <row r="8" spans="1:10" ht="25.5" x14ac:dyDescent="0.2">
      <c r="A8" s="112" t="s">
        <v>38</v>
      </c>
      <c r="B8" s="112" t="s">
        <v>40</v>
      </c>
      <c r="C8" s="124" t="s">
        <v>421</v>
      </c>
      <c r="F8" s="112" t="s">
        <v>41</v>
      </c>
      <c r="G8" s="87" t="s">
        <v>424</v>
      </c>
      <c r="I8" s="87">
        <v>1024</v>
      </c>
      <c r="J8" s="88" t="s">
        <v>425</v>
      </c>
    </row>
    <row r="9" spans="1:10" x14ac:dyDescent="0.2">
      <c r="A9" s="112" t="s">
        <v>426</v>
      </c>
      <c r="B9" s="112" t="s">
        <v>40</v>
      </c>
      <c r="I9" s="87">
        <v>64</v>
      </c>
      <c r="J9" s="88" t="s">
        <v>427</v>
      </c>
    </row>
    <row r="10" spans="1:10" x14ac:dyDescent="0.2">
      <c r="A10" s="112" t="s">
        <v>428</v>
      </c>
      <c r="B10" s="112" t="s">
        <v>40</v>
      </c>
      <c r="I10" s="87">
        <v>64</v>
      </c>
      <c r="J10" s="88" t="s">
        <v>429</v>
      </c>
    </row>
    <row r="11" spans="1:10" ht="25.5" x14ac:dyDescent="0.2">
      <c r="A11" s="112" t="s">
        <v>430</v>
      </c>
      <c r="B11" s="112" t="s">
        <v>40</v>
      </c>
      <c r="I11" s="87">
        <v>128</v>
      </c>
      <c r="J11" s="88" t="s">
        <v>431</v>
      </c>
    </row>
    <row r="12" spans="1:10" x14ac:dyDescent="0.2">
      <c r="A12" s="112" t="s">
        <v>432</v>
      </c>
      <c r="B12" s="112" t="s">
        <v>40</v>
      </c>
      <c r="I12" s="87">
        <v>64</v>
      </c>
      <c r="J12" s="88" t="s">
        <v>432</v>
      </c>
    </row>
    <row r="13" spans="1:10" ht="38.25" x14ac:dyDescent="0.2">
      <c r="A13" s="112" t="s">
        <v>433</v>
      </c>
      <c r="B13" s="112" t="s">
        <v>262</v>
      </c>
      <c r="F13" s="112" t="s">
        <v>41</v>
      </c>
      <c r="G13" s="87">
        <v>130.51</v>
      </c>
      <c r="H13" s="88" t="s">
        <v>263</v>
      </c>
      <c r="J13" s="88" t="s">
        <v>434</v>
      </c>
    </row>
    <row r="14" spans="1:10" ht="25.5" x14ac:dyDescent="0.2">
      <c r="A14" s="112" t="s">
        <v>435</v>
      </c>
      <c r="B14" s="112" t="s">
        <v>262</v>
      </c>
      <c r="F14" s="112" t="s">
        <v>41</v>
      </c>
      <c r="G14" s="87">
        <v>180.75</v>
      </c>
      <c r="H14" s="88" t="s">
        <v>263</v>
      </c>
      <c r="J14" s="88" t="s">
        <v>436</v>
      </c>
    </row>
    <row r="15" spans="1:10" x14ac:dyDescent="0.2">
      <c r="A15" s="112" t="s">
        <v>437</v>
      </c>
      <c r="B15" s="112" t="s">
        <v>262</v>
      </c>
      <c r="F15" s="112" t="s">
        <v>41</v>
      </c>
      <c r="G15" s="87">
        <v>185.25</v>
      </c>
      <c r="H15" s="88" t="s">
        <v>263</v>
      </c>
      <c r="J15" s="88" t="s">
        <v>438</v>
      </c>
    </row>
    <row r="16" spans="1:10" x14ac:dyDescent="0.2">
      <c r="A16" s="112" t="s">
        <v>439</v>
      </c>
      <c r="B16" s="112" t="s">
        <v>262</v>
      </c>
      <c r="H16" s="88" t="s">
        <v>263</v>
      </c>
      <c r="J16" s="88" t="s">
        <v>440</v>
      </c>
    </row>
    <row r="17" spans="1:10" x14ac:dyDescent="0.2">
      <c r="A17" s="112" t="s">
        <v>245</v>
      </c>
      <c r="B17" s="112" t="s">
        <v>46</v>
      </c>
      <c r="F17" s="112" t="s">
        <v>41</v>
      </c>
      <c r="G17" s="87" t="s">
        <v>246</v>
      </c>
      <c r="H17" s="88" t="s">
        <v>47</v>
      </c>
      <c r="I17" s="87" t="s">
        <v>48</v>
      </c>
      <c r="J17" s="88" t="s">
        <v>441</v>
      </c>
    </row>
    <row r="18" spans="1:10" x14ac:dyDescent="0.2">
      <c r="A18" s="112" t="s">
        <v>442</v>
      </c>
      <c r="B18" s="112" t="s">
        <v>262</v>
      </c>
      <c r="H18" s="88" t="s">
        <v>263</v>
      </c>
      <c r="J18" s="88" t="s">
        <v>443</v>
      </c>
    </row>
    <row r="19" spans="1:10" x14ac:dyDescent="0.2">
      <c r="A19" s="112" t="s">
        <v>444</v>
      </c>
      <c r="B19" s="112" t="s">
        <v>262</v>
      </c>
      <c r="H19" s="88" t="s">
        <v>263</v>
      </c>
      <c r="J19" s="88" t="s">
        <v>445</v>
      </c>
    </row>
    <row r="20" spans="1:10" x14ac:dyDescent="0.2">
      <c r="A20" s="112" t="s">
        <v>446</v>
      </c>
      <c r="B20" s="112" t="s">
        <v>262</v>
      </c>
      <c r="H20" s="88" t="s">
        <v>263</v>
      </c>
      <c r="J20" s="88" t="s">
        <v>447</v>
      </c>
    </row>
    <row r="21" spans="1:10" x14ac:dyDescent="0.2">
      <c r="A21" s="112" t="s">
        <v>448</v>
      </c>
      <c r="B21" s="112" t="s">
        <v>46</v>
      </c>
      <c r="H21" s="88" t="s">
        <v>47</v>
      </c>
      <c r="I21" s="87" t="s">
        <v>48</v>
      </c>
      <c r="J21" s="88" t="s">
        <v>449</v>
      </c>
    </row>
    <row r="22" spans="1:10" x14ac:dyDescent="0.2">
      <c r="A22" s="112" t="s">
        <v>450</v>
      </c>
      <c r="B22" s="112" t="s">
        <v>262</v>
      </c>
      <c r="H22" s="88" t="s">
        <v>263</v>
      </c>
      <c r="J22" s="88" t="s">
        <v>451</v>
      </c>
    </row>
    <row r="23" spans="1:10" x14ac:dyDescent="0.2">
      <c r="A23" s="112" t="s">
        <v>452</v>
      </c>
      <c r="B23" s="112" t="s">
        <v>46</v>
      </c>
      <c r="H23" s="88" t="s">
        <v>47</v>
      </c>
      <c r="I23" s="87" t="s">
        <v>48</v>
      </c>
      <c r="J23" s="88" t="s">
        <v>453</v>
      </c>
    </row>
    <row r="24" spans="1:10" x14ac:dyDescent="0.2">
      <c r="A24" s="112" t="s">
        <v>454</v>
      </c>
      <c r="B24" s="112" t="s">
        <v>271</v>
      </c>
      <c r="F24" s="112" t="s">
        <v>41</v>
      </c>
      <c r="G24" s="87">
        <v>12</v>
      </c>
      <c r="H24" s="88" t="s">
        <v>61</v>
      </c>
      <c r="J24" s="88" t="s">
        <v>455</v>
      </c>
    </row>
    <row r="25" spans="1:10" x14ac:dyDescent="0.2">
      <c r="A25" s="112" t="s">
        <v>456</v>
      </c>
      <c r="B25" s="112" t="s">
        <v>271</v>
      </c>
      <c r="H25" s="88" t="s">
        <v>61</v>
      </c>
      <c r="J25" s="88" t="s">
        <v>457</v>
      </c>
    </row>
    <row r="26" spans="1:10" x14ac:dyDescent="0.2">
      <c r="A26" s="112" t="s">
        <v>458</v>
      </c>
      <c r="B26" s="112" t="s">
        <v>271</v>
      </c>
      <c r="H26" s="88" t="s">
        <v>61</v>
      </c>
      <c r="J26" s="88" t="s">
        <v>459</v>
      </c>
    </row>
    <row r="27" spans="1:10" x14ac:dyDescent="0.2">
      <c r="A27" s="112" t="s">
        <v>460</v>
      </c>
      <c r="B27" s="112" t="s">
        <v>262</v>
      </c>
      <c r="H27" s="88" t="s">
        <v>263</v>
      </c>
      <c r="J27" s="88" t="s">
        <v>461</v>
      </c>
    </row>
    <row r="28" spans="1:10" x14ac:dyDescent="0.2">
      <c r="A28" s="112" t="s">
        <v>462</v>
      </c>
      <c r="B28" s="112" t="s">
        <v>262</v>
      </c>
      <c r="H28" s="88" t="s">
        <v>263</v>
      </c>
      <c r="J28" s="88" t="s">
        <v>463</v>
      </c>
    </row>
    <row r="29" spans="1:10" x14ac:dyDescent="0.2">
      <c r="A29" s="112" t="s">
        <v>464</v>
      </c>
      <c r="B29" s="112" t="s">
        <v>262</v>
      </c>
      <c r="H29" s="88" t="s">
        <v>263</v>
      </c>
      <c r="J29" s="88" t="s">
        <v>465</v>
      </c>
    </row>
    <row r="30" spans="1:10" x14ac:dyDescent="0.2">
      <c r="A30" s="112" t="s">
        <v>466</v>
      </c>
      <c r="B30" s="112" t="s">
        <v>46</v>
      </c>
      <c r="H30" s="88" t="s">
        <v>47</v>
      </c>
      <c r="I30" s="87" t="s">
        <v>48</v>
      </c>
      <c r="J30" s="88" t="s">
        <v>467</v>
      </c>
    </row>
    <row r="31" spans="1:10" x14ac:dyDescent="0.2">
      <c r="A31" s="112" t="s">
        <v>468</v>
      </c>
      <c r="B31" s="112" t="s">
        <v>262</v>
      </c>
      <c r="H31" s="88" t="s">
        <v>263</v>
      </c>
      <c r="J31" s="88" t="s">
        <v>469</v>
      </c>
    </row>
    <row r="32" spans="1:10" x14ac:dyDescent="0.2">
      <c r="A32" s="112" t="s">
        <v>470</v>
      </c>
      <c r="B32" s="112" t="s">
        <v>46</v>
      </c>
      <c r="H32" s="88" t="s">
        <v>47</v>
      </c>
      <c r="I32" s="87" t="s">
        <v>48</v>
      </c>
      <c r="J32" s="88" t="s">
        <v>471</v>
      </c>
    </row>
    <row r="33" spans="1:10" x14ac:dyDescent="0.2">
      <c r="A33" s="112" t="s">
        <v>472</v>
      </c>
      <c r="B33" s="112" t="s">
        <v>262</v>
      </c>
      <c r="H33" s="88" t="s">
        <v>263</v>
      </c>
      <c r="J33" s="88" t="s">
        <v>473</v>
      </c>
    </row>
    <row r="34" spans="1:10" x14ac:dyDescent="0.2">
      <c r="A34" s="112" t="s">
        <v>474</v>
      </c>
      <c r="B34" s="112" t="s">
        <v>262</v>
      </c>
      <c r="H34" s="88" t="s">
        <v>263</v>
      </c>
      <c r="J34" s="88" t="s">
        <v>475</v>
      </c>
    </row>
    <row r="35" spans="1:10" x14ac:dyDescent="0.2">
      <c r="A35" s="112" t="s">
        <v>476</v>
      </c>
      <c r="B35" s="112" t="s">
        <v>262</v>
      </c>
      <c r="H35" s="88" t="s">
        <v>263</v>
      </c>
      <c r="J35" s="88" t="s">
        <v>477</v>
      </c>
    </row>
    <row r="36" spans="1:10" x14ac:dyDescent="0.2">
      <c r="A36" s="112" t="s">
        <v>478</v>
      </c>
      <c r="B36" s="112" t="s">
        <v>46</v>
      </c>
      <c r="H36" s="88" t="s">
        <v>47</v>
      </c>
      <c r="I36" s="87" t="s">
        <v>48</v>
      </c>
      <c r="J36" s="88" t="s">
        <v>479</v>
      </c>
    </row>
    <row r="37" spans="1:10" x14ac:dyDescent="0.2">
      <c r="A37" s="112" t="s">
        <v>480</v>
      </c>
      <c r="B37" s="112" t="s">
        <v>262</v>
      </c>
      <c r="H37" s="88" t="s">
        <v>263</v>
      </c>
      <c r="J37" s="88" t="s">
        <v>481</v>
      </c>
    </row>
    <row r="38" spans="1:10" x14ac:dyDescent="0.2">
      <c r="A38" s="112" t="s">
        <v>482</v>
      </c>
      <c r="B38" s="112" t="s">
        <v>46</v>
      </c>
      <c r="H38" s="88" t="s">
        <v>47</v>
      </c>
      <c r="I38" s="87" t="s">
        <v>48</v>
      </c>
      <c r="J38" s="88" t="s">
        <v>483</v>
      </c>
    </row>
    <row r="39" spans="1:10" x14ac:dyDescent="0.2">
      <c r="A39" s="112" t="s">
        <v>484</v>
      </c>
      <c r="B39" s="112" t="s">
        <v>262</v>
      </c>
      <c r="H39" s="88" t="s">
        <v>263</v>
      </c>
      <c r="J39" s="88" t="s">
        <v>485</v>
      </c>
    </row>
    <row r="40" spans="1:10" x14ac:dyDescent="0.2">
      <c r="A40" s="112" t="s">
        <v>486</v>
      </c>
      <c r="B40" s="112" t="s">
        <v>262</v>
      </c>
      <c r="H40" s="88" t="s">
        <v>263</v>
      </c>
      <c r="J40" s="88" t="s">
        <v>487</v>
      </c>
    </row>
    <row r="41" spans="1:10" ht="25.5" x14ac:dyDescent="0.2">
      <c r="A41" s="112" t="s">
        <v>488</v>
      </c>
      <c r="B41" s="112" t="s">
        <v>46</v>
      </c>
      <c r="E41" s="108" t="s">
        <v>41</v>
      </c>
      <c r="F41" s="112" t="s">
        <v>41</v>
      </c>
      <c r="G41" s="87" t="s">
        <v>489</v>
      </c>
      <c r="H41" s="88" t="s">
        <v>47</v>
      </c>
      <c r="I41" s="87" t="s">
        <v>48</v>
      </c>
      <c r="J41" s="88" t="s">
        <v>661</v>
      </c>
    </row>
    <row r="42" spans="1:10" x14ac:dyDescent="0.2">
      <c r="A42" s="112" t="s">
        <v>491</v>
      </c>
      <c r="B42" s="112" t="s">
        <v>40</v>
      </c>
      <c r="I42" s="87">
        <v>64</v>
      </c>
      <c r="J42" s="88" t="s">
        <v>492</v>
      </c>
    </row>
    <row r="43" spans="1:10" x14ac:dyDescent="0.2">
      <c r="A43" s="112" t="s">
        <v>493</v>
      </c>
      <c r="B43" s="112" t="s">
        <v>46</v>
      </c>
      <c r="E43" s="108" t="s">
        <v>41</v>
      </c>
      <c r="F43" s="108" t="s">
        <v>41</v>
      </c>
      <c r="G43" s="126" t="s">
        <v>2821</v>
      </c>
      <c r="H43" s="88" t="s">
        <v>47</v>
      </c>
      <c r="I43" s="87" t="s">
        <v>48</v>
      </c>
      <c r="J43" s="88" t="s">
        <v>662</v>
      </c>
    </row>
    <row r="44" spans="1:10" ht="25.5" x14ac:dyDescent="0.2">
      <c r="A44" s="112" t="s">
        <v>495</v>
      </c>
      <c r="B44" s="112" t="s">
        <v>40</v>
      </c>
      <c r="I44" s="87">
        <v>64</v>
      </c>
      <c r="J44" s="88" t="s">
        <v>496</v>
      </c>
    </row>
    <row r="45" spans="1:10" ht="25.5" x14ac:dyDescent="0.2">
      <c r="A45" s="112" t="s">
        <v>497</v>
      </c>
      <c r="B45" s="112" t="s">
        <v>46</v>
      </c>
      <c r="F45" s="112" t="s">
        <v>41</v>
      </c>
      <c r="G45" s="87" t="s">
        <v>498</v>
      </c>
      <c r="H45" s="88" t="s">
        <v>47</v>
      </c>
      <c r="I45" s="87" t="s">
        <v>48</v>
      </c>
      <c r="J45" s="88" t="s">
        <v>499</v>
      </c>
    </row>
    <row r="46" spans="1:10" ht="38.25" x14ac:dyDescent="0.2">
      <c r="A46" s="112" t="s">
        <v>500</v>
      </c>
      <c r="B46" s="112" t="s">
        <v>46</v>
      </c>
      <c r="F46" s="112" t="s">
        <v>41</v>
      </c>
      <c r="G46" s="87" t="s">
        <v>498</v>
      </c>
      <c r="H46" s="88" t="s">
        <v>47</v>
      </c>
      <c r="I46" s="87" t="s">
        <v>48</v>
      </c>
      <c r="J46" s="88" t="s">
        <v>501</v>
      </c>
    </row>
    <row r="47" spans="1:10" ht="51" x14ac:dyDescent="0.2">
      <c r="A47" s="112" t="s">
        <v>502</v>
      </c>
      <c r="B47" s="112" t="s">
        <v>262</v>
      </c>
      <c r="H47" s="88" t="s">
        <v>263</v>
      </c>
      <c r="J47" s="88" t="s">
        <v>503</v>
      </c>
    </row>
    <row r="48" spans="1:10" ht="25.5" x14ac:dyDescent="0.2">
      <c r="A48" s="112" t="s">
        <v>504</v>
      </c>
      <c r="B48" s="112" t="s">
        <v>40</v>
      </c>
      <c r="J48" s="88" t="s">
        <v>505</v>
      </c>
    </row>
    <row r="49" spans="1:10" x14ac:dyDescent="0.2">
      <c r="A49" s="112" t="s">
        <v>506</v>
      </c>
      <c r="B49" s="112" t="s">
        <v>40</v>
      </c>
      <c r="I49" s="87">
        <v>128</v>
      </c>
      <c r="J49" s="88" t="s">
        <v>507</v>
      </c>
    </row>
    <row r="50" spans="1:10" x14ac:dyDescent="0.2">
      <c r="A50" s="112" t="s">
        <v>508</v>
      </c>
      <c r="B50" s="112" t="s">
        <v>40</v>
      </c>
      <c r="I50" s="87">
        <v>128</v>
      </c>
      <c r="J50" s="88" t="s">
        <v>509</v>
      </c>
    </row>
    <row r="51" spans="1:10" x14ac:dyDescent="0.2">
      <c r="A51" s="112" t="s">
        <v>510</v>
      </c>
      <c r="B51" s="112" t="s">
        <v>258</v>
      </c>
      <c r="F51" s="112" t="s">
        <v>41</v>
      </c>
      <c r="G51" s="87">
        <v>20000101</v>
      </c>
      <c r="H51" s="88" t="s">
        <v>259</v>
      </c>
      <c r="J51" s="88" t="s">
        <v>511</v>
      </c>
    </row>
    <row r="52" spans="1:10" x14ac:dyDescent="0.2">
      <c r="A52" s="112" t="s">
        <v>512</v>
      </c>
      <c r="B52" s="112" t="s">
        <v>258</v>
      </c>
      <c r="H52" s="88" t="s">
        <v>259</v>
      </c>
      <c r="J52" s="88" t="s">
        <v>513</v>
      </c>
    </row>
    <row r="53" spans="1:10" x14ac:dyDescent="0.2">
      <c r="A53" s="112" t="s">
        <v>113</v>
      </c>
      <c r="B53" s="112" t="s">
        <v>114</v>
      </c>
      <c r="D53" s="87">
        <v>1</v>
      </c>
      <c r="E53" s="112" t="s">
        <v>41</v>
      </c>
      <c r="F53" s="112" t="s">
        <v>41</v>
      </c>
      <c r="G53" s="87">
        <v>1</v>
      </c>
      <c r="H53" s="88" t="s">
        <v>115</v>
      </c>
      <c r="I53" s="87">
        <v>1</v>
      </c>
      <c r="J53" s="88" t="s">
        <v>514</v>
      </c>
    </row>
    <row r="54" spans="1:10" ht="25.5" x14ac:dyDescent="0.2">
      <c r="A54" s="112" t="s">
        <v>515</v>
      </c>
      <c r="B54" s="112" t="s">
        <v>271</v>
      </c>
      <c r="H54" s="88" t="s">
        <v>61</v>
      </c>
      <c r="J54" s="88" t="s">
        <v>516</v>
      </c>
    </row>
    <row r="55" spans="1:10" x14ac:dyDescent="0.2">
      <c r="A55" s="112" t="s">
        <v>517</v>
      </c>
      <c r="B55" s="112" t="s">
        <v>46</v>
      </c>
      <c r="H55" s="88" t="s">
        <v>47</v>
      </c>
      <c r="I55" s="87" t="s">
        <v>48</v>
      </c>
      <c r="J55" s="88" t="s">
        <v>518</v>
      </c>
    </row>
    <row r="56" spans="1:10" x14ac:dyDescent="0.2">
      <c r="A56" s="112" t="s">
        <v>519</v>
      </c>
      <c r="B56" s="112" t="s">
        <v>271</v>
      </c>
      <c r="H56" s="88" t="s">
        <v>61</v>
      </c>
      <c r="J56" s="88" t="s">
        <v>520</v>
      </c>
    </row>
    <row r="57" spans="1:10" x14ac:dyDescent="0.2">
      <c r="A57" s="112" t="s">
        <v>521</v>
      </c>
      <c r="B57" s="112" t="s">
        <v>46</v>
      </c>
      <c r="H57" s="88" t="s">
        <v>47</v>
      </c>
      <c r="I57" s="87" t="s">
        <v>48</v>
      </c>
      <c r="J57" s="88" t="s">
        <v>522</v>
      </c>
    </row>
    <row r="58" spans="1:10" x14ac:dyDescent="0.2">
      <c r="A58" s="112" t="s">
        <v>523</v>
      </c>
      <c r="B58" s="112" t="s">
        <v>271</v>
      </c>
      <c r="H58" s="88" t="s">
        <v>61</v>
      </c>
      <c r="J58" s="88" t="s">
        <v>524</v>
      </c>
    </row>
    <row r="59" spans="1:10" x14ac:dyDescent="0.2">
      <c r="A59" s="112" t="s">
        <v>525</v>
      </c>
      <c r="B59" s="112" t="s">
        <v>46</v>
      </c>
      <c r="H59" s="88" t="s">
        <v>47</v>
      </c>
      <c r="I59" s="87" t="s">
        <v>48</v>
      </c>
      <c r="J59" s="88" t="s">
        <v>526</v>
      </c>
    </row>
    <row r="60" spans="1:10" x14ac:dyDescent="0.2">
      <c r="A60" s="112" t="s">
        <v>527</v>
      </c>
      <c r="B60" s="112" t="s">
        <v>271</v>
      </c>
      <c r="H60" s="88" t="s">
        <v>61</v>
      </c>
      <c r="J60" s="88" t="s">
        <v>528</v>
      </c>
    </row>
    <row r="61" spans="1:10" x14ac:dyDescent="0.2">
      <c r="A61" s="112" t="s">
        <v>529</v>
      </c>
      <c r="B61" s="112" t="s">
        <v>46</v>
      </c>
      <c r="H61" s="88" t="s">
        <v>47</v>
      </c>
      <c r="I61" s="87" t="s">
        <v>48</v>
      </c>
      <c r="J61" s="88" t="s">
        <v>530</v>
      </c>
    </row>
    <row r="62" spans="1:10" x14ac:dyDescent="0.2">
      <c r="A62" s="112" t="s">
        <v>531</v>
      </c>
      <c r="B62" s="112" t="s">
        <v>271</v>
      </c>
      <c r="H62" s="88" t="s">
        <v>61</v>
      </c>
      <c r="J62" s="88" t="s">
        <v>532</v>
      </c>
    </row>
    <row r="63" spans="1:10" x14ac:dyDescent="0.2">
      <c r="A63" s="112" t="s">
        <v>533</v>
      </c>
      <c r="B63" s="112" t="s">
        <v>46</v>
      </c>
      <c r="H63" s="88" t="s">
        <v>47</v>
      </c>
      <c r="I63" s="87" t="s">
        <v>48</v>
      </c>
      <c r="J63" s="88" t="s">
        <v>534</v>
      </c>
    </row>
    <row r="64" spans="1:10" x14ac:dyDescent="0.2">
      <c r="A64" s="112" t="s">
        <v>535</v>
      </c>
      <c r="B64" s="112" t="s">
        <v>40</v>
      </c>
      <c r="I64" s="87">
        <v>128</v>
      </c>
      <c r="J64" s="88" t="s">
        <v>536</v>
      </c>
    </row>
    <row r="65" spans="1:10" ht="178.5" x14ac:dyDescent="0.2">
      <c r="A65" s="127" t="s">
        <v>537</v>
      </c>
      <c r="B65" s="112" t="s">
        <v>40</v>
      </c>
      <c r="D65" s="128" t="s">
        <v>2822</v>
      </c>
      <c r="G65" s="129" t="s">
        <v>2964</v>
      </c>
      <c r="I65" s="87">
        <v>128</v>
      </c>
      <c r="J65" s="88" t="s">
        <v>538</v>
      </c>
    </row>
    <row r="66" spans="1:10" ht="25.5" x14ac:dyDescent="0.2">
      <c r="A66" s="112" t="s">
        <v>539</v>
      </c>
      <c r="B66" s="112" t="s">
        <v>114</v>
      </c>
      <c r="H66" s="88" t="s">
        <v>115</v>
      </c>
      <c r="I66" s="87">
        <v>1</v>
      </c>
      <c r="J66" s="88" t="s">
        <v>540</v>
      </c>
    </row>
    <row r="67" spans="1:10" ht="25.5" x14ac:dyDescent="0.2">
      <c r="A67" s="112" t="s">
        <v>541</v>
      </c>
      <c r="B67" s="112" t="s">
        <v>114</v>
      </c>
      <c r="H67" s="88" t="s">
        <v>115</v>
      </c>
      <c r="I67" s="87">
        <v>1</v>
      </c>
      <c r="J67" s="88" t="s">
        <v>542</v>
      </c>
    </row>
    <row r="68" spans="1:10" x14ac:dyDescent="0.2">
      <c r="A68" s="112" t="s">
        <v>543</v>
      </c>
      <c r="B68" s="112" t="s">
        <v>114</v>
      </c>
      <c r="H68" s="88" t="s">
        <v>115</v>
      </c>
      <c r="I68" s="87">
        <v>1</v>
      </c>
      <c r="J68" s="88" t="s">
        <v>544</v>
      </c>
    </row>
    <row r="69" spans="1:10" x14ac:dyDescent="0.2">
      <c r="A69" s="112" t="s">
        <v>545</v>
      </c>
      <c r="B69" s="112" t="s">
        <v>114</v>
      </c>
      <c r="H69" s="88" t="s">
        <v>115</v>
      </c>
      <c r="I69" s="87">
        <v>1</v>
      </c>
      <c r="J69" s="88" t="s">
        <v>546</v>
      </c>
    </row>
    <row r="70" spans="1:10" ht="25.5" x14ac:dyDescent="0.2">
      <c r="A70" s="112" t="s">
        <v>547</v>
      </c>
      <c r="B70" s="112" t="s">
        <v>40</v>
      </c>
      <c r="I70" s="87">
        <v>64</v>
      </c>
      <c r="J70" s="88" t="s">
        <v>548</v>
      </c>
    </row>
    <row r="71" spans="1:10" ht="38.25" x14ac:dyDescent="0.2">
      <c r="A71" s="112" t="s">
        <v>549</v>
      </c>
      <c r="B71" s="112" t="s">
        <v>46</v>
      </c>
      <c r="H71" s="88" t="s">
        <v>550</v>
      </c>
      <c r="J71" s="88" t="s">
        <v>551</v>
      </c>
    </row>
    <row r="72" spans="1:10" x14ac:dyDescent="0.2">
      <c r="A72" s="112" t="s">
        <v>552</v>
      </c>
      <c r="B72" s="112" t="s">
        <v>40</v>
      </c>
      <c r="I72" s="87">
        <v>64</v>
      </c>
      <c r="J72" s="88" t="s">
        <v>553</v>
      </c>
    </row>
    <row r="73" spans="1:10" x14ac:dyDescent="0.2">
      <c r="A73" s="112" t="s">
        <v>554</v>
      </c>
      <c r="B73" s="112" t="s">
        <v>40</v>
      </c>
      <c r="I73" s="87">
        <v>64</v>
      </c>
      <c r="J73" s="88" t="s">
        <v>555</v>
      </c>
    </row>
    <row r="74" spans="1:10" x14ac:dyDescent="0.2">
      <c r="A74" s="112" t="s">
        <v>556</v>
      </c>
      <c r="B74" s="112" t="s">
        <v>114</v>
      </c>
      <c r="H74" s="88" t="s">
        <v>115</v>
      </c>
      <c r="I74" s="87">
        <v>1</v>
      </c>
      <c r="J74" s="88" t="s">
        <v>557</v>
      </c>
    </row>
    <row r="75" spans="1:10" x14ac:dyDescent="0.2">
      <c r="A75" s="112" t="s">
        <v>558</v>
      </c>
      <c r="B75" s="112" t="s">
        <v>114</v>
      </c>
      <c r="H75" s="88" t="s">
        <v>115</v>
      </c>
      <c r="I75" s="87">
        <v>1</v>
      </c>
      <c r="J75" s="88" t="s">
        <v>559</v>
      </c>
    </row>
    <row r="76" spans="1:10" x14ac:dyDescent="0.2">
      <c r="A76" s="112" t="s">
        <v>560</v>
      </c>
      <c r="B76" s="112" t="s">
        <v>40</v>
      </c>
      <c r="E76" s="112" t="s">
        <v>71</v>
      </c>
      <c r="I76" s="87">
        <v>64</v>
      </c>
      <c r="J76" s="88" t="s">
        <v>561</v>
      </c>
    </row>
    <row r="77" spans="1:10" x14ac:dyDescent="0.2">
      <c r="A77" s="112" t="s">
        <v>562</v>
      </c>
      <c r="B77" s="112" t="s">
        <v>40</v>
      </c>
      <c r="E77" s="112" t="s">
        <v>71</v>
      </c>
      <c r="I77" s="87">
        <v>64</v>
      </c>
      <c r="J77" s="88" t="s">
        <v>563</v>
      </c>
    </row>
    <row r="78" spans="1:10" ht="25.5" x14ac:dyDescent="0.2">
      <c r="A78" s="112" t="s">
        <v>564</v>
      </c>
      <c r="B78" s="112" t="s">
        <v>262</v>
      </c>
      <c r="E78" s="112" t="s">
        <v>71</v>
      </c>
      <c r="H78" s="88" t="s">
        <v>263</v>
      </c>
      <c r="J78" s="88" t="s">
        <v>565</v>
      </c>
    </row>
    <row r="79" spans="1:10" ht="25.5" x14ac:dyDescent="0.2">
      <c r="A79" s="112" t="s">
        <v>566</v>
      </c>
      <c r="B79" s="112" t="s">
        <v>46</v>
      </c>
      <c r="E79" s="112" t="s">
        <v>71</v>
      </c>
      <c r="H79" s="88" t="s">
        <v>47</v>
      </c>
      <c r="I79" s="87" t="s">
        <v>48</v>
      </c>
      <c r="J79" s="88" t="s">
        <v>567</v>
      </c>
    </row>
    <row r="80" spans="1:10" ht="38.25" x14ac:dyDescent="0.2">
      <c r="A80" s="112" t="s">
        <v>568</v>
      </c>
      <c r="B80" s="112" t="s">
        <v>46</v>
      </c>
      <c r="H80" s="88" t="s">
        <v>47</v>
      </c>
      <c r="I80" s="87" t="s">
        <v>48</v>
      </c>
      <c r="J80" s="88" t="s">
        <v>569</v>
      </c>
    </row>
    <row r="81" spans="1:10" x14ac:dyDescent="0.2">
      <c r="A81" s="112" t="s">
        <v>570</v>
      </c>
      <c r="B81" s="112" t="s">
        <v>40</v>
      </c>
      <c r="I81" s="87">
        <v>64</v>
      </c>
      <c r="J81" s="88" t="s">
        <v>571</v>
      </c>
    </row>
    <row r="82" spans="1:10" x14ac:dyDescent="0.2">
      <c r="A82" s="112" t="s">
        <v>572</v>
      </c>
      <c r="B82" s="112" t="s">
        <v>40</v>
      </c>
      <c r="I82" s="87">
        <v>128</v>
      </c>
      <c r="J82" s="88" t="s">
        <v>573</v>
      </c>
    </row>
    <row r="83" spans="1:10" x14ac:dyDescent="0.2">
      <c r="A83" s="112" t="s">
        <v>574</v>
      </c>
      <c r="B83" s="112" t="s">
        <v>40</v>
      </c>
      <c r="I83" s="87">
        <v>128</v>
      </c>
      <c r="J83" s="88" t="s">
        <v>575</v>
      </c>
    </row>
    <row r="84" spans="1:10" x14ac:dyDescent="0.2">
      <c r="A84" s="112" t="s">
        <v>576</v>
      </c>
      <c r="B84" s="112" t="s">
        <v>343</v>
      </c>
      <c r="H84" s="88" t="s">
        <v>344</v>
      </c>
      <c r="J84" s="88" t="s">
        <v>577</v>
      </c>
    </row>
    <row r="85" spans="1:10" x14ac:dyDescent="0.2">
      <c r="A85" s="112" t="s">
        <v>578</v>
      </c>
      <c r="B85" s="112" t="s">
        <v>60</v>
      </c>
      <c r="H85" s="88" t="s">
        <v>61</v>
      </c>
      <c r="J85" s="88" t="s">
        <v>579</v>
      </c>
    </row>
    <row r="86" spans="1:10" ht="25.5" x14ac:dyDescent="0.2">
      <c r="A86" s="112" t="s">
        <v>580</v>
      </c>
      <c r="B86" s="112" t="s">
        <v>40</v>
      </c>
      <c r="I86" s="87">
        <v>256</v>
      </c>
      <c r="J86" s="88" t="s">
        <v>581</v>
      </c>
    </row>
    <row r="87" spans="1:10" ht="25.5" x14ac:dyDescent="0.2">
      <c r="A87" s="112" t="s">
        <v>582</v>
      </c>
      <c r="B87" s="112" t="s">
        <v>40</v>
      </c>
      <c r="I87" s="87">
        <v>64</v>
      </c>
      <c r="J87" s="88" t="s">
        <v>583</v>
      </c>
    </row>
    <row r="88" spans="1:10" ht="38.25" x14ac:dyDescent="0.2">
      <c r="A88" s="112" t="s">
        <v>584</v>
      </c>
      <c r="B88" s="112" t="s">
        <v>114</v>
      </c>
      <c r="H88" s="88" t="s">
        <v>115</v>
      </c>
      <c r="I88" s="87">
        <v>1</v>
      </c>
      <c r="J88" s="88" t="s">
        <v>585</v>
      </c>
    </row>
    <row r="89" spans="1:10" x14ac:dyDescent="0.2">
      <c r="A89" s="112" t="s">
        <v>586</v>
      </c>
      <c r="B89" s="112" t="s">
        <v>40</v>
      </c>
      <c r="I89" s="87">
        <v>64</v>
      </c>
      <c r="J89" s="88" t="s">
        <v>587</v>
      </c>
    </row>
    <row r="90" spans="1:10" x14ac:dyDescent="0.2">
      <c r="A90" s="112" t="s">
        <v>588</v>
      </c>
      <c r="B90" s="112" t="s">
        <v>40</v>
      </c>
      <c r="J90" s="112" t="s">
        <v>589</v>
      </c>
    </row>
    <row r="91" spans="1:10" x14ac:dyDescent="0.2">
      <c r="A91" s="112" t="s">
        <v>590</v>
      </c>
      <c r="B91" s="112" t="s">
        <v>40</v>
      </c>
      <c r="J91" s="88" t="s">
        <v>591</v>
      </c>
    </row>
    <row r="92" spans="1:10" ht="38.25" x14ac:dyDescent="0.2">
      <c r="A92" s="112" t="s">
        <v>592</v>
      </c>
      <c r="B92" s="112" t="s">
        <v>40</v>
      </c>
      <c r="I92" s="87">
        <v>1024</v>
      </c>
      <c r="J92" s="88" t="s">
        <v>593</v>
      </c>
    </row>
    <row r="93" spans="1:10" ht="38.25" x14ac:dyDescent="0.2">
      <c r="A93" s="112" t="s">
        <v>594</v>
      </c>
      <c r="B93" s="112" t="s">
        <v>40</v>
      </c>
      <c r="F93" s="112" t="s">
        <v>41</v>
      </c>
      <c r="G93" s="40" t="s">
        <v>595</v>
      </c>
      <c r="I93" s="87">
        <v>1024</v>
      </c>
      <c r="J93" s="88" t="s">
        <v>596</v>
      </c>
    </row>
    <row r="94" spans="1:10" x14ac:dyDescent="0.2">
      <c r="A94" s="112" t="s">
        <v>597</v>
      </c>
      <c r="B94" s="112" t="s">
        <v>262</v>
      </c>
      <c r="H94" s="88" t="s">
        <v>263</v>
      </c>
      <c r="J94" s="88" t="s">
        <v>598</v>
      </c>
    </row>
    <row r="95" spans="1:10" x14ac:dyDescent="0.2">
      <c r="A95" s="112" t="s">
        <v>599</v>
      </c>
      <c r="B95" s="112" t="s">
        <v>46</v>
      </c>
      <c r="H95" s="88" t="s">
        <v>47</v>
      </c>
      <c r="I95" s="87" t="s">
        <v>48</v>
      </c>
      <c r="J95" s="88" t="s">
        <v>600</v>
      </c>
    </row>
    <row r="96" spans="1:10" x14ac:dyDescent="0.2">
      <c r="A96" s="112" t="s">
        <v>601</v>
      </c>
      <c r="B96" s="112" t="s">
        <v>262</v>
      </c>
      <c r="H96" s="88" t="s">
        <v>263</v>
      </c>
      <c r="J96" s="88" t="s">
        <v>602</v>
      </c>
    </row>
    <row r="97" spans="1:10" x14ac:dyDescent="0.2">
      <c r="A97" s="112" t="s">
        <v>603</v>
      </c>
      <c r="B97" s="112" t="s">
        <v>46</v>
      </c>
      <c r="H97" s="88" t="s">
        <v>47</v>
      </c>
      <c r="I97" s="87" t="s">
        <v>48</v>
      </c>
      <c r="J97" s="88" t="s">
        <v>604</v>
      </c>
    </row>
    <row r="98" spans="1:10" x14ac:dyDescent="0.2">
      <c r="A98" s="112" t="s">
        <v>605</v>
      </c>
      <c r="B98" s="112" t="s">
        <v>262</v>
      </c>
      <c r="H98" s="88" t="s">
        <v>263</v>
      </c>
      <c r="J98" s="88" t="s">
        <v>606</v>
      </c>
    </row>
    <row r="99" spans="1:10" x14ac:dyDescent="0.2">
      <c r="A99" s="112" t="s">
        <v>607</v>
      </c>
      <c r="B99" s="112" t="s">
        <v>46</v>
      </c>
      <c r="H99" s="88" t="s">
        <v>47</v>
      </c>
      <c r="I99" s="87" t="s">
        <v>48</v>
      </c>
      <c r="J99" s="88" t="s">
        <v>608</v>
      </c>
    </row>
    <row r="100" spans="1:10" ht="25.5" x14ac:dyDescent="0.2">
      <c r="A100" s="112" t="s">
        <v>609</v>
      </c>
      <c r="B100" s="112" t="s">
        <v>46</v>
      </c>
      <c r="H100" s="88" t="s">
        <v>47</v>
      </c>
      <c r="I100" s="87" t="s">
        <v>48</v>
      </c>
      <c r="J100" s="88" t="s">
        <v>610</v>
      </c>
    </row>
    <row r="101" spans="1:10" ht="25.5" x14ac:dyDescent="0.2">
      <c r="A101" s="112" t="s">
        <v>611</v>
      </c>
      <c r="B101" s="112" t="s">
        <v>343</v>
      </c>
      <c r="H101" s="88" t="s">
        <v>344</v>
      </c>
      <c r="J101" s="88" t="s">
        <v>612</v>
      </c>
    </row>
    <row r="102" spans="1:10" ht="25.5" x14ac:dyDescent="0.2">
      <c r="A102" s="112" t="s">
        <v>613</v>
      </c>
      <c r="B102" s="112" t="s">
        <v>343</v>
      </c>
      <c r="H102" s="88" t="s">
        <v>344</v>
      </c>
      <c r="J102" s="88" t="s">
        <v>614</v>
      </c>
    </row>
    <row r="103" spans="1:10" x14ac:dyDescent="0.2">
      <c r="A103" s="112" t="s">
        <v>615</v>
      </c>
      <c r="B103" s="112" t="s">
        <v>114</v>
      </c>
      <c r="H103" s="88" t="s">
        <v>115</v>
      </c>
      <c r="I103" s="87">
        <v>1</v>
      </c>
      <c r="J103" s="88" t="s">
        <v>616</v>
      </c>
    </row>
    <row r="104" spans="1:10" x14ac:dyDescent="0.2">
      <c r="A104" s="112" t="s">
        <v>617</v>
      </c>
      <c r="B104" s="112" t="s">
        <v>40</v>
      </c>
      <c r="I104" s="87">
        <v>64</v>
      </c>
      <c r="J104" s="88" t="s">
        <v>618</v>
      </c>
    </row>
    <row r="105" spans="1:10" ht="25.5" x14ac:dyDescent="0.2">
      <c r="A105" s="112" t="s">
        <v>619</v>
      </c>
      <c r="B105" s="112" t="s">
        <v>46</v>
      </c>
      <c r="H105" s="88" t="s">
        <v>47</v>
      </c>
      <c r="I105" s="87" t="s">
        <v>48</v>
      </c>
      <c r="J105" s="88" t="s">
        <v>620</v>
      </c>
    </row>
    <row r="106" spans="1:10" x14ac:dyDescent="0.2">
      <c r="A106" s="112" t="s">
        <v>621</v>
      </c>
      <c r="B106" s="112" t="s">
        <v>40</v>
      </c>
    </row>
    <row r="107" spans="1:10" x14ac:dyDescent="0.2">
      <c r="A107" s="112" t="s">
        <v>622</v>
      </c>
      <c r="B107" s="112" t="s">
        <v>40</v>
      </c>
      <c r="I107" s="87">
        <v>128</v>
      </c>
      <c r="J107" s="88" t="s">
        <v>623</v>
      </c>
    </row>
    <row r="108" spans="1:10" x14ac:dyDescent="0.2">
      <c r="A108" s="112" t="s">
        <v>624</v>
      </c>
      <c r="B108" s="112" t="s">
        <v>40</v>
      </c>
      <c r="I108" s="87">
        <v>128</v>
      </c>
      <c r="J108" s="88" t="s">
        <v>623</v>
      </c>
    </row>
    <row r="109" spans="1:10" ht="38.25" x14ac:dyDescent="0.2">
      <c r="A109" s="112" t="s">
        <v>625</v>
      </c>
      <c r="B109" s="112" t="s">
        <v>40</v>
      </c>
      <c r="E109" s="143" t="s">
        <v>71</v>
      </c>
      <c r="J109" s="88" t="s">
        <v>626</v>
      </c>
    </row>
    <row r="110" spans="1:10" ht="38.25" x14ac:dyDescent="0.2">
      <c r="A110" s="112" t="s">
        <v>627</v>
      </c>
      <c r="B110" s="112" t="s">
        <v>40</v>
      </c>
      <c r="E110" s="143" t="s">
        <v>71</v>
      </c>
      <c r="J110" s="88" t="s">
        <v>628</v>
      </c>
    </row>
    <row r="111" spans="1:10" ht="38.25" x14ac:dyDescent="0.2">
      <c r="A111" s="112" t="s">
        <v>629</v>
      </c>
      <c r="B111" s="112" t="s">
        <v>40</v>
      </c>
      <c r="E111" s="143" t="s">
        <v>71</v>
      </c>
      <c r="J111" s="88" t="s">
        <v>630</v>
      </c>
    </row>
    <row r="112" spans="1:10" ht="38.25" x14ac:dyDescent="0.2">
      <c r="A112" s="112" t="s">
        <v>631</v>
      </c>
      <c r="B112" s="112" t="s">
        <v>40</v>
      </c>
      <c r="E112" s="143" t="s">
        <v>71</v>
      </c>
      <c r="I112" s="87">
        <v>128</v>
      </c>
      <c r="J112" s="88" t="s">
        <v>632</v>
      </c>
    </row>
    <row r="113" spans="1:10" ht="38.25" x14ac:dyDescent="0.2">
      <c r="A113" s="112" t="s">
        <v>633</v>
      </c>
      <c r="B113" s="112" t="s">
        <v>40</v>
      </c>
      <c r="E113" s="143" t="s">
        <v>71</v>
      </c>
      <c r="I113" s="87">
        <v>128</v>
      </c>
      <c r="J113" s="88" t="s">
        <v>634</v>
      </c>
    </row>
    <row r="114" spans="1:10" ht="38.25" x14ac:dyDescent="0.2">
      <c r="A114" s="112" t="s">
        <v>635</v>
      </c>
      <c r="B114" s="112" t="s">
        <v>40</v>
      </c>
      <c r="E114" s="143" t="s">
        <v>71</v>
      </c>
      <c r="I114" s="87">
        <v>256</v>
      </c>
      <c r="J114" s="88" t="s">
        <v>636</v>
      </c>
    </row>
    <row r="115" spans="1:10" ht="38.25" x14ac:dyDescent="0.2">
      <c r="A115" s="112" t="s">
        <v>637</v>
      </c>
      <c r="B115" s="112" t="s">
        <v>40</v>
      </c>
      <c r="J115" s="88" t="s">
        <v>638</v>
      </c>
    </row>
    <row r="116" spans="1:10" ht="25.5" x14ac:dyDescent="0.2">
      <c r="A116" s="112" t="s">
        <v>639</v>
      </c>
      <c r="B116" s="112" t="s">
        <v>46</v>
      </c>
      <c r="H116" s="88" t="s">
        <v>47</v>
      </c>
      <c r="I116" s="87" t="s">
        <v>48</v>
      </c>
      <c r="J116" s="88" t="s">
        <v>640</v>
      </c>
    </row>
    <row r="117" spans="1:10" ht="25.5" x14ac:dyDescent="0.2">
      <c r="A117" s="112" t="s">
        <v>641</v>
      </c>
      <c r="B117" s="112" t="s">
        <v>46</v>
      </c>
      <c r="H117" s="88" t="s">
        <v>47</v>
      </c>
      <c r="I117" s="87" t="s">
        <v>48</v>
      </c>
      <c r="J117" s="88" t="s">
        <v>642</v>
      </c>
    </row>
    <row r="118" spans="1:10" ht="25.5" x14ac:dyDescent="0.2">
      <c r="A118" s="112" t="s">
        <v>643</v>
      </c>
      <c r="B118" s="112" t="s">
        <v>114</v>
      </c>
      <c r="H118" s="88" t="s">
        <v>115</v>
      </c>
      <c r="I118" s="87">
        <v>1</v>
      </c>
      <c r="J118" s="88" t="s">
        <v>644</v>
      </c>
    </row>
    <row r="119" spans="1:10" ht="25.5" x14ac:dyDescent="0.2">
      <c r="A119" s="112" t="s">
        <v>645</v>
      </c>
      <c r="B119" s="112" t="s">
        <v>40</v>
      </c>
      <c r="I119" s="87">
        <v>64</v>
      </c>
      <c r="J119" s="88" t="s">
        <v>646</v>
      </c>
    </row>
    <row r="120" spans="1:10" ht="25.5" x14ac:dyDescent="0.2">
      <c r="A120" s="112" t="s">
        <v>647</v>
      </c>
      <c r="B120" s="112" t="s">
        <v>40</v>
      </c>
      <c r="I120" s="87">
        <v>64</v>
      </c>
      <c r="J120" s="88" t="s">
        <v>646</v>
      </c>
    </row>
    <row r="121" spans="1:10" x14ac:dyDescent="0.2">
      <c r="A121" s="112" t="s">
        <v>648</v>
      </c>
      <c r="B121" s="112" t="s">
        <v>262</v>
      </c>
      <c r="H121" s="88" t="s">
        <v>263</v>
      </c>
      <c r="J121" s="88" t="s">
        <v>649</v>
      </c>
    </row>
    <row r="122" spans="1:10" x14ac:dyDescent="0.2">
      <c r="A122" s="112" t="s">
        <v>650</v>
      </c>
      <c r="B122" s="112" t="s">
        <v>46</v>
      </c>
      <c r="H122" s="88" t="s">
        <v>47</v>
      </c>
      <c r="I122" s="87" t="s">
        <v>48</v>
      </c>
      <c r="J122" s="88" t="s">
        <v>651</v>
      </c>
    </row>
    <row r="123" spans="1:10" x14ac:dyDescent="0.2">
      <c r="A123" s="112" t="s">
        <v>652</v>
      </c>
      <c r="B123" s="112" t="s">
        <v>262</v>
      </c>
      <c r="H123" s="88" t="s">
        <v>263</v>
      </c>
      <c r="J123" s="88" t="s">
        <v>653</v>
      </c>
    </row>
    <row r="124" spans="1:10" x14ac:dyDescent="0.2">
      <c r="A124" s="112" t="s">
        <v>654</v>
      </c>
      <c r="B124" s="112" t="s">
        <v>46</v>
      </c>
      <c r="H124" s="88" t="s">
        <v>47</v>
      </c>
      <c r="I124" s="87" t="s">
        <v>48</v>
      </c>
      <c r="J124" s="88" t="s">
        <v>655</v>
      </c>
    </row>
    <row r="125" spans="1:10" x14ac:dyDescent="0.2">
      <c r="A125" s="112" t="s">
        <v>656</v>
      </c>
      <c r="B125" s="112" t="s">
        <v>40</v>
      </c>
    </row>
    <row r="126" spans="1:10" x14ac:dyDescent="0.2">
      <c r="A126" s="112" t="s">
        <v>657</v>
      </c>
      <c r="B126" s="112" t="s">
        <v>40</v>
      </c>
      <c r="I126" s="87">
        <v>2048</v>
      </c>
      <c r="J126" s="88" t="s">
        <v>658</v>
      </c>
    </row>
    <row r="127" spans="1:10" x14ac:dyDescent="0.2">
      <c r="A127" s="112" t="s">
        <v>659</v>
      </c>
      <c r="B127" s="112" t="s">
        <v>40</v>
      </c>
      <c r="I127" s="87">
        <v>2048</v>
      </c>
      <c r="J127" s="88" t="s">
        <v>660</v>
      </c>
    </row>
  </sheetData>
  <autoFilter ref="A2:J2" xr:uid="{BF90D89E-8E42-4DA8-AF94-5E1BBD4AA2E9}"/>
  <mergeCells count="1">
    <mergeCell ref="B1:J1"/>
  </mergeCells>
  <hyperlinks>
    <hyperlink ref="G93" r:id="rId1" xr:uid="{525DA567-0DFB-46E5-A39F-3F045CF4489B}"/>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95865-8818-4006-94BD-38670125FB5D}">
  <dimension ref="A1:H9"/>
  <sheetViews>
    <sheetView workbookViewId="0">
      <selection activeCell="A2" sqref="A2:H3"/>
    </sheetView>
  </sheetViews>
  <sheetFormatPr defaultColWidth="9.140625" defaultRowHeight="12.75" x14ac:dyDescent="0.2"/>
  <cols>
    <col min="1" max="1" width="27" style="86" bestFit="1" customWidth="1"/>
    <col min="2" max="2" width="23.28515625" style="86" bestFit="1" customWidth="1"/>
    <col min="3" max="3" width="9.140625" style="86"/>
    <col min="4" max="4" width="15.140625" style="86" bestFit="1" customWidth="1"/>
    <col min="5" max="5" width="24" style="87" bestFit="1" customWidth="1"/>
    <col min="6" max="6" width="38.5703125" style="86" bestFit="1" customWidth="1"/>
    <col min="7" max="7" width="16.28515625" style="87" bestFit="1" customWidth="1"/>
    <col min="8" max="8" width="134.140625" style="86" bestFit="1" customWidth="1"/>
    <col min="9" max="16384" width="9.140625" style="86"/>
  </cols>
  <sheetData>
    <row r="1" spans="1:8" x14ac:dyDescent="0.2">
      <c r="A1" s="85" t="s">
        <v>32</v>
      </c>
      <c r="B1" s="85" t="s">
        <v>33</v>
      </c>
      <c r="C1" s="85" t="s">
        <v>34</v>
      </c>
      <c r="D1" s="85" t="s">
        <v>3</v>
      </c>
      <c r="E1" s="89" t="s">
        <v>35</v>
      </c>
      <c r="F1" s="85" t="s">
        <v>36</v>
      </c>
      <c r="G1" s="89" t="s">
        <v>37</v>
      </c>
      <c r="H1" s="85" t="s">
        <v>38</v>
      </c>
    </row>
    <row r="2" spans="1:8" s="140" customFormat="1" x14ac:dyDescent="0.2">
      <c r="A2" s="140" t="s">
        <v>2753</v>
      </c>
      <c r="B2" s="140" t="s">
        <v>40</v>
      </c>
      <c r="C2" s="140" t="s">
        <v>41</v>
      </c>
      <c r="D2" s="140" t="s">
        <v>41</v>
      </c>
      <c r="E2" s="148" t="s">
        <v>669</v>
      </c>
      <c r="G2" s="141">
        <v>128</v>
      </c>
      <c r="H2" s="140" t="s">
        <v>2754</v>
      </c>
    </row>
    <row r="3" spans="1:8" s="140" customFormat="1" x14ac:dyDescent="0.2">
      <c r="A3" s="140" t="s">
        <v>842</v>
      </c>
      <c r="B3" s="140" t="s">
        <v>40</v>
      </c>
      <c r="C3" s="140" t="s">
        <v>41</v>
      </c>
      <c r="D3" s="140" t="s">
        <v>41</v>
      </c>
      <c r="E3" s="141" t="s">
        <v>2755</v>
      </c>
      <c r="G3" s="141">
        <v>128</v>
      </c>
      <c r="H3" s="140" t="s">
        <v>2756</v>
      </c>
    </row>
    <row r="4" spans="1:8" s="140" customFormat="1" x14ac:dyDescent="0.2">
      <c r="A4" s="140" t="s">
        <v>2757</v>
      </c>
      <c r="B4" s="140" t="s">
        <v>40</v>
      </c>
      <c r="C4" s="140" t="s">
        <v>41</v>
      </c>
      <c r="D4" s="140" t="s">
        <v>41</v>
      </c>
      <c r="E4" s="148" t="s">
        <v>2446</v>
      </c>
      <c r="G4" s="141">
        <v>128</v>
      </c>
      <c r="H4" s="140" t="s">
        <v>2758</v>
      </c>
    </row>
    <row r="5" spans="1:8" s="140" customFormat="1" x14ac:dyDescent="0.2">
      <c r="A5" s="140" t="s">
        <v>2759</v>
      </c>
      <c r="B5" s="140" t="s">
        <v>40</v>
      </c>
      <c r="C5" s="140" t="s">
        <v>41</v>
      </c>
      <c r="D5" s="140" t="s">
        <v>41</v>
      </c>
      <c r="E5" s="141" t="s">
        <v>869</v>
      </c>
      <c r="G5" s="141">
        <v>128</v>
      </c>
      <c r="H5" s="140" t="s">
        <v>2760</v>
      </c>
    </row>
    <row r="6" spans="1:8" x14ac:dyDescent="0.2">
      <c r="A6" s="86" t="s">
        <v>113</v>
      </c>
      <c r="B6" s="86" t="s">
        <v>114</v>
      </c>
      <c r="D6" s="86" t="s">
        <v>41</v>
      </c>
      <c r="E6" s="87">
        <v>1</v>
      </c>
      <c r="F6" s="86" t="s">
        <v>115</v>
      </c>
      <c r="G6" s="87">
        <v>1</v>
      </c>
      <c r="H6" s="86" t="s">
        <v>2761</v>
      </c>
    </row>
    <row r="7" spans="1:8" x14ac:dyDescent="0.2">
      <c r="A7" s="86" t="s">
        <v>2762</v>
      </c>
      <c r="B7" s="86" t="s">
        <v>46</v>
      </c>
      <c r="C7" s="86" t="s">
        <v>71</v>
      </c>
      <c r="F7" s="77" t="str">
        <f>HYPERLINK("#'SCC.Enumerations'!A25","ItemUOM: EACH, BOX, BUNDLE ...")</f>
        <v>ItemUOM: EACH, BOX, BUNDLE ...</v>
      </c>
      <c r="G7" s="87" t="s">
        <v>48</v>
      </c>
      <c r="H7" s="86" t="s">
        <v>2763</v>
      </c>
    </row>
    <row r="8" spans="1:8" x14ac:dyDescent="0.2">
      <c r="A8" s="86" t="s">
        <v>2764</v>
      </c>
      <c r="B8" s="86" t="s">
        <v>46</v>
      </c>
      <c r="C8" s="86" t="s">
        <v>71</v>
      </c>
      <c r="F8" s="77" t="str">
        <f>HYPERLINK("#'SCC.Enumerations'!A25","MappedItemUOM: EACH, BOX, BUNDLE ...")</f>
        <v>MappedItemUOM: EACH, BOX, BUNDLE ...</v>
      </c>
      <c r="G8" s="87" t="s">
        <v>48</v>
      </c>
      <c r="H8" s="86" t="s">
        <v>2765</v>
      </c>
    </row>
    <row r="9" spans="1:8" x14ac:dyDescent="0.2">
      <c r="A9" s="86" t="s">
        <v>2766</v>
      </c>
      <c r="B9" s="86" t="s">
        <v>262</v>
      </c>
      <c r="C9" s="86" t="s">
        <v>71</v>
      </c>
      <c r="F9" s="86" t="s">
        <v>263</v>
      </c>
      <c r="H9" s="86" t="s">
        <v>2767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61C02-C520-4712-8344-D56409722B4D}">
  <sheetPr codeName="Sheet6"/>
  <dimension ref="A1:H28"/>
  <sheetViews>
    <sheetView workbookViewId="0">
      <pane ySplit="1" topLeftCell="A2" activePane="bottomLeft" state="frozen"/>
      <selection pane="bottomLeft" activeCell="C7" sqref="C7"/>
    </sheetView>
  </sheetViews>
  <sheetFormatPr defaultColWidth="8.7109375" defaultRowHeight="15" x14ac:dyDescent="0.25"/>
  <cols>
    <col min="1" max="1" width="34.140625" bestFit="1" customWidth="1"/>
    <col min="2" max="2" width="21.7109375" bestFit="1" customWidth="1"/>
    <col min="3" max="3" width="8.42578125" style="11" bestFit="1" customWidth="1"/>
    <col min="4" max="4" width="14.42578125" style="11" bestFit="1" customWidth="1"/>
    <col min="5" max="5" width="19.42578125" style="11" customWidth="1"/>
    <col min="6" max="6" width="29" customWidth="1"/>
    <col min="7" max="7" width="15.28515625" bestFit="1" customWidth="1"/>
    <col min="8" max="8" width="100.42578125" customWidth="1"/>
  </cols>
  <sheetData>
    <row r="1" spans="1:8" x14ac:dyDescent="0.25">
      <c r="A1" s="9" t="s">
        <v>32</v>
      </c>
      <c r="B1" s="9" t="s">
        <v>33</v>
      </c>
      <c r="C1" s="9" t="s">
        <v>34</v>
      </c>
      <c r="D1" s="9" t="s">
        <v>3</v>
      </c>
      <c r="E1" s="9" t="s">
        <v>35</v>
      </c>
      <c r="F1" s="12" t="s">
        <v>36</v>
      </c>
      <c r="G1" s="9" t="s">
        <v>37</v>
      </c>
      <c r="H1" s="12" t="s">
        <v>38</v>
      </c>
    </row>
    <row r="2" spans="1:8" ht="39" x14ac:dyDescent="0.25">
      <c r="A2" s="1" t="s">
        <v>412</v>
      </c>
      <c r="B2" s="1" t="s">
        <v>40</v>
      </c>
      <c r="C2" s="10"/>
      <c r="D2" s="10"/>
      <c r="E2" s="10"/>
      <c r="F2" s="7"/>
      <c r="G2" s="1">
        <v>128</v>
      </c>
      <c r="H2" s="7" t="s">
        <v>665</v>
      </c>
    </row>
    <row r="3" spans="1:8" ht="39" x14ac:dyDescent="0.25">
      <c r="A3" s="1" t="s">
        <v>187</v>
      </c>
      <c r="B3" s="1" t="s">
        <v>40</v>
      </c>
      <c r="C3" s="10"/>
      <c r="D3" s="10"/>
      <c r="E3" s="10"/>
      <c r="F3" s="7"/>
      <c r="G3" s="1">
        <v>128</v>
      </c>
      <c r="H3" s="7" t="s">
        <v>665</v>
      </c>
    </row>
    <row r="4" spans="1:8" s="156" customFormat="1" x14ac:dyDescent="0.25">
      <c r="A4" s="157" t="s">
        <v>666</v>
      </c>
      <c r="B4" s="157" t="s">
        <v>40</v>
      </c>
      <c r="C4" s="158" t="s">
        <v>41</v>
      </c>
      <c r="D4" s="158" t="s">
        <v>41</v>
      </c>
      <c r="E4" s="158"/>
      <c r="F4" s="159"/>
      <c r="G4" s="157">
        <v>512</v>
      </c>
      <c r="H4" s="159" t="s">
        <v>667</v>
      </c>
    </row>
    <row r="5" spans="1:8" s="156" customFormat="1" x14ac:dyDescent="0.25">
      <c r="A5" s="138" t="s">
        <v>668</v>
      </c>
      <c r="B5" s="138" t="s">
        <v>40</v>
      </c>
      <c r="C5" s="149" t="s">
        <v>41</v>
      </c>
      <c r="D5" s="149" t="s">
        <v>41</v>
      </c>
      <c r="E5" s="149" t="s">
        <v>669</v>
      </c>
      <c r="F5" s="150"/>
      <c r="G5" s="138">
        <v>256</v>
      </c>
      <c r="H5" s="150" t="s">
        <v>670</v>
      </c>
    </row>
    <row r="6" spans="1:8" s="156" customFormat="1" x14ac:dyDescent="0.25">
      <c r="A6" s="138" t="s">
        <v>671</v>
      </c>
      <c r="B6" s="138" t="s">
        <v>40</v>
      </c>
      <c r="C6" s="149" t="s">
        <v>41</v>
      </c>
      <c r="D6" s="149" t="s">
        <v>41</v>
      </c>
      <c r="E6" s="149" t="s">
        <v>672</v>
      </c>
      <c r="F6" s="150"/>
      <c r="G6" s="138">
        <v>128</v>
      </c>
      <c r="H6" s="150" t="s">
        <v>673</v>
      </c>
    </row>
    <row r="7" spans="1:8" s="156" customFormat="1" x14ac:dyDescent="0.25">
      <c r="A7" s="138" t="s">
        <v>674</v>
      </c>
      <c r="B7" s="138" t="s">
        <v>40</v>
      </c>
      <c r="C7" s="149" t="s">
        <v>41</v>
      </c>
      <c r="D7" s="149" t="s">
        <v>41</v>
      </c>
      <c r="E7" s="149" t="s">
        <v>669</v>
      </c>
      <c r="F7" s="150"/>
      <c r="G7" s="138">
        <v>128</v>
      </c>
      <c r="H7" s="150" t="s">
        <v>675</v>
      </c>
    </row>
    <row r="8" spans="1:8" s="156" customFormat="1" x14ac:dyDescent="0.25">
      <c r="A8" s="138" t="s">
        <v>676</v>
      </c>
      <c r="B8" s="138" t="s">
        <v>40</v>
      </c>
      <c r="C8" s="149" t="s">
        <v>41</v>
      </c>
      <c r="D8" s="149" t="s">
        <v>41</v>
      </c>
      <c r="E8" s="149" t="s">
        <v>677</v>
      </c>
      <c r="F8" s="150"/>
      <c r="G8" s="138">
        <v>128</v>
      </c>
      <c r="H8" s="150" t="s">
        <v>678</v>
      </c>
    </row>
    <row r="9" spans="1:8" s="156" customFormat="1" x14ac:dyDescent="0.25">
      <c r="A9" s="138" t="s">
        <v>679</v>
      </c>
      <c r="B9" s="138" t="s">
        <v>258</v>
      </c>
      <c r="C9" s="149" t="s">
        <v>41</v>
      </c>
      <c r="D9" s="149" t="s">
        <v>41</v>
      </c>
      <c r="E9" s="149"/>
      <c r="F9" s="150" t="s">
        <v>680</v>
      </c>
      <c r="G9" s="138"/>
      <c r="H9" s="150" t="s">
        <v>681</v>
      </c>
    </row>
    <row r="10" spans="1:8" s="156" customFormat="1" x14ac:dyDescent="0.25">
      <c r="A10" s="138" t="s">
        <v>682</v>
      </c>
      <c r="B10" s="138" t="s">
        <v>258</v>
      </c>
      <c r="C10" s="149" t="s">
        <v>41</v>
      </c>
      <c r="D10" s="149" t="s">
        <v>41</v>
      </c>
      <c r="E10" s="149"/>
      <c r="F10" s="150" t="s">
        <v>680</v>
      </c>
      <c r="G10" s="138"/>
      <c r="H10" s="150" t="s">
        <v>683</v>
      </c>
    </row>
    <row r="11" spans="1:8" x14ac:dyDescent="0.25">
      <c r="A11" s="1" t="s">
        <v>684</v>
      </c>
      <c r="B11" s="1" t="s">
        <v>40</v>
      </c>
      <c r="C11" s="10"/>
      <c r="D11" s="10"/>
      <c r="E11" s="10"/>
      <c r="F11" s="7"/>
      <c r="G11" s="1">
        <v>64</v>
      </c>
      <c r="H11" s="7" t="s">
        <v>685</v>
      </c>
    </row>
    <row r="12" spans="1:8" x14ac:dyDescent="0.25">
      <c r="A12" s="1" t="s">
        <v>686</v>
      </c>
      <c r="B12" s="1" t="s">
        <v>114</v>
      </c>
      <c r="C12" s="10"/>
      <c r="D12" s="10" t="s">
        <v>41</v>
      </c>
      <c r="E12" s="10">
        <v>0</v>
      </c>
      <c r="F12" s="7" t="s">
        <v>115</v>
      </c>
      <c r="G12" s="1">
        <v>1</v>
      </c>
      <c r="H12" s="7" t="s">
        <v>687</v>
      </c>
    </row>
    <row r="13" spans="1:8" s="151" customFormat="1" ht="26.25" x14ac:dyDescent="0.25">
      <c r="A13" s="138" t="s">
        <v>688</v>
      </c>
      <c r="B13" s="138" t="s">
        <v>46</v>
      </c>
      <c r="C13" s="149" t="s">
        <v>41</v>
      </c>
      <c r="D13" s="149" t="s">
        <v>41</v>
      </c>
      <c r="E13" s="149"/>
      <c r="F13" s="152" t="s">
        <v>689</v>
      </c>
      <c r="G13" s="138" t="s">
        <v>48</v>
      </c>
      <c r="H13" s="150" t="s">
        <v>690</v>
      </c>
    </row>
    <row r="14" spans="1:8" x14ac:dyDescent="0.25">
      <c r="A14" s="1" t="s">
        <v>691</v>
      </c>
      <c r="B14" s="1" t="s">
        <v>40</v>
      </c>
      <c r="C14" s="10"/>
      <c r="D14" s="10"/>
      <c r="E14" s="10"/>
      <c r="F14" s="7"/>
      <c r="G14" s="1"/>
      <c r="H14" s="7"/>
    </row>
    <row r="15" spans="1:8" x14ac:dyDescent="0.25">
      <c r="A15" s="1" t="s">
        <v>692</v>
      </c>
      <c r="B15" s="1" t="s">
        <v>40</v>
      </c>
      <c r="C15" s="10"/>
      <c r="D15" s="10"/>
      <c r="E15" s="10"/>
      <c r="F15" s="7"/>
      <c r="G15" s="1"/>
      <c r="H15" s="7"/>
    </row>
    <row r="16" spans="1:8" x14ac:dyDescent="0.25">
      <c r="A16" s="1" t="s">
        <v>693</v>
      </c>
      <c r="B16" s="1" t="s">
        <v>40</v>
      </c>
      <c r="C16" s="10"/>
      <c r="D16" s="10"/>
      <c r="E16" s="10"/>
      <c r="F16" s="7"/>
      <c r="G16" s="1">
        <v>128</v>
      </c>
      <c r="H16" s="7" t="s">
        <v>694</v>
      </c>
    </row>
    <row r="17" spans="1:8" x14ac:dyDescent="0.25">
      <c r="A17" s="1" t="s">
        <v>695</v>
      </c>
      <c r="B17" s="1" t="s">
        <v>40</v>
      </c>
      <c r="C17" s="10"/>
      <c r="D17" s="10"/>
      <c r="E17" s="10"/>
      <c r="F17" s="7"/>
      <c r="G17" s="1">
        <v>128</v>
      </c>
      <c r="H17" s="7" t="s">
        <v>694</v>
      </c>
    </row>
    <row r="18" spans="1:8" x14ac:dyDescent="0.25">
      <c r="A18" s="1" t="s">
        <v>696</v>
      </c>
      <c r="B18" s="1" t="s">
        <v>40</v>
      </c>
      <c r="C18" s="10"/>
      <c r="D18" s="10"/>
      <c r="E18" s="10"/>
      <c r="F18" s="7"/>
      <c r="G18" s="1">
        <v>256</v>
      </c>
      <c r="H18" s="7" t="s">
        <v>694</v>
      </c>
    </row>
    <row r="19" spans="1:8" x14ac:dyDescent="0.25">
      <c r="A19" s="1" t="s">
        <v>697</v>
      </c>
      <c r="B19" s="1" t="s">
        <v>40</v>
      </c>
      <c r="C19" s="10"/>
      <c r="D19" s="10"/>
      <c r="E19" s="10"/>
      <c r="F19" s="7"/>
      <c r="G19" s="1"/>
      <c r="H19" s="7"/>
    </row>
    <row r="20" spans="1:8" x14ac:dyDescent="0.25">
      <c r="A20" s="1" t="s">
        <v>698</v>
      </c>
      <c r="B20" s="1" t="s">
        <v>40</v>
      </c>
      <c r="C20" s="10"/>
      <c r="D20" s="10"/>
      <c r="E20" s="10"/>
      <c r="F20" s="7"/>
      <c r="G20" s="1">
        <v>128</v>
      </c>
      <c r="H20" s="7" t="s">
        <v>699</v>
      </c>
    </row>
    <row r="21" spans="1:8" x14ac:dyDescent="0.25">
      <c r="A21" s="1" t="s">
        <v>700</v>
      </c>
      <c r="B21" s="1" t="s">
        <v>40</v>
      </c>
      <c r="C21" s="10"/>
      <c r="D21" s="10"/>
      <c r="E21" s="10"/>
      <c r="F21" s="7"/>
      <c r="G21" s="1">
        <v>128</v>
      </c>
      <c r="H21" s="7" t="s">
        <v>699</v>
      </c>
    </row>
    <row r="22" spans="1:8" x14ac:dyDescent="0.25">
      <c r="A22" s="1" t="s">
        <v>701</v>
      </c>
      <c r="B22" s="1" t="s">
        <v>40</v>
      </c>
      <c r="C22" s="10"/>
      <c r="D22" s="10"/>
      <c r="E22" s="10"/>
      <c r="F22" s="7"/>
      <c r="G22" s="1">
        <v>256</v>
      </c>
      <c r="H22" s="7" t="s">
        <v>699</v>
      </c>
    </row>
    <row r="23" spans="1:8" x14ac:dyDescent="0.25">
      <c r="A23" s="1" t="s">
        <v>702</v>
      </c>
      <c r="B23" s="1" t="s">
        <v>40</v>
      </c>
      <c r="C23" s="10"/>
      <c r="D23" s="10"/>
      <c r="E23" s="10"/>
      <c r="F23" s="7"/>
      <c r="G23" s="1"/>
      <c r="H23" s="7"/>
    </row>
    <row r="24" spans="1:8" x14ac:dyDescent="0.25">
      <c r="A24" s="1" t="s">
        <v>703</v>
      </c>
      <c r="B24" s="1" t="s">
        <v>262</v>
      </c>
      <c r="C24" s="10"/>
      <c r="D24" s="10"/>
      <c r="E24" s="10"/>
      <c r="F24" s="7" t="s">
        <v>263</v>
      </c>
      <c r="G24" s="1"/>
      <c r="H24" s="7" t="s">
        <v>704</v>
      </c>
    </row>
    <row r="25" spans="1:8" x14ac:dyDescent="0.25">
      <c r="A25" s="1" t="s">
        <v>705</v>
      </c>
      <c r="B25" s="1" t="s">
        <v>262</v>
      </c>
      <c r="C25" s="10"/>
      <c r="D25" s="10"/>
      <c r="E25" s="10"/>
      <c r="F25" s="7" t="s">
        <v>263</v>
      </c>
      <c r="G25" s="1"/>
      <c r="H25" s="7" t="s">
        <v>706</v>
      </c>
    </row>
    <row r="26" spans="1:8" x14ac:dyDescent="0.25">
      <c r="A26" s="1" t="s">
        <v>707</v>
      </c>
      <c r="B26" s="1" t="s">
        <v>40</v>
      </c>
      <c r="C26" s="10"/>
      <c r="D26" s="10"/>
      <c r="E26" s="10"/>
      <c r="F26" s="7"/>
      <c r="G26" s="1">
        <v>64</v>
      </c>
      <c r="H26" s="7" t="s">
        <v>708</v>
      </c>
    </row>
    <row r="27" spans="1:8" ht="39" x14ac:dyDescent="0.25">
      <c r="A27" s="1" t="s">
        <v>709</v>
      </c>
      <c r="B27" s="1" t="s">
        <v>114</v>
      </c>
      <c r="C27" s="10"/>
      <c r="D27" s="10"/>
      <c r="E27" s="10"/>
      <c r="F27" s="7" t="s">
        <v>115</v>
      </c>
      <c r="G27" s="1">
        <v>1</v>
      </c>
      <c r="H27" s="7" t="s">
        <v>710</v>
      </c>
    </row>
    <row r="28" spans="1:8" s="156" customFormat="1" x14ac:dyDescent="0.25">
      <c r="A28" s="153" t="s">
        <v>113</v>
      </c>
      <c r="B28" s="153" t="s">
        <v>114</v>
      </c>
      <c r="C28" s="154"/>
      <c r="D28" s="154" t="s">
        <v>41</v>
      </c>
      <c r="E28" s="154">
        <v>1</v>
      </c>
      <c r="F28" s="155" t="s">
        <v>115</v>
      </c>
      <c r="G28" s="153">
        <v>1</v>
      </c>
      <c r="H28" s="155" t="s">
        <v>711</v>
      </c>
    </row>
  </sheetData>
  <autoFilter ref="A1:H28" xr:uid="{FB761C02-C520-4712-8344-D56409722B4D}"/>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9571-8F20-4BB0-A303-2B2DC2B30EB5}">
  <sheetPr codeName="Sheet7"/>
  <dimension ref="A1:H43"/>
  <sheetViews>
    <sheetView workbookViewId="0">
      <pane ySplit="1" topLeftCell="A2" activePane="bottomLeft" state="frozen"/>
      <selection pane="bottomLeft" activeCell="A32" sqref="A32"/>
    </sheetView>
  </sheetViews>
  <sheetFormatPr defaultColWidth="8.7109375" defaultRowHeight="15" x14ac:dyDescent="0.25"/>
  <cols>
    <col min="1" max="1" width="29.42578125" bestFit="1" customWidth="1"/>
    <col min="2" max="2" width="21.7109375" bestFit="1" customWidth="1"/>
    <col min="3" max="3" width="8.42578125" style="11" bestFit="1" customWidth="1"/>
    <col min="4" max="4" width="14.42578125" style="11" bestFit="1" customWidth="1"/>
    <col min="5" max="5" width="15.140625" bestFit="1" customWidth="1"/>
    <col min="6" max="6" width="38.140625" bestFit="1" customWidth="1"/>
    <col min="7" max="7" width="15.28515625" bestFit="1" customWidth="1"/>
    <col min="8" max="8" width="100.42578125" customWidth="1"/>
  </cols>
  <sheetData>
    <row r="1" spans="1:8" x14ac:dyDescent="0.25">
      <c r="A1" s="3" t="s">
        <v>32</v>
      </c>
      <c r="B1" s="3" t="s">
        <v>33</v>
      </c>
      <c r="C1" s="9" t="s">
        <v>34</v>
      </c>
      <c r="D1" s="9" t="s">
        <v>3</v>
      </c>
      <c r="E1" s="3" t="s">
        <v>35</v>
      </c>
      <c r="F1" s="3" t="s">
        <v>36</v>
      </c>
      <c r="G1" s="3" t="s">
        <v>37</v>
      </c>
      <c r="H1" s="6" t="s">
        <v>38</v>
      </c>
    </row>
    <row r="2" spans="1:8" x14ac:dyDescent="0.25">
      <c r="A2" s="138" t="s">
        <v>185</v>
      </c>
      <c r="B2" s="138" t="s">
        <v>40</v>
      </c>
      <c r="C2" s="149" t="s">
        <v>41</v>
      </c>
      <c r="D2" s="149" t="s">
        <v>41</v>
      </c>
      <c r="E2" s="138" t="s">
        <v>96</v>
      </c>
      <c r="F2" s="138"/>
      <c r="G2" s="138">
        <v>128</v>
      </c>
      <c r="H2" s="150" t="s">
        <v>712</v>
      </c>
    </row>
    <row r="3" spans="1:8" x14ac:dyDescent="0.25">
      <c r="A3" s="1" t="s">
        <v>187</v>
      </c>
      <c r="B3" s="1" t="s">
        <v>40</v>
      </c>
      <c r="C3" s="10"/>
      <c r="D3" s="10"/>
      <c r="E3" s="1" t="s">
        <v>96</v>
      </c>
      <c r="F3" s="1"/>
      <c r="G3" s="1">
        <v>128</v>
      </c>
      <c r="H3" s="7" t="s">
        <v>712</v>
      </c>
    </row>
    <row r="4" spans="1:8" x14ac:dyDescent="0.25">
      <c r="A4" s="138" t="s">
        <v>713</v>
      </c>
      <c r="B4" s="138" t="s">
        <v>40</v>
      </c>
      <c r="C4" s="149" t="s">
        <v>41</v>
      </c>
      <c r="D4" s="149" t="s">
        <v>41</v>
      </c>
      <c r="E4" s="138" t="s">
        <v>714</v>
      </c>
      <c r="F4" s="138"/>
      <c r="G4" s="138">
        <v>64</v>
      </c>
      <c r="H4" s="150" t="s">
        <v>715</v>
      </c>
    </row>
    <row r="5" spans="1:8" x14ac:dyDescent="0.25">
      <c r="A5" s="1" t="s">
        <v>38</v>
      </c>
      <c r="B5" s="1" t="s">
        <v>40</v>
      </c>
      <c r="C5" s="10"/>
      <c r="D5" s="10"/>
      <c r="E5" s="1" t="s">
        <v>716</v>
      </c>
      <c r="F5" s="1"/>
      <c r="G5" s="1">
        <v>1024</v>
      </c>
      <c r="H5" s="7" t="s">
        <v>717</v>
      </c>
    </row>
    <row r="6" spans="1:8" x14ac:dyDescent="0.25">
      <c r="A6" s="138" t="s">
        <v>718</v>
      </c>
      <c r="B6" s="138" t="s">
        <v>258</v>
      </c>
      <c r="C6" s="149" t="s">
        <v>41</v>
      </c>
      <c r="D6" s="149" t="s">
        <v>41</v>
      </c>
      <c r="E6" s="138"/>
      <c r="F6" s="138" t="s">
        <v>719</v>
      </c>
      <c r="G6" s="138"/>
      <c r="H6" s="150" t="s">
        <v>720</v>
      </c>
    </row>
    <row r="7" spans="1:8" x14ac:dyDescent="0.25">
      <c r="A7" s="1" t="s">
        <v>721</v>
      </c>
      <c r="B7" s="1" t="s">
        <v>258</v>
      </c>
      <c r="C7" s="10"/>
      <c r="D7" s="10"/>
      <c r="E7" s="1"/>
      <c r="F7" s="1" t="s">
        <v>719</v>
      </c>
      <c r="G7" s="1"/>
      <c r="H7" s="7" t="s">
        <v>722</v>
      </c>
    </row>
    <row r="8" spans="1:8" x14ac:dyDescent="0.25">
      <c r="A8" s="1" t="s">
        <v>118</v>
      </c>
      <c r="B8" s="1" t="s">
        <v>40</v>
      </c>
      <c r="C8" s="10"/>
      <c r="D8" s="10"/>
      <c r="E8" s="1"/>
      <c r="F8" s="1"/>
      <c r="G8" s="1"/>
      <c r="H8" s="7"/>
    </row>
    <row r="9" spans="1:8" x14ac:dyDescent="0.25">
      <c r="A9" s="138" t="s">
        <v>723</v>
      </c>
      <c r="B9" s="138" t="s">
        <v>40</v>
      </c>
      <c r="C9" s="149" t="s">
        <v>41</v>
      </c>
      <c r="D9" s="149" t="s">
        <v>41</v>
      </c>
      <c r="E9" s="138" t="s">
        <v>96</v>
      </c>
      <c r="F9" s="138"/>
      <c r="G9" s="138">
        <v>128</v>
      </c>
      <c r="H9" s="150" t="s">
        <v>724</v>
      </c>
    </row>
    <row r="10" spans="1:8" x14ac:dyDescent="0.25">
      <c r="A10" s="138" t="s">
        <v>416</v>
      </c>
      <c r="B10" s="138" t="s">
        <v>40</v>
      </c>
      <c r="C10" s="149" t="s">
        <v>41</v>
      </c>
      <c r="D10" s="149" t="s">
        <v>41</v>
      </c>
      <c r="E10" s="138" t="s">
        <v>725</v>
      </c>
      <c r="F10" s="138"/>
      <c r="G10" s="138">
        <v>128</v>
      </c>
      <c r="H10" s="150" t="s">
        <v>724</v>
      </c>
    </row>
    <row r="11" spans="1:8" x14ac:dyDescent="0.25">
      <c r="A11" s="1" t="s">
        <v>726</v>
      </c>
      <c r="B11" s="1" t="s">
        <v>114</v>
      </c>
      <c r="C11" s="10" t="s">
        <v>41</v>
      </c>
      <c r="D11" s="10" t="s">
        <v>41</v>
      </c>
      <c r="E11" s="1">
        <v>1</v>
      </c>
      <c r="F11" s="1" t="s">
        <v>115</v>
      </c>
      <c r="G11" s="1">
        <v>1</v>
      </c>
      <c r="H11" s="7" t="s">
        <v>727</v>
      </c>
    </row>
    <row r="12" spans="1:8" x14ac:dyDescent="0.25">
      <c r="A12" s="1" t="s">
        <v>728</v>
      </c>
      <c r="B12" s="1" t="s">
        <v>46</v>
      </c>
      <c r="C12" s="10"/>
      <c r="D12" s="10"/>
      <c r="E12" s="1"/>
      <c r="F12" s="5" t="s">
        <v>729</v>
      </c>
      <c r="G12" s="1" t="s">
        <v>48</v>
      </c>
      <c r="H12" s="7" t="s">
        <v>730</v>
      </c>
    </row>
    <row r="13" spans="1:8" ht="26.25" x14ac:dyDescent="0.25">
      <c r="A13" s="1" t="s">
        <v>731</v>
      </c>
      <c r="B13" s="1" t="s">
        <v>114</v>
      </c>
      <c r="C13" s="10" t="s">
        <v>41</v>
      </c>
      <c r="D13" s="10" t="s">
        <v>41</v>
      </c>
      <c r="E13" s="1">
        <v>1</v>
      </c>
      <c r="F13" s="1" t="s">
        <v>115</v>
      </c>
      <c r="G13" s="1">
        <v>1</v>
      </c>
      <c r="H13" s="7" t="s">
        <v>732</v>
      </c>
    </row>
    <row r="14" spans="1:8" x14ac:dyDescent="0.25">
      <c r="A14" s="1" t="s">
        <v>733</v>
      </c>
      <c r="B14" s="1" t="s">
        <v>46</v>
      </c>
      <c r="C14" s="10"/>
      <c r="D14" s="10"/>
      <c r="E14" s="1" t="s">
        <v>498</v>
      </c>
      <c r="F14" s="5" t="s">
        <v>734</v>
      </c>
      <c r="G14" s="1" t="s">
        <v>48</v>
      </c>
      <c r="H14" s="7" t="s">
        <v>735</v>
      </c>
    </row>
    <row r="15" spans="1:8" x14ac:dyDescent="0.25">
      <c r="A15" s="1" t="s">
        <v>736</v>
      </c>
      <c r="B15" s="1" t="s">
        <v>40</v>
      </c>
      <c r="C15" s="10"/>
      <c r="D15" s="10"/>
      <c r="E15" s="1"/>
      <c r="F15" s="1"/>
      <c r="G15" s="1">
        <v>64</v>
      </c>
      <c r="H15" s="7" t="s">
        <v>737</v>
      </c>
    </row>
    <row r="16" spans="1:8" x14ac:dyDescent="0.25">
      <c r="A16" s="1" t="s">
        <v>738</v>
      </c>
      <c r="B16" s="1" t="s">
        <v>258</v>
      </c>
      <c r="C16" s="10"/>
      <c r="D16" s="10"/>
      <c r="E16" s="1"/>
      <c r="F16" s="1" t="s">
        <v>719</v>
      </c>
      <c r="G16" s="1"/>
      <c r="H16" s="7" t="s">
        <v>739</v>
      </c>
    </row>
    <row r="17" spans="1:8" x14ac:dyDescent="0.25">
      <c r="A17" s="138" t="s">
        <v>740</v>
      </c>
      <c r="B17" s="138" t="s">
        <v>40</v>
      </c>
      <c r="C17" s="149" t="s">
        <v>41</v>
      </c>
      <c r="D17" s="149" t="s">
        <v>41</v>
      </c>
      <c r="E17" s="138">
        <v>1</v>
      </c>
      <c r="F17" s="138"/>
      <c r="G17" s="138">
        <v>64</v>
      </c>
      <c r="H17" s="150" t="s">
        <v>741</v>
      </c>
    </row>
    <row r="18" spans="1:8" x14ac:dyDescent="0.25">
      <c r="A18" s="1" t="s">
        <v>742</v>
      </c>
      <c r="B18" s="1" t="s">
        <v>40</v>
      </c>
      <c r="C18" s="10"/>
      <c r="D18" s="10"/>
      <c r="E18" s="1"/>
      <c r="F18" s="1"/>
      <c r="G18" s="1">
        <v>64</v>
      </c>
      <c r="H18" s="7" t="s">
        <v>743</v>
      </c>
    </row>
    <row r="19" spans="1:8" x14ac:dyDescent="0.25">
      <c r="A19" s="138" t="s">
        <v>744</v>
      </c>
      <c r="B19" s="138" t="s">
        <v>40</v>
      </c>
      <c r="C19" s="149" t="s">
        <v>41</v>
      </c>
      <c r="D19" s="149" t="s">
        <v>41</v>
      </c>
      <c r="E19" s="138" t="s">
        <v>96</v>
      </c>
      <c r="F19" s="138"/>
      <c r="G19" s="138">
        <v>128</v>
      </c>
      <c r="H19" s="150" t="s">
        <v>745</v>
      </c>
    </row>
    <row r="20" spans="1:8" s="151" customFormat="1" x14ac:dyDescent="0.25">
      <c r="A20" s="138" t="s">
        <v>746</v>
      </c>
      <c r="B20" s="138" t="s">
        <v>40</v>
      </c>
      <c r="C20" s="149" t="s">
        <v>41</v>
      </c>
      <c r="D20" s="149" t="s">
        <v>41</v>
      </c>
      <c r="E20" s="138" t="s">
        <v>747</v>
      </c>
      <c r="F20" s="138"/>
      <c r="G20" s="138">
        <v>128</v>
      </c>
      <c r="H20" s="150" t="s">
        <v>745</v>
      </c>
    </row>
    <row r="21" spans="1:8" x14ac:dyDescent="0.25">
      <c r="A21" s="153" t="s">
        <v>748</v>
      </c>
      <c r="B21" s="153" t="s">
        <v>262</v>
      </c>
      <c r="C21" s="154"/>
      <c r="D21" s="154"/>
      <c r="E21" s="153">
        <v>2</v>
      </c>
      <c r="F21" s="153" t="s">
        <v>263</v>
      </c>
      <c r="G21" s="153"/>
      <c r="H21" s="155" t="s">
        <v>749</v>
      </c>
    </row>
    <row r="22" spans="1:8" s="156" customFormat="1" x14ac:dyDescent="0.25">
      <c r="A22" s="153" t="s">
        <v>750</v>
      </c>
      <c r="B22" s="153" t="s">
        <v>46</v>
      </c>
      <c r="C22" s="154"/>
      <c r="D22" s="154"/>
      <c r="E22" s="153" t="s">
        <v>498</v>
      </c>
      <c r="F22" s="160" t="s">
        <v>751</v>
      </c>
      <c r="G22" s="153" t="s">
        <v>48</v>
      </c>
      <c r="H22" s="155" t="s">
        <v>752</v>
      </c>
    </row>
    <row r="23" spans="1:8" x14ac:dyDescent="0.25">
      <c r="A23" s="153" t="s">
        <v>753</v>
      </c>
      <c r="B23" s="153" t="s">
        <v>40</v>
      </c>
      <c r="C23" s="154"/>
      <c r="D23" s="154"/>
      <c r="E23" s="153" t="s">
        <v>754</v>
      </c>
      <c r="F23" s="153"/>
      <c r="G23" s="153">
        <v>64</v>
      </c>
      <c r="H23" s="155" t="s">
        <v>755</v>
      </c>
    </row>
    <row r="24" spans="1:8" x14ac:dyDescent="0.25">
      <c r="A24" s="1" t="s">
        <v>588</v>
      </c>
      <c r="B24" s="1" t="s">
        <v>40</v>
      </c>
      <c r="C24" s="10"/>
      <c r="D24" s="10"/>
      <c r="E24" s="1"/>
      <c r="F24" s="1"/>
      <c r="G24" s="1"/>
      <c r="H24" s="7"/>
    </row>
    <row r="25" spans="1:8" x14ac:dyDescent="0.25">
      <c r="A25" s="1" t="s">
        <v>590</v>
      </c>
      <c r="B25" s="1" t="s">
        <v>40</v>
      </c>
      <c r="C25" s="10"/>
      <c r="D25" s="10"/>
      <c r="E25" s="1"/>
      <c r="F25" s="1"/>
      <c r="G25" s="1"/>
      <c r="H25" s="7"/>
    </row>
    <row r="26" spans="1:8" x14ac:dyDescent="0.25">
      <c r="A26" s="1" t="s">
        <v>756</v>
      </c>
      <c r="B26" s="1" t="s">
        <v>258</v>
      </c>
      <c r="C26" s="10"/>
      <c r="D26" s="10"/>
      <c r="E26" s="1"/>
      <c r="F26" s="1" t="s">
        <v>680</v>
      </c>
      <c r="G26" s="1"/>
      <c r="H26" s="7" t="s">
        <v>757</v>
      </c>
    </row>
    <row r="27" spans="1:8" x14ac:dyDescent="0.25">
      <c r="A27" s="1" t="s">
        <v>758</v>
      </c>
      <c r="B27" s="1" t="s">
        <v>258</v>
      </c>
      <c r="C27" s="10"/>
      <c r="D27" s="10"/>
      <c r="E27" s="1"/>
      <c r="F27" s="1" t="s">
        <v>680</v>
      </c>
      <c r="G27" s="1"/>
      <c r="H27" s="7" t="s">
        <v>759</v>
      </c>
    </row>
    <row r="28" spans="1:8" ht="26.25" x14ac:dyDescent="0.25">
      <c r="A28" s="1" t="s">
        <v>760</v>
      </c>
      <c r="B28" s="1" t="s">
        <v>40</v>
      </c>
      <c r="C28" s="10"/>
      <c r="D28" s="10"/>
      <c r="E28" s="1"/>
      <c r="F28" s="1"/>
      <c r="G28" s="1">
        <v>64</v>
      </c>
      <c r="H28" s="7" t="s">
        <v>761</v>
      </c>
    </row>
    <row r="29" spans="1:8" x14ac:dyDescent="0.25">
      <c r="A29" s="1" t="s">
        <v>762</v>
      </c>
      <c r="B29" s="1" t="s">
        <v>46</v>
      </c>
      <c r="C29" s="10"/>
      <c r="D29" s="10"/>
      <c r="E29" s="1"/>
      <c r="F29" s="5" t="s">
        <v>763</v>
      </c>
      <c r="G29" s="1" t="s">
        <v>48</v>
      </c>
      <c r="H29" s="7" t="s">
        <v>764</v>
      </c>
    </row>
    <row r="30" spans="1:8" x14ac:dyDescent="0.25">
      <c r="A30" s="1" t="s">
        <v>765</v>
      </c>
      <c r="B30" s="1" t="s">
        <v>40</v>
      </c>
      <c r="C30" s="10"/>
      <c r="D30" s="10"/>
      <c r="E30" s="1"/>
      <c r="F30" s="1"/>
      <c r="G30" s="1">
        <v>64</v>
      </c>
      <c r="H30" s="7" t="s">
        <v>766</v>
      </c>
    </row>
    <row r="31" spans="1:8" x14ac:dyDescent="0.25">
      <c r="A31" s="1" t="s">
        <v>767</v>
      </c>
      <c r="B31" s="1" t="s">
        <v>46</v>
      </c>
      <c r="C31" s="10"/>
      <c r="D31" s="10"/>
      <c r="E31" s="1"/>
      <c r="F31" s="5" t="s">
        <v>768</v>
      </c>
      <c r="G31" s="1" t="s">
        <v>48</v>
      </c>
      <c r="H31" s="7" t="s">
        <v>769</v>
      </c>
    </row>
    <row r="32" spans="1:8" x14ac:dyDescent="0.25">
      <c r="A32" s="1" t="s">
        <v>770</v>
      </c>
      <c r="B32" s="1" t="s">
        <v>60</v>
      </c>
      <c r="C32" s="10"/>
      <c r="D32" s="10"/>
      <c r="E32" s="1"/>
      <c r="F32" s="1" t="s">
        <v>61</v>
      </c>
      <c r="G32" s="1"/>
      <c r="H32" s="7" t="s">
        <v>771</v>
      </c>
    </row>
    <row r="33" spans="1:8" x14ac:dyDescent="0.25">
      <c r="A33" s="1" t="s">
        <v>772</v>
      </c>
      <c r="B33" s="1" t="s">
        <v>262</v>
      </c>
      <c r="C33" s="10"/>
      <c r="D33" s="10"/>
      <c r="E33" s="1"/>
      <c r="F33" s="1" t="s">
        <v>263</v>
      </c>
      <c r="G33" s="1"/>
      <c r="H33" s="7" t="s">
        <v>773</v>
      </c>
    </row>
    <row r="34" spans="1:8" x14ac:dyDescent="0.25">
      <c r="A34" s="1" t="s">
        <v>774</v>
      </c>
      <c r="B34" s="1" t="s">
        <v>114</v>
      </c>
      <c r="C34" s="10"/>
      <c r="D34" s="10"/>
      <c r="E34" s="1"/>
      <c r="F34" s="1" t="s">
        <v>115</v>
      </c>
      <c r="G34" s="1">
        <v>1</v>
      </c>
      <c r="H34" s="7" t="s">
        <v>775</v>
      </c>
    </row>
    <row r="35" spans="1:8" x14ac:dyDescent="0.25">
      <c r="A35" s="1" t="s">
        <v>776</v>
      </c>
      <c r="B35" s="1" t="s">
        <v>114</v>
      </c>
      <c r="C35" s="10"/>
      <c r="D35" s="10"/>
      <c r="E35" s="1"/>
      <c r="F35" s="1" t="s">
        <v>115</v>
      </c>
      <c r="G35" s="1">
        <v>1</v>
      </c>
      <c r="H35" s="7" t="s">
        <v>777</v>
      </c>
    </row>
    <row r="36" spans="1:8" x14ac:dyDescent="0.25">
      <c r="A36" s="1" t="s">
        <v>778</v>
      </c>
      <c r="B36" s="1" t="s">
        <v>779</v>
      </c>
      <c r="C36" s="10"/>
      <c r="D36" s="10"/>
      <c r="E36" s="1"/>
      <c r="F36" s="1" t="s">
        <v>263</v>
      </c>
      <c r="G36" s="1"/>
      <c r="H36" s="7" t="s">
        <v>780</v>
      </c>
    </row>
    <row r="37" spans="1:8" x14ac:dyDescent="0.25">
      <c r="A37" s="1" t="s">
        <v>781</v>
      </c>
      <c r="B37" s="1" t="s">
        <v>779</v>
      </c>
      <c r="C37" s="10"/>
      <c r="D37" s="10"/>
      <c r="E37" s="1"/>
      <c r="F37" s="1" t="s">
        <v>263</v>
      </c>
      <c r="G37" s="1"/>
      <c r="H37" s="7" t="s">
        <v>782</v>
      </c>
    </row>
    <row r="38" spans="1:8" ht="26.25" x14ac:dyDescent="0.25">
      <c r="A38" s="1" t="s">
        <v>783</v>
      </c>
      <c r="B38" s="1" t="s">
        <v>40</v>
      </c>
      <c r="C38" s="10" t="s">
        <v>71</v>
      </c>
      <c r="D38" s="10"/>
      <c r="E38" s="1"/>
      <c r="F38" s="1"/>
      <c r="G38" s="1"/>
      <c r="H38" s="7" t="s">
        <v>784</v>
      </c>
    </row>
    <row r="39" spans="1:8" ht="26.25" x14ac:dyDescent="0.25">
      <c r="A39" s="1" t="s">
        <v>785</v>
      </c>
      <c r="B39" s="1" t="s">
        <v>40</v>
      </c>
      <c r="C39" s="10" t="s">
        <v>71</v>
      </c>
      <c r="D39" s="10"/>
      <c r="E39" s="1"/>
      <c r="F39" s="1"/>
      <c r="G39" s="1"/>
      <c r="H39" s="7" t="s">
        <v>786</v>
      </c>
    </row>
    <row r="40" spans="1:8" x14ac:dyDescent="0.25">
      <c r="A40" s="1" t="s">
        <v>787</v>
      </c>
      <c r="B40" s="1" t="s">
        <v>40</v>
      </c>
      <c r="C40" s="10" t="s">
        <v>71</v>
      </c>
      <c r="D40" s="10"/>
      <c r="E40" s="1"/>
      <c r="F40" s="1"/>
      <c r="G40" s="1"/>
      <c r="H40" s="7" t="s">
        <v>788</v>
      </c>
    </row>
    <row r="41" spans="1:8" x14ac:dyDescent="0.25">
      <c r="A41" s="1" t="s">
        <v>789</v>
      </c>
      <c r="B41" s="1" t="s">
        <v>40</v>
      </c>
      <c r="C41" s="10" t="s">
        <v>71</v>
      </c>
      <c r="D41" s="10"/>
      <c r="E41" s="1"/>
      <c r="F41" s="1"/>
      <c r="G41" s="1"/>
      <c r="H41" s="7" t="s">
        <v>790</v>
      </c>
    </row>
    <row r="42" spans="1:8" x14ac:dyDescent="0.25">
      <c r="A42" s="1" t="s">
        <v>791</v>
      </c>
      <c r="B42" s="1" t="s">
        <v>40</v>
      </c>
      <c r="C42" s="10" t="s">
        <v>71</v>
      </c>
      <c r="D42" s="10"/>
      <c r="E42" s="1"/>
      <c r="F42" s="1"/>
      <c r="G42" s="1"/>
      <c r="H42" s="7" t="s">
        <v>792</v>
      </c>
    </row>
    <row r="43" spans="1:8" x14ac:dyDescent="0.25">
      <c r="A43" s="1" t="s">
        <v>793</v>
      </c>
      <c r="B43" s="1" t="s">
        <v>40</v>
      </c>
      <c r="C43" s="10"/>
      <c r="D43" s="10"/>
      <c r="E43" s="1"/>
      <c r="F43" s="1"/>
      <c r="G43" s="1">
        <v>64</v>
      </c>
      <c r="H43" s="7" t="s">
        <v>794</v>
      </c>
    </row>
  </sheetData>
  <autoFilter ref="A1:H43" xr:uid="{CE709571-8F20-4BB0-A303-2B2DC2B30EB5}"/>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4011C-1CE7-4817-AA4A-BFF601C9870E}">
  <sheetPr codeName="Sheet8"/>
  <dimension ref="A1:H10"/>
  <sheetViews>
    <sheetView workbookViewId="0">
      <selection activeCell="F8" sqref="F8"/>
    </sheetView>
  </sheetViews>
  <sheetFormatPr defaultColWidth="8.7109375" defaultRowHeight="15" x14ac:dyDescent="0.25"/>
  <cols>
    <col min="1" max="1" width="17.140625" bestFit="1" customWidth="1"/>
    <col min="2" max="2" width="21.7109375" bestFit="1" customWidth="1"/>
    <col min="3" max="3" width="8.42578125" style="11" bestFit="1" customWidth="1"/>
    <col min="4" max="4" width="14.42578125" style="11" bestFit="1" customWidth="1"/>
    <col min="5" max="5" width="19.28515625" customWidth="1"/>
    <col min="6" max="6" width="33.7109375" bestFit="1" customWidth="1"/>
    <col min="7" max="7" width="15.28515625" bestFit="1" customWidth="1"/>
    <col min="8" max="8" width="99.42578125" bestFit="1" customWidth="1"/>
  </cols>
  <sheetData>
    <row r="1" spans="1:8" x14ac:dyDescent="0.25">
      <c r="A1" s="3" t="s">
        <v>32</v>
      </c>
      <c r="B1" s="3" t="s">
        <v>33</v>
      </c>
      <c r="C1" s="9" t="s">
        <v>34</v>
      </c>
      <c r="D1" s="9" t="s">
        <v>3</v>
      </c>
      <c r="E1" s="4" t="s">
        <v>35</v>
      </c>
      <c r="F1" s="3" t="s">
        <v>36</v>
      </c>
      <c r="G1" s="3" t="s">
        <v>37</v>
      </c>
      <c r="H1" s="6" t="s">
        <v>38</v>
      </c>
    </row>
    <row r="2" spans="1:8" x14ac:dyDescent="0.25">
      <c r="A2" s="138" t="s">
        <v>795</v>
      </c>
      <c r="B2" s="138" t="s">
        <v>40</v>
      </c>
      <c r="C2" s="149" t="s">
        <v>41</v>
      </c>
      <c r="D2" s="149" t="s">
        <v>41</v>
      </c>
      <c r="E2" s="139" t="s">
        <v>669</v>
      </c>
      <c r="F2" s="138"/>
      <c r="G2" s="138">
        <v>128</v>
      </c>
      <c r="H2" s="150" t="s">
        <v>796</v>
      </c>
    </row>
    <row r="3" spans="1:8" x14ac:dyDescent="0.25">
      <c r="A3" s="138" t="s">
        <v>797</v>
      </c>
      <c r="B3" s="138" t="s">
        <v>40</v>
      </c>
      <c r="C3" s="149" t="s">
        <v>41</v>
      </c>
      <c r="D3" s="149" t="s">
        <v>41</v>
      </c>
      <c r="E3" s="139" t="s">
        <v>798</v>
      </c>
      <c r="F3" s="138"/>
      <c r="G3" s="138">
        <v>64</v>
      </c>
      <c r="H3" s="150" t="s">
        <v>799</v>
      </c>
    </row>
    <row r="4" spans="1:8" x14ac:dyDescent="0.25">
      <c r="A4" s="1" t="s">
        <v>800</v>
      </c>
      <c r="B4" s="1" t="s">
        <v>40</v>
      </c>
      <c r="C4" s="10"/>
      <c r="D4" s="10" t="s">
        <v>41</v>
      </c>
      <c r="E4" s="2" t="s">
        <v>801</v>
      </c>
      <c r="F4" s="1"/>
      <c r="G4" s="1">
        <v>64</v>
      </c>
      <c r="H4" s="7" t="s">
        <v>802</v>
      </c>
    </row>
    <row r="5" spans="1:8" x14ac:dyDescent="0.25">
      <c r="A5" s="1" t="s">
        <v>803</v>
      </c>
      <c r="B5" s="1" t="s">
        <v>114</v>
      </c>
      <c r="C5" s="10" t="s">
        <v>41</v>
      </c>
      <c r="D5" s="10" t="s">
        <v>41</v>
      </c>
      <c r="E5" s="2">
        <v>0</v>
      </c>
      <c r="F5" s="1" t="s">
        <v>115</v>
      </c>
      <c r="G5" s="1">
        <v>1</v>
      </c>
      <c r="H5" s="7" t="s">
        <v>804</v>
      </c>
    </row>
    <row r="6" spans="1:8" x14ac:dyDescent="0.25">
      <c r="A6" s="138" t="s">
        <v>805</v>
      </c>
      <c r="B6" s="138" t="s">
        <v>40</v>
      </c>
      <c r="C6" s="149" t="s">
        <v>41</v>
      </c>
      <c r="D6" s="149" t="s">
        <v>41</v>
      </c>
      <c r="E6" s="139" t="s">
        <v>806</v>
      </c>
      <c r="F6" s="138"/>
      <c r="G6" s="138">
        <v>64</v>
      </c>
      <c r="H6" s="150" t="s">
        <v>807</v>
      </c>
    </row>
    <row r="7" spans="1:8" x14ac:dyDescent="0.25">
      <c r="A7" s="1" t="s">
        <v>808</v>
      </c>
      <c r="B7" s="1" t="s">
        <v>40</v>
      </c>
      <c r="C7" s="10"/>
      <c r="D7" s="10" t="s">
        <v>41</v>
      </c>
      <c r="E7" s="2" t="s">
        <v>806</v>
      </c>
      <c r="F7" s="1"/>
      <c r="G7" s="1">
        <v>64</v>
      </c>
      <c r="H7" s="7" t="s">
        <v>809</v>
      </c>
    </row>
    <row r="8" spans="1:8" x14ac:dyDescent="0.25">
      <c r="A8" s="138" t="s">
        <v>810</v>
      </c>
      <c r="B8" s="138" t="s">
        <v>46</v>
      </c>
      <c r="C8" s="149" t="s">
        <v>41</v>
      </c>
      <c r="D8" s="149" t="s">
        <v>41</v>
      </c>
      <c r="E8" s="139" t="s">
        <v>811</v>
      </c>
      <c r="F8" s="165" t="s">
        <v>812</v>
      </c>
      <c r="G8" s="138" t="s">
        <v>48</v>
      </c>
      <c r="H8" s="150" t="s">
        <v>813</v>
      </c>
    </row>
    <row r="9" spans="1:8" ht="26.25" x14ac:dyDescent="0.25">
      <c r="A9" s="1" t="s">
        <v>814</v>
      </c>
      <c r="B9" s="1" t="s">
        <v>40</v>
      </c>
      <c r="C9" s="10"/>
      <c r="D9" s="10"/>
      <c r="E9" s="2"/>
      <c r="F9" s="1"/>
      <c r="G9" s="1" t="s">
        <v>815</v>
      </c>
      <c r="H9" s="7" t="s">
        <v>816</v>
      </c>
    </row>
    <row r="10" spans="1:8" x14ac:dyDescent="0.25">
      <c r="A10" s="1" t="s">
        <v>817</v>
      </c>
      <c r="B10" s="1" t="s">
        <v>114</v>
      </c>
      <c r="C10" s="10"/>
      <c r="D10" s="10" t="s">
        <v>41</v>
      </c>
      <c r="E10" s="2">
        <v>0</v>
      </c>
      <c r="F10" s="1" t="s">
        <v>115</v>
      </c>
      <c r="G10" s="1">
        <v>1</v>
      </c>
      <c r="H10" s="7" t="s">
        <v>818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9559D-394E-4D50-A5EB-41F4A3ADDF93}">
  <dimension ref="A1:K13"/>
  <sheetViews>
    <sheetView topLeftCell="B1" workbookViewId="0">
      <selection activeCell="G9" sqref="G9"/>
    </sheetView>
  </sheetViews>
  <sheetFormatPr defaultRowHeight="15" x14ac:dyDescent="0.25"/>
  <cols>
    <col min="1" max="1" width="19.5703125" bestFit="1" customWidth="1"/>
    <col min="2" max="2" width="19.7109375" bestFit="1" customWidth="1"/>
    <col min="3" max="3" width="18.7109375" bestFit="1" customWidth="1"/>
    <col min="4" max="4" width="16.140625" bestFit="1" customWidth="1"/>
    <col min="5" max="5" width="31.140625" bestFit="1" customWidth="1"/>
    <col min="6" max="6" width="63" bestFit="1" customWidth="1"/>
    <col min="7" max="7" width="17.85546875" bestFit="1" customWidth="1"/>
    <col min="8" max="8" width="15.42578125" bestFit="1" customWidth="1"/>
    <col min="9" max="9" width="12.42578125" bestFit="1" customWidth="1"/>
    <col min="10" max="10" width="13.28515625" bestFit="1" customWidth="1"/>
  </cols>
  <sheetData>
    <row r="1" spans="1:11" x14ac:dyDescent="0.25">
      <c r="A1" t="s">
        <v>3084</v>
      </c>
      <c r="B1" t="s">
        <v>3085</v>
      </c>
      <c r="C1" t="s">
        <v>800</v>
      </c>
      <c r="D1" t="s">
        <v>3086</v>
      </c>
      <c r="E1" t="s">
        <v>3087</v>
      </c>
      <c r="F1" t="s">
        <v>808</v>
      </c>
      <c r="G1" t="s">
        <v>3088</v>
      </c>
      <c r="H1" t="s">
        <v>814</v>
      </c>
      <c r="I1" t="s">
        <v>817</v>
      </c>
      <c r="J1" t="s">
        <v>3118</v>
      </c>
    </row>
    <row r="2" spans="1:11" x14ac:dyDescent="0.25">
      <c r="A2" t="s">
        <v>3089</v>
      </c>
      <c r="B2" t="s">
        <v>798</v>
      </c>
      <c r="C2" t="s">
        <v>801</v>
      </c>
      <c r="D2">
        <v>0</v>
      </c>
      <c r="E2" t="s">
        <v>3090</v>
      </c>
      <c r="F2" t="s">
        <v>3091</v>
      </c>
      <c r="G2" t="s">
        <v>3092</v>
      </c>
      <c r="I2">
        <v>0</v>
      </c>
      <c r="J2" s="11">
        <v>1</v>
      </c>
    </row>
    <row r="3" spans="1:11" x14ac:dyDescent="0.25">
      <c r="A3" t="s">
        <v>3089</v>
      </c>
      <c r="B3" t="s">
        <v>798</v>
      </c>
      <c r="C3" t="s">
        <v>801</v>
      </c>
      <c r="D3">
        <v>0</v>
      </c>
      <c r="E3" t="s">
        <v>3093</v>
      </c>
      <c r="F3" t="s">
        <v>3119</v>
      </c>
      <c r="G3" t="s">
        <v>3092</v>
      </c>
      <c r="I3">
        <v>0</v>
      </c>
      <c r="J3" s="11">
        <v>0</v>
      </c>
    </row>
    <row r="4" spans="1:11" x14ac:dyDescent="0.25">
      <c r="A4" t="s">
        <v>3089</v>
      </c>
      <c r="B4" t="s">
        <v>798</v>
      </c>
      <c r="C4" t="s">
        <v>801</v>
      </c>
      <c r="D4">
        <v>0</v>
      </c>
      <c r="E4" t="s">
        <v>3094</v>
      </c>
      <c r="F4" t="s">
        <v>3095</v>
      </c>
      <c r="G4" t="s">
        <v>3096</v>
      </c>
      <c r="I4">
        <v>0</v>
      </c>
      <c r="J4" s="11"/>
    </row>
    <row r="5" spans="1:11" x14ac:dyDescent="0.25">
      <c r="A5" t="s">
        <v>3089</v>
      </c>
      <c r="B5" t="s">
        <v>798</v>
      </c>
      <c r="C5" t="s">
        <v>801</v>
      </c>
      <c r="D5">
        <v>0</v>
      </c>
      <c r="E5" t="s">
        <v>3097</v>
      </c>
      <c r="F5" t="s">
        <v>3097</v>
      </c>
      <c r="G5" t="s">
        <v>3098</v>
      </c>
      <c r="H5" t="s">
        <v>3099</v>
      </c>
      <c r="I5">
        <v>1</v>
      </c>
      <c r="J5" s="11"/>
    </row>
    <row r="6" spans="1:11" x14ac:dyDescent="0.25">
      <c r="A6" t="s">
        <v>3089</v>
      </c>
      <c r="B6" t="s">
        <v>798</v>
      </c>
      <c r="C6" t="s">
        <v>801</v>
      </c>
      <c r="D6">
        <v>0</v>
      </c>
      <c r="E6" t="s">
        <v>3100</v>
      </c>
      <c r="F6" t="s">
        <v>3120</v>
      </c>
      <c r="G6" t="s">
        <v>3096</v>
      </c>
      <c r="I6">
        <v>0</v>
      </c>
      <c r="J6" s="11"/>
      <c r="K6" t="s">
        <v>3121</v>
      </c>
    </row>
    <row r="7" spans="1:11" x14ac:dyDescent="0.25">
      <c r="A7" t="s">
        <v>3089</v>
      </c>
      <c r="B7" t="s">
        <v>798</v>
      </c>
      <c r="C7" t="s">
        <v>801</v>
      </c>
      <c r="D7">
        <v>0</v>
      </c>
      <c r="E7" t="s">
        <v>3101</v>
      </c>
      <c r="F7" t="s">
        <v>3102</v>
      </c>
      <c r="G7" t="s">
        <v>3096</v>
      </c>
      <c r="I7">
        <v>0</v>
      </c>
      <c r="J7" s="11"/>
    </row>
    <row r="8" spans="1:11" x14ac:dyDescent="0.25">
      <c r="A8" t="s">
        <v>3089</v>
      </c>
      <c r="B8" t="s">
        <v>798</v>
      </c>
      <c r="C8" t="s">
        <v>801</v>
      </c>
      <c r="D8">
        <v>0</v>
      </c>
      <c r="E8" t="s">
        <v>3103</v>
      </c>
      <c r="F8" t="s">
        <v>3104</v>
      </c>
      <c r="G8" t="s">
        <v>3096</v>
      </c>
      <c r="I8">
        <v>0</v>
      </c>
      <c r="J8" s="11"/>
    </row>
    <row r="9" spans="1:11" x14ac:dyDescent="0.25">
      <c r="A9" s="176" t="s">
        <v>3089</v>
      </c>
      <c r="B9" s="176" t="s">
        <v>798</v>
      </c>
      <c r="C9" s="176" t="s">
        <v>801</v>
      </c>
      <c r="D9" s="176">
        <v>0</v>
      </c>
      <c r="E9" s="176" t="s">
        <v>3105</v>
      </c>
      <c r="F9" s="176" t="s">
        <v>3106</v>
      </c>
      <c r="G9" s="176" t="s">
        <v>3096</v>
      </c>
      <c r="I9">
        <v>0</v>
      </c>
      <c r="J9" s="11"/>
    </row>
    <row r="10" spans="1:11" x14ac:dyDescent="0.25">
      <c r="A10" t="s">
        <v>3089</v>
      </c>
      <c r="B10" t="s">
        <v>798</v>
      </c>
      <c r="C10" t="s">
        <v>801</v>
      </c>
      <c r="D10">
        <v>0</v>
      </c>
      <c r="E10" t="s">
        <v>3107</v>
      </c>
      <c r="F10" t="s">
        <v>3107</v>
      </c>
      <c r="G10" t="s">
        <v>3096</v>
      </c>
      <c r="I10">
        <v>0</v>
      </c>
      <c r="J10" s="11"/>
    </row>
    <row r="11" spans="1:11" x14ac:dyDescent="0.25">
      <c r="A11" t="s">
        <v>3089</v>
      </c>
      <c r="B11" t="s">
        <v>798</v>
      </c>
      <c r="C11" t="s">
        <v>801</v>
      </c>
      <c r="D11">
        <v>0</v>
      </c>
      <c r="E11" t="s">
        <v>3122</v>
      </c>
      <c r="F11" t="s">
        <v>3123</v>
      </c>
      <c r="G11" t="s">
        <v>3092</v>
      </c>
      <c r="I11">
        <v>0</v>
      </c>
      <c r="J11" s="11">
        <v>0</v>
      </c>
    </row>
    <row r="12" spans="1:11" x14ac:dyDescent="0.25">
      <c r="A12" t="s">
        <v>3089</v>
      </c>
      <c r="B12" t="s">
        <v>798</v>
      </c>
      <c r="C12" t="s">
        <v>801</v>
      </c>
      <c r="D12">
        <v>0</v>
      </c>
      <c r="E12" t="s">
        <v>3108</v>
      </c>
      <c r="F12" t="s">
        <v>3109</v>
      </c>
      <c r="G12" t="s">
        <v>3092</v>
      </c>
      <c r="I12">
        <v>0</v>
      </c>
      <c r="J12" s="11">
        <v>0</v>
      </c>
    </row>
    <row r="13" spans="1:11" x14ac:dyDescent="0.25">
      <c r="A13" t="s">
        <v>3089</v>
      </c>
      <c r="B13" t="s">
        <v>798</v>
      </c>
      <c r="C13" t="s">
        <v>801</v>
      </c>
      <c r="D13">
        <v>0</v>
      </c>
      <c r="E13" t="s">
        <v>3110</v>
      </c>
      <c r="F13" t="s">
        <v>3111</v>
      </c>
      <c r="G13" t="s">
        <v>3096</v>
      </c>
      <c r="I13">
        <v>0</v>
      </c>
      <c r="J13" s="11"/>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ED0EA-3452-47FB-B847-4E38FA1FCCB5}">
  <sheetPr codeName="Sheet9"/>
  <dimension ref="A1:H13"/>
  <sheetViews>
    <sheetView workbookViewId="0">
      <selection activeCell="H35" sqref="H35"/>
    </sheetView>
  </sheetViews>
  <sheetFormatPr defaultColWidth="8.7109375" defaultRowHeight="15" x14ac:dyDescent="0.25"/>
  <cols>
    <col min="1" max="1" width="31.7109375" bestFit="1" customWidth="1"/>
    <col min="2" max="2" width="9.7109375" bestFit="1" customWidth="1"/>
    <col min="3" max="3" width="8.7109375" style="11" bestFit="1" customWidth="1"/>
    <col min="4" max="4" width="15.140625" style="11" bestFit="1" customWidth="1"/>
    <col min="5" max="5" width="25.85546875" bestFit="1" customWidth="1"/>
    <col min="6" max="6" width="7.140625" bestFit="1" customWidth="1"/>
    <col min="7" max="7" width="11.140625" bestFit="1" customWidth="1"/>
    <col min="8" max="8" width="101.140625" customWidth="1"/>
  </cols>
  <sheetData>
    <row r="1" spans="1:8" x14ac:dyDescent="0.25">
      <c r="A1" s="13" t="s">
        <v>32</v>
      </c>
      <c r="B1" s="13" t="s">
        <v>33</v>
      </c>
      <c r="C1" s="14" t="s">
        <v>34</v>
      </c>
      <c r="D1" s="14" t="s">
        <v>3</v>
      </c>
      <c r="E1" s="13" t="s">
        <v>35</v>
      </c>
      <c r="F1" s="13" t="s">
        <v>36</v>
      </c>
      <c r="G1" s="13" t="s">
        <v>37</v>
      </c>
      <c r="H1" s="13" t="s">
        <v>38</v>
      </c>
    </row>
    <row r="2" spans="1:8" x14ac:dyDescent="0.25">
      <c r="A2" s="151" t="s">
        <v>819</v>
      </c>
      <c r="B2" s="151" t="s">
        <v>40</v>
      </c>
      <c r="C2" s="166" t="s">
        <v>41</v>
      </c>
      <c r="D2" s="166" t="s">
        <v>41</v>
      </c>
      <c r="E2" s="151" t="s">
        <v>669</v>
      </c>
      <c r="F2" s="151" t="s">
        <v>820</v>
      </c>
      <c r="G2" s="151" t="s">
        <v>821</v>
      </c>
      <c r="H2" s="151" t="s">
        <v>822</v>
      </c>
    </row>
    <row r="3" spans="1:8" x14ac:dyDescent="0.25">
      <c r="A3" s="151" t="s">
        <v>823</v>
      </c>
      <c r="B3" s="151" t="s">
        <v>40</v>
      </c>
      <c r="C3" s="166" t="s">
        <v>41</v>
      </c>
      <c r="D3" s="166" t="s">
        <v>41</v>
      </c>
      <c r="E3" s="151" t="s">
        <v>798</v>
      </c>
      <c r="F3" s="151" t="s">
        <v>820</v>
      </c>
      <c r="G3" s="151" t="s">
        <v>824</v>
      </c>
      <c r="H3" s="151" t="s">
        <v>822</v>
      </c>
    </row>
    <row r="4" spans="1:8" x14ac:dyDescent="0.25">
      <c r="A4" s="151" t="s">
        <v>805</v>
      </c>
      <c r="B4" s="151" t="s">
        <v>40</v>
      </c>
      <c r="C4" s="166" t="s">
        <v>41</v>
      </c>
      <c r="D4" s="166" t="s">
        <v>41</v>
      </c>
      <c r="E4" s="151" t="s">
        <v>806</v>
      </c>
      <c r="F4" s="151" t="s">
        <v>820</v>
      </c>
      <c r="G4" s="151" t="s">
        <v>824</v>
      </c>
      <c r="H4" s="151" t="s">
        <v>822</v>
      </c>
    </row>
    <row r="5" spans="1:8" x14ac:dyDescent="0.25">
      <c r="A5" s="151" t="s">
        <v>825</v>
      </c>
      <c r="B5" s="151" t="s">
        <v>40</v>
      </c>
      <c r="C5" s="166" t="s">
        <v>41</v>
      </c>
      <c r="D5" s="166" t="s">
        <v>41</v>
      </c>
      <c r="E5" s="151" t="s">
        <v>826</v>
      </c>
      <c r="F5" s="151" t="s">
        <v>820</v>
      </c>
      <c r="G5" s="151" t="s">
        <v>827</v>
      </c>
      <c r="H5" s="151" t="s">
        <v>828</v>
      </c>
    </row>
    <row r="6" spans="1:8" x14ac:dyDescent="0.25">
      <c r="A6" s="151" t="s">
        <v>723</v>
      </c>
      <c r="B6" s="151" t="s">
        <v>40</v>
      </c>
      <c r="C6" s="166" t="s">
        <v>71</v>
      </c>
      <c r="D6" s="166" t="s">
        <v>41</v>
      </c>
      <c r="E6" s="151" t="s">
        <v>96</v>
      </c>
      <c r="F6" s="151" t="s">
        <v>820</v>
      </c>
      <c r="G6" s="151"/>
      <c r="H6" s="151" t="s">
        <v>829</v>
      </c>
    </row>
    <row r="7" spans="1:8" x14ac:dyDescent="0.25">
      <c r="A7" s="151" t="s">
        <v>416</v>
      </c>
      <c r="B7" s="151" t="s">
        <v>40</v>
      </c>
      <c r="C7" s="166" t="s">
        <v>71</v>
      </c>
      <c r="D7" s="166" t="s">
        <v>41</v>
      </c>
      <c r="E7" s="151" t="s">
        <v>830</v>
      </c>
      <c r="F7" s="151" t="s">
        <v>820</v>
      </c>
      <c r="G7" s="151"/>
      <c r="H7" s="151" t="s">
        <v>831</v>
      </c>
    </row>
    <row r="8" spans="1:8" x14ac:dyDescent="0.25">
      <c r="A8" t="s">
        <v>126</v>
      </c>
      <c r="B8" t="s">
        <v>40</v>
      </c>
      <c r="C8" s="11" t="s">
        <v>71</v>
      </c>
      <c r="F8" t="s">
        <v>820</v>
      </c>
      <c r="H8" t="s">
        <v>832</v>
      </c>
    </row>
    <row r="9" spans="1:8" x14ac:dyDescent="0.25">
      <c r="A9" t="s">
        <v>129</v>
      </c>
      <c r="B9" t="s">
        <v>40</v>
      </c>
      <c r="C9" s="11" t="s">
        <v>71</v>
      </c>
      <c r="F9" t="s">
        <v>820</v>
      </c>
      <c r="H9" t="s">
        <v>833</v>
      </c>
    </row>
    <row r="10" spans="1:8" x14ac:dyDescent="0.25">
      <c r="A10" t="s">
        <v>118</v>
      </c>
      <c r="B10" t="s">
        <v>40</v>
      </c>
      <c r="C10" s="11" t="s">
        <v>71</v>
      </c>
      <c r="F10" t="s">
        <v>820</v>
      </c>
      <c r="H10" t="s">
        <v>834</v>
      </c>
    </row>
    <row r="11" spans="1:8" x14ac:dyDescent="0.25">
      <c r="A11" t="s">
        <v>835</v>
      </c>
      <c r="B11" t="s">
        <v>40</v>
      </c>
      <c r="C11" s="11" t="s">
        <v>71</v>
      </c>
      <c r="F11" t="s">
        <v>820</v>
      </c>
      <c r="H11" t="s">
        <v>836</v>
      </c>
    </row>
    <row r="12" spans="1:8" x14ac:dyDescent="0.25">
      <c r="A12" t="s">
        <v>837</v>
      </c>
      <c r="B12" t="s">
        <v>40</v>
      </c>
      <c r="C12" s="11" t="s">
        <v>71</v>
      </c>
      <c r="F12" t="s">
        <v>820</v>
      </c>
      <c r="H12" t="s">
        <v>838</v>
      </c>
    </row>
    <row r="13" spans="1:8" x14ac:dyDescent="0.25">
      <c r="A13" t="s">
        <v>839</v>
      </c>
      <c r="B13" t="s">
        <v>40</v>
      </c>
      <c r="C13" s="11" t="s">
        <v>71</v>
      </c>
      <c r="F13" t="s">
        <v>820</v>
      </c>
      <c r="H13" t="s">
        <v>840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A682-A7D2-48C3-8D86-AB65690A1769}">
  <sheetPr codeName="Sheet10"/>
  <dimension ref="A1:H18"/>
  <sheetViews>
    <sheetView workbookViewId="0">
      <pane ySplit="1" topLeftCell="A2" activePane="bottomLeft" state="frozen"/>
      <selection pane="bottomLeft" activeCell="B8" sqref="B8"/>
    </sheetView>
  </sheetViews>
  <sheetFormatPr defaultColWidth="8.7109375" defaultRowHeight="12.75" x14ac:dyDescent="0.2"/>
  <cols>
    <col min="1" max="1" width="40.42578125" style="15" bestFit="1" customWidth="1"/>
    <col min="2" max="2" width="21.7109375" style="15" bestFit="1" customWidth="1"/>
    <col min="3" max="3" width="8.7109375" style="15" bestFit="1" customWidth="1"/>
    <col min="4" max="4" width="15.140625" style="15" bestFit="1" customWidth="1"/>
    <col min="5" max="5" width="19.140625" style="17" bestFit="1" customWidth="1"/>
    <col min="6" max="6" width="38.7109375" style="15" customWidth="1"/>
    <col min="7" max="7" width="15.7109375" style="15" bestFit="1" customWidth="1"/>
    <col min="8" max="8" width="55.42578125" style="16" customWidth="1"/>
    <col min="9" max="16384" width="8.7109375" style="15"/>
  </cols>
  <sheetData>
    <row r="1" spans="1:8" x14ac:dyDescent="0.2">
      <c r="A1" s="20" t="s">
        <v>32</v>
      </c>
      <c r="B1" s="20" t="s">
        <v>33</v>
      </c>
      <c r="C1" s="20" t="s">
        <v>34</v>
      </c>
      <c r="D1" s="20" t="s">
        <v>3</v>
      </c>
      <c r="E1" s="21" t="s">
        <v>35</v>
      </c>
      <c r="F1" s="20" t="s">
        <v>36</v>
      </c>
      <c r="G1" s="20" t="s">
        <v>37</v>
      </c>
      <c r="H1" s="19" t="s">
        <v>38</v>
      </c>
    </row>
    <row r="2" spans="1:8" ht="25.5" x14ac:dyDescent="0.2">
      <c r="A2" s="47" t="s">
        <v>841</v>
      </c>
      <c r="B2" s="47" t="s">
        <v>46</v>
      </c>
      <c r="C2" s="47" t="s">
        <v>41</v>
      </c>
      <c r="D2" s="47" t="s">
        <v>41</v>
      </c>
      <c r="E2" s="167" t="s">
        <v>842</v>
      </c>
      <c r="F2" s="168"/>
      <c r="G2" s="47" t="s">
        <v>48</v>
      </c>
      <c r="H2" s="169" t="s">
        <v>843</v>
      </c>
    </row>
    <row r="3" spans="1:8" x14ac:dyDescent="0.2">
      <c r="A3" s="47" t="s">
        <v>819</v>
      </c>
      <c r="B3" s="47" t="s">
        <v>40</v>
      </c>
      <c r="C3" s="47" t="s">
        <v>41</v>
      </c>
      <c r="D3" s="47" t="s">
        <v>41</v>
      </c>
      <c r="E3" s="167" t="s">
        <v>669</v>
      </c>
      <c r="F3" s="47" t="s">
        <v>820</v>
      </c>
      <c r="G3" s="47" t="s">
        <v>821</v>
      </c>
      <c r="H3" s="169" t="s">
        <v>844</v>
      </c>
    </row>
    <row r="4" spans="1:8" x14ac:dyDescent="0.2">
      <c r="A4" s="47" t="s">
        <v>823</v>
      </c>
      <c r="B4" s="47" t="s">
        <v>40</v>
      </c>
      <c r="C4" s="47" t="s">
        <v>41</v>
      </c>
      <c r="D4" s="47" t="s">
        <v>41</v>
      </c>
      <c r="E4" s="167" t="s">
        <v>798</v>
      </c>
      <c r="F4" s="47" t="s">
        <v>820</v>
      </c>
      <c r="G4" s="47" t="s">
        <v>824</v>
      </c>
      <c r="H4" s="169" t="s">
        <v>844</v>
      </c>
    </row>
    <row r="5" spans="1:8" ht="25.5" x14ac:dyDescent="0.2">
      <c r="A5" s="47" t="s">
        <v>95</v>
      </c>
      <c r="B5" s="47" t="s">
        <v>40</v>
      </c>
      <c r="C5" s="47" t="s">
        <v>71</v>
      </c>
      <c r="D5" s="47" t="s">
        <v>41</v>
      </c>
      <c r="E5" s="167" t="s">
        <v>669</v>
      </c>
      <c r="F5" s="47" t="s">
        <v>820</v>
      </c>
      <c r="G5" s="47" t="s">
        <v>821</v>
      </c>
      <c r="H5" s="169" t="s">
        <v>845</v>
      </c>
    </row>
    <row r="6" spans="1:8" x14ac:dyDescent="0.2">
      <c r="A6" s="15" t="s">
        <v>846</v>
      </c>
      <c r="B6" s="15" t="s">
        <v>40</v>
      </c>
      <c r="C6" s="15" t="s">
        <v>820</v>
      </c>
      <c r="F6" s="15" t="s">
        <v>820</v>
      </c>
      <c r="G6" s="15" t="s">
        <v>821</v>
      </c>
      <c r="H6" s="16" t="s">
        <v>847</v>
      </c>
    </row>
    <row r="7" spans="1:8" x14ac:dyDescent="0.2">
      <c r="A7" s="15" t="s">
        <v>183</v>
      </c>
      <c r="B7" s="15" t="s">
        <v>40</v>
      </c>
      <c r="C7" s="15" t="s">
        <v>820</v>
      </c>
      <c r="F7" s="15" t="s">
        <v>820</v>
      </c>
      <c r="G7" s="15" t="s">
        <v>821</v>
      </c>
      <c r="H7" s="16" t="s">
        <v>847</v>
      </c>
    </row>
    <row r="8" spans="1:8" x14ac:dyDescent="0.2">
      <c r="A8" s="15" t="s">
        <v>848</v>
      </c>
      <c r="B8" s="15" t="s">
        <v>40</v>
      </c>
      <c r="C8" s="15" t="s">
        <v>820</v>
      </c>
      <c r="D8" s="15" t="s">
        <v>41</v>
      </c>
      <c r="E8" s="17" t="s">
        <v>849</v>
      </c>
      <c r="F8" s="15" t="s">
        <v>820</v>
      </c>
      <c r="G8" s="15" t="s">
        <v>824</v>
      </c>
      <c r="H8" s="16" t="s">
        <v>850</v>
      </c>
    </row>
    <row r="9" spans="1:8" x14ac:dyDescent="0.2">
      <c r="A9" s="15" t="s">
        <v>851</v>
      </c>
      <c r="B9" s="15" t="s">
        <v>40</v>
      </c>
      <c r="C9" s="15" t="s">
        <v>820</v>
      </c>
      <c r="D9" s="15" t="s">
        <v>41</v>
      </c>
      <c r="E9" s="17" t="s">
        <v>852</v>
      </c>
      <c r="F9" s="15" t="s">
        <v>820</v>
      </c>
      <c r="H9" s="16" t="s">
        <v>820</v>
      </c>
    </row>
    <row r="10" spans="1:8" x14ac:dyDescent="0.2">
      <c r="A10" s="15" t="s">
        <v>853</v>
      </c>
      <c r="B10" s="15" t="s">
        <v>40</v>
      </c>
      <c r="C10" s="15" t="s">
        <v>820</v>
      </c>
      <c r="D10" s="15" t="s">
        <v>41</v>
      </c>
      <c r="E10" s="17">
        <v>51000000</v>
      </c>
      <c r="F10" s="15" t="s">
        <v>820</v>
      </c>
      <c r="H10" s="16" t="s">
        <v>820</v>
      </c>
    </row>
    <row r="11" spans="1:8" x14ac:dyDescent="0.2">
      <c r="A11" s="15" t="s">
        <v>854</v>
      </c>
      <c r="B11" s="15" t="s">
        <v>40</v>
      </c>
      <c r="C11" s="15" t="s">
        <v>820</v>
      </c>
      <c r="D11" s="15" t="s">
        <v>41</v>
      </c>
      <c r="E11" s="17">
        <v>51340000</v>
      </c>
      <c r="F11" s="15" t="s">
        <v>820</v>
      </c>
      <c r="H11" s="16" t="s">
        <v>820</v>
      </c>
    </row>
    <row r="12" spans="1:8" x14ac:dyDescent="0.2">
      <c r="A12" s="15" t="s">
        <v>855</v>
      </c>
      <c r="B12" s="15" t="s">
        <v>40</v>
      </c>
      <c r="C12" s="15" t="s">
        <v>820</v>
      </c>
      <c r="D12" s="15" t="s">
        <v>41</v>
      </c>
      <c r="E12" s="17">
        <v>51342500</v>
      </c>
      <c r="F12" s="15" t="s">
        <v>820</v>
      </c>
      <c r="H12" s="16" t="s">
        <v>820</v>
      </c>
    </row>
    <row r="13" spans="1:8" x14ac:dyDescent="0.2">
      <c r="A13" s="15" t="s">
        <v>856</v>
      </c>
      <c r="B13" s="15" t="s">
        <v>40</v>
      </c>
      <c r="C13" s="15" t="s">
        <v>820</v>
      </c>
      <c r="D13" s="15" t="s">
        <v>41</v>
      </c>
      <c r="E13" s="17">
        <v>51342500</v>
      </c>
      <c r="F13" s="15" t="s">
        <v>820</v>
      </c>
      <c r="H13" s="16" t="s">
        <v>820</v>
      </c>
    </row>
    <row r="14" spans="1:8" x14ac:dyDescent="0.2">
      <c r="A14" s="15" t="s">
        <v>857</v>
      </c>
      <c r="B14" s="15" t="s">
        <v>40</v>
      </c>
      <c r="C14" s="15" t="s">
        <v>820</v>
      </c>
      <c r="D14" s="15" t="s">
        <v>41</v>
      </c>
      <c r="E14" s="17">
        <v>51342500</v>
      </c>
      <c r="F14" s="15" t="s">
        <v>820</v>
      </c>
      <c r="H14" s="16" t="s">
        <v>820</v>
      </c>
    </row>
    <row r="15" spans="1:8" x14ac:dyDescent="0.2">
      <c r="A15" s="15" t="s">
        <v>416</v>
      </c>
      <c r="B15" s="15" t="s">
        <v>40</v>
      </c>
      <c r="C15" s="15" t="s">
        <v>820</v>
      </c>
      <c r="D15" s="15" t="s">
        <v>41</v>
      </c>
      <c r="E15" s="17" t="s">
        <v>10</v>
      </c>
      <c r="F15" s="15" t="s">
        <v>820</v>
      </c>
      <c r="H15" s="16" t="s">
        <v>820</v>
      </c>
    </row>
    <row r="16" spans="1:8" x14ac:dyDescent="0.2">
      <c r="A16" s="15" t="s">
        <v>858</v>
      </c>
      <c r="B16" s="15" t="s">
        <v>40</v>
      </c>
      <c r="C16" s="15" t="s">
        <v>820</v>
      </c>
      <c r="F16" s="15" t="s">
        <v>820</v>
      </c>
      <c r="H16" s="16" t="s">
        <v>820</v>
      </c>
    </row>
    <row r="17" spans="1:8" x14ac:dyDescent="0.2">
      <c r="A17" s="15" t="s">
        <v>859</v>
      </c>
      <c r="B17" s="15" t="s">
        <v>40</v>
      </c>
      <c r="C17" s="15" t="s">
        <v>820</v>
      </c>
      <c r="F17" s="15" t="s">
        <v>820</v>
      </c>
      <c r="H17" s="16" t="s">
        <v>820</v>
      </c>
    </row>
    <row r="18" spans="1:8" x14ac:dyDescent="0.2">
      <c r="A18" s="15" t="s">
        <v>860</v>
      </c>
      <c r="B18" s="15" t="s">
        <v>40</v>
      </c>
      <c r="C18" s="15" t="s">
        <v>820</v>
      </c>
      <c r="F18" s="15" t="s">
        <v>820</v>
      </c>
      <c r="H18" s="16" t="s">
        <v>820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B6C67-4657-4F28-B806-0373C831215F}">
  <sheetPr codeName="Sheet1"/>
  <dimension ref="A1:C19"/>
  <sheetViews>
    <sheetView workbookViewId="0">
      <selection activeCell="A4" sqref="A4"/>
    </sheetView>
  </sheetViews>
  <sheetFormatPr defaultColWidth="8.7109375" defaultRowHeight="15" x14ac:dyDescent="0.25"/>
  <cols>
    <col min="1" max="1" width="30.28515625" bestFit="1" customWidth="1"/>
    <col min="2" max="2" width="12.140625" style="11" customWidth="1"/>
    <col min="3" max="3" width="15" style="11" bestFit="1" customWidth="1"/>
  </cols>
  <sheetData>
    <row r="1" spans="1:3" x14ac:dyDescent="0.25">
      <c r="A1" t="s">
        <v>0</v>
      </c>
    </row>
    <row r="2" spans="1:3" x14ac:dyDescent="0.25">
      <c r="B2" s="11" t="s">
        <v>30</v>
      </c>
      <c r="C2" s="11" t="s">
        <v>31</v>
      </c>
    </row>
    <row r="4" spans="1:3" x14ac:dyDescent="0.25">
      <c r="A4" t="s">
        <v>4</v>
      </c>
      <c r="B4" s="11">
        <f>COUNTA(Enterprise!$B$2:$B$28)</f>
        <v>25</v>
      </c>
      <c r="C4" s="11">
        <f>COUNTA(Enterprise!$D$2:$D$28)</f>
        <v>17</v>
      </c>
    </row>
    <row r="5" spans="1:3" x14ac:dyDescent="0.25">
      <c r="A5" t="s">
        <v>5</v>
      </c>
      <c r="B5" s="11">
        <v>12</v>
      </c>
      <c r="C5" s="11">
        <v>11</v>
      </c>
    </row>
    <row r="6" spans="1:3" x14ac:dyDescent="0.25">
      <c r="A6" t="s">
        <v>6</v>
      </c>
      <c r="B6" s="11">
        <f>COUNTA(Partner!$B$2:$B$35)</f>
        <v>34</v>
      </c>
      <c r="C6" s="11">
        <f>COUNTA(Partner!$D$2:$D$35)</f>
        <v>8</v>
      </c>
    </row>
    <row r="7" spans="1:3" x14ac:dyDescent="0.25">
      <c r="A7" t="s">
        <v>7</v>
      </c>
      <c r="B7" s="11">
        <f>COUNTA(#REF!)</f>
        <v>1</v>
      </c>
      <c r="C7" s="11">
        <f>COUNTA(#REF!)</f>
        <v>1</v>
      </c>
    </row>
    <row r="8" spans="1:3" x14ac:dyDescent="0.25">
      <c r="A8" t="s">
        <v>10</v>
      </c>
      <c r="B8" s="50">
        <f>COUNTA('Generic Item'!A:A)-1</f>
        <v>125</v>
      </c>
      <c r="C8" s="50">
        <f>COUNTA('Generic Item'!D:D)-1</f>
        <v>13</v>
      </c>
    </row>
    <row r="9" spans="1:3" x14ac:dyDescent="0.25">
      <c r="A9" t="s">
        <v>11</v>
      </c>
    </row>
    <row r="10" spans="1:3" x14ac:dyDescent="0.25">
      <c r="A10" t="s">
        <v>8</v>
      </c>
      <c r="B10" s="11">
        <f>COUNTA('Item Substitution'!B2:B28)</f>
        <v>27</v>
      </c>
      <c r="C10" s="11">
        <f>COUNTA('Item Substitution'!D2:D28)</f>
        <v>10</v>
      </c>
    </row>
    <row r="11" spans="1:3" x14ac:dyDescent="0.25">
      <c r="A11" t="s">
        <v>9</v>
      </c>
      <c r="B11" s="11">
        <f>COUNTA('Bill of Material'!B2:B43)</f>
        <v>42</v>
      </c>
      <c r="C11" s="11">
        <f>COUNTA('Bill of Material'!D2:D43)</f>
        <v>10</v>
      </c>
    </row>
    <row r="12" spans="1:3" x14ac:dyDescent="0.25">
      <c r="A12" t="s">
        <v>12</v>
      </c>
      <c r="B12" s="11">
        <f>COUNTA('Attribute Schema'!B2:B10)</f>
        <v>9</v>
      </c>
      <c r="C12" s="11">
        <f>COUNTA('Attribute Schema'!D2:D10)</f>
        <v>8</v>
      </c>
    </row>
    <row r="13" spans="1:3" x14ac:dyDescent="0.25">
      <c r="A13" t="s">
        <v>13</v>
      </c>
      <c r="B13" s="11">
        <f>COUNTA('Attribute Set'!B2:B13)</f>
        <v>12</v>
      </c>
      <c r="C13" s="11">
        <f>COUNTA('Attribute Set'!D2:D13)</f>
        <v>6</v>
      </c>
    </row>
    <row r="14" spans="1:3" x14ac:dyDescent="0.25">
      <c r="A14" t="s">
        <v>14</v>
      </c>
      <c r="B14" s="11">
        <f>COUNTA('Attribute Set'!B)</f>
        <v>1</v>
      </c>
    </row>
    <row r="15" spans="1:3" x14ac:dyDescent="0.25">
      <c r="A15" t="s">
        <v>15</v>
      </c>
    </row>
    <row r="16" spans="1:3" x14ac:dyDescent="0.25">
      <c r="A16" t="s">
        <v>16</v>
      </c>
    </row>
    <row r="17" spans="1:3" x14ac:dyDescent="0.25">
      <c r="A17" t="s">
        <v>17</v>
      </c>
    </row>
    <row r="18" spans="1:3" x14ac:dyDescent="0.25">
      <c r="A18" t="s">
        <v>18</v>
      </c>
    </row>
    <row r="19" spans="1:3" x14ac:dyDescent="0.25">
      <c r="B19" s="11">
        <f>SUM(B4:B18)</f>
        <v>288</v>
      </c>
      <c r="C19" s="11">
        <f>SUM(C4:C18)</f>
        <v>84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AAF9-81C0-48A5-BFCD-410B575C306A}">
  <dimension ref="A1:I86"/>
  <sheetViews>
    <sheetView zoomScaleNormal="100" workbookViewId="0">
      <selection activeCell="A7" sqref="A7:XFD7"/>
    </sheetView>
  </sheetViews>
  <sheetFormatPr defaultRowHeight="12.75" x14ac:dyDescent="0.2"/>
  <cols>
    <col min="1" max="1" width="41.5703125" style="133" bestFit="1" customWidth="1"/>
    <col min="2" max="2" width="23.28515625" style="133" bestFit="1" customWidth="1"/>
    <col min="3" max="3" width="23.28515625" style="133" customWidth="1"/>
    <col min="4" max="4" width="9.140625" style="133"/>
    <col min="5" max="5" width="15.28515625" style="133" bestFit="1" customWidth="1"/>
    <col min="6" max="6" width="35.7109375" style="17" bestFit="1" customWidth="1"/>
    <col min="7" max="7" width="42.42578125" style="133" bestFit="1" customWidth="1"/>
    <col min="8" max="8" width="16.28515625" style="133" bestFit="1" customWidth="1"/>
    <col min="9" max="9" width="71.5703125" style="16" customWidth="1"/>
    <col min="10" max="16384" width="9.140625" style="133"/>
  </cols>
  <sheetData>
    <row r="1" spans="1:9" x14ac:dyDescent="0.2">
      <c r="A1" s="22" t="s">
        <v>861</v>
      </c>
      <c r="B1" s="261" t="s">
        <v>2975</v>
      </c>
      <c r="C1" s="261"/>
      <c r="D1" s="261"/>
      <c r="E1" s="261"/>
      <c r="F1" s="261"/>
      <c r="G1" s="261"/>
      <c r="H1" s="261"/>
      <c r="I1" s="261"/>
    </row>
    <row r="2" spans="1:9" x14ac:dyDescent="0.2">
      <c r="A2" s="22" t="s">
        <v>32</v>
      </c>
      <c r="B2" s="22" t="s">
        <v>33</v>
      </c>
      <c r="C2" s="22" t="s">
        <v>2808</v>
      </c>
      <c r="D2" s="22" t="s">
        <v>34</v>
      </c>
      <c r="E2" s="22" t="s">
        <v>3</v>
      </c>
      <c r="F2" s="23" t="s">
        <v>35</v>
      </c>
      <c r="G2" s="22" t="s">
        <v>36</v>
      </c>
      <c r="H2" s="22" t="s">
        <v>37</v>
      </c>
      <c r="I2" s="25" t="s">
        <v>38</v>
      </c>
    </row>
    <row r="3" spans="1:9" x14ac:dyDescent="0.2">
      <c r="A3" s="47" t="s">
        <v>412</v>
      </c>
      <c r="B3" s="47" t="s">
        <v>40</v>
      </c>
      <c r="C3" s="47"/>
      <c r="D3" s="47" t="s">
        <v>41</v>
      </c>
      <c r="E3" s="47" t="s">
        <v>41</v>
      </c>
      <c r="F3" s="167" t="s">
        <v>1411</v>
      </c>
      <c r="G3" s="47"/>
      <c r="H3" s="167">
        <v>128</v>
      </c>
      <c r="I3" s="169" t="s">
        <v>2976</v>
      </c>
    </row>
    <row r="4" spans="1:9" x14ac:dyDescent="0.2">
      <c r="A4" s="47" t="s">
        <v>187</v>
      </c>
      <c r="B4" s="47" t="s">
        <v>40</v>
      </c>
      <c r="C4" s="47"/>
      <c r="D4" s="47" t="s">
        <v>41</v>
      </c>
      <c r="E4" s="47" t="s">
        <v>41</v>
      </c>
      <c r="F4" s="167" t="s">
        <v>1414</v>
      </c>
      <c r="G4" s="47"/>
      <c r="H4" s="167">
        <v>128</v>
      </c>
      <c r="I4" s="169" t="s">
        <v>2977</v>
      </c>
    </row>
    <row r="5" spans="1:9" x14ac:dyDescent="0.2">
      <c r="A5" s="133" t="s">
        <v>118</v>
      </c>
      <c r="B5" s="133" t="s">
        <v>40</v>
      </c>
      <c r="H5" s="17"/>
      <c r="I5" s="16" t="s">
        <v>2886</v>
      </c>
    </row>
    <row r="6" spans="1:9" ht="63.75" x14ac:dyDescent="0.2">
      <c r="A6" s="133" t="s">
        <v>39</v>
      </c>
      <c r="B6" s="133" t="s">
        <v>40</v>
      </c>
      <c r="C6" s="133" t="s">
        <v>41</v>
      </c>
      <c r="E6" s="133" t="s">
        <v>41</v>
      </c>
      <c r="F6" s="17" t="s">
        <v>2978</v>
      </c>
      <c r="H6" s="17">
        <v>64</v>
      </c>
      <c r="I6" s="16" t="s">
        <v>2979</v>
      </c>
    </row>
    <row r="7" spans="1:9" s="173" customFormat="1" x14ac:dyDescent="0.2">
      <c r="A7" s="173" t="s">
        <v>723</v>
      </c>
      <c r="B7" s="173" t="s">
        <v>40</v>
      </c>
      <c r="E7" s="173" t="s">
        <v>41</v>
      </c>
      <c r="F7" s="174" t="s">
        <v>1411</v>
      </c>
      <c r="H7" s="174">
        <v>128</v>
      </c>
      <c r="I7" s="175" t="s">
        <v>2980</v>
      </c>
    </row>
    <row r="8" spans="1:9" ht="25.5" x14ac:dyDescent="0.2">
      <c r="A8" s="133" t="s">
        <v>2981</v>
      </c>
      <c r="B8" s="133" t="s">
        <v>40</v>
      </c>
      <c r="H8" s="17"/>
      <c r="I8" s="16" t="s">
        <v>2982</v>
      </c>
    </row>
    <row r="9" spans="1:9" s="47" customFormat="1" x14ac:dyDescent="0.2">
      <c r="A9" s="47" t="s">
        <v>416</v>
      </c>
      <c r="B9" s="47" t="s">
        <v>40</v>
      </c>
      <c r="C9" s="47" t="s">
        <v>41</v>
      </c>
      <c r="D9" s="47" t="s">
        <v>41</v>
      </c>
      <c r="E9" s="47" t="s">
        <v>41</v>
      </c>
      <c r="F9" s="167" t="s">
        <v>2755</v>
      </c>
      <c r="H9" s="167">
        <v>128</v>
      </c>
      <c r="I9" s="169" t="s">
        <v>2983</v>
      </c>
    </row>
    <row r="10" spans="1:9" s="173" customFormat="1" x14ac:dyDescent="0.2">
      <c r="A10" s="173" t="s">
        <v>835</v>
      </c>
      <c r="B10" s="173" t="s">
        <v>40</v>
      </c>
      <c r="E10" s="173" t="s">
        <v>41</v>
      </c>
      <c r="F10" s="174" t="s">
        <v>1411</v>
      </c>
      <c r="H10" s="174">
        <v>128</v>
      </c>
      <c r="I10" s="175" t="s">
        <v>2984</v>
      </c>
    </row>
    <row r="11" spans="1:9" s="173" customFormat="1" x14ac:dyDescent="0.2">
      <c r="A11" s="173" t="s">
        <v>837</v>
      </c>
      <c r="B11" s="173" t="s">
        <v>40</v>
      </c>
      <c r="E11" s="173" t="s">
        <v>41</v>
      </c>
      <c r="F11" s="174" t="s">
        <v>1414</v>
      </c>
      <c r="H11" s="174">
        <v>128</v>
      </c>
      <c r="I11" s="175" t="s">
        <v>2985</v>
      </c>
    </row>
    <row r="12" spans="1:9" s="173" customFormat="1" x14ac:dyDescent="0.2">
      <c r="A12" s="173" t="s">
        <v>839</v>
      </c>
      <c r="B12" s="173" t="s">
        <v>40</v>
      </c>
      <c r="C12" s="173" t="s">
        <v>41</v>
      </c>
      <c r="E12" s="173" t="s">
        <v>41</v>
      </c>
      <c r="F12" s="174" t="s">
        <v>1564</v>
      </c>
      <c r="H12" s="174">
        <v>256</v>
      </c>
      <c r="I12" s="175" t="s">
        <v>2986</v>
      </c>
    </row>
    <row r="13" spans="1:9" ht="25.5" x14ac:dyDescent="0.2">
      <c r="A13" s="133" t="s">
        <v>2598</v>
      </c>
      <c r="B13" s="133" t="s">
        <v>40</v>
      </c>
      <c r="H13" s="17"/>
      <c r="I13" s="16" t="s">
        <v>2987</v>
      </c>
    </row>
    <row r="14" spans="1:9" s="47" customFormat="1" x14ac:dyDescent="0.2">
      <c r="A14" s="47" t="s">
        <v>2988</v>
      </c>
      <c r="B14" s="47" t="s">
        <v>46</v>
      </c>
      <c r="E14" s="47" t="s">
        <v>41</v>
      </c>
      <c r="F14" s="167" t="s">
        <v>2943</v>
      </c>
      <c r="G14" s="47" t="s">
        <v>47</v>
      </c>
      <c r="H14" s="167" t="s">
        <v>48</v>
      </c>
      <c r="I14" s="169" t="s">
        <v>2989</v>
      </c>
    </row>
    <row r="15" spans="1:9" ht="63.75" x14ac:dyDescent="0.2">
      <c r="A15" s="133" t="s">
        <v>1982</v>
      </c>
      <c r="B15" s="133" t="s">
        <v>46</v>
      </c>
      <c r="D15" s="133" t="s">
        <v>41</v>
      </c>
      <c r="E15" s="133" t="s">
        <v>41</v>
      </c>
      <c r="F15" s="17" t="s">
        <v>498</v>
      </c>
      <c r="G15" s="133" t="s">
        <v>47</v>
      </c>
      <c r="H15" s="17" t="s">
        <v>48</v>
      </c>
      <c r="I15" s="16" t="s">
        <v>2990</v>
      </c>
    </row>
    <row r="16" spans="1:9" ht="25.5" x14ac:dyDescent="0.2">
      <c r="A16" s="133" t="s">
        <v>500</v>
      </c>
      <c r="B16" s="133" t="s">
        <v>46</v>
      </c>
      <c r="E16" s="133" t="s">
        <v>41</v>
      </c>
      <c r="F16" s="17" t="s">
        <v>498</v>
      </c>
      <c r="G16" s="133" t="s">
        <v>47</v>
      </c>
      <c r="H16" s="17" t="s">
        <v>48</v>
      </c>
      <c r="I16" s="16" t="s">
        <v>2991</v>
      </c>
    </row>
    <row r="17" spans="1:9" ht="127.5" x14ac:dyDescent="0.2">
      <c r="A17" s="133" t="s">
        <v>502</v>
      </c>
      <c r="B17" s="133" t="s">
        <v>262</v>
      </c>
      <c r="G17" s="133" t="s">
        <v>263</v>
      </c>
      <c r="I17" s="16" t="s">
        <v>2992</v>
      </c>
    </row>
    <row r="18" spans="1:9" ht="25.5" x14ac:dyDescent="0.2">
      <c r="A18" s="133" t="s">
        <v>2993</v>
      </c>
      <c r="B18" s="133" t="s">
        <v>262</v>
      </c>
      <c r="E18" s="133" t="s">
        <v>41</v>
      </c>
      <c r="F18" s="17">
        <v>1</v>
      </c>
      <c r="G18" s="133" t="s">
        <v>263</v>
      </c>
      <c r="I18" s="16" t="s">
        <v>2994</v>
      </c>
    </row>
    <row r="19" spans="1:9" ht="38.25" x14ac:dyDescent="0.2">
      <c r="A19" s="133" t="s">
        <v>2995</v>
      </c>
      <c r="B19" s="133" t="s">
        <v>46</v>
      </c>
      <c r="E19" s="133" t="s">
        <v>41</v>
      </c>
      <c r="F19" s="17" t="s">
        <v>2996</v>
      </c>
      <c r="G19" s="133" t="s">
        <v>47</v>
      </c>
      <c r="H19" s="133" t="s">
        <v>48</v>
      </c>
      <c r="I19" s="16" t="s">
        <v>2997</v>
      </c>
    </row>
    <row r="20" spans="1:9" ht="38.25" x14ac:dyDescent="0.2">
      <c r="A20" s="133" t="s">
        <v>2998</v>
      </c>
      <c r="B20" s="133" t="s">
        <v>262</v>
      </c>
      <c r="C20" s="133" t="s">
        <v>41</v>
      </c>
      <c r="E20" s="133" t="s">
        <v>41</v>
      </c>
      <c r="F20" s="17">
        <v>1</v>
      </c>
      <c r="G20" s="133" t="s">
        <v>263</v>
      </c>
      <c r="I20" s="16" t="s">
        <v>2999</v>
      </c>
    </row>
    <row r="21" spans="1:9" ht="25.5" x14ac:dyDescent="0.2">
      <c r="A21" s="133" t="s">
        <v>3000</v>
      </c>
      <c r="B21" s="133" t="s">
        <v>262</v>
      </c>
      <c r="C21" s="133" t="s">
        <v>41</v>
      </c>
      <c r="G21" s="133" t="s">
        <v>263</v>
      </c>
      <c r="I21" s="16" t="s">
        <v>3001</v>
      </c>
    </row>
    <row r="22" spans="1:9" ht="25.5" x14ac:dyDescent="0.2">
      <c r="A22" s="133" t="s">
        <v>3002</v>
      </c>
      <c r="B22" s="133" t="s">
        <v>262</v>
      </c>
      <c r="C22" s="133" t="s">
        <v>41</v>
      </c>
      <c r="G22" s="133" t="s">
        <v>263</v>
      </c>
      <c r="I22" s="16" t="s">
        <v>3003</v>
      </c>
    </row>
    <row r="23" spans="1:9" ht="38.25" x14ac:dyDescent="0.2">
      <c r="A23" s="133" t="s">
        <v>613</v>
      </c>
      <c r="B23" s="133" t="s">
        <v>343</v>
      </c>
      <c r="G23" s="133" t="s">
        <v>344</v>
      </c>
      <c r="I23" s="16" t="s">
        <v>3004</v>
      </c>
    </row>
    <row r="24" spans="1:9" ht="38.25" x14ac:dyDescent="0.2">
      <c r="A24" s="133" t="s">
        <v>611</v>
      </c>
      <c r="B24" s="133" t="s">
        <v>343</v>
      </c>
      <c r="G24" s="133" t="s">
        <v>344</v>
      </c>
      <c r="I24" s="16" t="s">
        <v>3005</v>
      </c>
    </row>
    <row r="25" spans="1:9" x14ac:dyDescent="0.2">
      <c r="A25" s="133" t="s">
        <v>3006</v>
      </c>
      <c r="B25" s="133" t="s">
        <v>343</v>
      </c>
      <c r="G25" s="133" t="s">
        <v>344</v>
      </c>
      <c r="I25" s="16" t="s">
        <v>3007</v>
      </c>
    </row>
    <row r="26" spans="1:9" ht="25.5" x14ac:dyDescent="0.2">
      <c r="A26" s="133" t="s">
        <v>3008</v>
      </c>
      <c r="B26" s="133" t="s">
        <v>343</v>
      </c>
      <c r="G26" s="133" t="s">
        <v>344</v>
      </c>
      <c r="I26" s="16" t="s">
        <v>3009</v>
      </c>
    </row>
    <row r="27" spans="1:9" x14ac:dyDescent="0.2">
      <c r="A27" s="133" t="s">
        <v>3010</v>
      </c>
      <c r="B27" s="133" t="s">
        <v>343</v>
      </c>
      <c r="G27" s="133" t="s">
        <v>344</v>
      </c>
      <c r="I27" s="16" t="s">
        <v>3011</v>
      </c>
    </row>
    <row r="28" spans="1:9" ht="51" x14ac:dyDescent="0.2">
      <c r="A28" s="133" t="s">
        <v>270</v>
      </c>
      <c r="B28" s="133" t="s">
        <v>343</v>
      </c>
      <c r="E28" s="133" t="s">
        <v>41</v>
      </c>
      <c r="F28" s="17" t="s">
        <v>3012</v>
      </c>
      <c r="G28" s="133" t="s">
        <v>344</v>
      </c>
      <c r="I28" s="16" t="s">
        <v>3013</v>
      </c>
    </row>
    <row r="29" spans="1:9" ht="25.5" x14ac:dyDescent="0.2">
      <c r="A29" s="133" t="s">
        <v>3014</v>
      </c>
      <c r="B29" s="133" t="s">
        <v>262</v>
      </c>
      <c r="G29" s="133" t="s">
        <v>263</v>
      </c>
      <c r="I29" s="16" t="s">
        <v>3015</v>
      </c>
    </row>
    <row r="30" spans="1:9" x14ac:dyDescent="0.2">
      <c r="A30" s="133" t="s">
        <v>245</v>
      </c>
      <c r="B30" s="133" t="s">
        <v>46</v>
      </c>
      <c r="G30" s="133" t="s">
        <v>47</v>
      </c>
      <c r="H30" s="133" t="s">
        <v>48</v>
      </c>
      <c r="I30" s="16" t="s">
        <v>3016</v>
      </c>
    </row>
    <row r="31" spans="1:9" ht="63.75" x14ac:dyDescent="0.2">
      <c r="A31" s="133" t="s">
        <v>3017</v>
      </c>
      <c r="B31" s="133" t="s">
        <v>262</v>
      </c>
      <c r="G31" s="133" t="s">
        <v>263</v>
      </c>
      <c r="I31" s="16" t="s">
        <v>3018</v>
      </c>
    </row>
    <row r="32" spans="1:9" ht="102" x14ac:dyDescent="0.2">
      <c r="A32" s="133" t="s">
        <v>3019</v>
      </c>
      <c r="B32" s="133" t="s">
        <v>262</v>
      </c>
      <c r="G32" s="133" t="s">
        <v>263</v>
      </c>
      <c r="I32" s="16" t="s">
        <v>3020</v>
      </c>
    </row>
    <row r="33" spans="1:9" ht="63.75" x14ac:dyDescent="0.2">
      <c r="A33" s="133" t="s">
        <v>3021</v>
      </c>
      <c r="B33" s="133" t="s">
        <v>262</v>
      </c>
      <c r="G33" s="133" t="s">
        <v>263</v>
      </c>
      <c r="I33" s="16" t="s">
        <v>3022</v>
      </c>
    </row>
    <row r="34" spans="1:9" ht="25.5" x14ac:dyDescent="0.2">
      <c r="A34" s="133" t="s">
        <v>3023</v>
      </c>
      <c r="B34" s="133" t="s">
        <v>46</v>
      </c>
      <c r="F34" s="17" t="s">
        <v>3024</v>
      </c>
      <c r="G34" s="133" t="s">
        <v>47</v>
      </c>
      <c r="H34" s="133" t="s">
        <v>48</v>
      </c>
      <c r="I34" s="16" t="s">
        <v>3025</v>
      </c>
    </row>
    <row r="35" spans="1:9" ht="25.5" x14ac:dyDescent="0.2">
      <c r="A35" s="133" t="s">
        <v>2522</v>
      </c>
      <c r="B35" s="133" t="s">
        <v>114</v>
      </c>
      <c r="F35" s="17">
        <v>1</v>
      </c>
      <c r="G35" s="133" t="s">
        <v>115</v>
      </c>
      <c r="H35" s="133">
        <v>1</v>
      </c>
      <c r="I35" s="16" t="s">
        <v>3026</v>
      </c>
    </row>
    <row r="36" spans="1:9" ht="25.5" x14ac:dyDescent="0.2">
      <c r="A36" s="133" t="s">
        <v>3027</v>
      </c>
      <c r="B36" s="133" t="s">
        <v>40</v>
      </c>
      <c r="F36" s="17" t="s">
        <v>3028</v>
      </c>
      <c r="H36" s="133">
        <v>64</v>
      </c>
      <c r="I36" s="16" t="s">
        <v>3029</v>
      </c>
    </row>
    <row r="37" spans="1:9" ht="25.5" x14ac:dyDescent="0.2">
      <c r="A37" s="133" t="s">
        <v>3030</v>
      </c>
      <c r="B37" s="133" t="s">
        <v>114</v>
      </c>
      <c r="F37" s="17">
        <v>1</v>
      </c>
      <c r="G37" s="133" t="s">
        <v>115</v>
      </c>
      <c r="H37" s="133">
        <v>1</v>
      </c>
      <c r="I37" s="16" t="s">
        <v>3031</v>
      </c>
    </row>
    <row r="38" spans="1:9" x14ac:dyDescent="0.2">
      <c r="A38" s="133" t="s">
        <v>3032</v>
      </c>
      <c r="B38" s="133" t="s">
        <v>114</v>
      </c>
      <c r="G38" s="133" t="s">
        <v>115</v>
      </c>
      <c r="H38" s="133">
        <v>1</v>
      </c>
      <c r="I38" s="16" t="s">
        <v>3033</v>
      </c>
    </row>
    <row r="39" spans="1:9" ht="38.25" x14ac:dyDescent="0.2">
      <c r="A39" s="161" t="s">
        <v>3034</v>
      </c>
      <c r="B39" s="133" t="s">
        <v>262</v>
      </c>
      <c r="E39" s="133" t="s">
        <v>41</v>
      </c>
      <c r="G39" s="133" t="s">
        <v>263</v>
      </c>
      <c r="I39" s="16" t="s">
        <v>3035</v>
      </c>
    </row>
    <row r="40" spans="1:9" ht="25.5" x14ac:dyDescent="0.2">
      <c r="A40" s="133" t="s">
        <v>3036</v>
      </c>
      <c r="B40" s="133" t="s">
        <v>779</v>
      </c>
      <c r="G40" s="133" t="s">
        <v>263</v>
      </c>
      <c r="I40" s="16" t="s">
        <v>3037</v>
      </c>
    </row>
    <row r="41" spans="1:9" ht="25.5" x14ac:dyDescent="0.2">
      <c r="A41" s="133" t="s">
        <v>3038</v>
      </c>
      <c r="B41" s="133" t="s">
        <v>46</v>
      </c>
      <c r="G41" s="133" t="s">
        <v>47</v>
      </c>
      <c r="H41" s="133" t="s">
        <v>48</v>
      </c>
      <c r="I41" s="16" t="s">
        <v>3039</v>
      </c>
    </row>
    <row r="42" spans="1:9" x14ac:dyDescent="0.2">
      <c r="A42" s="133" t="s">
        <v>3040</v>
      </c>
      <c r="B42" s="133" t="s">
        <v>262</v>
      </c>
      <c r="G42" s="133" t="s">
        <v>263</v>
      </c>
      <c r="I42" s="16" t="s">
        <v>3041</v>
      </c>
    </row>
    <row r="43" spans="1:9" x14ac:dyDescent="0.2">
      <c r="A43" s="133" t="s">
        <v>3042</v>
      </c>
      <c r="B43" s="133" t="s">
        <v>262</v>
      </c>
      <c r="G43" s="133" t="s">
        <v>263</v>
      </c>
      <c r="I43" s="16" t="s">
        <v>3043</v>
      </c>
    </row>
    <row r="44" spans="1:9" x14ac:dyDescent="0.2">
      <c r="A44" s="133" t="s">
        <v>3044</v>
      </c>
      <c r="B44" s="133" t="s">
        <v>262</v>
      </c>
      <c r="G44" s="133" t="s">
        <v>263</v>
      </c>
      <c r="I44" s="16" t="s">
        <v>3045</v>
      </c>
    </row>
    <row r="45" spans="1:9" x14ac:dyDescent="0.2">
      <c r="A45" s="133" t="s">
        <v>466</v>
      </c>
      <c r="B45" s="133" t="s">
        <v>46</v>
      </c>
      <c r="G45" s="133" t="s">
        <v>47</v>
      </c>
      <c r="H45" s="133" t="s">
        <v>48</v>
      </c>
      <c r="I45" s="16" t="s">
        <v>3046</v>
      </c>
    </row>
    <row r="46" spans="1:9" x14ac:dyDescent="0.2">
      <c r="A46" s="133" t="s">
        <v>468</v>
      </c>
      <c r="B46" s="133" t="s">
        <v>262</v>
      </c>
      <c r="G46" s="133" t="s">
        <v>263</v>
      </c>
      <c r="I46" s="16" t="s">
        <v>3047</v>
      </c>
    </row>
    <row r="47" spans="1:9" x14ac:dyDescent="0.2">
      <c r="A47" s="133" t="s">
        <v>470</v>
      </c>
      <c r="B47" s="133" t="s">
        <v>46</v>
      </c>
      <c r="G47" s="133" t="s">
        <v>47</v>
      </c>
      <c r="H47" s="133" t="s">
        <v>48</v>
      </c>
      <c r="I47" s="16" t="s">
        <v>3048</v>
      </c>
    </row>
    <row r="48" spans="1:9" x14ac:dyDescent="0.2">
      <c r="A48" s="133" t="s">
        <v>454</v>
      </c>
      <c r="B48" s="133" t="s">
        <v>271</v>
      </c>
      <c r="G48" s="133" t="s">
        <v>61</v>
      </c>
      <c r="I48" s="16" t="s">
        <v>3049</v>
      </c>
    </row>
    <row r="49" spans="1:9" x14ac:dyDescent="0.2">
      <c r="A49" s="133" t="s">
        <v>456</v>
      </c>
      <c r="B49" s="133" t="s">
        <v>271</v>
      </c>
      <c r="G49" s="133" t="s">
        <v>61</v>
      </c>
      <c r="I49" s="16" t="s">
        <v>3050</v>
      </c>
    </row>
    <row r="50" spans="1:9" x14ac:dyDescent="0.2">
      <c r="A50" s="133" t="s">
        <v>3051</v>
      </c>
      <c r="B50" s="133" t="s">
        <v>271</v>
      </c>
      <c r="G50" s="133" t="s">
        <v>61</v>
      </c>
      <c r="I50" s="16" t="s">
        <v>3052</v>
      </c>
    </row>
    <row r="51" spans="1:9" x14ac:dyDescent="0.2">
      <c r="A51" s="133" t="s">
        <v>486</v>
      </c>
      <c r="B51" s="133" t="s">
        <v>271</v>
      </c>
      <c r="G51" s="133" t="s">
        <v>61</v>
      </c>
      <c r="I51" s="16" t="s">
        <v>3053</v>
      </c>
    </row>
    <row r="52" spans="1:9" x14ac:dyDescent="0.2">
      <c r="A52" s="133" t="s">
        <v>2453</v>
      </c>
      <c r="B52" s="133" t="s">
        <v>40</v>
      </c>
      <c r="H52" s="133">
        <v>164</v>
      </c>
      <c r="I52" s="16" t="s">
        <v>3054</v>
      </c>
    </row>
    <row r="53" spans="1:9" x14ac:dyDescent="0.2">
      <c r="A53" s="133" t="s">
        <v>1485</v>
      </c>
      <c r="B53" s="133" t="s">
        <v>40</v>
      </c>
      <c r="H53" s="133">
        <v>128</v>
      </c>
      <c r="I53" s="16" t="s">
        <v>3055</v>
      </c>
    </row>
    <row r="54" spans="1:9" x14ac:dyDescent="0.2">
      <c r="A54" s="133" t="s">
        <v>1487</v>
      </c>
      <c r="B54" s="133" t="s">
        <v>40</v>
      </c>
      <c r="H54" s="133">
        <v>64</v>
      </c>
      <c r="I54" s="16" t="s">
        <v>3056</v>
      </c>
    </row>
    <row r="55" spans="1:9" x14ac:dyDescent="0.2">
      <c r="A55" s="133" t="s">
        <v>2487</v>
      </c>
      <c r="B55" s="133" t="s">
        <v>40</v>
      </c>
      <c r="H55" s="133">
        <v>128</v>
      </c>
      <c r="I55" s="16" t="s">
        <v>3057</v>
      </c>
    </row>
    <row r="56" spans="1:9" x14ac:dyDescent="0.2">
      <c r="A56" s="133" t="s">
        <v>2489</v>
      </c>
      <c r="B56" s="133" t="s">
        <v>40</v>
      </c>
      <c r="H56" s="133">
        <v>128</v>
      </c>
      <c r="I56" s="16" t="s">
        <v>3058</v>
      </c>
    </row>
    <row r="57" spans="1:9" x14ac:dyDescent="0.2">
      <c r="A57" s="133" t="s">
        <v>1281</v>
      </c>
      <c r="B57" s="133" t="s">
        <v>40</v>
      </c>
      <c r="H57" s="133">
        <v>192</v>
      </c>
      <c r="I57" s="16" t="s">
        <v>3059</v>
      </c>
    </row>
    <row r="58" spans="1:9" x14ac:dyDescent="0.2">
      <c r="A58" s="133" t="s">
        <v>1549</v>
      </c>
      <c r="B58" s="133" t="s">
        <v>40</v>
      </c>
      <c r="H58" s="133">
        <v>128</v>
      </c>
      <c r="I58" s="16" t="s">
        <v>3060</v>
      </c>
    </row>
    <row r="59" spans="1:9" x14ac:dyDescent="0.2">
      <c r="A59" s="133" t="s">
        <v>1552</v>
      </c>
      <c r="B59" s="133" t="s">
        <v>40</v>
      </c>
      <c r="H59" s="133">
        <v>128</v>
      </c>
      <c r="I59" s="16" t="s">
        <v>3061</v>
      </c>
    </row>
    <row r="60" spans="1:9" x14ac:dyDescent="0.2">
      <c r="A60" s="133" t="s">
        <v>1101</v>
      </c>
      <c r="B60" s="133" t="s">
        <v>40</v>
      </c>
      <c r="H60" s="133">
        <v>192</v>
      </c>
      <c r="I60" s="16" t="s">
        <v>3062</v>
      </c>
    </row>
    <row r="61" spans="1:9" x14ac:dyDescent="0.2">
      <c r="A61" s="133" t="s">
        <v>547</v>
      </c>
      <c r="B61" s="133" t="s">
        <v>40</v>
      </c>
      <c r="H61" s="133">
        <v>64</v>
      </c>
      <c r="I61" s="16" t="s">
        <v>3063</v>
      </c>
    </row>
    <row r="62" spans="1:9" x14ac:dyDescent="0.2">
      <c r="A62" s="133" t="s">
        <v>433</v>
      </c>
      <c r="B62" s="133" t="s">
        <v>262</v>
      </c>
      <c r="G62" s="133" t="s">
        <v>263</v>
      </c>
      <c r="I62" s="16" t="s">
        <v>3064</v>
      </c>
    </row>
    <row r="63" spans="1:9" ht="25.5" x14ac:dyDescent="0.2">
      <c r="A63" s="133" t="s">
        <v>3065</v>
      </c>
      <c r="B63" s="133" t="s">
        <v>779</v>
      </c>
      <c r="G63" s="133" t="s">
        <v>263</v>
      </c>
      <c r="I63" s="16" t="s">
        <v>3066</v>
      </c>
    </row>
    <row r="64" spans="1:9" x14ac:dyDescent="0.2">
      <c r="A64" s="133" t="s">
        <v>572</v>
      </c>
      <c r="B64" s="133" t="s">
        <v>40</v>
      </c>
      <c r="H64" s="133">
        <v>128</v>
      </c>
      <c r="I64" s="16" t="s">
        <v>3067</v>
      </c>
    </row>
    <row r="65" spans="1:9" x14ac:dyDescent="0.2">
      <c r="A65" s="133" t="s">
        <v>574</v>
      </c>
      <c r="B65" s="133" t="s">
        <v>40</v>
      </c>
      <c r="H65" s="133">
        <v>128</v>
      </c>
      <c r="I65" s="16" t="s">
        <v>3068</v>
      </c>
    </row>
    <row r="66" spans="1:9" x14ac:dyDescent="0.2">
      <c r="A66" s="133" t="s">
        <v>576</v>
      </c>
      <c r="B66" s="133" t="s">
        <v>343</v>
      </c>
      <c r="G66" s="133" t="s">
        <v>344</v>
      </c>
      <c r="I66" s="16" t="s">
        <v>577</v>
      </c>
    </row>
    <row r="67" spans="1:9" x14ac:dyDescent="0.2">
      <c r="A67" s="133" t="s">
        <v>3069</v>
      </c>
      <c r="B67" s="133" t="s">
        <v>258</v>
      </c>
      <c r="G67" s="133" t="s">
        <v>680</v>
      </c>
      <c r="I67" s="16" t="s">
        <v>3070</v>
      </c>
    </row>
    <row r="68" spans="1:9" x14ac:dyDescent="0.2">
      <c r="A68" s="133" t="s">
        <v>578</v>
      </c>
      <c r="B68" s="133" t="s">
        <v>60</v>
      </c>
      <c r="G68" s="133" t="s">
        <v>61</v>
      </c>
      <c r="I68" s="16" t="s">
        <v>3071</v>
      </c>
    </row>
    <row r="69" spans="1:9" x14ac:dyDescent="0.2">
      <c r="A69" s="133" t="s">
        <v>3072</v>
      </c>
      <c r="B69" s="133" t="s">
        <v>40</v>
      </c>
      <c r="H69" s="133">
        <v>128</v>
      </c>
      <c r="I69" s="16" t="s">
        <v>3073</v>
      </c>
    </row>
    <row r="70" spans="1:9" x14ac:dyDescent="0.2">
      <c r="A70" s="133" t="s">
        <v>3074</v>
      </c>
      <c r="B70" s="133" t="s">
        <v>40</v>
      </c>
      <c r="H70" s="133">
        <v>128</v>
      </c>
      <c r="I70" s="16" t="s">
        <v>3075</v>
      </c>
    </row>
    <row r="71" spans="1:9" ht="25.5" x14ac:dyDescent="0.2">
      <c r="A71" s="133" t="s">
        <v>3076</v>
      </c>
      <c r="B71" s="133" t="s">
        <v>40</v>
      </c>
      <c r="H71" s="133">
        <v>128</v>
      </c>
      <c r="I71" s="16" t="s">
        <v>3077</v>
      </c>
    </row>
    <row r="72" spans="1:9" ht="25.5" x14ac:dyDescent="0.2">
      <c r="A72" s="133" t="s">
        <v>3078</v>
      </c>
      <c r="B72" s="133" t="s">
        <v>40</v>
      </c>
      <c r="H72" s="133">
        <v>128</v>
      </c>
      <c r="I72" s="16" t="s">
        <v>3077</v>
      </c>
    </row>
    <row r="73" spans="1:9" x14ac:dyDescent="0.2">
      <c r="A73" s="133" t="s">
        <v>1732</v>
      </c>
      <c r="B73" s="133" t="s">
        <v>40</v>
      </c>
      <c r="H73" s="133">
        <v>64</v>
      </c>
      <c r="I73" s="16" t="s">
        <v>1732</v>
      </c>
    </row>
    <row r="74" spans="1:9" x14ac:dyDescent="0.2">
      <c r="A74" s="133" t="s">
        <v>1734</v>
      </c>
      <c r="B74" s="133" t="s">
        <v>40</v>
      </c>
      <c r="H74" s="133">
        <v>64</v>
      </c>
      <c r="I74" s="16" t="s">
        <v>1734</v>
      </c>
    </row>
    <row r="75" spans="1:9" x14ac:dyDescent="0.2">
      <c r="A75" s="133" t="s">
        <v>126</v>
      </c>
      <c r="B75" s="133" t="s">
        <v>40</v>
      </c>
      <c r="D75" s="133" t="s">
        <v>71</v>
      </c>
      <c r="I75" s="16" t="s">
        <v>3079</v>
      </c>
    </row>
    <row r="76" spans="1:9" x14ac:dyDescent="0.2">
      <c r="A76" s="133" t="s">
        <v>129</v>
      </c>
      <c r="B76" s="133" t="s">
        <v>40</v>
      </c>
      <c r="D76" s="133" t="s">
        <v>71</v>
      </c>
      <c r="I76" s="16" t="s">
        <v>3080</v>
      </c>
    </row>
    <row r="77" spans="1:9" ht="25.5" x14ac:dyDescent="0.2">
      <c r="A77" s="133" t="s">
        <v>641</v>
      </c>
      <c r="B77" s="133" t="s">
        <v>46</v>
      </c>
      <c r="G77" s="133" t="s">
        <v>47</v>
      </c>
      <c r="H77" s="133" t="s">
        <v>48</v>
      </c>
      <c r="I77" s="16" t="s">
        <v>642</v>
      </c>
    </row>
    <row r="78" spans="1:9" x14ac:dyDescent="0.2">
      <c r="A78" s="133" t="s">
        <v>767</v>
      </c>
      <c r="B78" s="133" t="s">
        <v>46</v>
      </c>
      <c r="G78" s="133" t="s">
        <v>47</v>
      </c>
      <c r="H78" s="133" t="s">
        <v>48</v>
      </c>
      <c r="I78" s="16" t="s">
        <v>3081</v>
      </c>
    </row>
    <row r="79" spans="1:9" x14ac:dyDescent="0.2">
      <c r="A79" s="133" t="s">
        <v>2491</v>
      </c>
      <c r="B79" s="133" t="s">
        <v>2429</v>
      </c>
      <c r="G79" s="133" t="s">
        <v>2430</v>
      </c>
      <c r="I79" s="16" t="s">
        <v>3082</v>
      </c>
    </row>
    <row r="80" spans="1:9" ht="25.5" x14ac:dyDescent="0.2">
      <c r="A80" s="133" t="s">
        <v>488</v>
      </c>
      <c r="B80" s="133" t="s">
        <v>46</v>
      </c>
      <c r="G80" s="133" t="s">
        <v>47</v>
      </c>
      <c r="H80" s="133" t="s">
        <v>48</v>
      </c>
      <c r="I80" s="16" t="s">
        <v>661</v>
      </c>
    </row>
    <row r="81" spans="1:9" ht="25.5" x14ac:dyDescent="0.2">
      <c r="A81" s="133" t="s">
        <v>3083</v>
      </c>
      <c r="B81" s="133" t="s">
        <v>40</v>
      </c>
      <c r="H81" s="133">
        <v>128</v>
      </c>
      <c r="I81" s="16" t="s">
        <v>180</v>
      </c>
    </row>
    <row r="82" spans="1:9" ht="25.5" x14ac:dyDescent="0.2">
      <c r="A82" s="133" t="s">
        <v>181</v>
      </c>
      <c r="B82" s="133" t="s">
        <v>40</v>
      </c>
      <c r="H82" s="133">
        <v>128</v>
      </c>
      <c r="I82" s="16" t="s">
        <v>180</v>
      </c>
    </row>
    <row r="83" spans="1:9" x14ac:dyDescent="0.2">
      <c r="A83" s="133" t="s">
        <v>648</v>
      </c>
      <c r="B83" s="133" t="s">
        <v>262</v>
      </c>
      <c r="G83" s="133" t="s">
        <v>263</v>
      </c>
      <c r="I83" s="16" t="s">
        <v>649</v>
      </c>
    </row>
    <row r="84" spans="1:9" x14ac:dyDescent="0.2">
      <c r="A84" s="133" t="s">
        <v>650</v>
      </c>
      <c r="B84" s="133" t="s">
        <v>46</v>
      </c>
      <c r="G84" s="133" t="s">
        <v>47</v>
      </c>
      <c r="H84" s="133" t="s">
        <v>48</v>
      </c>
      <c r="I84" s="16" t="s">
        <v>651</v>
      </c>
    </row>
    <row r="85" spans="1:9" x14ac:dyDescent="0.2">
      <c r="A85" s="133" t="s">
        <v>652</v>
      </c>
      <c r="B85" s="133" t="s">
        <v>262</v>
      </c>
      <c r="G85" s="133" t="s">
        <v>263</v>
      </c>
      <c r="I85" s="16" t="s">
        <v>653</v>
      </c>
    </row>
    <row r="86" spans="1:9" x14ac:dyDescent="0.2">
      <c r="A86" s="133" t="s">
        <v>654</v>
      </c>
      <c r="B86" s="133" t="s">
        <v>46</v>
      </c>
      <c r="G86" s="133" t="s">
        <v>47</v>
      </c>
      <c r="H86" s="133" t="s">
        <v>48</v>
      </c>
      <c r="I86" s="16" t="s">
        <v>655</v>
      </c>
    </row>
  </sheetData>
  <mergeCells count="1">
    <mergeCell ref="B1:I1"/>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EDA80-5EC9-4F36-B393-53BDD0B6D93C}">
  <dimension ref="A1:H15"/>
  <sheetViews>
    <sheetView workbookViewId="0">
      <selection sqref="A1:XFD1"/>
    </sheetView>
  </sheetViews>
  <sheetFormatPr defaultColWidth="9.140625" defaultRowHeight="12.75" x14ac:dyDescent="0.2"/>
  <cols>
    <col min="1" max="1" width="22.5703125" style="15" bestFit="1" customWidth="1"/>
    <col min="2" max="2" width="10.42578125" style="15" bestFit="1" customWidth="1"/>
    <col min="3" max="3" width="9.140625" style="15"/>
    <col min="4" max="4" width="15.140625" style="15" bestFit="1" customWidth="1"/>
    <col min="5" max="5" width="22.42578125" style="17" bestFit="1" customWidth="1"/>
    <col min="6" max="6" width="20.140625" style="15" bestFit="1" customWidth="1"/>
    <col min="7" max="7" width="11.42578125" style="17" bestFit="1" customWidth="1"/>
    <col min="8" max="8" width="90.85546875" style="15" bestFit="1" customWidth="1"/>
    <col min="9" max="16384" width="9.140625" style="15"/>
  </cols>
  <sheetData>
    <row r="1" spans="1:8" x14ac:dyDescent="0.2">
      <c r="A1" s="22" t="s">
        <v>861</v>
      </c>
      <c r="B1" s="261" t="s">
        <v>862</v>
      </c>
      <c r="C1" s="261"/>
      <c r="D1" s="261"/>
      <c r="E1" s="261"/>
      <c r="F1" s="261"/>
      <c r="G1" s="261"/>
      <c r="H1" s="261"/>
    </row>
    <row r="2" spans="1:8" x14ac:dyDescent="0.2">
      <c r="A2" s="22" t="s">
        <v>32</v>
      </c>
      <c r="B2" s="22" t="s">
        <v>33</v>
      </c>
      <c r="C2" s="22" t="s">
        <v>34</v>
      </c>
      <c r="D2" s="22" t="s">
        <v>3</v>
      </c>
      <c r="E2" s="23" t="s">
        <v>35</v>
      </c>
      <c r="F2" s="22" t="s">
        <v>36</v>
      </c>
      <c r="G2" s="23" t="s">
        <v>37</v>
      </c>
      <c r="H2" s="22" t="s">
        <v>38</v>
      </c>
    </row>
    <row r="3" spans="1:8" x14ac:dyDescent="0.2">
      <c r="A3" s="15" t="s">
        <v>863</v>
      </c>
      <c r="B3" s="15" t="s">
        <v>40</v>
      </c>
      <c r="C3" s="15" t="s">
        <v>41</v>
      </c>
      <c r="D3" s="15" t="s">
        <v>41</v>
      </c>
      <c r="E3" s="17" t="s">
        <v>864</v>
      </c>
      <c r="G3" s="17">
        <v>128</v>
      </c>
      <c r="H3" s="15" t="s">
        <v>414</v>
      </c>
    </row>
    <row r="4" spans="1:8" x14ac:dyDescent="0.2">
      <c r="A4" s="15" t="s">
        <v>865</v>
      </c>
      <c r="B4" s="15" t="s">
        <v>40</v>
      </c>
      <c r="C4" s="15" t="s">
        <v>71</v>
      </c>
      <c r="G4" s="17">
        <v>128</v>
      </c>
      <c r="H4" s="15" t="s">
        <v>866</v>
      </c>
    </row>
    <row r="5" spans="1:8" x14ac:dyDescent="0.2">
      <c r="A5" s="15" t="s">
        <v>867</v>
      </c>
      <c r="B5" s="15" t="s">
        <v>40</v>
      </c>
      <c r="H5" s="15" t="s">
        <v>423</v>
      </c>
    </row>
    <row r="6" spans="1:8" x14ac:dyDescent="0.2">
      <c r="A6" s="15" t="s">
        <v>868</v>
      </c>
      <c r="B6" s="15" t="s">
        <v>40</v>
      </c>
      <c r="C6" s="15" t="s">
        <v>41</v>
      </c>
      <c r="D6" s="15" t="s">
        <v>41</v>
      </c>
      <c r="E6" s="17" t="s">
        <v>869</v>
      </c>
      <c r="G6" s="17">
        <v>64</v>
      </c>
      <c r="H6" s="15" t="s">
        <v>416</v>
      </c>
    </row>
    <row r="7" spans="1:8" x14ac:dyDescent="0.2">
      <c r="A7" s="15" t="s">
        <v>870</v>
      </c>
      <c r="B7" s="15" t="s">
        <v>40</v>
      </c>
      <c r="C7" s="15" t="s">
        <v>41</v>
      </c>
      <c r="D7" s="15" t="s">
        <v>41</v>
      </c>
      <c r="E7" s="17" t="s">
        <v>852</v>
      </c>
      <c r="G7" s="17">
        <v>64</v>
      </c>
      <c r="H7" s="15" t="s">
        <v>871</v>
      </c>
    </row>
    <row r="8" spans="1:8" x14ac:dyDescent="0.2">
      <c r="A8" s="15" t="s">
        <v>872</v>
      </c>
      <c r="B8" s="15" t="s">
        <v>40</v>
      </c>
      <c r="C8" s="15" t="s">
        <v>41</v>
      </c>
      <c r="D8" s="15" t="s">
        <v>41</v>
      </c>
      <c r="E8" s="17">
        <v>51000000</v>
      </c>
      <c r="G8" s="17">
        <v>64</v>
      </c>
      <c r="H8" s="15" t="s">
        <v>873</v>
      </c>
    </row>
    <row r="9" spans="1:8" x14ac:dyDescent="0.2">
      <c r="A9" s="15" t="s">
        <v>874</v>
      </c>
      <c r="B9" s="15" t="s">
        <v>40</v>
      </c>
      <c r="D9" s="15" t="s">
        <v>41</v>
      </c>
      <c r="E9" s="17">
        <v>51340000</v>
      </c>
      <c r="G9" s="17">
        <v>64</v>
      </c>
      <c r="H9" s="15" t="s">
        <v>875</v>
      </c>
    </row>
    <row r="10" spans="1:8" x14ac:dyDescent="0.2">
      <c r="A10" s="15" t="s">
        <v>876</v>
      </c>
      <c r="B10" s="15" t="s">
        <v>40</v>
      </c>
      <c r="D10" s="15" t="s">
        <v>41</v>
      </c>
      <c r="E10" s="17">
        <v>51342500</v>
      </c>
      <c r="G10" s="17">
        <v>64</v>
      </c>
      <c r="H10" s="15" t="s">
        <v>877</v>
      </c>
    </row>
    <row r="11" spans="1:8" x14ac:dyDescent="0.2">
      <c r="A11" s="15" t="s">
        <v>878</v>
      </c>
      <c r="B11" s="15" t="s">
        <v>40</v>
      </c>
      <c r="D11" s="15" t="s">
        <v>41</v>
      </c>
      <c r="E11" s="17">
        <v>51342501</v>
      </c>
      <c r="G11" s="17">
        <v>64</v>
      </c>
      <c r="H11" s="15" t="s">
        <v>879</v>
      </c>
    </row>
    <row r="12" spans="1:8" x14ac:dyDescent="0.2">
      <c r="A12" s="15" t="s">
        <v>880</v>
      </c>
      <c r="B12" s="15" t="s">
        <v>40</v>
      </c>
      <c r="D12" s="15" t="s">
        <v>41</v>
      </c>
      <c r="E12" s="17">
        <v>51342501</v>
      </c>
      <c r="G12" s="17">
        <v>64</v>
      </c>
      <c r="H12" s="15" t="s">
        <v>881</v>
      </c>
    </row>
    <row r="13" spans="1:8" x14ac:dyDescent="0.2">
      <c r="A13" s="15" t="s">
        <v>113</v>
      </c>
      <c r="B13" s="15" t="s">
        <v>114</v>
      </c>
      <c r="D13" s="15" t="s">
        <v>41</v>
      </c>
      <c r="E13" s="17">
        <v>1</v>
      </c>
      <c r="F13" s="15" t="s">
        <v>115</v>
      </c>
      <c r="G13" s="17">
        <v>1</v>
      </c>
      <c r="H13" s="15" t="s">
        <v>882</v>
      </c>
    </row>
    <row r="14" spans="1:8" x14ac:dyDescent="0.2">
      <c r="A14" s="15" t="s">
        <v>883</v>
      </c>
      <c r="B14" s="15" t="s">
        <v>40</v>
      </c>
      <c r="H14" s="15" t="s">
        <v>589</v>
      </c>
    </row>
    <row r="15" spans="1:8" x14ac:dyDescent="0.2">
      <c r="A15" s="15" t="s">
        <v>884</v>
      </c>
      <c r="B15" s="15" t="s">
        <v>40</v>
      </c>
      <c r="H15" s="15" t="s">
        <v>591</v>
      </c>
    </row>
  </sheetData>
  <mergeCells count="1">
    <mergeCell ref="B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ABFC2-27F8-445E-B955-F6343A90E03A}">
  <dimension ref="A1:H18"/>
  <sheetViews>
    <sheetView workbookViewId="0">
      <selection activeCell="A41" sqref="A41"/>
    </sheetView>
  </sheetViews>
  <sheetFormatPr defaultColWidth="9.140625" defaultRowHeight="12.75" x14ac:dyDescent="0.2"/>
  <cols>
    <col min="1" max="1" width="24.140625" style="15" bestFit="1" customWidth="1"/>
    <col min="2" max="2" width="10.42578125" style="15" bestFit="1" customWidth="1"/>
    <col min="3" max="3" width="9.140625" style="15"/>
    <col min="4" max="4" width="15.140625" style="15" bestFit="1" customWidth="1"/>
    <col min="5" max="5" width="30.85546875" style="17" bestFit="1" customWidth="1"/>
    <col min="6" max="6" width="20.140625" style="15" bestFit="1" customWidth="1"/>
    <col min="7" max="7" width="11.42578125" style="15" bestFit="1" customWidth="1"/>
    <col min="8" max="8" width="141.5703125" style="15" bestFit="1" customWidth="1"/>
    <col min="9" max="16384" width="9.140625" style="15"/>
  </cols>
  <sheetData>
    <row r="1" spans="1:8" x14ac:dyDescent="0.2">
      <c r="A1" s="22" t="s">
        <v>32</v>
      </c>
      <c r="B1" s="22" t="s">
        <v>33</v>
      </c>
      <c r="C1" s="22" t="s">
        <v>34</v>
      </c>
      <c r="D1" s="22" t="s">
        <v>3</v>
      </c>
      <c r="E1" s="23" t="s">
        <v>35</v>
      </c>
      <c r="F1" s="22" t="s">
        <v>36</v>
      </c>
      <c r="G1" s="22" t="s">
        <v>37</v>
      </c>
      <c r="H1" s="22" t="s">
        <v>38</v>
      </c>
    </row>
    <row r="2" spans="1:8" x14ac:dyDescent="0.2">
      <c r="A2" s="15" t="s">
        <v>412</v>
      </c>
      <c r="B2" s="15" t="s">
        <v>40</v>
      </c>
      <c r="C2" s="15" t="s">
        <v>41</v>
      </c>
      <c r="D2" s="15" t="s">
        <v>41</v>
      </c>
      <c r="E2" s="17" t="s">
        <v>885</v>
      </c>
      <c r="G2" s="17">
        <v>128</v>
      </c>
      <c r="H2" s="15" t="s">
        <v>414</v>
      </c>
    </row>
    <row r="3" spans="1:8" x14ac:dyDescent="0.2">
      <c r="A3" s="15" t="s">
        <v>187</v>
      </c>
      <c r="B3" s="15" t="s">
        <v>40</v>
      </c>
      <c r="D3" s="15" t="s">
        <v>41</v>
      </c>
      <c r="E3" s="17" t="s">
        <v>886</v>
      </c>
      <c r="G3" s="17">
        <v>128</v>
      </c>
      <c r="H3" s="15" t="s">
        <v>415</v>
      </c>
    </row>
    <row r="4" spans="1:8" x14ac:dyDescent="0.2">
      <c r="A4" s="15" t="s">
        <v>118</v>
      </c>
      <c r="B4" s="15" t="s">
        <v>40</v>
      </c>
      <c r="G4" s="17"/>
      <c r="H4" s="15" t="s">
        <v>423</v>
      </c>
    </row>
    <row r="5" spans="1:8" x14ac:dyDescent="0.2">
      <c r="A5" s="15" t="s">
        <v>887</v>
      </c>
      <c r="B5" s="15" t="s">
        <v>40</v>
      </c>
      <c r="C5" s="15" t="s">
        <v>41</v>
      </c>
      <c r="D5" s="15" t="s">
        <v>41</v>
      </c>
      <c r="E5" s="17" t="s">
        <v>852</v>
      </c>
      <c r="G5" s="17">
        <v>64</v>
      </c>
      <c r="H5" s="15" t="s">
        <v>888</v>
      </c>
    </row>
    <row r="6" spans="1:8" x14ac:dyDescent="0.2">
      <c r="A6" s="15" t="s">
        <v>889</v>
      </c>
      <c r="B6" s="15" t="s">
        <v>40</v>
      </c>
      <c r="C6" s="15" t="s">
        <v>41</v>
      </c>
      <c r="D6" s="15" t="s">
        <v>41</v>
      </c>
      <c r="E6" s="17">
        <v>51000000</v>
      </c>
      <c r="G6" s="17">
        <v>64</v>
      </c>
      <c r="H6" s="15" t="s">
        <v>890</v>
      </c>
    </row>
    <row r="7" spans="1:8" x14ac:dyDescent="0.2">
      <c r="A7" s="15" t="s">
        <v>891</v>
      </c>
      <c r="B7" s="15" t="s">
        <v>40</v>
      </c>
      <c r="D7" s="15" t="s">
        <v>41</v>
      </c>
      <c r="E7" s="17" t="s">
        <v>892</v>
      </c>
      <c r="G7" s="17">
        <v>64</v>
      </c>
      <c r="H7" s="15" t="s">
        <v>893</v>
      </c>
    </row>
    <row r="8" spans="1:8" x14ac:dyDescent="0.2">
      <c r="A8" s="15" t="s">
        <v>894</v>
      </c>
      <c r="B8" s="15" t="s">
        <v>40</v>
      </c>
      <c r="D8" s="15" t="s">
        <v>41</v>
      </c>
      <c r="E8" s="17">
        <v>51340000</v>
      </c>
      <c r="G8" s="17">
        <v>64</v>
      </c>
      <c r="H8" s="15" t="s">
        <v>895</v>
      </c>
    </row>
    <row r="9" spans="1:8" x14ac:dyDescent="0.2">
      <c r="A9" s="15" t="s">
        <v>896</v>
      </c>
      <c r="B9" s="15" t="s">
        <v>40</v>
      </c>
      <c r="D9" s="15" t="s">
        <v>41</v>
      </c>
      <c r="E9" s="17" t="s">
        <v>897</v>
      </c>
      <c r="G9" s="17">
        <v>64</v>
      </c>
      <c r="H9" s="15" t="s">
        <v>898</v>
      </c>
    </row>
    <row r="10" spans="1:8" x14ac:dyDescent="0.2">
      <c r="A10" s="15" t="s">
        <v>899</v>
      </c>
      <c r="B10" s="15" t="s">
        <v>40</v>
      </c>
      <c r="D10" s="15" t="s">
        <v>41</v>
      </c>
      <c r="E10" s="17">
        <v>51342500</v>
      </c>
      <c r="G10" s="17">
        <v>64</v>
      </c>
      <c r="H10" s="15" t="s">
        <v>900</v>
      </c>
    </row>
    <row r="11" spans="1:8" x14ac:dyDescent="0.2">
      <c r="A11" s="15" t="s">
        <v>901</v>
      </c>
      <c r="B11" s="15" t="s">
        <v>40</v>
      </c>
      <c r="D11" s="15" t="s">
        <v>41</v>
      </c>
      <c r="E11" s="17" t="s">
        <v>902</v>
      </c>
      <c r="G11" s="17">
        <v>64</v>
      </c>
      <c r="H11" s="15" t="s">
        <v>903</v>
      </c>
    </row>
    <row r="12" spans="1:8" x14ac:dyDescent="0.2">
      <c r="A12" s="15" t="s">
        <v>904</v>
      </c>
      <c r="B12" s="15" t="s">
        <v>40</v>
      </c>
      <c r="D12" s="15" t="s">
        <v>41</v>
      </c>
      <c r="E12" s="17">
        <v>51342500</v>
      </c>
      <c r="G12" s="17">
        <v>64</v>
      </c>
      <c r="H12" s="15" t="s">
        <v>905</v>
      </c>
    </row>
    <row r="13" spans="1:8" x14ac:dyDescent="0.2">
      <c r="A13" s="15" t="s">
        <v>906</v>
      </c>
      <c r="B13" s="15" t="s">
        <v>40</v>
      </c>
      <c r="D13" s="15" t="s">
        <v>41</v>
      </c>
      <c r="E13" s="17" t="s">
        <v>907</v>
      </c>
      <c r="G13" s="17">
        <v>64</v>
      </c>
      <c r="H13" s="15" t="s">
        <v>908</v>
      </c>
    </row>
    <row r="14" spans="1:8" x14ac:dyDescent="0.2">
      <c r="A14" s="15" t="s">
        <v>909</v>
      </c>
      <c r="B14" s="15" t="s">
        <v>40</v>
      </c>
      <c r="D14" s="15" t="s">
        <v>41</v>
      </c>
      <c r="E14" s="17">
        <v>51342500</v>
      </c>
      <c r="G14" s="17">
        <v>64</v>
      </c>
      <c r="H14" s="15" t="s">
        <v>910</v>
      </c>
    </row>
    <row r="15" spans="1:8" x14ac:dyDescent="0.2">
      <c r="A15" s="15" t="s">
        <v>911</v>
      </c>
      <c r="B15" s="15" t="s">
        <v>40</v>
      </c>
      <c r="D15" s="15" t="s">
        <v>41</v>
      </c>
      <c r="E15" s="17" t="s">
        <v>907</v>
      </c>
      <c r="G15" s="17">
        <v>64</v>
      </c>
      <c r="H15" s="15" t="s">
        <v>912</v>
      </c>
    </row>
    <row r="16" spans="1:8" x14ac:dyDescent="0.2">
      <c r="A16" s="15" t="s">
        <v>113</v>
      </c>
      <c r="B16" s="15" t="s">
        <v>114</v>
      </c>
      <c r="C16" s="15" t="s">
        <v>41</v>
      </c>
      <c r="D16" s="15" t="s">
        <v>41</v>
      </c>
      <c r="E16" s="17">
        <v>1</v>
      </c>
      <c r="F16" s="15" t="s">
        <v>115</v>
      </c>
      <c r="G16" s="17">
        <v>1</v>
      </c>
      <c r="H16" s="15" t="s">
        <v>913</v>
      </c>
    </row>
    <row r="17" spans="1:8" x14ac:dyDescent="0.2">
      <c r="A17" s="15" t="s">
        <v>588</v>
      </c>
      <c r="B17" s="15" t="s">
        <v>40</v>
      </c>
      <c r="G17" s="17"/>
      <c r="H17" s="15" t="s">
        <v>589</v>
      </c>
    </row>
    <row r="18" spans="1:8" x14ac:dyDescent="0.2">
      <c r="A18" s="15" t="s">
        <v>590</v>
      </c>
      <c r="B18" s="15" t="s">
        <v>40</v>
      </c>
      <c r="G18" s="17"/>
      <c r="H18" s="15" t="s">
        <v>591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1CEE7-AF3F-41F8-ABFD-27EA96D4FE3C}">
  <dimension ref="A1:I137"/>
  <sheetViews>
    <sheetView workbookViewId="0">
      <pane ySplit="2" topLeftCell="A35" activePane="bottomLeft" state="frozen"/>
      <selection pane="bottomLeft" activeCell="F60" sqref="F60"/>
    </sheetView>
  </sheetViews>
  <sheetFormatPr defaultColWidth="8.85546875" defaultRowHeight="12.75" x14ac:dyDescent="0.2"/>
  <cols>
    <col min="1" max="1" width="40" style="118" bestFit="1" customWidth="1"/>
    <col min="2" max="2" width="23.28515625" style="118" bestFit="1" customWidth="1"/>
    <col min="3" max="3" width="12.7109375" style="184" bestFit="1" customWidth="1"/>
    <col min="4" max="4" width="8.85546875" style="184"/>
    <col min="5" max="5" width="15.140625" style="184" bestFit="1" customWidth="1"/>
    <col min="6" max="6" width="42.28515625" style="119" bestFit="1" customWidth="1"/>
    <col min="7" max="7" width="39.28515625" style="118" bestFit="1" customWidth="1"/>
    <col min="8" max="8" width="16.28515625" style="118" bestFit="1" customWidth="1"/>
    <col min="9" max="9" width="73.7109375" style="120" customWidth="1"/>
    <col min="10" max="16384" width="8.85546875" style="118"/>
  </cols>
  <sheetData>
    <row r="1" spans="1:9" x14ac:dyDescent="0.2">
      <c r="A1" s="117" t="s">
        <v>861</v>
      </c>
      <c r="B1" s="262" t="s">
        <v>2807</v>
      </c>
      <c r="C1" s="262"/>
      <c r="D1" s="262"/>
      <c r="E1" s="262"/>
      <c r="F1" s="262"/>
      <c r="G1" s="262"/>
      <c r="H1" s="262"/>
      <c r="I1" s="262"/>
    </row>
    <row r="2" spans="1:9" x14ac:dyDescent="0.2">
      <c r="A2" s="117" t="s">
        <v>32</v>
      </c>
      <c r="B2" s="117" t="s">
        <v>33</v>
      </c>
      <c r="C2" s="182" t="s">
        <v>2808</v>
      </c>
      <c r="D2" s="182" t="s">
        <v>34</v>
      </c>
      <c r="E2" s="182" t="s">
        <v>3</v>
      </c>
      <c r="F2" s="121" t="s">
        <v>35</v>
      </c>
      <c r="G2" s="117" t="s">
        <v>36</v>
      </c>
      <c r="H2" s="121" t="s">
        <v>37</v>
      </c>
      <c r="I2" s="122" t="s">
        <v>38</v>
      </c>
    </row>
    <row r="3" spans="1:9" x14ac:dyDescent="0.2">
      <c r="A3" s="179" t="s">
        <v>95</v>
      </c>
      <c r="B3" s="179" t="s">
        <v>40</v>
      </c>
      <c r="C3" s="183" t="s">
        <v>41</v>
      </c>
      <c r="D3" s="183" t="s">
        <v>41</v>
      </c>
      <c r="E3" s="183" t="s">
        <v>41</v>
      </c>
      <c r="F3" s="180" t="s">
        <v>2809</v>
      </c>
      <c r="G3" s="179"/>
      <c r="H3" s="180">
        <v>128</v>
      </c>
      <c r="I3" s="181" t="s">
        <v>182</v>
      </c>
    </row>
    <row r="4" spans="1:9" x14ac:dyDescent="0.2">
      <c r="A4" s="179" t="s">
        <v>183</v>
      </c>
      <c r="B4" s="179" t="s">
        <v>40</v>
      </c>
      <c r="C4" s="183" t="s">
        <v>41</v>
      </c>
      <c r="D4" s="183" t="s">
        <v>41</v>
      </c>
      <c r="E4" s="183" t="s">
        <v>41</v>
      </c>
      <c r="F4" s="180" t="s">
        <v>2810</v>
      </c>
      <c r="G4" s="179"/>
      <c r="H4" s="180">
        <v>128</v>
      </c>
      <c r="I4" s="181" t="s">
        <v>184</v>
      </c>
    </row>
    <row r="5" spans="1:9" x14ac:dyDescent="0.2">
      <c r="A5" s="118" t="s">
        <v>185</v>
      </c>
      <c r="B5" s="118" t="s">
        <v>40</v>
      </c>
      <c r="C5" s="184" t="s">
        <v>41</v>
      </c>
      <c r="E5" s="184" t="s">
        <v>71</v>
      </c>
      <c r="F5" s="119" t="s">
        <v>864</v>
      </c>
      <c r="H5" s="119">
        <v>128</v>
      </c>
      <c r="I5" s="120" t="s">
        <v>186</v>
      </c>
    </row>
    <row r="6" spans="1:9" x14ac:dyDescent="0.2">
      <c r="A6" s="118" t="s">
        <v>187</v>
      </c>
      <c r="B6" s="118" t="s">
        <v>40</v>
      </c>
      <c r="C6" s="184" t="s">
        <v>41</v>
      </c>
      <c r="E6" s="184" t="s">
        <v>71</v>
      </c>
      <c r="F6" s="119" t="s">
        <v>1540</v>
      </c>
      <c r="H6" s="119">
        <v>128</v>
      </c>
      <c r="I6" s="120" t="s">
        <v>186</v>
      </c>
    </row>
    <row r="7" spans="1:9" x14ac:dyDescent="0.2">
      <c r="A7" s="179" t="s">
        <v>188</v>
      </c>
      <c r="B7" s="179" t="s">
        <v>40</v>
      </c>
      <c r="C7" s="183"/>
      <c r="D7" s="183" t="s">
        <v>41</v>
      </c>
      <c r="E7" s="183" t="s">
        <v>41</v>
      </c>
      <c r="F7" s="180" t="s">
        <v>956</v>
      </c>
      <c r="G7" s="179"/>
      <c r="H7" s="180">
        <v>192</v>
      </c>
      <c r="I7" s="181" t="s">
        <v>189</v>
      </c>
    </row>
    <row r="8" spans="1:9" ht="25.5" x14ac:dyDescent="0.2">
      <c r="A8" s="118" t="s">
        <v>190</v>
      </c>
      <c r="B8" s="118" t="s">
        <v>40</v>
      </c>
      <c r="C8" s="184" t="s">
        <v>41</v>
      </c>
      <c r="D8" s="184" t="s">
        <v>41</v>
      </c>
      <c r="E8" s="184" t="s">
        <v>41</v>
      </c>
      <c r="F8" s="119" t="s">
        <v>2811</v>
      </c>
      <c r="H8" s="119">
        <v>1024</v>
      </c>
      <c r="I8" s="120" t="s">
        <v>191</v>
      </c>
    </row>
    <row r="9" spans="1:9" ht="51" x14ac:dyDescent="0.2">
      <c r="A9" s="118" t="s">
        <v>118</v>
      </c>
      <c r="B9" s="118" t="s">
        <v>40</v>
      </c>
      <c r="C9" s="184" t="s">
        <v>41</v>
      </c>
      <c r="D9" s="184" t="s">
        <v>71</v>
      </c>
      <c r="E9" s="184" t="s">
        <v>41</v>
      </c>
      <c r="F9" s="119" t="s">
        <v>2812</v>
      </c>
      <c r="H9" s="185"/>
      <c r="I9" s="120" t="s">
        <v>192</v>
      </c>
    </row>
    <row r="10" spans="1:9" ht="38.25" x14ac:dyDescent="0.2">
      <c r="A10" s="118" t="s">
        <v>126</v>
      </c>
      <c r="B10" s="118" t="s">
        <v>40</v>
      </c>
      <c r="C10" s="184" t="s">
        <v>41</v>
      </c>
      <c r="D10" s="184" t="s">
        <v>71</v>
      </c>
      <c r="E10" s="184" t="s">
        <v>41</v>
      </c>
      <c r="F10" s="119" t="s">
        <v>2813</v>
      </c>
      <c r="H10" s="185"/>
      <c r="I10" s="120" t="s">
        <v>193</v>
      </c>
    </row>
    <row r="11" spans="1:9" ht="51" x14ac:dyDescent="0.2">
      <c r="A11" s="118" t="s">
        <v>129</v>
      </c>
      <c r="B11" s="118" t="s">
        <v>40</v>
      </c>
      <c r="C11" s="184" t="s">
        <v>41</v>
      </c>
      <c r="D11" s="184" t="s">
        <v>71</v>
      </c>
      <c r="E11" s="184" t="s">
        <v>41</v>
      </c>
      <c r="F11" s="119" t="s">
        <v>1546</v>
      </c>
      <c r="H11" s="119">
        <v>128</v>
      </c>
      <c r="I11" s="120" t="s">
        <v>194</v>
      </c>
    </row>
    <row r="12" spans="1:9" x14ac:dyDescent="0.2">
      <c r="A12" s="118" t="s">
        <v>113</v>
      </c>
      <c r="B12" s="118" t="s">
        <v>114</v>
      </c>
      <c r="C12" s="184" t="s">
        <v>41</v>
      </c>
      <c r="D12" s="184" t="s">
        <v>41</v>
      </c>
      <c r="E12" s="184" t="s">
        <v>41</v>
      </c>
      <c r="F12" s="119">
        <v>1</v>
      </c>
      <c r="G12" s="118" t="s">
        <v>115</v>
      </c>
      <c r="H12" s="119">
        <v>1</v>
      </c>
      <c r="I12" s="120" t="s">
        <v>195</v>
      </c>
    </row>
    <row r="13" spans="1:9" x14ac:dyDescent="0.2">
      <c r="A13" s="118" t="s">
        <v>196</v>
      </c>
      <c r="B13" s="118" t="s">
        <v>40</v>
      </c>
      <c r="E13" s="184" t="s">
        <v>41</v>
      </c>
      <c r="F13" s="119" t="s">
        <v>197</v>
      </c>
      <c r="H13" s="119">
        <v>512</v>
      </c>
      <c r="I13" s="120" t="s">
        <v>198</v>
      </c>
    </row>
    <row r="14" spans="1:9" x14ac:dyDescent="0.2">
      <c r="A14" s="118" t="s">
        <v>136</v>
      </c>
      <c r="B14" s="118" t="s">
        <v>40</v>
      </c>
      <c r="C14" s="184" t="s">
        <v>41</v>
      </c>
      <c r="E14" s="184" t="s">
        <v>41</v>
      </c>
      <c r="F14" s="119">
        <v>7177777878</v>
      </c>
      <c r="H14" s="119">
        <v>64</v>
      </c>
      <c r="I14" s="120" t="s">
        <v>199</v>
      </c>
    </row>
    <row r="15" spans="1:9" x14ac:dyDescent="0.2">
      <c r="A15" s="118" t="s">
        <v>138</v>
      </c>
      <c r="B15" s="118" t="s">
        <v>40</v>
      </c>
      <c r="C15" s="184" t="s">
        <v>41</v>
      </c>
      <c r="E15" s="184" t="s">
        <v>41</v>
      </c>
      <c r="F15" s="24" t="s">
        <v>200</v>
      </c>
      <c r="H15" s="119">
        <v>512</v>
      </c>
      <c r="I15" s="120" t="s">
        <v>201</v>
      </c>
    </row>
    <row r="16" spans="1:9" x14ac:dyDescent="0.2">
      <c r="A16" s="118" t="s">
        <v>202</v>
      </c>
      <c r="B16" s="118" t="s">
        <v>40</v>
      </c>
      <c r="C16" s="184" t="s">
        <v>41</v>
      </c>
      <c r="E16" s="184" t="s">
        <v>41</v>
      </c>
      <c r="F16" s="119" t="s">
        <v>203</v>
      </c>
      <c r="H16" s="119"/>
      <c r="I16" s="120" t="s">
        <v>69</v>
      </c>
    </row>
    <row r="17" spans="1:9" x14ac:dyDescent="0.2">
      <c r="A17" s="118" t="s">
        <v>204</v>
      </c>
      <c r="B17" s="118" t="s">
        <v>40</v>
      </c>
      <c r="C17" s="184" t="s">
        <v>41</v>
      </c>
      <c r="E17" s="184" t="s">
        <v>71</v>
      </c>
      <c r="F17" s="119" t="s">
        <v>205</v>
      </c>
      <c r="H17" s="119"/>
      <c r="I17" s="120" t="s">
        <v>69</v>
      </c>
    </row>
    <row r="18" spans="1:9" x14ac:dyDescent="0.2">
      <c r="A18" s="118" t="s">
        <v>206</v>
      </c>
      <c r="B18" s="118" t="s">
        <v>40</v>
      </c>
      <c r="C18" s="184" t="s">
        <v>41</v>
      </c>
      <c r="E18" s="184" t="s">
        <v>41</v>
      </c>
      <c r="F18" s="119" t="s">
        <v>207</v>
      </c>
      <c r="H18" s="119"/>
      <c r="I18" s="120" t="s">
        <v>69</v>
      </c>
    </row>
    <row r="19" spans="1:9" x14ac:dyDescent="0.2">
      <c r="A19" s="118" t="s">
        <v>208</v>
      </c>
      <c r="B19" s="118" t="s">
        <v>40</v>
      </c>
      <c r="C19" s="184" t="s">
        <v>41</v>
      </c>
      <c r="E19" s="184" t="s">
        <v>41</v>
      </c>
      <c r="F19" s="119" t="s">
        <v>207</v>
      </c>
      <c r="H19" s="119"/>
      <c r="I19" s="120" t="s">
        <v>69</v>
      </c>
    </row>
    <row r="20" spans="1:9" x14ac:dyDescent="0.2">
      <c r="A20" s="118" t="s">
        <v>209</v>
      </c>
      <c r="B20" s="118" t="s">
        <v>40</v>
      </c>
      <c r="C20" s="184" t="s">
        <v>41</v>
      </c>
      <c r="E20" s="184" t="s">
        <v>41</v>
      </c>
      <c r="F20" s="119">
        <v>0</v>
      </c>
      <c r="H20" s="119"/>
      <c r="I20" s="120" t="s">
        <v>69</v>
      </c>
    </row>
    <row r="21" spans="1:9" x14ac:dyDescent="0.2">
      <c r="A21" s="118" t="s">
        <v>210</v>
      </c>
      <c r="B21" s="118" t="s">
        <v>40</v>
      </c>
      <c r="C21" s="184" t="s">
        <v>41</v>
      </c>
      <c r="E21" s="184" t="s">
        <v>41</v>
      </c>
      <c r="F21" s="119" t="s">
        <v>211</v>
      </c>
      <c r="H21" s="119"/>
      <c r="I21" s="120" t="s">
        <v>69</v>
      </c>
    </row>
    <row r="22" spans="1:9" x14ac:dyDescent="0.2">
      <c r="A22" s="118" t="s">
        <v>130</v>
      </c>
      <c r="B22" s="118" t="s">
        <v>40</v>
      </c>
      <c r="D22" s="184" t="s">
        <v>71</v>
      </c>
      <c r="H22" s="119"/>
      <c r="I22" s="120" t="s">
        <v>212</v>
      </c>
    </row>
    <row r="23" spans="1:9" x14ac:dyDescent="0.2">
      <c r="A23" s="118" t="s">
        <v>132</v>
      </c>
      <c r="B23" s="118" t="s">
        <v>40</v>
      </c>
      <c r="D23" s="184" t="s">
        <v>71</v>
      </c>
      <c r="H23" s="119"/>
      <c r="I23" s="120" t="s">
        <v>212</v>
      </c>
    </row>
    <row r="24" spans="1:9" x14ac:dyDescent="0.2">
      <c r="A24" s="118" t="s">
        <v>59</v>
      </c>
      <c r="B24" s="118" t="s">
        <v>40</v>
      </c>
      <c r="H24" s="119"/>
      <c r="I24" s="120" t="s">
        <v>213</v>
      </c>
    </row>
    <row r="25" spans="1:9" x14ac:dyDescent="0.2">
      <c r="A25" s="118" t="s">
        <v>53</v>
      </c>
      <c r="B25" s="118" t="s">
        <v>40</v>
      </c>
      <c r="E25" s="184" t="s">
        <v>41</v>
      </c>
      <c r="F25" s="119" t="s">
        <v>54</v>
      </c>
      <c r="H25" s="119"/>
      <c r="I25" s="120" t="s">
        <v>214</v>
      </c>
    </row>
    <row r="26" spans="1:9" x14ac:dyDescent="0.2">
      <c r="A26" s="118" t="s">
        <v>215</v>
      </c>
      <c r="B26" s="118" t="s">
        <v>40</v>
      </c>
      <c r="E26" s="184" t="s">
        <v>41</v>
      </c>
      <c r="F26" s="119" t="s">
        <v>216</v>
      </c>
      <c r="H26" s="119"/>
      <c r="I26" s="120" t="s">
        <v>217</v>
      </c>
    </row>
    <row r="27" spans="1:9" x14ac:dyDescent="0.2">
      <c r="A27" s="118" t="s">
        <v>218</v>
      </c>
      <c r="B27" s="118" t="s">
        <v>40</v>
      </c>
      <c r="E27" s="184" t="s">
        <v>71</v>
      </c>
      <c r="H27" s="119"/>
      <c r="I27" s="120" t="s">
        <v>217</v>
      </c>
    </row>
    <row r="28" spans="1:9" x14ac:dyDescent="0.2">
      <c r="A28" s="118" t="s">
        <v>219</v>
      </c>
      <c r="B28" s="118" t="s">
        <v>40</v>
      </c>
      <c r="E28" s="184" t="s">
        <v>41</v>
      </c>
      <c r="F28" s="119" t="s">
        <v>220</v>
      </c>
      <c r="H28" s="119"/>
      <c r="I28" s="120" t="s">
        <v>217</v>
      </c>
    </row>
    <row r="29" spans="1:9" x14ac:dyDescent="0.2">
      <c r="A29" s="118" t="s">
        <v>221</v>
      </c>
      <c r="B29" s="118" t="s">
        <v>40</v>
      </c>
      <c r="E29" s="184" t="s">
        <v>41</v>
      </c>
      <c r="F29" s="119" t="s">
        <v>220</v>
      </c>
      <c r="H29" s="119"/>
      <c r="I29" s="120" t="s">
        <v>217</v>
      </c>
    </row>
    <row r="30" spans="1:9" x14ac:dyDescent="0.2">
      <c r="A30" s="118" t="s">
        <v>222</v>
      </c>
      <c r="B30" s="118" t="s">
        <v>40</v>
      </c>
      <c r="E30" s="184" t="s">
        <v>41</v>
      </c>
      <c r="F30" s="119">
        <v>6665</v>
      </c>
      <c r="H30" s="119"/>
      <c r="I30" s="120" t="s">
        <v>217</v>
      </c>
    </row>
    <row r="31" spans="1:9" x14ac:dyDescent="0.2">
      <c r="A31" s="118" t="s">
        <v>223</v>
      </c>
      <c r="B31" s="118" t="s">
        <v>40</v>
      </c>
      <c r="E31" s="184" t="s">
        <v>41</v>
      </c>
      <c r="F31" s="119" t="s">
        <v>224</v>
      </c>
      <c r="H31" s="119"/>
      <c r="I31" s="120" t="s">
        <v>217</v>
      </c>
    </row>
    <row r="32" spans="1:9" x14ac:dyDescent="0.2">
      <c r="A32" s="118" t="s">
        <v>225</v>
      </c>
      <c r="B32" s="118" t="s">
        <v>40</v>
      </c>
      <c r="E32" s="184" t="s">
        <v>41</v>
      </c>
      <c r="F32" s="119" t="s">
        <v>216</v>
      </c>
      <c r="H32" s="119"/>
      <c r="I32" s="120" t="s">
        <v>226</v>
      </c>
    </row>
    <row r="33" spans="1:9" x14ac:dyDescent="0.2">
      <c r="A33" s="118" t="s">
        <v>227</v>
      </c>
      <c r="B33" s="118" t="s">
        <v>40</v>
      </c>
      <c r="E33" s="184" t="s">
        <v>71</v>
      </c>
      <c r="H33" s="119"/>
      <c r="I33" s="120" t="s">
        <v>226</v>
      </c>
    </row>
    <row r="34" spans="1:9" x14ac:dyDescent="0.2">
      <c r="A34" s="118" t="s">
        <v>228</v>
      </c>
      <c r="B34" s="118" t="s">
        <v>40</v>
      </c>
      <c r="E34" s="184" t="s">
        <v>41</v>
      </c>
      <c r="F34" s="119" t="s">
        <v>220</v>
      </c>
      <c r="H34" s="119"/>
      <c r="I34" s="120" t="s">
        <v>226</v>
      </c>
    </row>
    <row r="35" spans="1:9" x14ac:dyDescent="0.2">
      <c r="A35" s="118" t="s">
        <v>229</v>
      </c>
      <c r="B35" s="118" t="s">
        <v>40</v>
      </c>
      <c r="E35" s="184" t="s">
        <v>41</v>
      </c>
      <c r="F35" s="119" t="s">
        <v>220</v>
      </c>
      <c r="H35" s="119"/>
      <c r="I35" s="120" t="s">
        <v>226</v>
      </c>
    </row>
    <row r="36" spans="1:9" x14ac:dyDescent="0.2">
      <c r="A36" s="118" t="s">
        <v>230</v>
      </c>
      <c r="B36" s="118" t="s">
        <v>40</v>
      </c>
      <c r="E36" s="184" t="s">
        <v>41</v>
      </c>
      <c r="F36" s="119">
        <v>6665</v>
      </c>
      <c r="H36" s="119"/>
      <c r="I36" s="120" t="s">
        <v>226</v>
      </c>
    </row>
    <row r="37" spans="1:9" x14ac:dyDescent="0.2">
      <c r="A37" s="118" t="s">
        <v>231</v>
      </c>
      <c r="B37" s="118" t="s">
        <v>40</v>
      </c>
      <c r="E37" s="184" t="s">
        <v>41</v>
      </c>
      <c r="F37" s="119" t="s">
        <v>224</v>
      </c>
      <c r="H37" s="119"/>
      <c r="I37" s="120" t="s">
        <v>226</v>
      </c>
    </row>
    <row r="38" spans="1:9" x14ac:dyDescent="0.2">
      <c r="A38" s="118" t="s">
        <v>232</v>
      </c>
      <c r="B38" s="118" t="s">
        <v>46</v>
      </c>
      <c r="E38" s="184" t="s">
        <v>41</v>
      </c>
      <c r="F38" s="119" t="s">
        <v>233</v>
      </c>
      <c r="G38" s="118" t="s">
        <v>47</v>
      </c>
      <c r="H38" s="119" t="s">
        <v>48</v>
      </c>
      <c r="I38" s="120" t="s">
        <v>234</v>
      </c>
    </row>
    <row r="39" spans="1:9" x14ac:dyDescent="0.2">
      <c r="A39" s="118" t="s">
        <v>235</v>
      </c>
      <c r="B39" s="118" t="s">
        <v>40</v>
      </c>
      <c r="H39" s="119">
        <v>64</v>
      </c>
      <c r="I39" s="120" t="s">
        <v>236</v>
      </c>
    </row>
    <row r="40" spans="1:9" x14ac:dyDescent="0.2">
      <c r="A40" s="118" t="s">
        <v>237</v>
      </c>
      <c r="B40" s="118" t="s">
        <v>40</v>
      </c>
      <c r="H40" s="119">
        <v>64</v>
      </c>
      <c r="I40" s="120" t="s">
        <v>238</v>
      </c>
    </row>
    <row r="41" spans="1:9" x14ac:dyDescent="0.2">
      <c r="A41" s="118" t="s">
        <v>239</v>
      </c>
      <c r="B41" s="118" t="s">
        <v>40</v>
      </c>
      <c r="H41" s="119">
        <v>64</v>
      </c>
      <c r="I41" s="120" t="s">
        <v>240</v>
      </c>
    </row>
    <row r="42" spans="1:9" x14ac:dyDescent="0.2">
      <c r="A42" s="118" t="s">
        <v>241</v>
      </c>
      <c r="B42" s="118" t="s">
        <v>114</v>
      </c>
      <c r="G42" s="118" t="s">
        <v>115</v>
      </c>
      <c r="H42" s="119">
        <v>1</v>
      </c>
      <c r="I42" s="120" t="s">
        <v>242</v>
      </c>
    </row>
    <row r="43" spans="1:9" x14ac:dyDescent="0.2">
      <c r="A43" s="118" t="s">
        <v>243</v>
      </c>
      <c r="B43" s="118" t="s">
        <v>40</v>
      </c>
      <c r="H43" s="119">
        <v>64</v>
      </c>
      <c r="I43" s="120" t="s">
        <v>244</v>
      </c>
    </row>
    <row r="44" spans="1:9" x14ac:dyDescent="0.2">
      <c r="A44" s="118" t="s">
        <v>245</v>
      </c>
      <c r="B44" s="118" t="s">
        <v>46</v>
      </c>
      <c r="E44" s="184" t="s">
        <v>41</v>
      </c>
      <c r="F44" s="119" t="s">
        <v>246</v>
      </c>
      <c r="G44" s="118" t="s">
        <v>47</v>
      </c>
      <c r="H44" s="119" t="s">
        <v>48</v>
      </c>
      <c r="I44" s="120" t="s">
        <v>247</v>
      </c>
    </row>
    <row r="45" spans="1:9" x14ac:dyDescent="0.2">
      <c r="A45" s="118" t="s">
        <v>248</v>
      </c>
      <c r="B45" s="118" t="s">
        <v>114</v>
      </c>
      <c r="G45" s="118" t="s">
        <v>115</v>
      </c>
      <c r="H45" s="119">
        <v>1</v>
      </c>
      <c r="I45" s="120" t="s">
        <v>249</v>
      </c>
    </row>
    <row r="46" spans="1:9" x14ac:dyDescent="0.2">
      <c r="A46" s="118" t="s">
        <v>250</v>
      </c>
      <c r="B46" s="118" t="s">
        <v>40</v>
      </c>
      <c r="H46" s="119">
        <v>64</v>
      </c>
      <c r="I46" s="120" t="s">
        <v>250</v>
      </c>
    </row>
    <row r="47" spans="1:9" x14ac:dyDescent="0.2">
      <c r="A47" s="118" t="s">
        <v>251</v>
      </c>
      <c r="B47" s="118" t="s">
        <v>114</v>
      </c>
      <c r="G47" s="118" t="s">
        <v>115</v>
      </c>
      <c r="H47" s="119">
        <v>1</v>
      </c>
      <c r="I47" s="120" t="s">
        <v>252</v>
      </c>
    </row>
    <row r="48" spans="1:9" x14ac:dyDescent="0.2">
      <c r="A48" s="118" t="s">
        <v>253</v>
      </c>
      <c r="B48" s="118" t="s">
        <v>40</v>
      </c>
      <c r="H48" s="119">
        <v>64</v>
      </c>
      <c r="I48" s="120" t="s">
        <v>254</v>
      </c>
    </row>
    <row r="49" spans="1:9" x14ac:dyDescent="0.2">
      <c r="A49" s="118" t="s">
        <v>255</v>
      </c>
      <c r="B49" s="118" t="s">
        <v>40</v>
      </c>
      <c r="H49" s="119">
        <v>64</v>
      </c>
      <c r="I49" s="120" t="s">
        <v>256</v>
      </c>
    </row>
    <row r="50" spans="1:9" x14ac:dyDescent="0.2">
      <c r="A50" s="118" t="s">
        <v>257</v>
      </c>
      <c r="B50" s="118" t="s">
        <v>258</v>
      </c>
      <c r="G50" s="118" t="s">
        <v>259</v>
      </c>
      <c r="H50" s="119"/>
      <c r="I50" s="120" t="s">
        <v>260</v>
      </c>
    </row>
    <row r="51" spans="1:9" x14ac:dyDescent="0.2">
      <c r="A51" s="118" t="s">
        <v>261</v>
      </c>
      <c r="B51" s="118" t="s">
        <v>262</v>
      </c>
      <c r="G51" s="118" t="s">
        <v>263</v>
      </c>
      <c r="H51" s="119"/>
      <c r="I51" s="120" t="s">
        <v>264</v>
      </c>
    </row>
    <row r="52" spans="1:9" x14ac:dyDescent="0.2">
      <c r="A52" s="118" t="s">
        <v>265</v>
      </c>
      <c r="B52" s="118" t="s">
        <v>40</v>
      </c>
      <c r="H52" s="119">
        <v>64</v>
      </c>
      <c r="I52" s="120" t="s">
        <v>266</v>
      </c>
    </row>
    <row r="53" spans="1:9" x14ac:dyDescent="0.2">
      <c r="A53" s="118" t="s">
        <v>267</v>
      </c>
      <c r="B53" s="118" t="s">
        <v>46</v>
      </c>
      <c r="E53" s="184" t="s">
        <v>41</v>
      </c>
      <c r="F53" s="119" t="s">
        <v>268</v>
      </c>
      <c r="G53" s="118" t="s">
        <v>47</v>
      </c>
      <c r="H53" s="119" t="s">
        <v>48</v>
      </c>
      <c r="I53" s="120" t="s">
        <v>269</v>
      </c>
    </row>
    <row r="54" spans="1:9" x14ac:dyDescent="0.2">
      <c r="A54" s="118" t="s">
        <v>270</v>
      </c>
      <c r="B54" s="118" t="s">
        <v>271</v>
      </c>
      <c r="G54" s="118" t="s">
        <v>61</v>
      </c>
      <c r="H54" s="119"/>
      <c r="I54" s="120" t="s">
        <v>272</v>
      </c>
    </row>
    <row r="55" spans="1:9" x14ac:dyDescent="0.2">
      <c r="A55" s="118" t="s">
        <v>273</v>
      </c>
      <c r="B55" s="118" t="s">
        <v>114</v>
      </c>
      <c r="G55" s="118" t="s">
        <v>115</v>
      </c>
      <c r="H55" s="119">
        <v>1</v>
      </c>
      <c r="I55" s="120" t="s">
        <v>274</v>
      </c>
    </row>
    <row r="56" spans="1:9" x14ac:dyDescent="0.2">
      <c r="A56" s="118" t="s">
        <v>275</v>
      </c>
      <c r="B56" s="118" t="s">
        <v>114</v>
      </c>
      <c r="C56" s="184" t="s">
        <v>41</v>
      </c>
      <c r="E56" s="184" t="s">
        <v>41</v>
      </c>
      <c r="F56" s="119">
        <v>1</v>
      </c>
      <c r="G56" s="118" t="s">
        <v>115</v>
      </c>
      <c r="H56" s="119">
        <v>1</v>
      </c>
      <c r="I56" s="120" t="s">
        <v>276</v>
      </c>
    </row>
    <row r="57" spans="1:9" x14ac:dyDescent="0.2">
      <c r="A57" s="118" t="s">
        <v>277</v>
      </c>
      <c r="B57" s="118" t="s">
        <v>46</v>
      </c>
      <c r="E57" s="184" t="s">
        <v>41</v>
      </c>
      <c r="F57" s="119" t="s">
        <v>278</v>
      </c>
      <c r="G57" s="118" t="s">
        <v>47</v>
      </c>
      <c r="H57" s="119" t="s">
        <v>48</v>
      </c>
      <c r="I57" s="120" t="s">
        <v>279</v>
      </c>
    </row>
    <row r="58" spans="1:9" x14ac:dyDescent="0.2">
      <c r="A58" s="118" t="s">
        <v>280</v>
      </c>
      <c r="B58" s="118" t="s">
        <v>46</v>
      </c>
      <c r="E58" s="184" t="s">
        <v>41</v>
      </c>
      <c r="F58" s="119" t="s">
        <v>281</v>
      </c>
      <c r="G58" s="118" t="s">
        <v>47</v>
      </c>
      <c r="H58" s="119" t="s">
        <v>48</v>
      </c>
      <c r="I58" s="120" t="s">
        <v>282</v>
      </c>
    </row>
    <row r="59" spans="1:9" x14ac:dyDescent="0.2">
      <c r="A59" s="118" t="s">
        <v>283</v>
      </c>
      <c r="B59" s="118" t="s">
        <v>46</v>
      </c>
      <c r="G59" s="118" t="s">
        <v>47</v>
      </c>
      <c r="H59" s="119" t="s">
        <v>48</v>
      </c>
      <c r="I59" s="120" t="s">
        <v>284</v>
      </c>
    </row>
    <row r="60" spans="1:9" x14ac:dyDescent="0.2">
      <c r="A60" s="118" t="s">
        <v>285</v>
      </c>
      <c r="B60" s="118" t="s">
        <v>40</v>
      </c>
      <c r="H60" s="119">
        <v>64</v>
      </c>
      <c r="I60" s="120" t="s">
        <v>286</v>
      </c>
    </row>
    <row r="61" spans="1:9" x14ac:dyDescent="0.2">
      <c r="A61" s="118" t="s">
        <v>287</v>
      </c>
      <c r="B61" s="118" t="s">
        <v>46</v>
      </c>
      <c r="G61" s="118" t="s">
        <v>47</v>
      </c>
      <c r="H61" s="119" t="s">
        <v>48</v>
      </c>
      <c r="I61" s="120" t="s">
        <v>284</v>
      </c>
    </row>
    <row r="62" spans="1:9" ht="25.5" x14ac:dyDescent="0.2">
      <c r="A62" s="118" t="s">
        <v>288</v>
      </c>
      <c r="B62" s="118" t="s">
        <v>40</v>
      </c>
      <c r="H62" s="119">
        <v>64</v>
      </c>
      <c r="I62" s="120" t="s">
        <v>289</v>
      </c>
    </row>
    <row r="63" spans="1:9" x14ac:dyDescent="0.2">
      <c r="A63" s="118" t="s">
        <v>290</v>
      </c>
      <c r="B63" s="118" t="s">
        <v>271</v>
      </c>
      <c r="G63" s="118" t="s">
        <v>61</v>
      </c>
      <c r="H63" s="119"/>
      <c r="I63" s="120" t="s">
        <v>291</v>
      </c>
    </row>
    <row r="64" spans="1:9" x14ac:dyDescent="0.2">
      <c r="A64" s="118" t="s">
        <v>292</v>
      </c>
      <c r="B64" s="118" t="s">
        <v>40</v>
      </c>
      <c r="H64" s="119">
        <v>64</v>
      </c>
      <c r="I64" s="120" t="s">
        <v>293</v>
      </c>
    </row>
    <row r="65" spans="1:9" ht="25.5" x14ac:dyDescent="0.2">
      <c r="A65" s="118" t="s">
        <v>294</v>
      </c>
      <c r="B65" s="118" t="s">
        <v>46</v>
      </c>
      <c r="G65" s="118" t="s">
        <v>47</v>
      </c>
      <c r="H65" s="119" t="s">
        <v>48</v>
      </c>
      <c r="I65" s="120" t="s">
        <v>295</v>
      </c>
    </row>
    <row r="66" spans="1:9" x14ac:dyDescent="0.2">
      <c r="A66" s="118" t="s">
        <v>296</v>
      </c>
      <c r="B66" s="118" t="s">
        <v>40</v>
      </c>
      <c r="H66" s="119">
        <v>64</v>
      </c>
      <c r="I66" s="120" t="s">
        <v>297</v>
      </c>
    </row>
    <row r="67" spans="1:9" x14ac:dyDescent="0.2">
      <c r="A67" s="118" t="s">
        <v>298</v>
      </c>
      <c r="B67" s="118" t="s">
        <v>114</v>
      </c>
      <c r="G67" s="118" t="s">
        <v>115</v>
      </c>
      <c r="H67" s="119">
        <v>1</v>
      </c>
      <c r="I67" s="120" t="s">
        <v>299</v>
      </c>
    </row>
    <row r="68" spans="1:9" x14ac:dyDescent="0.2">
      <c r="A68" s="118" t="s">
        <v>300</v>
      </c>
      <c r="B68" s="118" t="s">
        <v>114</v>
      </c>
      <c r="G68" s="118" t="s">
        <v>115</v>
      </c>
      <c r="H68" s="119">
        <v>1</v>
      </c>
      <c r="I68" s="120" t="s">
        <v>301</v>
      </c>
    </row>
    <row r="69" spans="1:9" ht="25.5" x14ac:dyDescent="0.2">
      <c r="A69" s="118" t="s">
        <v>302</v>
      </c>
      <c r="B69" s="118" t="s">
        <v>114</v>
      </c>
      <c r="G69" s="118" t="s">
        <v>115</v>
      </c>
      <c r="H69" s="119">
        <v>1</v>
      </c>
      <c r="I69" s="120" t="s">
        <v>303</v>
      </c>
    </row>
    <row r="70" spans="1:9" ht="25.5" x14ac:dyDescent="0.2">
      <c r="A70" s="118" t="s">
        <v>304</v>
      </c>
      <c r="B70" s="118" t="s">
        <v>114</v>
      </c>
      <c r="G70" s="118" t="s">
        <v>115</v>
      </c>
      <c r="H70" s="119">
        <v>1</v>
      </c>
      <c r="I70" s="120" t="s">
        <v>305</v>
      </c>
    </row>
    <row r="71" spans="1:9" x14ac:dyDescent="0.2">
      <c r="A71" s="118" t="s">
        <v>306</v>
      </c>
      <c r="B71" s="118" t="s">
        <v>114</v>
      </c>
      <c r="G71" s="118" t="s">
        <v>115</v>
      </c>
      <c r="H71" s="119">
        <v>1</v>
      </c>
      <c r="I71" s="120" t="s">
        <v>307</v>
      </c>
    </row>
    <row r="72" spans="1:9" x14ac:dyDescent="0.2">
      <c r="A72" s="118" t="s">
        <v>308</v>
      </c>
      <c r="B72" s="118" t="s">
        <v>114</v>
      </c>
      <c r="G72" s="118" t="s">
        <v>115</v>
      </c>
      <c r="H72" s="119">
        <v>1</v>
      </c>
      <c r="I72" s="120" t="s">
        <v>309</v>
      </c>
    </row>
    <row r="73" spans="1:9" ht="25.5" x14ac:dyDescent="0.2">
      <c r="A73" s="118" t="s">
        <v>310</v>
      </c>
      <c r="B73" s="118" t="s">
        <v>114</v>
      </c>
      <c r="G73" s="118" t="s">
        <v>115</v>
      </c>
      <c r="H73" s="119"/>
      <c r="I73" s="120" t="s">
        <v>311</v>
      </c>
    </row>
    <row r="74" spans="1:9" x14ac:dyDescent="0.2">
      <c r="A74" s="118" t="s">
        <v>312</v>
      </c>
      <c r="B74" s="118" t="s">
        <v>40</v>
      </c>
      <c r="H74" s="119">
        <v>64</v>
      </c>
      <c r="I74" s="120" t="s">
        <v>313</v>
      </c>
    </row>
    <row r="75" spans="1:9" ht="25.5" x14ac:dyDescent="0.2">
      <c r="A75" s="118" t="s">
        <v>314</v>
      </c>
      <c r="B75" s="118" t="s">
        <v>46</v>
      </c>
      <c r="G75" s="118" t="s">
        <v>47</v>
      </c>
      <c r="H75" s="119" t="s">
        <v>48</v>
      </c>
      <c r="I75" s="120" t="s">
        <v>315</v>
      </c>
    </row>
    <row r="76" spans="1:9" x14ac:dyDescent="0.2">
      <c r="A76" s="118" t="s">
        <v>316</v>
      </c>
      <c r="B76" s="118" t="s">
        <v>262</v>
      </c>
      <c r="G76" s="118" t="s">
        <v>263</v>
      </c>
      <c r="H76" s="119"/>
      <c r="I76" s="120" t="s">
        <v>317</v>
      </c>
    </row>
    <row r="77" spans="1:9" x14ac:dyDescent="0.2">
      <c r="A77" s="118" t="s">
        <v>318</v>
      </c>
      <c r="B77" s="118" t="s">
        <v>262</v>
      </c>
      <c r="G77" s="118" t="s">
        <v>263</v>
      </c>
      <c r="H77" s="119"/>
      <c r="I77" s="120" t="s">
        <v>319</v>
      </c>
    </row>
    <row r="78" spans="1:9" x14ac:dyDescent="0.2">
      <c r="A78" s="118" t="s">
        <v>320</v>
      </c>
      <c r="B78" s="118" t="s">
        <v>262</v>
      </c>
      <c r="G78" s="118" t="s">
        <v>263</v>
      </c>
      <c r="H78" s="119"/>
      <c r="I78" s="120" t="s">
        <v>321</v>
      </c>
    </row>
    <row r="79" spans="1:9" x14ac:dyDescent="0.2">
      <c r="A79" s="118" t="s">
        <v>322</v>
      </c>
      <c r="B79" s="118" t="s">
        <v>114</v>
      </c>
      <c r="G79" s="118" t="s">
        <v>115</v>
      </c>
      <c r="H79" s="119">
        <v>1</v>
      </c>
      <c r="I79" s="120" t="s">
        <v>323</v>
      </c>
    </row>
    <row r="80" spans="1:9" x14ac:dyDescent="0.2">
      <c r="A80" s="118" t="s">
        <v>324</v>
      </c>
      <c r="B80" s="118" t="s">
        <v>114</v>
      </c>
      <c r="G80" s="118" t="s">
        <v>115</v>
      </c>
      <c r="H80" s="119">
        <v>1</v>
      </c>
      <c r="I80" s="120" t="s">
        <v>325</v>
      </c>
    </row>
    <row r="81" spans="1:9" x14ac:dyDescent="0.2">
      <c r="A81" s="118" t="s">
        <v>326</v>
      </c>
      <c r="B81" s="118" t="s">
        <v>114</v>
      </c>
      <c r="G81" s="118" t="s">
        <v>115</v>
      </c>
      <c r="H81" s="119">
        <v>1</v>
      </c>
      <c r="I81" s="120" t="s">
        <v>327</v>
      </c>
    </row>
    <row r="82" spans="1:9" x14ac:dyDescent="0.2">
      <c r="A82" s="118" t="s">
        <v>328</v>
      </c>
      <c r="B82" s="118" t="s">
        <v>114</v>
      </c>
      <c r="G82" s="118" t="s">
        <v>115</v>
      </c>
      <c r="H82" s="119">
        <v>1</v>
      </c>
      <c r="I82" s="120" t="s">
        <v>329</v>
      </c>
    </row>
    <row r="83" spans="1:9" x14ac:dyDescent="0.2">
      <c r="A83" s="118" t="s">
        <v>330</v>
      </c>
      <c r="B83" s="118" t="s">
        <v>262</v>
      </c>
      <c r="G83" s="118" t="s">
        <v>263</v>
      </c>
      <c r="H83" s="119"/>
      <c r="I83" s="120" t="s">
        <v>331</v>
      </c>
    </row>
    <row r="84" spans="1:9" x14ac:dyDescent="0.2">
      <c r="A84" s="118" t="s">
        <v>332</v>
      </c>
      <c r="B84" s="118" t="s">
        <v>40</v>
      </c>
      <c r="H84" s="119">
        <v>64</v>
      </c>
      <c r="I84" s="120" t="s">
        <v>333</v>
      </c>
    </row>
    <row r="85" spans="1:9" x14ac:dyDescent="0.2">
      <c r="A85" s="118" t="s">
        <v>334</v>
      </c>
      <c r="B85" s="118" t="s">
        <v>40</v>
      </c>
      <c r="H85" s="119">
        <v>256</v>
      </c>
      <c r="I85" s="120" t="s">
        <v>335</v>
      </c>
    </row>
    <row r="86" spans="1:9" x14ac:dyDescent="0.2">
      <c r="A86" s="118" t="s">
        <v>336</v>
      </c>
      <c r="B86" s="118" t="s">
        <v>40</v>
      </c>
      <c r="H86" s="119">
        <v>128</v>
      </c>
      <c r="I86" s="120" t="s">
        <v>337</v>
      </c>
    </row>
    <row r="87" spans="1:9" x14ac:dyDescent="0.2">
      <c r="A87" s="118" t="s">
        <v>338</v>
      </c>
      <c r="B87" s="118" t="s">
        <v>46</v>
      </c>
      <c r="G87" s="118" t="s">
        <v>47</v>
      </c>
      <c r="H87" s="119" t="s">
        <v>48</v>
      </c>
      <c r="I87" s="120" t="s">
        <v>339</v>
      </c>
    </row>
    <row r="88" spans="1:9" x14ac:dyDescent="0.2">
      <c r="A88" s="118" t="s">
        <v>340</v>
      </c>
      <c r="B88" s="118" t="s">
        <v>114</v>
      </c>
      <c r="G88" s="118" t="s">
        <v>115</v>
      </c>
      <c r="H88" s="119">
        <v>1</v>
      </c>
      <c r="I88" s="120" t="s">
        <v>341</v>
      </c>
    </row>
    <row r="89" spans="1:9" ht="51" x14ac:dyDescent="0.2">
      <c r="A89" s="118" t="s">
        <v>342</v>
      </c>
      <c r="B89" s="118" t="s">
        <v>343</v>
      </c>
      <c r="G89" s="118" t="s">
        <v>344</v>
      </c>
      <c r="H89" s="119"/>
      <c r="I89" s="120" t="s">
        <v>345</v>
      </c>
    </row>
    <row r="90" spans="1:9" ht="51" x14ac:dyDescent="0.2">
      <c r="A90" s="118" t="s">
        <v>346</v>
      </c>
      <c r="B90" s="118" t="s">
        <v>343</v>
      </c>
      <c r="G90" s="118" t="s">
        <v>344</v>
      </c>
      <c r="H90" s="119"/>
      <c r="I90" s="120" t="s">
        <v>347</v>
      </c>
    </row>
    <row r="91" spans="1:9" x14ac:dyDescent="0.2">
      <c r="A91" s="118" t="s">
        <v>348</v>
      </c>
      <c r="B91" s="118" t="s">
        <v>40</v>
      </c>
      <c r="C91" s="184" t="s">
        <v>41</v>
      </c>
      <c r="H91" s="119">
        <v>512</v>
      </c>
      <c r="I91" s="120" t="s">
        <v>349</v>
      </c>
    </row>
    <row r="92" spans="1:9" x14ac:dyDescent="0.2">
      <c r="A92" s="118" t="s">
        <v>350</v>
      </c>
      <c r="B92" s="118" t="s">
        <v>40</v>
      </c>
      <c r="C92" s="184" t="s">
        <v>41</v>
      </c>
      <c r="H92" s="119">
        <v>64</v>
      </c>
      <c r="I92" s="120" t="s">
        <v>350</v>
      </c>
    </row>
    <row r="93" spans="1:9" x14ac:dyDescent="0.2">
      <c r="A93" s="118" t="s">
        <v>351</v>
      </c>
      <c r="B93" s="118" t="s">
        <v>40</v>
      </c>
      <c r="C93" s="184" t="s">
        <v>41</v>
      </c>
      <c r="H93" s="119">
        <v>64</v>
      </c>
      <c r="I93" s="120" t="s">
        <v>352</v>
      </c>
    </row>
    <row r="94" spans="1:9" x14ac:dyDescent="0.2">
      <c r="A94" s="118" t="s">
        <v>353</v>
      </c>
      <c r="B94" s="118" t="s">
        <v>40</v>
      </c>
      <c r="C94" s="184" t="s">
        <v>41</v>
      </c>
      <c r="H94" s="119"/>
      <c r="I94" s="120" t="s">
        <v>354</v>
      </c>
    </row>
    <row r="95" spans="1:9" x14ac:dyDescent="0.2">
      <c r="A95" s="118" t="s">
        <v>355</v>
      </c>
      <c r="B95" s="118" t="s">
        <v>40</v>
      </c>
      <c r="C95" s="184" t="s">
        <v>41</v>
      </c>
      <c r="H95" s="119"/>
      <c r="I95" s="120" t="s">
        <v>354</v>
      </c>
    </row>
    <row r="96" spans="1:9" x14ac:dyDescent="0.2">
      <c r="A96" s="118" t="s">
        <v>356</v>
      </c>
      <c r="B96" s="118" t="s">
        <v>40</v>
      </c>
      <c r="C96" s="184" t="s">
        <v>41</v>
      </c>
      <c r="H96" s="119"/>
      <c r="I96" s="120" t="s">
        <v>354</v>
      </c>
    </row>
    <row r="97" spans="1:9" x14ac:dyDescent="0.2">
      <c r="A97" s="118" t="s">
        <v>357</v>
      </c>
      <c r="B97" s="118" t="s">
        <v>40</v>
      </c>
      <c r="C97" s="184" t="s">
        <v>41</v>
      </c>
      <c r="H97" s="119"/>
      <c r="I97" s="120" t="s">
        <v>354</v>
      </c>
    </row>
    <row r="98" spans="1:9" x14ac:dyDescent="0.2">
      <c r="A98" s="118" t="s">
        <v>358</v>
      </c>
      <c r="B98" s="118" t="s">
        <v>40</v>
      </c>
      <c r="C98" s="184" t="s">
        <v>41</v>
      </c>
      <c r="H98" s="119"/>
      <c r="I98" s="120" t="s">
        <v>354</v>
      </c>
    </row>
    <row r="99" spans="1:9" x14ac:dyDescent="0.2">
      <c r="A99" s="118" t="s">
        <v>359</v>
      </c>
      <c r="B99" s="118" t="s">
        <v>40</v>
      </c>
      <c r="C99" s="184" t="s">
        <v>41</v>
      </c>
      <c r="H99" s="119"/>
      <c r="I99" s="120" t="s">
        <v>354</v>
      </c>
    </row>
    <row r="100" spans="1:9" x14ac:dyDescent="0.2">
      <c r="A100" s="118" t="s">
        <v>360</v>
      </c>
      <c r="B100" s="118" t="s">
        <v>40</v>
      </c>
      <c r="C100" s="184" t="s">
        <v>41</v>
      </c>
      <c r="H100" s="119">
        <v>512</v>
      </c>
      <c r="I100" s="120" t="s">
        <v>361</v>
      </c>
    </row>
    <row r="101" spans="1:9" x14ac:dyDescent="0.2">
      <c r="A101" s="118" t="s">
        <v>362</v>
      </c>
      <c r="B101" s="118" t="s">
        <v>40</v>
      </c>
      <c r="C101" s="184" t="s">
        <v>41</v>
      </c>
      <c r="H101" s="119">
        <v>64</v>
      </c>
      <c r="I101" s="120" t="s">
        <v>362</v>
      </c>
    </row>
    <row r="102" spans="1:9" x14ac:dyDescent="0.2">
      <c r="A102" s="118" t="s">
        <v>363</v>
      </c>
      <c r="B102" s="118" t="s">
        <v>40</v>
      </c>
      <c r="C102" s="184" t="s">
        <v>41</v>
      </c>
      <c r="H102" s="119">
        <v>64</v>
      </c>
      <c r="I102" s="120" t="s">
        <v>364</v>
      </c>
    </row>
    <row r="103" spans="1:9" x14ac:dyDescent="0.2">
      <c r="A103" s="118" t="s">
        <v>365</v>
      </c>
      <c r="B103" s="118" t="s">
        <v>40</v>
      </c>
      <c r="C103" s="184" t="s">
        <v>41</v>
      </c>
      <c r="H103" s="119"/>
      <c r="I103" s="120" t="s">
        <v>366</v>
      </c>
    </row>
    <row r="104" spans="1:9" x14ac:dyDescent="0.2">
      <c r="A104" s="118" t="s">
        <v>367</v>
      </c>
      <c r="B104" s="118" t="s">
        <v>40</v>
      </c>
      <c r="C104" s="184" t="s">
        <v>41</v>
      </c>
      <c r="H104" s="119"/>
      <c r="I104" s="120" t="s">
        <v>366</v>
      </c>
    </row>
    <row r="105" spans="1:9" x14ac:dyDescent="0.2">
      <c r="A105" s="118" t="s">
        <v>368</v>
      </c>
      <c r="B105" s="118" t="s">
        <v>40</v>
      </c>
      <c r="C105" s="184" t="s">
        <v>41</v>
      </c>
      <c r="H105" s="119"/>
      <c r="I105" s="120" t="s">
        <v>366</v>
      </c>
    </row>
    <row r="106" spans="1:9" x14ac:dyDescent="0.2">
      <c r="A106" s="118" t="s">
        <v>369</v>
      </c>
      <c r="B106" s="118" t="s">
        <v>40</v>
      </c>
      <c r="C106" s="184" t="s">
        <v>41</v>
      </c>
      <c r="H106" s="119"/>
      <c r="I106" s="120" t="s">
        <v>366</v>
      </c>
    </row>
    <row r="107" spans="1:9" x14ac:dyDescent="0.2">
      <c r="A107" s="118" t="s">
        <v>370</v>
      </c>
      <c r="B107" s="118" t="s">
        <v>40</v>
      </c>
      <c r="C107" s="184" t="s">
        <v>41</v>
      </c>
      <c r="H107" s="119"/>
      <c r="I107" s="120" t="s">
        <v>366</v>
      </c>
    </row>
    <row r="108" spans="1:9" x14ac:dyDescent="0.2">
      <c r="A108" s="118" t="s">
        <v>371</v>
      </c>
      <c r="B108" s="118" t="s">
        <v>40</v>
      </c>
      <c r="C108" s="184" t="s">
        <v>41</v>
      </c>
      <c r="H108" s="119"/>
      <c r="I108" s="120" t="s">
        <v>366</v>
      </c>
    </row>
    <row r="109" spans="1:9" x14ac:dyDescent="0.2">
      <c r="A109" s="118" t="s">
        <v>372</v>
      </c>
      <c r="B109" s="118" t="s">
        <v>40</v>
      </c>
      <c r="C109" s="184" t="s">
        <v>41</v>
      </c>
      <c r="H109" s="119">
        <v>64</v>
      </c>
      <c r="I109" s="120" t="s">
        <v>373</v>
      </c>
    </row>
    <row r="110" spans="1:9" x14ac:dyDescent="0.2">
      <c r="A110" s="118" t="s">
        <v>374</v>
      </c>
      <c r="B110" s="118" t="s">
        <v>114</v>
      </c>
      <c r="G110" s="118" t="s">
        <v>115</v>
      </c>
      <c r="H110" s="119">
        <v>1</v>
      </c>
      <c r="I110" s="120" t="s">
        <v>375</v>
      </c>
    </row>
    <row r="111" spans="1:9" x14ac:dyDescent="0.2">
      <c r="A111" s="118" t="s">
        <v>376</v>
      </c>
      <c r="B111" s="118" t="s">
        <v>46</v>
      </c>
      <c r="E111" s="184" t="s">
        <v>41</v>
      </c>
      <c r="F111" s="119" t="s">
        <v>2814</v>
      </c>
      <c r="G111" s="118" t="s">
        <v>47</v>
      </c>
      <c r="H111" s="119" t="s">
        <v>48</v>
      </c>
      <c r="I111" s="120" t="s">
        <v>377</v>
      </c>
    </row>
    <row r="112" spans="1:9" x14ac:dyDescent="0.2">
      <c r="A112" s="118" t="s">
        <v>378</v>
      </c>
      <c r="B112" s="118" t="s">
        <v>46</v>
      </c>
      <c r="G112" s="118" t="s">
        <v>47</v>
      </c>
      <c r="H112" s="119" t="s">
        <v>48</v>
      </c>
      <c r="I112" s="120" t="s">
        <v>379</v>
      </c>
    </row>
    <row r="113" spans="1:9" x14ac:dyDescent="0.2">
      <c r="A113" s="118" t="s">
        <v>380</v>
      </c>
      <c r="B113" s="118" t="s">
        <v>46</v>
      </c>
      <c r="G113" s="118" t="s">
        <v>47</v>
      </c>
      <c r="H113" s="119" t="s">
        <v>48</v>
      </c>
      <c r="I113" s="120" t="s">
        <v>381</v>
      </c>
    </row>
    <row r="114" spans="1:9" x14ac:dyDescent="0.2">
      <c r="A114" s="118" t="s">
        <v>382</v>
      </c>
      <c r="B114" s="118" t="s">
        <v>46</v>
      </c>
      <c r="G114" s="118" t="s">
        <v>47</v>
      </c>
      <c r="H114" s="119" t="s">
        <v>48</v>
      </c>
      <c r="I114" s="120" t="s">
        <v>382</v>
      </c>
    </row>
    <row r="115" spans="1:9" x14ac:dyDescent="0.2">
      <c r="A115" s="118" t="s">
        <v>383</v>
      </c>
      <c r="B115" s="118" t="s">
        <v>46</v>
      </c>
      <c r="G115" s="118" t="s">
        <v>47</v>
      </c>
      <c r="H115" s="119" t="s">
        <v>48</v>
      </c>
      <c r="I115" s="120" t="s">
        <v>384</v>
      </c>
    </row>
    <row r="116" spans="1:9" ht="25.5" x14ac:dyDescent="0.2">
      <c r="A116" s="118" t="s">
        <v>385</v>
      </c>
      <c r="B116" s="118" t="s">
        <v>271</v>
      </c>
      <c r="G116" s="118" t="s">
        <v>61</v>
      </c>
      <c r="H116" s="119"/>
      <c r="I116" s="120" t="s">
        <v>386</v>
      </c>
    </row>
    <row r="117" spans="1:9" x14ac:dyDescent="0.2">
      <c r="A117" s="118" t="s">
        <v>153</v>
      </c>
      <c r="B117" s="118" t="s">
        <v>40</v>
      </c>
      <c r="C117" s="184" t="s">
        <v>41</v>
      </c>
      <c r="H117" s="119">
        <v>64</v>
      </c>
      <c r="I117" s="120" t="s">
        <v>154</v>
      </c>
    </row>
    <row r="118" spans="1:9" x14ac:dyDescent="0.2">
      <c r="A118" s="118" t="s">
        <v>155</v>
      </c>
      <c r="B118" s="118" t="s">
        <v>40</v>
      </c>
      <c r="C118" s="184" t="s">
        <v>41</v>
      </c>
      <c r="H118" s="119">
        <v>64</v>
      </c>
      <c r="I118" s="120" t="s">
        <v>156</v>
      </c>
    </row>
    <row r="119" spans="1:9" x14ac:dyDescent="0.2">
      <c r="A119" s="118" t="s">
        <v>157</v>
      </c>
      <c r="B119" s="118" t="s">
        <v>40</v>
      </c>
      <c r="C119" s="184" t="s">
        <v>41</v>
      </c>
      <c r="H119" s="119">
        <v>64</v>
      </c>
      <c r="I119" s="120" t="s">
        <v>158</v>
      </c>
    </row>
    <row r="120" spans="1:9" x14ac:dyDescent="0.2">
      <c r="A120" s="118" t="s">
        <v>159</v>
      </c>
      <c r="B120" s="118" t="s">
        <v>40</v>
      </c>
      <c r="C120" s="184" t="s">
        <v>41</v>
      </c>
      <c r="H120" s="119">
        <v>64</v>
      </c>
      <c r="I120" s="120" t="s">
        <v>160</v>
      </c>
    </row>
    <row r="121" spans="1:9" x14ac:dyDescent="0.2">
      <c r="A121" s="118" t="s">
        <v>161</v>
      </c>
      <c r="B121" s="118" t="s">
        <v>40</v>
      </c>
      <c r="C121" s="184" t="s">
        <v>41</v>
      </c>
      <c r="H121" s="119">
        <v>64</v>
      </c>
      <c r="I121" s="120" t="s">
        <v>162</v>
      </c>
    </row>
    <row r="122" spans="1:9" x14ac:dyDescent="0.2">
      <c r="A122" s="118" t="s">
        <v>163</v>
      </c>
      <c r="B122" s="118" t="s">
        <v>40</v>
      </c>
      <c r="C122" s="184" t="s">
        <v>41</v>
      </c>
      <c r="H122" s="119">
        <v>64</v>
      </c>
      <c r="I122" s="120" t="s">
        <v>164</v>
      </c>
    </row>
    <row r="123" spans="1:9" ht="25.5" x14ac:dyDescent="0.2">
      <c r="A123" s="118" t="s">
        <v>387</v>
      </c>
      <c r="B123" s="118" t="s">
        <v>114</v>
      </c>
      <c r="C123" s="184" t="s">
        <v>41</v>
      </c>
      <c r="G123" s="118" t="s">
        <v>115</v>
      </c>
      <c r="H123" s="119">
        <v>1</v>
      </c>
      <c r="I123" s="120" t="s">
        <v>388</v>
      </c>
    </row>
    <row r="124" spans="1:9" ht="25.5" x14ac:dyDescent="0.2">
      <c r="A124" s="118" t="s">
        <v>389</v>
      </c>
      <c r="B124" s="118" t="s">
        <v>46</v>
      </c>
      <c r="G124" s="118" t="s">
        <v>47</v>
      </c>
      <c r="H124" s="119" t="s">
        <v>48</v>
      </c>
      <c r="I124" s="120" t="s">
        <v>390</v>
      </c>
    </row>
    <row r="125" spans="1:9" x14ac:dyDescent="0.2">
      <c r="A125" s="118" t="s">
        <v>391</v>
      </c>
      <c r="B125" s="118" t="s">
        <v>46</v>
      </c>
      <c r="G125" s="118" t="s">
        <v>47</v>
      </c>
      <c r="H125" s="119" t="s">
        <v>48</v>
      </c>
      <c r="I125" s="120" t="s">
        <v>392</v>
      </c>
    </row>
    <row r="126" spans="1:9" x14ac:dyDescent="0.2">
      <c r="A126" s="118" t="s">
        <v>393</v>
      </c>
      <c r="B126" s="118" t="s">
        <v>343</v>
      </c>
      <c r="G126" s="118" t="s">
        <v>344</v>
      </c>
      <c r="H126" s="119"/>
      <c r="I126" s="120" t="s">
        <v>394</v>
      </c>
    </row>
    <row r="127" spans="1:9" x14ac:dyDescent="0.2">
      <c r="A127" s="118" t="s">
        <v>395</v>
      </c>
      <c r="B127" s="118" t="s">
        <v>46</v>
      </c>
      <c r="G127" s="118" t="s">
        <v>47</v>
      </c>
      <c r="H127" s="119" t="s">
        <v>48</v>
      </c>
      <c r="I127" s="120" t="s">
        <v>396</v>
      </c>
    </row>
    <row r="128" spans="1:9" ht="38.25" x14ac:dyDescent="0.2">
      <c r="A128" s="118" t="s">
        <v>397</v>
      </c>
      <c r="B128" s="118" t="s">
        <v>343</v>
      </c>
      <c r="G128" s="118" t="s">
        <v>344</v>
      </c>
      <c r="H128" s="119"/>
      <c r="I128" s="120" t="s">
        <v>398</v>
      </c>
    </row>
    <row r="129" spans="1:9" ht="25.5" x14ac:dyDescent="0.2">
      <c r="A129" s="118" t="s">
        <v>399</v>
      </c>
      <c r="B129" s="118" t="s">
        <v>114</v>
      </c>
      <c r="G129" s="118" t="s">
        <v>115</v>
      </c>
      <c r="H129" s="119">
        <v>1</v>
      </c>
      <c r="I129" s="120" t="s">
        <v>400</v>
      </c>
    </row>
    <row r="130" spans="1:9" ht="25.5" x14ac:dyDescent="0.2">
      <c r="A130" s="118" t="s">
        <v>401</v>
      </c>
      <c r="B130" s="118" t="s">
        <v>343</v>
      </c>
      <c r="G130" s="118" t="s">
        <v>344</v>
      </c>
      <c r="H130" s="119"/>
      <c r="I130" s="120" t="s">
        <v>402</v>
      </c>
    </row>
    <row r="131" spans="1:9" x14ac:dyDescent="0.2">
      <c r="A131" s="118" t="s">
        <v>403</v>
      </c>
      <c r="B131" s="118" t="s">
        <v>114</v>
      </c>
      <c r="G131" s="118" t="s">
        <v>115</v>
      </c>
      <c r="H131" s="119">
        <v>1</v>
      </c>
      <c r="I131" s="120" t="s">
        <v>404</v>
      </c>
    </row>
    <row r="132" spans="1:9" x14ac:dyDescent="0.2">
      <c r="A132" s="118" t="s">
        <v>405</v>
      </c>
      <c r="B132" s="118" t="s">
        <v>114</v>
      </c>
      <c r="G132" s="118" t="s">
        <v>115</v>
      </c>
      <c r="H132" s="119">
        <v>1</v>
      </c>
      <c r="I132" s="120" t="s">
        <v>406</v>
      </c>
    </row>
    <row r="133" spans="1:9" x14ac:dyDescent="0.2">
      <c r="A133" s="118" t="s">
        <v>407</v>
      </c>
      <c r="B133" s="118" t="s">
        <v>40</v>
      </c>
      <c r="C133" s="184" t="s">
        <v>41</v>
      </c>
      <c r="H133" s="119">
        <v>128</v>
      </c>
      <c r="I133" s="120" t="s">
        <v>178</v>
      </c>
    </row>
    <row r="134" spans="1:9" x14ac:dyDescent="0.2">
      <c r="A134" s="118" t="s">
        <v>408</v>
      </c>
      <c r="B134" s="118" t="s">
        <v>40</v>
      </c>
      <c r="C134" s="184" t="s">
        <v>41</v>
      </c>
      <c r="H134" s="119">
        <v>128</v>
      </c>
      <c r="I134" s="120" t="s">
        <v>178</v>
      </c>
    </row>
    <row r="135" spans="1:9" ht="25.5" x14ac:dyDescent="0.2">
      <c r="A135" s="118" t="s">
        <v>179</v>
      </c>
      <c r="B135" s="118" t="s">
        <v>40</v>
      </c>
      <c r="C135" s="184" t="s">
        <v>41</v>
      </c>
      <c r="H135" s="119">
        <v>128</v>
      </c>
      <c r="I135" s="120" t="s">
        <v>180</v>
      </c>
    </row>
    <row r="136" spans="1:9" ht="25.5" x14ac:dyDescent="0.2">
      <c r="A136" s="118" t="s">
        <v>409</v>
      </c>
      <c r="B136" s="118" t="s">
        <v>40</v>
      </c>
      <c r="C136" s="184" t="s">
        <v>41</v>
      </c>
      <c r="H136" s="119">
        <v>128</v>
      </c>
      <c r="I136" s="120" t="s">
        <v>180</v>
      </c>
    </row>
    <row r="137" spans="1:9" x14ac:dyDescent="0.2">
      <c r="A137" s="118" t="s">
        <v>410</v>
      </c>
      <c r="B137" s="118" t="s">
        <v>46</v>
      </c>
      <c r="G137" s="118" t="s">
        <v>47</v>
      </c>
      <c r="H137" s="119" t="s">
        <v>48</v>
      </c>
      <c r="I137" s="120" t="s">
        <v>411</v>
      </c>
    </row>
  </sheetData>
  <autoFilter ref="A2:I137" xr:uid="{EBB1CEE7-AF3F-41F8-ABFD-27EA96D4FE3C}"/>
  <mergeCells count="1">
    <mergeCell ref="B1:I1"/>
  </mergeCells>
  <hyperlinks>
    <hyperlink ref="F15" r:id="rId1" xr:uid="{95125441-D3AF-4E65-AC4A-397EDC5A24D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063C8-A63B-4082-9D43-8749CA0D49F9}">
  <sheetPr codeName="Sheet11"/>
  <dimension ref="A1:H45"/>
  <sheetViews>
    <sheetView workbookViewId="0">
      <pane ySplit="1" topLeftCell="A2" activePane="bottomLeft" state="frozen"/>
      <selection pane="bottomLeft" activeCell="B12" sqref="B12"/>
    </sheetView>
  </sheetViews>
  <sheetFormatPr defaultColWidth="8.7109375" defaultRowHeight="12.75" x14ac:dyDescent="0.2"/>
  <cols>
    <col min="1" max="1" width="28.42578125" style="15" bestFit="1" customWidth="1"/>
    <col min="2" max="2" width="23.42578125" style="15" bestFit="1" customWidth="1"/>
    <col min="3" max="3" width="8.7109375" style="15"/>
    <col min="4" max="4" width="15.140625" style="15" bestFit="1" customWidth="1"/>
    <col min="5" max="5" width="21.42578125" style="17" bestFit="1" customWidth="1"/>
    <col min="6" max="6" width="20.140625" style="15" bestFit="1" customWidth="1"/>
    <col min="7" max="7" width="16.42578125" style="15" bestFit="1" customWidth="1"/>
    <col min="8" max="8" width="246" style="15" bestFit="1" customWidth="1"/>
    <col min="9" max="16384" width="8.7109375" style="15"/>
  </cols>
  <sheetData>
    <row r="1" spans="1:8" x14ac:dyDescent="0.2">
      <c r="A1" s="22" t="s">
        <v>32</v>
      </c>
      <c r="B1" s="22" t="s">
        <v>33</v>
      </c>
      <c r="C1" s="22" t="s">
        <v>34</v>
      </c>
      <c r="D1" s="22" t="s">
        <v>3</v>
      </c>
      <c r="E1" s="23" t="s">
        <v>35</v>
      </c>
      <c r="F1" s="22" t="s">
        <v>36</v>
      </c>
      <c r="G1" s="23" t="s">
        <v>37</v>
      </c>
      <c r="H1" s="22" t="s">
        <v>38</v>
      </c>
    </row>
    <row r="2" spans="1:8" x14ac:dyDescent="0.2">
      <c r="A2" s="47" t="s">
        <v>95</v>
      </c>
      <c r="B2" s="47" t="s">
        <v>40</v>
      </c>
      <c r="C2" s="47" t="s">
        <v>41</v>
      </c>
      <c r="D2" s="47" t="s">
        <v>41</v>
      </c>
      <c r="E2" s="167" t="s">
        <v>96</v>
      </c>
      <c r="F2" s="47"/>
      <c r="G2" s="167">
        <v>128</v>
      </c>
      <c r="H2" s="47" t="s">
        <v>182</v>
      </c>
    </row>
    <row r="3" spans="1:8" x14ac:dyDescent="0.2">
      <c r="A3" s="47" t="s">
        <v>183</v>
      </c>
      <c r="B3" s="47" t="s">
        <v>40</v>
      </c>
      <c r="C3" s="47" t="s">
        <v>41</v>
      </c>
      <c r="D3" s="47" t="s">
        <v>41</v>
      </c>
      <c r="E3" s="167" t="s">
        <v>96</v>
      </c>
      <c r="F3" s="47"/>
      <c r="G3" s="167">
        <v>128</v>
      </c>
      <c r="H3" s="47" t="s">
        <v>184</v>
      </c>
    </row>
    <row r="4" spans="1:8" x14ac:dyDescent="0.2">
      <c r="A4" s="47" t="s">
        <v>914</v>
      </c>
      <c r="B4" s="47" t="s">
        <v>40</v>
      </c>
      <c r="C4" s="47" t="s">
        <v>41</v>
      </c>
      <c r="D4" s="47" t="s">
        <v>41</v>
      </c>
      <c r="E4" s="167" t="s">
        <v>915</v>
      </c>
      <c r="F4" s="47"/>
      <c r="G4" s="167">
        <v>192</v>
      </c>
      <c r="H4" s="47" t="s">
        <v>916</v>
      </c>
    </row>
    <row r="5" spans="1:8" x14ac:dyDescent="0.2">
      <c r="A5" s="47" t="s">
        <v>917</v>
      </c>
      <c r="B5" s="47" t="s">
        <v>40</v>
      </c>
      <c r="C5" s="47" t="s">
        <v>41</v>
      </c>
      <c r="D5" s="47" t="s">
        <v>41</v>
      </c>
      <c r="E5" s="167" t="s">
        <v>918</v>
      </c>
      <c r="F5" s="47"/>
      <c r="G5" s="167">
        <v>1024</v>
      </c>
      <c r="H5" s="47" t="s">
        <v>919</v>
      </c>
    </row>
    <row r="6" spans="1:8" x14ac:dyDescent="0.2">
      <c r="A6" s="187" t="s">
        <v>118</v>
      </c>
      <c r="B6" s="187" t="s">
        <v>40</v>
      </c>
      <c r="C6" s="187"/>
      <c r="D6" s="187" t="s">
        <v>41</v>
      </c>
      <c r="E6" s="188" t="s">
        <v>918</v>
      </c>
      <c r="F6" s="187"/>
      <c r="G6" s="188"/>
      <c r="H6" s="187" t="s">
        <v>920</v>
      </c>
    </row>
    <row r="7" spans="1:8" x14ac:dyDescent="0.2">
      <c r="A7" s="187" t="s">
        <v>126</v>
      </c>
      <c r="B7" s="187" t="s">
        <v>40</v>
      </c>
      <c r="C7" s="187"/>
      <c r="D7" s="187" t="s">
        <v>41</v>
      </c>
      <c r="E7" s="188" t="s">
        <v>921</v>
      </c>
      <c r="F7" s="187"/>
      <c r="G7" s="188"/>
      <c r="H7" s="187" t="s">
        <v>922</v>
      </c>
    </row>
    <row r="8" spans="1:8" x14ac:dyDescent="0.2">
      <c r="A8" s="187" t="s">
        <v>129</v>
      </c>
      <c r="B8" s="187" t="s">
        <v>40</v>
      </c>
      <c r="C8" s="187"/>
      <c r="D8" s="187" t="s">
        <v>41</v>
      </c>
      <c r="E8" s="188" t="s">
        <v>923</v>
      </c>
      <c r="F8" s="187"/>
      <c r="G8" s="188">
        <v>128</v>
      </c>
      <c r="H8" s="187" t="s">
        <v>924</v>
      </c>
    </row>
    <row r="9" spans="1:8" x14ac:dyDescent="0.2">
      <c r="A9" s="47" t="s">
        <v>113</v>
      </c>
      <c r="B9" s="47" t="s">
        <v>114</v>
      </c>
      <c r="C9" s="47" t="s">
        <v>41</v>
      </c>
      <c r="D9" s="47" t="s">
        <v>41</v>
      </c>
      <c r="E9" s="167">
        <v>1</v>
      </c>
      <c r="F9" s="47" t="s">
        <v>115</v>
      </c>
      <c r="G9" s="167">
        <v>1</v>
      </c>
      <c r="H9" s="47" t="s">
        <v>925</v>
      </c>
    </row>
    <row r="10" spans="1:8" x14ac:dyDescent="0.2">
      <c r="A10" s="15" t="s">
        <v>196</v>
      </c>
      <c r="B10" s="15" t="s">
        <v>40</v>
      </c>
      <c r="D10" s="15" t="s">
        <v>41</v>
      </c>
      <c r="E10" s="17" t="s">
        <v>197</v>
      </c>
      <c r="G10" s="17">
        <v>512</v>
      </c>
      <c r="H10" s="15" t="s">
        <v>926</v>
      </c>
    </row>
    <row r="11" spans="1:8" x14ac:dyDescent="0.2">
      <c r="A11" s="15" t="s">
        <v>136</v>
      </c>
      <c r="B11" s="15" t="s">
        <v>40</v>
      </c>
      <c r="D11" s="15" t="s">
        <v>41</v>
      </c>
      <c r="E11" s="17">
        <v>7177777878</v>
      </c>
      <c r="G11" s="17">
        <v>64</v>
      </c>
      <c r="H11" s="15" t="s">
        <v>927</v>
      </c>
    </row>
    <row r="12" spans="1:8" x14ac:dyDescent="0.2">
      <c r="A12" s="15" t="s">
        <v>138</v>
      </c>
      <c r="B12" s="15" t="s">
        <v>40</v>
      </c>
      <c r="D12" s="15" t="s">
        <v>41</v>
      </c>
      <c r="E12" s="24" t="s">
        <v>200</v>
      </c>
      <c r="G12" s="17">
        <v>512</v>
      </c>
      <c r="H12" s="15" t="s">
        <v>928</v>
      </c>
    </row>
    <row r="13" spans="1:8" x14ac:dyDescent="0.2">
      <c r="A13" s="15" t="s">
        <v>202</v>
      </c>
      <c r="B13" s="15" t="s">
        <v>40</v>
      </c>
      <c r="D13" s="15" t="s">
        <v>41</v>
      </c>
      <c r="E13" s="17" t="s">
        <v>104</v>
      </c>
      <c r="G13" s="17"/>
      <c r="H13" s="15" t="s">
        <v>929</v>
      </c>
    </row>
    <row r="14" spans="1:8" x14ac:dyDescent="0.2">
      <c r="A14" s="15" t="s">
        <v>204</v>
      </c>
      <c r="B14" s="15" t="s">
        <v>40</v>
      </c>
      <c r="D14" s="15" t="s">
        <v>71</v>
      </c>
      <c r="G14" s="17"/>
      <c r="H14" s="15" t="s">
        <v>929</v>
      </c>
    </row>
    <row r="15" spans="1:8" x14ac:dyDescent="0.2">
      <c r="A15" s="15" t="s">
        <v>206</v>
      </c>
      <c r="B15" s="15" t="s">
        <v>40</v>
      </c>
      <c r="D15" s="15" t="s">
        <v>41</v>
      </c>
      <c r="E15" s="17" t="s">
        <v>220</v>
      </c>
      <c r="G15" s="17"/>
      <c r="H15" s="15" t="s">
        <v>929</v>
      </c>
    </row>
    <row r="16" spans="1:8" x14ac:dyDescent="0.2">
      <c r="A16" s="15" t="s">
        <v>208</v>
      </c>
      <c r="B16" s="15" t="s">
        <v>40</v>
      </c>
      <c r="D16" s="15" t="s">
        <v>41</v>
      </c>
      <c r="E16" s="17" t="s">
        <v>220</v>
      </c>
      <c r="G16" s="17"/>
      <c r="H16" s="15" t="s">
        <v>929</v>
      </c>
    </row>
    <row r="17" spans="1:8" x14ac:dyDescent="0.2">
      <c r="A17" s="15" t="s">
        <v>209</v>
      </c>
      <c r="B17" s="15" t="s">
        <v>40</v>
      </c>
      <c r="D17" s="15" t="s">
        <v>41</v>
      </c>
      <c r="E17" s="17">
        <v>6665</v>
      </c>
      <c r="G17" s="17"/>
      <c r="H17" s="15" t="s">
        <v>929</v>
      </c>
    </row>
    <row r="18" spans="1:8" x14ac:dyDescent="0.2">
      <c r="A18" s="15" t="s">
        <v>210</v>
      </c>
      <c r="B18" s="15" t="s">
        <v>40</v>
      </c>
      <c r="D18" s="15" t="s">
        <v>41</v>
      </c>
      <c r="E18" s="17" t="s">
        <v>930</v>
      </c>
      <c r="G18" s="17"/>
      <c r="H18" s="15" t="s">
        <v>929</v>
      </c>
    </row>
    <row r="19" spans="1:8" x14ac:dyDescent="0.2">
      <c r="A19" s="15" t="s">
        <v>931</v>
      </c>
      <c r="B19" s="15" t="s">
        <v>40</v>
      </c>
      <c r="D19" s="15" t="s">
        <v>41</v>
      </c>
      <c r="E19" s="17" t="s">
        <v>104</v>
      </c>
      <c r="G19" s="17"/>
      <c r="H19" s="15" t="s">
        <v>81</v>
      </c>
    </row>
    <row r="20" spans="1:8" x14ac:dyDescent="0.2">
      <c r="A20" s="15" t="s">
        <v>932</v>
      </c>
      <c r="B20" s="15" t="s">
        <v>40</v>
      </c>
      <c r="D20" s="15" t="s">
        <v>71</v>
      </c>
      <c r="G20" s="17"/>
      <c r="H20" s="15" t="s">
        <v>81</v>
      </c>
    </row>
    <row r="21" spans="1:8" x14ac:dyDescent="0.2">
      <c r="A21" s="15" t="s">
        <v>933</v>
      </c>
      <c r="B21" s="15" t="s">
        <v>40</v>
      </c>
      <c r="D21" s="15" t="s">
        <v>41</v>
      </c>
      <c r="E21" s="17" t="s">
        <v>220</v>
      </c>
      <c r="G21" s="17"/>
      <c r="H21" s="15" t="s">
        <v>81</v>
      </c>
    </row>
    <row r="22" spans="1:8" x14ac:dyDescent="0.2">
      <c r="A22" s="15" t="s">
        <v>934</v>
      </c>
      <c r="B22" s="15" t="s">
        <v>40</v>
      </c>
      <c r="D22" s="15" t="s">
        <v>41</v>
      </c>
      <c r="E22" s="17" t="s">
        <v>220</v>
      </c>
      <c r="G22" s="17"/>
      <c r="H22" s="15" t="s">
        <v>81</v>
      </c>
    </row>
    <row r="23" spans="1:8" x14ac:dyDescent="0.2">
      <c r="A23" s="15" t="s">
        <v>935</v>
      </c>
      <c r="B23" s="15" t="s">
        <v>40</v>
      </c>
      <c r="D23" s="15" t="s">
        <v>41</v>
      </c>
      <c r="E23" s="17">
        <v>6665</v>
      </c>
      <c r="G23" s="17"/>
      <c r="H23" s="15" t="s">
        <v>81</v>
      </c>
    </row>
    <row r="24" spans="1:8" x14ac:dyDescent="0.2">
      <c r="A24" s="15" t="s">
        <v>936</v>
      </c>
      <c r="B24" s="15" t="s">
        <v>40</v>
      </c>
      <c r="D24" s="15" t="s">
        <v>41</v>
      </c>
      <c r="E24" s="17" t="s">
        <v>930</v>
      </c>
      <c r="G24" s="17"/>
      <c r="H24" s="15" t="s">
        <v>81</v>
      </c>
    </row>
    <row r="25" spans="1:8" x14ac:dyDescent="0.2">
      <c r="A25" s="15" t="s">
        <v>937</v>
      </c>
      <c r="B25" s="15" t="s">
        <v>40</v>
      </c>
      <c r="D25" s="15" t="s">
        <v>41</v>
      </c>
      <c r="E25" s="17" t="s">
        <v>104</v>
      </c>
      <c r="G25" s="17"/>
      <c r="H25" s="15" t="s">
        <v>69</v>
      </c>
    </row>
    <row r="26" spans="1:8" x14ac:dyDescent="0.2">
      <c r="A26" s="15" t="s">
        <v>938</v>
      </c>
      <c r="B26" s="15" t="s">
        <v>40</v>
      </c>
      <c r="D26" s="15" t="s">
        <v>71</v>
      </c>
      <c r="G26" s="17"/>
      <c r="H26" s="15" t="s">
        <v>69</v>
      </c>
    </row>
    <row r="27" spans="1:8" x14ac:dyDescent="0.2">
      <c r="A27" s="15" t="s">
        <v>939</v>
      </c>
      <c r="B27" s="15" t="s">
        <v>40</v>
      </c>
      <c r="D27" s="15" t="s">
        <v>41</v>
      </c>
      <c r="E27" s="17" t="s">
        <v>220</v>
      </c>
      <c r="G27" s="17"/>
      <c r="H27" s="15" t="s">
        <v>69</v>
      </c>
    </row>
    <row r="28" spans="1:8" x14ac:dyDescent="0.2">
      <c r="A28" s="15" t="s">
        <v>940</v>
      </c>
      <c r="B28" s="15" t="s">
        <v>40</v>
      </c>
      <c r="D28" s="15" t="s">
        <v>41</v>
      </c>
      <c r="E28" s="17" t="s">
        <v>220</v>
      </c>
      <c r="G28" s="17"/>
      <c r="H28" s="15" t="s">
        <v>69</v>
      </c>
    </row>
    <row r="29" spans="1:8" x14ac:dyDescent="0.2">
      <c r="A29" s="15" t="s">
        <v>941</v>
      </c>
      <c r="B29" s="15" t="s">
        <v>40</v>
      </c>
      <c r="D29" s="15" t="s">
        <v>41</v>
      </c>
      <c r="E29" s="17">
        <v>6665</v>
      </c>
      <c r="G29" s="17"/>
      <c r="H29" s="15" t="s">
        <v>69</v>
      </c>
    </row>
    <row r="30" spans="1:8" x14ac:dyDescent="0.2">
      <c r="A30" s="15" t="s">
        <v>942</v>
      </c>
      <c r="B30" s="15" t="s">
        <v>40</v>
      </c>
      <c r="D30" s="15" t="s">
        <v>41</v>
      </c>
      <c r="E30" s="17" t="s">
        <v>930</v>
      </c>
      <c r="G30" s="17"/>
      <c r="H30" s="15" t="s">
        <v>69</v>
      </c>
    </row>
    <row r="31" spans="1:8" x14ac:dyDescent="0.2">
      <c r="A31" s="15" t="s">
        <v>130</v>
      </c>
      <c r="B31" s="15" t="s">
        <v>40</v>
      </c>
      <c r="G31" s="17"/>
    </row>
    <row r="32" spans="1:8" x14ac:dyDescent="0.2">
      <c r="A32" s="15" t="s">
        <v>132</v>
      </c>
      <c r="B32" s="15" t="s">
        <v>40</v>
      </c>
      <c r="G32" s="17"/>
    </row>
    <row r="33" spans="1:8" x14ac:dyDescent="0.2">
      <c r="A33" s="15" t="s">
        <v>59</v>
      </c>
      <c r="B33" s="15" t="s">
        <v>40</v>
      </c>
      <c r="G33" s="17"/>
    </row>
    <row r="34" spans="1:8" x14ac:dyDescent="0.2">
      <c r="A34" s="15" t="s">
        <v>53</v>
      </c>
      <c r="B34" s="15" t="s">
        <v>40</v>
      </c>
      <c r="C34" s="15" t="s">
        <v>41</v>
      </c>
      <c r="D34" s="15" t="s">
        <v>41</v>
      </c>
      <c r="E34" s="17" t="s">
        <v>54</v>
      </c>
      <c r="G34" s="17"/>
    </row>
    <row r="35" spans="1:8" x14ac:dyDescent="0.2">
      <c r="A35" s="15" t="s">
        <v>245</v>
      </c>
      <c r="B35" s="15" t="s">
        <v>46</v>
      </c>
      <c r="C35" s="15" t="s">
        <v>41</v>
      </c>
      <c r="D35" s="15" t="s">
        <v>41</v>
      </c>
      <c r="E35" s="17" t="s">
        <v>246</v>
      </c>
      <c r="F35" s="15" t="s">
        <v>47</v>
      </c>
      <c r="G35" s="17" t="s">
        <v>48</v>
      </c>
      <c r="H35" s="15" t="s">
        <v>247</v>
      </c>
    </row>
    <row r="36" spans="1:8" x14ac:dyDescent="0.2">
      <c r="A36" s="15" t="s">
        <v>312</v>
      </c>
      <c r="B36" s="15" t="s">
        <v>40</v>
      </c>
      <c r="G36" s="17">
        <v>64</v>
      </c>
      <c r="H36" s="15" t="s">
        <v>943</v>
      </c>
    </row>
    <row r="37" spans="1:8" x14ac:dyDescent="0.2">
      <c r="A37" s="15" t="s">
        <v>153</v>
      </c>
      <c r="B37" s="15" t="s">
        <v>40</v>
      </c>
      <c r="G37" s="17">
        <v>64</v>
      </c>
      <c r="H37" s="15" t="s">
        <v>154</v>
      </c>
    </row>
    <row r="38" spans="1:8" x14ac:dyDescent="0.2">
      <c r="A38" s="15" t="s">
        <v>155</v>
      </c>
      <c r="B38" s="15" t="s">
        <v>40</v>
      </c>
      <c r="G38" s="17">
        <v>64</v>
      </c>
      <c r="H38" s="15" t="s">
        <v>156</v>
      </c>
    </row>
    <row r="39" spans="1:8" x14ac:dyDescent="0.2">
      <c r="A39" s="15" t="s">
        <v>157</v>
      </c>
      <c r="B39" s="15" t="s">
        <v>40</v>
      </c>
      <c r="G39" s="17">
        <v>64</v>
      </c>
      <c r="H39" s="15" t="s">
        <v>158</v>
      </c>
    </row>
    <row r="40" spans="1:8" x14ac:dyDescent="0.2">
      <c r="A40" s="15" t="s">
        <v>159</v>
      </c>
      <c r="B40" s="15" t="s">
        <v>40</v>
      </c>
      <c r="G40" s="17">
        <v>64</v>
      </c>
      <c r="H40" s="15" t="s">
        <v>160</v>
      </c>
    </row>
    <row r="41" spans="1:8" x14ac:dyDescent="0.2">
      <c r="A41" s="15" t="s">
        <v>161</v>
      </c>
      <c r="B41" s="15" t="s">
        <v>40</v>
      </c>
      <c r="G41" s="17">
        <v>64</v>
      </c>
      <c r="H41" s="15" t="s">
        <v>162</v>
      </c>
    </row>
    <row r="42" spans="1:8" x14ac:dyDescent="0.2">
      <c r="A42" s="15" t="s">
        <v>163</v>
      </c>
      <c r="B42" s="15" t="s">
        <v>40</v>
      </c>
      <c r="G42" s="17">
        <v>64</v>
      </c>
      <c r="H42" s="15" t="s">
        <v>164</v>
      </c>
    </row>
    <row r="43" spans="1:8" x14ac:dyDescent="0.2">
      <c r="A43" s="15" t="s">
        <v>944</v>
      </c>
      <c r="B43" s="15" t="s">
        <v>40</v>
      </c>
      <c r="G43" s="17">
        <v>128</v>
      </c>
      <c r="H43" s="15" t="s">
        <v>945</v>
      </c>
    </row>
    <row r="44" spans="1:8" x14ac:dyDescent="0.2">
      <c r="A44" s="15" t="s">
        <v>946</v>
      </c>
      <c r="B44" s="15" t="s">
        <v>40</v>
      </c>
      <c r="G44" s="17">
        <v>128</v>
      </c>
      <c r="H44" s="15" t="s">
        <v>947</v>
      </c>
    </row>
    <row r="45" spans="1:8" x14ac:dyDescent="0.2">
      <c r="A45" s="15" t="s">
        <v>948</v>
      </c>
      <c r="B45" s="15" t="s">
        <v>114</v>
      </c>
      <c r="C45" s="15" t="s">
        <v>949</v>
      </c>
      <c r="D45" s="15" t="s">
        <v>41</v>
      </c>
      <c r="E45" s="17">
        <v>1</v>
      </c>
      <c r="F45" s="15" t="s">
        <v>115</v>
      </c>
      <c r="G45" s="17">
        <v>1</v>
      </c>
      <c r="H45" s="15" t="s">
        <v>950</v>
      </c>
    </row>
  </sheetData>
  <autoFilter ref="A1:H45" xr:uid="{6E5063C8-A63B-4082-9D43-8749CA0D49F9}"/>
  <hyperlinks>
    <hyperlink ref="E12" r:id="rId1" xr:uid="{3057F07E-2A11-450D-8BD2-0A6890D72F2D}"/>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BC76F-3059-448D-BCB8-CB4747391EA2}">
  <sheetPr codeName="Sheet12"/>
  <dimension ref="A1:H89"/>
  <sheetViews>
    <sheetView workbookViewId="0">
      <pane ySplit="1" topLeftCell="A2" activePane="bottomLeft" state="frozen"/>
      <selection pane="bottomLeft" activeCell="H2" sqref="H2"/>
    </sheetView>
  </sheetViews>
  <sheetFormatPr defaultColWidth="8.7109375" defaultRowHeight="12.75" x14ac:dyDescent="0.2"/>
  <cols>
    <col min="1" max="1" width="40" style="15" bestFit="1" customWidth="1"/>
    <col min="2" max="2" width="23.42578125" style="15" bestFit="1" customWidth="1"/>
    <col min="3" max="3" width="8.7109375" style="30"/>
    <col min="4" max="4" width="15.140625" style="30" bestFit="1" customWidth="1"/>
    <col min="5" max="5" width="22.42578125" style="17" bestFit="1" customWidth="1"/>
    <col min="6" max="6" width="20.140625" style="15" bestFit="1" customWidth="1"/>
    <col min="7" max="7" width="16.42578125" style="15" bestFit="1" customWidth="1"/>
    <col min="8" max="8" width="142.42578125" style="15" bestFit="1" customWidth="1"/>
    <col min="9" max="16384" width="8.7109375" style="15"/>
  </cols>
  <sheetData>
    <row r="1" spans="1:8" x14ac:dyDescent="0.2">
      <c r="A1" s="22" t="s">
        <v>32</v>
      </c>
      <c r="B1" s="22" t="s">
        <v>33</v>
      </c>
      <c r="C1" s="80" t="s">
        <v>34</v>
      </c>
      <c r="D1" s="80" t="s">
        <v>3</v>
      </c>
      <c r="E1" s="23" t="s">
        <v>35</v>
      </c>
      <c r="F1" s="22" t="s">
        <v>36</v>
      </c>
      <c r="G1" s="23" t="s">
        <v>37</v>
      </c>
      <c r="H1" s="22" t="s">
        <v>38</v>
      </c>
    </row>
    <row r="2" spans="1:8" x14ac:dyDescent="0.2">
      <c r="A2" s="47" t="s">
        <v>412</v>
      </c>
      <c r="B2" s="47" t="s">
        <v>40</v>
      </c>
      <c r="C2" s="186" t="s">
        <v>41</v>
      </c>
      <c r="D2" s="186" t="s">
        <v>41</v>
      </c>
      <c r="E2" s="167" t="s">
        <v>96</v>
      </c>
      <c r="F2" s="47"/>
      <c r="G2" s="167">
        <v>128</v>
      </c>
      <c r="H2" s="47" t="s">
        <v>951</v>
      </c>
    </row>
    <row r="3" spans="1:8" x14ac:dyDescent="0.2">
      <c r="A3" s="47" t="s">
        <v>187</v>
      </c>
      <c r="B3" s="47" t="s">
        <v>40</v>
      </c>
      <c r="C3" s="186" t="s">
        <v>41</v>
      </c>
      <c r="D3" s="186" t="s">
        <v>41</v>
      </c>
      <c r="E3" s="167" t="s">
        <v>96</v>
      </c>
      <c r="F3" s="47"/>
      <c r="G3" s="167">
        <v>128</v>
      </c>
      <c r="H3" s="47" t="s">
        <v>952</v>
      </c>
    </row>
    <row r="4" spans="1:8" x14ac:dyDescent="0.2">
      <c r="A4" s="15" t="s">
        <v>118</v>
      </c>
      <c r="B4" s="15" t="s">
        <v>40</v>
      </c>
      <c r="G4" s="17"/>
      <c r="H4" s="15" t="s">
        <v>423</v>
      </c>
    </row>
    <row r="5" spans="1:8" s="47" customFormat="1" x14ac:dyDescent="0.2">
      <c r="A5" s="47" t="s">
        <v>416</v>
      </c>
      <c r="B5" s="47" t="s">
        <v>40</v>
      </c>
      <c r="C5" s="186" t="s">
        <v>41</v>
      </c>
      <c r="D5" s="186" t="s">
        <v>41</v>
      </c>
      <c r="E5" s="167" t="s">
        <v>869</v>
      </c>
      <c r="G5" s="167">
        <v>128</v>
      </c>
      <c r="H5" s="47" t="s">
        <v>953</v>
      </c>
    </row>
    <row r="6" spans="1:8" x14ac:dyDescent="0.2">
      <c r="A6" s="15" t="s">
        <v>839</v>
      </c>
      <c r="B6" s="15" t="s">
        <v>40</v>
      </c>
      <c r="D6" s="30" t="s">
        <v>71</v>
      </c>
      <c r="G6" s="17">
        <v>256</v>
      </c>
      <c r="H6" s="15" t="s">
        <v>954</v>
      </c>
    </row>
    <row r="7" spans="1:8" x14ac:dyDescent="0.2">
      <c r="A7" s="173" t="s">
        <v>955</v>
      </c>
      <c r="B7" s="173" t="s">
        <v>40</v>
      </c>
      <c r="C7" s="190"/>
      <c r="D7" s="190"/>
      <c r="E7" s="174"/>
      <c r="F7" s="173"/>
      <c r="G7" s="174"/>
      <c r="H7" s="173" t="s">
        <v>5191</v>
      </c>
    </row>
    <row r="8" spans="1:8" x14ac:dyDescent="0.2">
      <c r="A8" s="47" t="s">
        <v>188</v>
      </c>
      <c r="B8" s="47" t="s">
        <v>40</v>
      </c>
      <c r="C8" s="186" t="s">
        <v>41</v>
      </c>
      <c r="D8" s="186" t="s">
        <v>41</v>
      </c>
      <c r="E8" s="167" t="s">
        <v>956</v>
      </c>
      <c r="F8" s="47"/>
      <c r="G8" s="167">
        <v>192</v>
      </c>
      <c r="H8" s="47" t="s">
        <v>957</v>
      </c>
    </row>
    <row r="9" spans="1:8" x14ac:dyDescent="0.2">
      <c r="A9" s="15" t="s">
        <v>958</v>
      </c>
      <c r="B9" s="15" t="s">
        <v>40</v>
      </c>
      <c r="G9" s="17">
        <v>128</v>
      </c>
      <c r="H9" s="15" t="s">
        <v>959</v>
      </c>
    </row>
    <row r="10" spans="1:8" x14ac:dyDescent="0.2">
      <c r="A10" s="15" t="s">
        <v>960</v>
      </c>
      <c r="B10" s="15" t="s">
        <v>40</v>
      </c>
      <c r="G10" s="17">
        <v>64</v>
      </c>
      <c r="H10" s="15" t="s">
        <v>961</v>
      </c>
    </row>
    <row r="11" spans="1:8" x14ac:dyDescent="0.2">
      <c r="A11" s="15" t="s">
        <v>962</v>
      </c>
      <c r="B11" s="15" t="s">
        <v>114</v>
      </c>
      <c r="C11" s="30" t="s">
        <v>41</v>
      </c>
      <c r="D11" s="30" t="s">
        <v>41</v>
      </c>
      <c r="E11" s="17">
        <v>1</v>
      </c>
      <c r="F11" s="15" t="s">
        <v>115</v>
      </c>
      <c r="G11" s="17">
        <v>1</v>
      </c>
      <c r="H11" s="15" t="s">
        <v>963</v>
      </c>
    </row>
    <row r="12" spans="1:8" x14ac:dyDescent="0.2">
      <c r="A12" s="15" t="s">
        <v>964</v>
      </c>
      <c r="B12" s="15" t="s">
        <v>40</v>
      </c>
      <c r="G12" s="17">
        <v>64</v>
      </c>
      <c r="H12" s="15" t="s">
        <v>965</v>
      </c>
    </row>
    <row r="13" spans="1:8" x14ac:dyDescent="0.2">
      <c r="A13" s="15" t="s">
        <v>966</v>
      </c>
      <c r="B13" s="15" t="s">
        <v>40</v>
      </c>
      <c r="D13" s="30" t="s">
        <v>41</v>
      </c>
      <c r="E13" s="24" t="s">
        <v>200</v>
      </c>
      <c r="G13" s="17">
        <v>512</v>
      </c>
      <c r="H13" s="15" t="s">
        <v>967</v>
      </c>
    </row>
    <row r="14" spans="1:8" x14ac:dyDescent="0.2">
      <c r="A14" s="15" t="s">
        <v>968</v>
      </c>
      <c r="B14" s="15" t="s">
        <v>40</v>
      </c>
      <c r="G14" s="17">
        <v>64</v>
      </c>
      <c r="H14" s="15" t="s">
        <v>969</v>
      </c>
    </row>
    <row r="15" spans="1:8" x14ac:dyDescent="0.2">
      <c r="A15" s="15" t="s">
        <v>970</v>
      </c>
      <c r="B15" s="15" t="s">
        <v>40</v>
      </c>
      <c r="G15" s="17">
        <v>64</v>
      </c>
      <c r="H15" s="15" t="s">
        <v>971</v>
      </c>
    </row>
    <row r="16" spans="1:8" x14ac:dyDescent="0.2">
      <c r="A16" s="15" t="s">
        <v>972</v>
      </c>
      <c r="B16" s="15" t="s">
        <v>40</v>
      </c>
      <c r="G16" s="17">
        <v>512</v>
      </c>
      <c r="H16" s="15" t="s">
        <v>973</v>
      </c>
    </row>
    <row r="17" spans="1:8" x14ac:dyDescent="0.2">
      <c r="A17" s="15" t="s">
        <v>974</v>
      </c>
      <c r="B17" s="15" t="s">
        <v>40</v>
      </c>
      <c r="G17" s="17">
        <v>64</v>
      </c>
      <c r="H17" s="15" t="s">
        <v>975</v>
      </c>
    </row>
    <row r="18" spans="1:8" x14ac:dyDescent="0.2">
      <c r="A18" s="15" t="s">
        <v>976</v>
      </c>
      <c r="B18" s="15" t="s">
        <v>40</v>
      </c>
      <c r="G18" s="17">
        <v>64</v>
      </c>
      <c r="H18" s="15" t="s">
        <v>977</v>
      </c>
    </row>
    <row r="19" spans="1:8" x14ac:dyDescent="0.2">
      <c r="A19" s="15" t="s">
        <v>978</v>
      </c>
      <c r="B19" s="15" t="s">
        <v>40</v>
      </c>
      <c r="G19" s="17">
        <v>64</v>
      </c>
      <c r="H19" s="15" t="s">
        <v>979</v>
      </c>
    </row>
    <row r="20" spans="1:8" x14ac:dyDescent="0.2">
      <c r="A20" s="15" t="s">
        <v>980</v>
      </c>
      <c r="B20" s="15" t="s">
        <v>40</v>
      </c>
      <c r="G20" s="17">
        <v>64</v>
      </c>
      <c r="H20" s="15" t="s">
        <v>981</v>
      </c>
    </row>
    <row r="21" spans="1:8" x14ac:dyDescent="0.2">
      <c r="A21" s="15" t="s">
        <v>982</v>
      </c>
      <c r="B21" s="15" t="s">
        <v>40</v>
      </c>
      <c r="G21" s="17">
        <v>64</v>
      </c>
      <c r="H21" s="15" t="s">
        <v>983</v>
      </c>
    </row>
    <row r="22" spans="1:8" x14ac:dyDescent="0.2">
      <c r="A22" s="15" t="s">
        <v>506</v>
      </c>
      <c r="B22" s="15" t="s">
        <v>40</v>
      </c>
      <c r="G22" s="17">
        <v>64</v>
      </c>
      <c r="H22" s="15" t="s">
        <v>984</v>
      </c>
    </row>
    <row r="23" spans="1:8" x14ac:dyDescent="0.2">
      <c r="A23" s="15" t="s">
        <v>985</v>
      </c>
      <c r="B23" s="15" t="s">
        <v>40</v>
      </c>
      <c r="G23" s="17">
        <v>64</v>
      </c>
      <c r="H23" s="15" t="s">
        <v>986</v>
      </c>
    </row>
    <row r="24" spans="1:8" x14ac:dyDescent="0.2">
      <c r="A24" s="15" t="s">
        <v>987</v>
      </c>
      <c r="B24" s="15" t="s">
        <v>779</v>
      </c>
      <c r="F24" s="15" t="s">
        <v>263</v>
      </c>
      <c r="G24" s="17"/>
      <c r="H24" s="15" t="s">
        <v>988</v>
      </c>
    </row>
    <row r="25" spans="1:8" x14ac:dyDescent="0.2">
      <c r="A25" s="15" t="s">
        <v>270</v>
      </c>
      <c r="B25" s="15" t="s">
        <v>271</v>
      </c>
      <c r="D25" s="30" t="s">
        <v>41</v>
      </c>
      <c r="E25" s="17">
        <v>4</v>
      </c>
      <c r="F25" s="15" t="s">
        <v>61</v>
      </c>
      <c r="G25" s="17"/>
      <c r="H25" s="15" t="s">
        <v>989</v>
      </c>
    </row>
    <row r="26" spans="1:8" x14ac:dyDescent="0.2">
      <c r="A26" s="15" t="s">
        <v>990</v>
      </c>
      <c r="B26" s="15" t="s">
        <v>114</v>
      </c>
      <c r="C26" s="30" t="s">
        <v>41</v>
      </c>
      <c r="D26" s="30" t="s">
        <v>41</v>
      </c>
      <c r="E26" s="17">
        <v>1</v>
      </c>
      <c r="F26" s="15" t="s">
        <v>115</v>
      </c>
      <c r="G26" s="17">
        <v>1</v>
      </c>
      <c r="H26" s="15" t="s">
        <v>991</v>
      </c>
    </row>
    <row r="27" spans="1:8" x14ac:dyDescent="0.2">
      <c r="A27" s="15" t="s">
        <v>992</v>
      </c>
      <c r="B27" s="15" t="s">
        <v>40</v>
      </c>
      <c r="G27" s="17">
        <v>256</v>
      </c>
      <c r="H27" s="15" t="s">
        <v>993</v>
      </c>
    </row>
    <row r="28" spans="1:8" x14ac:dyDescent="0.2">
      <c r="A28" s="15" t="s">
        <v>994</v>
      </c>
      <c r="B28" s="15" t="s">
        <v>40</v>
      </c>
      <c r="G28" s="17"/>
      <c r="H28" s="15" t="s">
        <v>995</v>
      </c>
    </row>
    <row r="29" spans="1:8" x14ac:dyDescent="0.2">
      <c r="A29" s="15" t="s">
        <v>996</v>
      </c>
      <c r="B29" s="15" t="s">
        <v>40</v>
      </c>
      <c r="G29" s="17">
        <v>64</v>
      </c>
      <c r="H29" s="15" t="s">
        <v>997</v>
      </c>
    </row>
    <row r="30" spans="1:8" x14ac:dyDescent="0.2">
      <c r="A30" s="15" t="s">
        <v>998</v>
      </c>
      <c r="B30" s="15" t="s">
        <v>40</v>
      </c>
      <c r="G30" s="17">
        <v>64</v>
      </c>
      <c r="H30" s="15" t="s">
        <v>999</v>
      </c>
    </row>
    <row r="31" spans="1:8" x14ac:dyDescent="0.2">
      <c r="A31" s="15" t="s">
        <v>387</v>
      </c>
      <c r="B31" s="15" t="s">
        <v>114</v>
      </c>
      <c r="F31" s="15" t="s">
        <v>115</v>
      </c>
      <c r="G31" s="17">
        <v>1</v>
      </c>
      <c r="H31" s="15" t="s">
        <v>1000</v>
      </c>
    </row>
    <row r="32" spans="1:8" x14ac:dyDescent="0.2">
      <c r="A32" s="15" t="s">
        <v>403</v>
      </c>
      <c r="B32" s="15" t="s">
        <v>114</v>
      </c>
      <c r="F32" s="15" t="s">
        <v>115</v>
      </c>
      <c r="G32" s="17">
        <v>1</v>
      </c>
      <c r="H32" s="15" t="s">
        <v>1001</v>
      </c>
    </row>
    <row r="33" spans="1:8" x14ac:dyDescent="0.2">
      <c r="A33" s="15" t="s">
        <v>1002</v>
      </c>
      <c r="B33" s="15" t="s">
        <v>114</v>
      </c>
      <c r="F33" s="15" t="s">
        <v>115</v>
      </c>
      <c r="G33" s="17">
        <v>1</v>
      </c>
      <c r="H33" s="15" t="s">
        <v>1003</v>
      </c>
    </row>
    <row r="34" spans="1:8" x14ac:dyDescent="0.2">
      <c r="A34" s="15" t="s">
        <v>389</v>
      </c>
      <c r="B34" s="15" t="s">
        <v>46</v>
      </c>
      <c r="F34" s="15" t="s">
        <v>47</v>
      </c>
      <c r="G34" s="17" t="s">
        <v>48</v>
      </c>
      <c r="H34" s="15" t="s">
        <v>1004</v>
      </c>
    </row>
    <row r="35" spans="1:8" x14ac:dyDescent="0.2">
      <c r="A35" s="15" t="s">
        <v>294</v>
      </c>
      <c r="B35" s="15" t="s">
        <v>46</v>
      </c>
      <c r="F35" s="15" t="s">
        <v>47</v>
      </c>
      <c r="G35" s="17" t="s">
        <v>48</v>
      </c>
      <c r="H35" s="15" t="s">
        <v>1005</v>
      </c>
    </row>
    <row r="36" spans="1:8" x14ac:dyDescent="0.2">
      <c r="A36" s="15" t="s">
        <v>374</v>
      </c>
      <c r="B36" s="15" t="s">
        <v>114</v>
      </c>
      <c r="F36" s="15" t="s">
        <v>115</v>
      </c>
      <c r="G36" s="17">
        <v>1</v>
      </c>
      <c r="H36" s="15" t="s">
        <v>1006</v>
      </c>
    </row>
    <row r="37" spans="1:8" x14ac:dyDescent="0.2">
      <c r="A37" s="15" t="s">
        <v>1007</v>
      </c>
      <c r="B37" s="15" t="s">
        <v>46</v>
      </c>
      <c r="F37" s="15" t="s">
        <v>47</v>
      </c>
      <c r="G37" s="17" t="s">
        <v>48</v>
      </c>
      <c r="H37" s="15" t="s">
        <v>1008</v>
      </c>
    </row>
    <row r="38" spans="1:8" x14ac:dyDescent="0.2">
      <c r="A38" s="15" t="s">
        <v>1009</v>
      </c>
      <c r="B38" s="15" t="s">
        <v>271</v>
      </c>
      <c r="F38" s="15" t="s">
        <v>61</v>
      </c>
      <c r="G38" s="17"/>
      <c r="H38" s="15" t="s">
        <v>1010</v>
      </c>
    </row>
    <row r="39" spans="1:8" x14ac:dyDescent="0.2">
      <c r="A39" s="15" t="s">
        <v>1011</v>
      </c>
      <c r="B39" s="15" t="s">
        <v>271</v>
      </c>
      <c r="F39" s="15" t="s">
        <v>61</v>
      </c>
      <c r="G39" s="17"/>
      <c r="H39" s="15" t="s">
        <v>1012</v>
      </c>
    </row>
    <row r="40" spans="1:8" x14ac:dyDescent="0.2">
      <c r="A40" s="15" t="s">
        <v>1013</v>
      </c>
      <c r="B40" s="15" t="s">
        <v>262</v>
      </c>
      <c r="F40" s="15" t="s">
        <v>263</v>
      </c>
      <c r="G40" s="17"/>
      <c r="H40" s="15" t="s">
        <v>1014</v>
      </c>
    </row>
    <row r="41" spans="1:8" x14ac:dyDescent="0.2">
      <c r="A41" s="15" t="s">
        <v>1015</v>
      </c>
      <c r="B41" s="15" t="s">
        <v>262</v>
      </c>
      <c r="D41" s="30" t="s">
        <v>71</v>
      </c>
      <c r="E41" s="17">
        <v>1</v>
      </c>
      <c r="F41" s="15" t="s">
        <v>263</v>
      </c>
      <c r="G41" s="17"/>
      <c r="H41" s="15" t="s">
        <v>1016</v>
      </c>
    </row>
    <row r="42" spans="1:8" x14ac:dyDescent="0.2">
      <c r="A42" s="15" t="s">
        <v>1017</v>
      </c>
      <c r="B42" s="15" t="s">
        <v>40</v>
      </c>
      <c r="G42" s="17">
        <v>128</v>
      </c>
      <c r="H42" s="15" t="s">
        <v>1018</v>
      </c>
    </row>
    <row r="43" spans="1:8" x14ac:dyDescent="0.2">
      <c r="A43" s="15" t="s">
        <v>1019</v>
      </c>
      <c r="B43" s="15" t="s">
        <v>40</v>
      </c>
      <c r="G43" s="17">
        <v>128</v>
      </c>
      <c r="H43" s="15" t="s">
        <v>1018</v>
      </c>
    </row>
    <row r="44" spans="1:8" x14ac:dyDescent="0.2">
      <c r="A44" s="15" t="s">
        <v>1020</v>
      </c>
      <c r="B44" s="15" t="s">
        <v>40</v>
      </c>
      <c r="G44" s="17">
        <v>256</v>
      </c>
      <c r="H44" s="15" t="s">
        <v>1018</v>
      </c>
    </row>
    <row r="45" spans="1:8" x14ac:dyDescent="0.2">
      <c r="A45" s="15" t="s">
        <v>405</v>
      </c>
      <c r="B45" s="15" t="s">
        <v>114</v>
      </c>
      <c r="F45" s="15" t="s">
        <v>115</v>
      </c>
      <c r="G45" s="17">
        <v>1</v>
      </c>
      <c r="H45" s="15" t="s">
        <v>406</v>
      </c>
    </row>
    <row r="46" spans="1:8" x14ac:dyDescent="0.2">
      <c r="A46" s="15" t="s">
        <v>1021</v>
      </c>
      <c r="B46" s="15" t="s">
        <v>262</v>
      </c>
      <c r="F46" s="15" t="s">
        <v>263</v>
      </c>
      <c r="G46" s="17"/>
      <c r="H46" s="15" t="s">
        <v>1022</v>
      </c>
    </row>
    <row r="47" spans="1:8" x14ac:dyDescent="0.2">
      <c r="A47" s="15" t="s">
        <v>314</v>
      </c>
      <c r="B47" s="15" t="s">
        <v>46</v>
      </c>
      <c r="F47" s="15" t="s">
        <v>47</v>
      </c>
      <c r="G47" s="17" t="s">
        <v>48</v>
      </c>
      <c r="H47" s="15" t="s">
        <v>1023</v>
      </c>
    </row>
    <row r="48" spans="1:8" x14ac:dyDescent="0.2">
      <c r="A48" s="15" t="s">
        <v>572</v>
      </c>
      <c r="B48" s="15" t="s">
        <v>40</v>
      </c>
      <c r="G48" s="17">
        <v>128</v>
      </c>
      <c r="H48" s="15" t="s">
        <v>1024</v>
      </c>
    </row>
    <row r="49" spans="1:8" x14ac:dyDescent="0.2">
      <c r="A49" s="15" t="s">
        <v>574</v>
      </c>
      <c r="B49" s="15" t="s">
        <v>40</v>
      </c>
      <c r="G49" s="17">
        <v>128</v>
      </c>
      <c r="H49" s="15" t="s">
        <v>1024</v>
      </c>
    </row>
    <row r="50" spans="1:8" x14ac:dyDescent="0.2">
      <c r="A50" s="15" t="s">
        <v>1025</v>
      </c>
      <c r="B50" s="15" t="s">
        <v>40</v>
      </c>
      <c r="G50" s="17">
        <v>64</v>
      </c>
      <c r="H50" s="15" t="s">
        <v>1026</v>
      </c>
    </row>
    <row r="51" spans="1:8" x14ac:dyDescent="0.2">
      <c r="A51" s="15" t="s">
        <v>372</v>
      </c>
      <c r="B51" s="15" t="s">
        <v>40</v>
      </c>
      <c r="G51" s="17">
        <v>64</v>
      </c>
      <c r="H51" s="15" t="s">
        <v>1027</v>
      </c>
    </row>
    <row r="52" spans="1:8" x14ac:dyDescent="0.2">
      <c r="A52" s="15" t="s">
        <v>407</v>
      </c>
      <c r="B52" s="15" t="s">
        <v>40</v>
      </c>
      <c r="G52" s="17">
        <v>128</v>
      </c>
      <c r="H52" s="15" t="s">
        <v>1028</v>
      </c>
    </row>
    <row r="53" spans="1:8" x14ac:dyDescent="0.2">
      <c r="A53" s="15" t="s">
        <v>408</v>
      </c>
      <c r="B53" s="15" t="s">
        <v>40</v>
      </c>
      <c r="G53" s="17">
        <v>128</v>
      </c>
      <c r="H53" s="15" t="s">
        <v>1029</v>
      </c>
    </row>
    <row r="54" spans="1:8" x14ac:dyDescent="0.2">
      <c r="A54" s="15" t="s">
        <v>1030</v>
      </c>
      <c r="B54" s="15" t="s">
        <v>46</v>
      </c>
      <c r="F54" s="15" t="s">
        <v>47</v>
      </c>
      <c r="G54" s="17" t="s">
        <v>48</v>
      </c>
      <c r="H54" s="15" t="s">
        <v>411</v>
      </c>
    </row>
    <row r="55" spans="1:8" x14ac:dyDescent="0.2">
      <c r="A55" s="15" t="s">
        <v>588</v>
      </c>
      <c r="B55" s="15" t="s">
        <v>40</v>
      </c>
      <c r="G55" s="17"/>
      <c r="H55" s="15" t="s">
        <v>1031</v>
      </c>
    </row>
    <row r="56" spans="1:8" x14ac:dyDescent="0.2">
      <c r="A56" s="15" t="s">
        <v>590</v>
      </c>
      <c r="B56" s="15" t="s">
        <v>40</v>
      </c>
      <c r="G56" s="17"/>
      <c r="H56" s="15" t="s">
        <v>1032</v>
      </c>
    </row>
    <row r="57" spans="1:8" x14ac:dyDescent="0.2">
      <c r="A57" s="15" t="s">
        <v>378</v>
      </c>
      <c r="B57" s="15" t="s">
        <v>46</v>
      </c>
      <c r="F57" s="15" t="s">
        <v>47</v>
      </c>
      <c r="G57" s="17" t="s">
        <v>48</v>
      </c>
      <c r="H57" s="15" t="s">
        <v>1033</v>
      </c>
    </row>
    <row r="58" spans="1:8" x14ac:dyDescent="0.2">
      <c r="A58" s="15" t="s">
        <v>1034</v>
      </c>
      <c r="B58" s="15" t="s">
        <v>262</v>
      </c>
      <c r="F58" s="15" t="s">
        <v>263</v>
      </c>
      <c r="G58" s="17"/>
      <c r="H58" s="15" t="s">
        <v>1035</v>
      </c>
    </row>
    <row r="59" spans="1:8" x14ac:dyDescent="0.2">
      <c r="A59" s="15" t="s">
        <v>1036</v>
      </c>
      <c r="B59" s="15" t="s">
        <v>262</v>
      </c>
      <c r="F59" s="15" t="s">
        <v>263</v>
      </c>
      <c r="G59" s="17"/>
      <c r="H59" s="15" t="s">
        <v>1037</v>
      </c>
    </row>
    <row r="60" spans="1:8" x14ac:dyDescent="0.2">
      <c r="A60" s="15" t="s">
        <v>1038</v>
      </c>
      <c r="B60" s="15" t="s">
        <v>40</v>
      </c>
      <c r="G60" s="17">
        <v>128</v>
      </c>
      <c r="H60" s="15" t="s">
        <v>1039</v>
      </c>
    </row>
    <row r="61" spans="1:8" x14ac:dyDescent="0.2">
      <c r="A61" s="15" t="s">
        <v>1040</v>
      </c>
      <c r="B61" s="15" t="s">
        <v>40</v>
      </c>
      <c r="G61" s="17">
        <v>128</v>
      </c>
      <c r="H61" s="15" t="s">
        <v>1039</v>
      </c>
    </row>
    <row r="62" spans="1:8" x14ac:dyDescent="0.2">
      <c r="A62" s="15" t="s">
        <v>1041</v>
      </c>
      <c r="B62" s="15" t="s">
        <v>40</v>
      </c>
      <c r="G62" s="17">
        <v>128</v>
      </c>
      <c r="H62" s="15" t="s">
        <v>1039</v>
      </c>
    </row>
    <row r="63" spans="1:8" x14ac:dyDescent="0.2">
      <c r="A63" s="15" t="s">
        <v>1042</v>
      </c>
      <c r="B63" s="15" t="s">
        <v>40</v>
      </c>
      <c r="G63" s="17">
        <v>128</v>
      </c>
      <c r="H63" s="15" t="s">
        <v>1039</v>
      </c>
    </row>
    <row r="64" spans="1:8" x14ac:dyDescent="0.2">
      <c r="A64" s="15" t="s">
        <v>1043</v>
      </c>
      <c r="B64" s="15" t="s">
        <v>40</v>
      </c>
      <c r="G64" s="17">
        <v>128</v>
      </c>
      <c r="H64" s="15" t="s">
        <v>1039</v>
      </c>
    </row>
    <row r="65" spans="1:8" x14ac:dyDescent="0.2">
      <c r="A65" s="15" t="s">
        <v>1044</v>
      </c>
      <c r="B65" s="15" t="s">
        <v>40</v>
      </c>
      <c r="G65" s="17">
        <v>128</v>
      </c>
      <c r="H65" s="15" t="s">
        <v>1039</v>
      </c>
    </row>
    <row r="66" spans="1:8" x14ac:dyDescent="0.2">
      <c r="A66" s="15" t="s">
        <v>1045</v>
      </c>
      <c r="B66" s="15" t="s">
        <v>40</v>
      </c>
      <c r="G66" s="17">
        <v>128</v>
      </c>
      <c r="H66" s="15" t="s">
        <v>1039</v>
      </c>
    </row>
    <row r="67" spans="1:8" x14ac:dyDescent="0.2">
      <c r="A67" s="15" t="s">
        <v>1046</v>
      </c>
      <c r="B67" s="15" t="s">
        <v>40</v>
      </c>
      <c r="G67" s="17">
        <v>128</v>
      </c>
      <c r="H67" s="15" t="s">
        <v>1039</v>
      </c>
    </row>
    <row r="68" spans="1:8" x14ac:dyDescent="0.2">
      <c r="A68" s="15" t="s">
        <v>1047</v>
      </c>
      <c r="B68" s="15" t="s">
        <v>271</v>
      </c>
      <c r="F68" s="15" t="s">
        <v>61</v>
      </c>
      <c r="G68" s="17"/>
      <c r="H68" s="15" t="s">
        <v>1048</v>
      </c>
    </row>
    <row r="69" spans="1:8" x14ac:dyDescent="0.2">
      <c r="A69" s="15" t="s">
        <v>1049</v>
      </c>
      <c r="B69" s="15" t="s">
        <v>46</v>
      </c>
      <c r="F69" s="15" t="s">
        <v>47</v>
      </c>
      <c r="G69" s="17" t="s">
        <v>48</v>
      </c>
      <c r="H69" s="15" t="s">
        <v>1050</v>
      </c>
    </row>
    <row r="70" spans="1:8" x14ac:dyDescent="0.2">
      <c r="A70" s="15" t="s">
        <v>1051</v>
      </c>
      <c r="B70" s="15" t="s">
        <v>40</v>
      </c>
      <c r="G70" s="17">
        <v>128</v>
      </c>
      <c r="H70" s="15" t="s">
        <v>1052</v>
      </c>
    </row>
    <row r="71" spans="1:8" x14ac:dyDescent="0.2">
      <c r="A71" s="15" t="s">
        <v>1053</v>
      </c>
      <c r="B71" s="15" t="s">
        <v>40</v>
      </c>
      <c r="G71" s="17">
        <v>128</v>
      </c>
      <c r="H71" s="15" t="s">
        <v>1052</v>
      </c>
    </row>
    <row r="72" spans="1:8" x14ac:dyDescent="0.2">
      <c r="A72" s="15" t="s">
        <v>1054</v>
      </c>
      <c r="B72" s="15" t="s">
        <v>262</v>
      </c>
      <c r="F72" s="15" t="s">
        <v>263</v>
      </c>
      <c r="G72" s="17"/>
      <c r="H72" s="15" t="s">
        <v>1055</v>
      </c>
    </row>
    <row r="73" spans="1:8" x14ac:dyDescent="0.2">
      <c r="A73" s="15" t="s">
        <v>1056</v>
      </c>
      <c r="B73" s="15" t="s">
        <v>262</v>
      </c>
      <c r="F73" s="15" t="s">
        <v>263</v>
      </c>
      <c r="G73" s="17"/>
      <c r="H73" s="15" t="s">
        <v>1057</v>
      </c>
    </row>
    <row r="74" spans="1:8" x14ac:dyDescent="0.2">
      <c r="A74" s="15" t="s">
        <v>1058</v>
      </c>
      <c r="B74" s="15" t="s">
        <v>262</v>
      </c>
      <c r="F74" s="15" t="s">
        <v>263</v>
      </c>
      <c r="G74" s="17"/>
      <c r="H74" s="15" t="s">
        <v>1059</v>
      </c>
    </row>
    <row r="75" spans="1:8" x14ac:dyDescent="0.2">
      <c r="A75" s="15" t="s">
        <v>1060</v>
      </c>
      <c r="B75" s="15" t="s">
        <v>262</v>
      </c>
      <c r="F75" s="15" t="s">
        <v>263</v>
      </c>
      <c r="G75" s="17"/>
      <c r="H75" s="15" t="s">
        <v>1061</v>
      </c>
    </row>
    <row r="76" spans="1:8" x14ac:dyDescent="0.2">
      <c r="A76" s="15" t="s">
        <v>410</v>
      </c>
      <c r="B76" s="15" t="s">
        <v>114</v>
      </c>
      <c r="F76" s="15" t="s">
        <v>115</v>
      </c>
      <c r="G76" s="17"/>
      <c r="H76" s="15" t="s">
        <v>1062</v>
      </c>
    </row>
    <row r="77" spans="1:8" x14ac:dyDescent="0.2">
      <c r="A77" s="15" t="s">
        <v>1063</v>
      </c>
      <c r="B77" s="15" t="s">
        <v>40</v>
      </c>
      <c r="G77" s="17">
        <v>64</v>
      </c>
      <c r="H77" s="15" t="s">
        <v>1064</v>
      </c>
    </row>
    <row r="78" spans="1:8" x14ac:dyDescent="0.2">
      <c r="A78" s="15" t="s">
        <v>1065</v>
      </c>
      <c r="B78" s="15" t="s">
        <v>114</v>
      </c>
      <c r="F78" s="15" t="s">
        <v>115</v>
      </c>
      <c r="G78" s="17">
        <v>1</v>
      </c>
      <c r="H78" s="15" t="s">
        <v>1066</v>
      </c>
    </row>
    <row r="79" spans="1:8" x14ac:dyDescent="0.2">
      <c r="A79" s="15" t="s">
        <v>1067</v>
      </c>
      <c r="B79" s="15" t="s">
        <v>46</v>
      </c>
      <c r="F79" s="15" t="s">
        <v>47</v>
      </c>
      <c r="G79" s="17" t="s">
        <v>48</v>
      </c>
      <c r="H79" s="15" t="s">
        <v>1068</v>
      </c>
    </row>
    <row r="80" spans="1:8" x14ac:dyDescent="0.2">
      <c r="A80" s="15" t="s">
        <v>179</v>
      </c>
      <c r="B80" s="15" t="s">
        <v>40</v>
      </c>
      <c r="G80" s="17">
        <v>128</v>
      </c>
      <c r="H80" s="15" t="s">
        <v>180</v>
      </c>
    </row>
    <row r="81" spans="1:8" x14ac:dyDescent="0.2">
      <c r="A81" s="15" t="s">
        <v>409</v>
      </c>
      <c r="B81" s="15" t="s">
        <v>40</v>
      </c>
      <c r="G81" s="17">
        <v>128</v>
      </c>
      <c r="H81" s="15" t="s">
        <v>180</v>
      </c>
    </row>
    <row r="82" spans="1:8" x14ac:dyDescent="0.2">
      <c r="A82" s="15" t="s">
        <v>1069</v>
      </c>
      <c r="B82" s="15" t="s">
        <v>40</v>
      </c>
      <c r="G82" s="17">
        <v>128</v>
      </c>
      <c r="H82" s="15" t="s">
        <v>1070</v>
      </c>
    </row>
    <row r="83" spans="1:8" x14ac:dyDescent="0.2">
      <c r="A83" s="15" t="s">
        <v>1071</v>
      </c>
      <c r="B83" s="15" t="s">
        <v>40</v>
      </c>
      <c r="G83" s="17">
        <v>256</v>
      </c>
      <c r="H83" s="15" t="s">
        <v>1072</v>
      </c>
    </row>
    <row r="84" spans="1:8" x14ac:dyDescent="0.2">
      <c r="A84" s="15" t="s">
        <v>1073</v>
      </c>
      <c r="B84" s="15" t="s">
        <v>40</v>
      </c>
      <c r="G84" s="17">
        <v>128</v>
      </c>
      <c r="H84" s="15" t="s">
        <v>1074</v>
      </c>
    </row>
    <row r="85" spans="1:8" x14ac:dyDescent="0.2">
      <c r="A85" s="15" t="s">
        <v>1075</v>
      </c>
      <c r="B85" s="15" t="s">
        <v>262</v>
      </c>
      <c r="F85" s="15" t="s">
        <v>263</v>
      </c>
      <c r="G85" s="17"/>
      <c r="H85" s="15" t="s">
        <v>1076</v>
      </c>
    </row>
    <row r="86" spans="1:8" x14ac:dyDescent="0.2">
      <c r="A86" s="15" t="s">
        <v>1077</v>
      </c>
      <c r="B86" s="15" t="s">
        <v>262</v>
      </c>
      <c r="F86" s="15" t="s">
        <v>263</v>
      </c>
      <c r="G86" s="17"/>
      <c r="H86" s="15" t="s">
        <v>1078</v>
      </c>
    </row>
    <row r="87" spans="1:8" x14ac:dyDescent="0.2">
      <c r="A87" s="15" t="s">
        <v>948</v>
      </c>
      <c r="B87" s="15" t="s">
        <v>114</v>
      </c>
      <c r="F87" s="15" t="s">
        <v>115</v>
      </c>
      <c r="G87" s="17">
        <v>1</v>
      </c>
      <c r="H87" s="15" t="s">
        <v>1079</v>
      </c>
    </row>
    <row r="88" spans="1:8" x14ac:dyDescent="0.2">
      <c r="A88" s="15" t="s">
        <v>1080</v>
      </c>
      <c r="B88" s="15" t="s">
        <v>262</v>
      </c>
      <c r="F88" s="15" t="s">
        <v>263</v>
      </c>
      <c r="G88" s="17"/>
      <c r="H88" s="15" t="s">
        <v>1081</v>
      </c>
    </row>
    <row r="89" spans="1:8" x14ac:dyDescent="0.2">
      <c r="A89" s="15" t="s">
        <v>1082</v>
      </c>
      <c r="B89" s="15" t="s">
        <v>114</v>
      </c>
      <c r="F89" s="15" t="s">
        <v>115</v>
      </c>
      <c r="G89" s="17">
        <v>1</v>
      </c>
      <c r="H89" s="15" t="s">
        <v>1083</v>
      </c>
    </row>
  </sheetData>
  <hyperlinks>
    <hyperlink ref="E13" r:id="rId1" xr:uid="{BF3AD05E-0341-4A99-8B82-4D1A24CB8411}"/>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22D0A-9F2A-4432-87BD-31B875FA39E7}">
  <dimension ref="A1:I49"/>
  <sheetViews>
    <sheetView workbookViewId="0">
      <selection activeCell="A2" sqref="A2"/>
    </sheetView>
  </sheetViews>
  <sheetFormatPr defaultRowHeight="12.75" x14ac:dyDescent="0.2"/>
  <cols>
    <col min="1" max="1" width="40" style="192" bestFit="1" customWidth="1"/>
    <col min="2" max="2" width="23.28515625" style="192" bestFit="1" customWidth="1"/>
    <col min="3" max="3" width="23.28515625" style="192" customWidth="1"/>
    <col min="4" max="4" width="9.140625" style="192"/>
    <col min="5" max="5" width="15.5703125" style="192" bestFit="1" customWidth="1"/>
    <col min="6" max="6" width="12.7109375" style="193" bestFit="1" customWidth="1"/>
    <col min="7" max="7" width="43.5703125" style="192" customWidth="1"/>
    <col min="8" max="8" width="16.28515625" style="193" bestFit="1" customWidth="1"/>
    <col min="9" max="9" width="79" style="194" customWidth="1"/>
    <col min="10" max="16384" width="9.140625" style="192"/>
  </cols>
  <sheetData>
    <row r="1" spans="1:9" x14ac:dyDescent="0.2">
      <c r="A1" s="191" t="s">
        <v>861</v>
      </c>
      <c r="B1" s="263" t="s">
        <v>5192</v>
      </c>
      <c r="C1" s="263"/>
      <c r="D1" s="263"/>
      <c r="E1" s="263"/>
      <c r="F1" s="263"/>
      <c r="G1" s="263"/>
      <c r="H1" s="263"/>
      <c r="I1" s="263"/>
    </row>
    <row r="2" spans="1:9" x14ac:dyDescent="0.2">
      <c r="A2" s="77" t="str">
        <f>HYPERLINK("#'Summary'!A1","Back To Summary")</f>
        <v>Back To Summary</v>
      </c>
    </row>
    <row r="4" spans="1:9" x14ac:dyDescent="0.2">
      <c r="A4" s="191" t="s">
        <v>32</v>
      </c>
      <c r="B4" s="191" t="s">
        <v>33</v>
      </c>
      <c r="C4" s="191" t="s">
        <v>2808</v>
      </c>
      <c r="D4" s="191" t="s">
        <v>34</v>
      </c>
      <c r="E4" s="191" t="s">
        <v>3</v>
      </c>
      <c r="F4" s="195" t="s">
        <v>35</v>
      </c>
      <c r="G4" s="191" t="s">
        <v>36</v>
      </c>
      <c r="H4" s="195" t="s">
        <v>37</v>
      </c>
      <c r="I4" s="196" t="s">
        <v>38</v>
      </c>
    </row>
    <row r="5" spans="1:9" x14ac:dyDescent="0.2">
      <c r="A5" s="192" t="s">
        <v>412</v>
      </c>
      <c r="B5" s="192" t="s">
        <v>40</v>
      </c>
      <c r="D5" s="192" t="s">
        <v>41</v>
      </c>
      <c r="E5" s="192" t="s">
        <v>41</v>
      </c>
      <c r="F5" s="193" t="s">
        <v>864</v>
      </c>
      <c r="G5" s="194"/>
      <c r="H5" s="193">
        <v>128</v>
      </c>
      <c r="I5" s="194" t="s">
        <v>414</v>
      </c>
    </row>
    <row r="6" spans="1:9" x14ac:dyDescent="0.2">
      <c r="A6" s="192" t="s">
        <v>187</v>
      </c>
      <c r="B6" s="192" t="s">
        <v>40</v>
      </c>
      <c r="D6" s="192" t="s">
        <v>41</v>
      </c>
      <c r="E6" s="192" t="s">
        <v>41</v>
      </c>
      <c r="F6" s="193" t="s">
        <v>1540</v>
      </c>
      <c r="G6" s="194"/>
      <c r="H6" s="193">
        <v>128</v>
      </c>
      <c r="I6" s="194" t="s">
        <v>415</v>
      </c>
    </row>
    <row r="7" spans="1:9" ht="25.5" x14ac:dyDescent="0.2">
      <c r="A7" s="192" t="s">
        <v>118</v>
      </c>
      <c r="B7" s="192" t="s">
        <v>40</v>
      </c>
      <c r="G7" s="194"/>
      <c r="I7" s="194" t="s">
        <v>2597</v>
      </c>
    </row>
    <row r="8" spans="1:9" x14ac:dyDescent="0.2">
      <c r="A8" s="192" t="s">
        <v>5193</v>
      </c>
      <c r="B8" s="192" t="s">
        <v>40</v>
      </c>
      <c r="G8" s="194"/>
      <c r="H8" s="193">
        <v>128</v>
      </c>
      <c r="I8" s="194" t="s">
        <v>5194</v>
      </c>
    </row>
    <row r="9" spans="1:9" x14ac:dyDescent="0.2">
      <c r="A9" s="192" t="s">
        <v>416</v>
      </c>
      <c r="B9" s="192" t="s">
        <v>40</v>
      </c>
      <c r="C9" s="192" t="s">
        <v>41</v>
      </c>
      <c r="G9" s="194"/>
      <c r="H9" s="193">
        <v>128</v>
      </c>
      <c r="I9" s="194" t="s">
        <v>5194</v>
      </c>
    </row>
    <row r="10" spans="1:9" x14ac:dyDescent="0.2">
      <c r="A10" s="192" t="s">
        <v>5195</v>
      </c>
      <c r="B10" s="192" t="s">
        <v>40</v>
      </c>
      <c r="C10" s="192" t="s">
        <v>41</v>
      </c>
      <c r="D10" s="192" t="s">
        <v>41</v>
      </c>
      <c r="E10" s="192" t="s">
        <v>41</v>
      </c>
      <c r="F10" s="193" t="s">
        <v>5196</v>
      </c>
      <c r="G10" s="194"/>
      <c r="H10" s="193">
        <v>192</v>
      </c>
      <c r="I10" s="194" t="s">
        <v>5197</v>
      </c>
    </row>
    <row r="11" spans="1:9" x14ac:dyDescent="0.2">
      <c r="A11" s="192" t="s">
        <v>5198</v>
      </c>
      <c r="B11" s="192" t="s">
        <v>40</v>
      </c>
      <c r="D11" s="192" t="s">
        <v>41</v>
      </c>
      <c r="E11" s="192" t="s">
        <v>41</v>
      </c>
      <c r="F11" s="193" t="s">
        <v>1411</v>
      </c>
      <c r="G11" s="194"/>
      <c r="H11" s="193">
        <v>128</v>
      </c>
      <c r="I11" s="194" t="s">
        <v>5199</v>
      </c>
    </row>
    <row r="12" spans="1:9" x14ac:dyDescent="0.2">
      <c r="A12" s="192" t="s">
        <v>5200</v>
      </c>
      <c r="B12" s="192" t="s">
        <v>40</v>
      </c>
      <c r="C12" s="192" t="s">
        <v>41</v>
      </c>
      <c r="D12" s="192" t="s">
        <v>41</v>
      </c>
      <c r="E12" s="192" t="s">
        <v>41</v>
      </c>
      <c r="F12" s="193" t="s">
        <v>1414</v>
      </c>
      <c r="G12" s="194"/>
      <c r="H12" s="193">
        <v>128</v>
      </c>
      <c r="I12" s="194" t="s">
        <v>5199</v>
      </c>
    </row>
    <row r="13" spans="1:9" x14ac:dyDescent="0.2">
      <c r="A13" s="192" t="s">
        <v>5201</v>
      </c>
      <c r="B13" s="192" t="s">
        <v>40</v>
      </c>
      <c r="D13" s="192" t="s">
        <v>41</v>
      </c>
      <c r="E13" s="192" t="s">
        <v>41</v>
      </c>
      <c r="F13" s="193" t="s">
        <v>864</v>
      </c>
      <c r="G13" s="194"/>
      <c r="H13" s="193">
        <v>128</v>
      </c>
      <c r="I13" s="194" t="s">
        <v>5197</v>
      </c>
    </row>
    <row r="14" spans="1:9" x14ac:dyDescent="0.2">
      <c r="A14" s="192" t="s">
        <v>5202</v>
      </c>
      <c r="B14" s="192" t="s">
        <v>40</v>
      </c>
      <c r="C14" s="192" t="s">
        <v>41</v>
      </c>
      <c r="D14" s="192" t="s">
        <v>41</v>
      </c>
      <c r="E14" s="192" t="s">
        <v>41</v>
      </c>
      <c r="F14" s="193" t="s">
        <v>1540</v>
      </c>
      <c r="G14" s="194"/>
      <c r="H14" s="193">
        <v>128</v>
      </c>
      <c r="I14" s="194" t="s">
        <v>5197</v>
      </c>
    </row>
    <row r="15" spans="1:9" x14ac:dyDescent="0.2">
      <c r="A15" s="192" t="s">
        <v>5203</v>
      </c>
      <c r="B15" s="192" t="s">
        <v>40</v>
      </c>
      <c r="D15" s="192" t="s">
        <v>41</v>
      </c>
      <c r="E15" s="192" t="s">
        <v>41</v>
      </c>
      <c r="F15" s="193" t="s">
        <v>864</v>
      </c>
      <c r="G15" s="194"/>
      <c r="H15" s="193">
        <v>128</v>
      </c>
      <c r="I15" s="194" t="s">
        <v>5204</v>
      </c>
    </row>
    <row r="16" spans="1:9" x14ac:dyDescent="0.2">
      <c r="A16" s="192" t="s">
        <v>5205</v>
      </c>
      <c r="B16" s="192" t="s">
        <v>40</v>
      </c>
      <c r="C16" s="192" t="s">
        <v>41</v>
      </c>
      <c r="D16" s="192" t="s">
        <v>41</v>
      </c>
      <c r="E16" s="192" t="s">
        <v>41</v>
      </c>
      <c r="F16" s="193" t="s">
        <v>5206</v>
      </c>
      <c r="G16" s="194"/>
      <c r="H16" s="193">
        <v>128</v>
      </c>
      <c r="I16" s="194" t="s">
        <v>5204</v>
      </c>
    </row>
    <row r="17" spans="1:9" x14ac:dyDescent="0.2">
      <c r="A17" s="192" t="s">
        <v>38</v>
      </c>
      <c r="B17" s="192" t="s">
        <v>40</v>
      </c>
      <c r="G17" s="194"/>
      <c r="H17" s="193">
        <v>64</v>
      </c>
      <c r="I17" s="194" t="s">
        <v>5207</v>
      </c>
    </row>
    <row r="18" spans="1:9" x14ac:dyDescent="0.2">
      <c r="A18" s="192" t="s">
        <v>1215</v>
      </c>
      <c r="B18" s="192" t="s">
        <v>271</v>
      </c>
      <c r="G18" s="194" t="s">
        <v>61</v>
      </c>
      <c r="I18" s="194" t="s">
        <v>5208</v>
      </c>
    </row>
    <row r="19" spans="1:9" x14ac:dyDescent="0.2">
      <c r="A19" s="192" t="s">
        <v>5209</v>
      </c>
      <c r="B19" s="192" t="s">
        <v>262</v>
      </c>
      <c r="G19" s="194" t="s">
        <v>263</v>
      </c>
      <c r="I19" s="194" t="s">
        <v>5210</v>
      </c>
    </row>
    <row r="20" spans="1:9" x14ac:dyDescent="0.2">
      <c r="A20" s="192" t="s">
        <v>113</v>
      </c>
      <c r="B20" s="192" t="s">
        <v>114</v>
      </c>
      <c r="D20" s="192" t="s">
        <v>41</v>
      </c>
      <c r="E20" s="192" t="s">
        <v>41</v>
      </c>
      <c r="F20" s="193">
        <v>1</v>
      </c>
      <c r="G20" s="194" t="s">
        <v>115</v>
      </c>
      <c r="H20" s="193">
        <v>1</v>
      </c>
      <c r="I20" s="194" t="s">
        <v>5211</v>
      </c>
    </row>
    <row r="21" spans="1:9" ht="25.5" x14ac:dyDescent="0.2">
      <c r="A21" s="192" t="s">
        <v>944</v>
      </c>
      <c r="B21" s="192" t="s">
        <v>40</v>
      </c>
      <c r="G21" s="194"/>
      <c r="H21" s="193">
        <v>128</v>
      </c>
      <c r="I21" s="194" t="s">
        <v>5212</v>
      </c>
    </row>
    <row r="22" spans="1:9" ht="25.5" x14ac:dyDescent="0.2">
      <c r="A22" s="192" t="s">
        <v>946</v>
      </c>
      <c r="B22" s="192" t="s">
        <v>40</v>
      </c>
      <c r="G22" s="194"/>
      <c r="H22" s="193">
        <v>128</v>
      </c>
      <c r="I22" s="194" t="s">
        <v>5212</v>
      </c>
    </row>
    <row r="23" spans="1:9" ht="51" x14ac:dyDescent="0.2">
      <c r="A23" s="192" t="s">
        <v>267</v>
      </c>
      <c r="B23" s="192" t="s">
        <v>46</v>
      </c>
      <c r="E23" s="192" t="s">
        <v>41</v>
      </c>
      <c r="F23" s="197" t="s">
        <v>268</v>
      </c>
      <c r="G23" s="6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H23" s="193" t="s">
        <v>48</v>
      </c>
      <c r="I23" s="194" t="s">
        <v>5213</v>
      </c>
    </row>
    <row r="24" spans="1:9" x14ac:dyDescent="0.2">
      <c r="A24" s="192" t="s">
        <v>1147</v>
      </c>
      <c r="B24" s="192" t="s">
        <v>46</v>
      </c>
      <c r="E24" s="192" t="s">
        <v>41</v>
      </c>
      <c r="F24" s="193" t="s">
        <v>1580</v>
      </c>
      <c r="G24" s="68" t="str">
        <f>HYPERLINK("#'OMS.Enumerations'!A279","FOBPoint: Origin, Delivered")</f>
        <v>FOBPoint: Origin, Delivered</v>
      </c>
      <c r="H24" s="193" t="s">
        <v>48</v>
      </c>
      <c r="I24" s="194" t="s">
        <v>5214</v>
      </c>
    </row>
    <row r="25" spans="1:9" x14ac:dyDescent="0.2">
      <c r="A25" s="192" t="s">
        <v>5215</v>
      </c>
      <c r="B25" s="192" t="s">
        <v>40</v>
      </c>
      <c r="G25" s="194"/>
      <c r="H25" s="193">
        <v>128</v>
      </c>
      <c r="I25" s="194" t="s">
        <v>5216</v>
      </c>
    </row>
    <row r="26" spans="1:9" x14ac:dyDescent="0.2">
      <c r="A26" s="192" t="s">
        <v>5217</v>
      </c>
      <c r="B26" s="192" t="s">
        <v>40</v>
      </c>
      <c r="G26" s="194"/>
      <c r="I26" s="194" t="s">
        <v>5218</v>
      </c>
    </row>
    <row r="27" spans="1:9" x14ac:dyDescent="0.2">
      <c r="A27" s="192" t="s">
        <v>437</v>
      </c>
      <c r="B27" s="192" t="s">
        <v>262</v>
      </c>
      <c r="G27" s="194" t="s">
        <v>263</v>
      </c>
      <c r="I27" s="194" t="s">
        <v>5219</v>
      </c>
    </row>
    <row r="28" spans="1:9" x14ac:dyDescent="0.2">
      <c r="A28" s="192" t="s">
        <v>1144</v>
      </c>
      <c r="B28" s="192" t="s">
        <v>40</v>
      </c>
      <c r="G28" s="194"/>
      <c r="H28" s="193">
        <v>64</v>
      </c>
      <c r="I28" s="194" t="s">
        <v>5220</v>
      </c>
    </row>
    <row r="29" spans="1:9" x14ac:dyDescent="0.2">
      <c r="A29" s="192" t="s">
        <v>5221</v>
      </c>
      <c r="B29" s="192" t="s">
        <v>271</v>
      </c>
      <c r="G29" s="194" t="s">
        <v>61</v>
      </c>
      <c r="I29" s="194" t="s">
        <v>5222</v>
      </c>
    </row>
    <row r="30" spans="1:9" ht="25.5" x14ac:dyDescent="0.2">
      <c r="A30" s="192" t="s">
        <v>372</v>
      </c>
      <c r="B30" s="192" t="s">
        <v>40</v>
      </c>
      <c r="G30" s="194"/>
      <c r="H30" s="193">
        <v>64</v>
      </c>
      <c r="I30" s="194" t="s">
        <v>5223</v>
      </c>
    </row>
    <row r="31" spans="1:9" ht="25.5" x14ac:dyDescent="0.2">
      <c r="A31" s="192" t="s">
        <v>407</v>
      </c>
      <c r="B31" s="192" t="s">
        <v>40</v>
      </c>
      <c r="G31" s="194"/>
      <c r="H31" s="193">
        <v>128</v>
      </c>
      <c r="I31" s="194" t="s">
        <v>5224</v>
      </c>
    </row>
    <row r="32" spans="1:9" ht="25.5" x14ac:dyDescent="0.2">
      <c r="A32" s="192" t="s">
        <v>408</v>
      </c>
      <c r="B32" s="192" t="s">
        <v>40</v>
      </c>
      <c r="G32" s="194"/>
      <c r="H32" s="193">
        <v>128</v>
      </c>
      <c r="I32" s="194" t="s">
        <v>5225</v>
      </c>
    </row>
    <row r="33" spans="1:9" x14ac:dyDescent="0.2">
      <c r="A33" s="192" t="s">
        <v>588</v>
      </c>
      <c r="B33" s="192" t="s">
        <v>40</v>
      </c>
      <c r="G33" s="194"/>
      <c r="I33" s="194" t="s">
        <v>1031</v>
      </c>
    </row>
    <row r="34" spans="1:9" x14ac:dyDescent="0.2">
      <c r="A34" s="192" t="s">
        <v>590</v>
      </c>
      <c r="B34" s="192" t="s">
        <v>40</v>
      </c>
      <c r="G34" s="194"/>
      <c r="I34" s="194" t="s">
        <v>1032</v>
      </c>
    </row>
    <row r="35" spans="1:9" x14ac:dyDescent="0.2">
      <c r="A35" s="192" t="s">
        <v>5226</v>
      </c>
      <c r="B35" s="192" t="s">
        <v>262</v>
      </c>
      <c r="G35" s="194" t="s">
        <v>263</v>
      </c>
      <c r="I35" s="194" t="s">
        <v>5227</v>
      </c>
    </row>
    <row r="36" spans="1:9" x14ac:dyDescent="0.2">
      <c r="A36" s="192" t="s">
        <v>5228</v>
      </c>
      <c r="B36" s="192" t="s">
        <v>262</v>
      </c>
      <c r="G36" s="194" t="s">
        <v>263</v>
      </c>
      <c r="I36" s="194" t="s">
        <v>5229</v>
      </c>
    </row>
    <row r="37" spans="1:9" x14ac:dyDescent="0.2">
      <c r="A37" s="192" t="s">
        <v>1359</v>
      </c>
      <c r="B37" s="192" t="s">
        <v>40</v>
      </c>
      <c r="G37" s="194"/>
      <c r="H37" s="193">
        <v>128</v>
      </c>
      <c r="I37" s="194" t="s">
        <v>5230</v>
      </c>
    </row>
    <row r="38" spans="1:9" x14ac:dyDescent="0.2">
      <c r="A38" s="192" t="s">
        <v>1361</v>
      </c>
      <c r="B38" s="192" t="s">
        <v>40</v>
      </c>
      <c r="G38" s="194"/>
      <c r="H38" s="193">
        <v>128</v>
      </c>
      <c r="I38" s="194" t="s">
        <v>5230</v>
      </c>
    </row>
    <row r="39" spans="1:9" x14ac:dyDescent="0.2">
      <c r="A39" s="192" t="s">
        <v>1362</v>
      </c>
      <c r="B39" s="192" t="s">
        <v>40</v>
      </c>
      <c r="G39" s="194"/>
      <c r="H39" s="193">
        <v>128</v>
      </c>
      <c r="I39" s="194" t="s">
        <v>5230</v>
      </c>
    </row>
    <row r="40" spans="1:9" x14ac:dyDescent="0.2">
      <c r="A40" s="192" t="s">
        <v>1363</v>
      </c>
      <c r="B40" s="192" t="s">
        <v>40</v>
      </c>
      <c r="G40" s="194"/>
      <c r="H40" s="193">
        <v>128</v>
      </c>
      <c r="I40" s="194" t="s">
        <v>5230</v>
      </c>
    </row>
    <row r="41" spans="1:9" x14ac:dyDescent="0.2">
      <c r="A41" s="192" t="s">
        <v>1364</v>
      </c>
      <c r="B41" s="192" t="s">
        <v>40</v>
      </c>
      <c r="G41" s="194"/>
      <c r="H41" s="193">
        <v>128</v>
      </c>
      <c r="I41" s="194" t="s">
        <v>5230</v>
      </c>
    </row>
    <row r="42" spans="1:9" x14ac:dyDescent="0.2">
      <c r="A42" s="192" t="s">
        <v>1365</v>
      </c>
      <c r="B42" s="192" t="s">
        <v>40</v>
      </c>
      <c r="G42" s="194"/>
      <c r="H42" s="193">
        <v>128</v>
      </c>
      <c r="I42" s="194" t="s">
        <v>5230</v>
      </c>
    </row>
    <row r="43" spans="1:9" x14ac:dyDescent="0.2">
      <c r="A43" s="192" t="s">
        <v>1366</v>
      </c>
      <c r="B43" s="192" t="s">
        <v>40</v>
      </c>
      <c r="G43" s="194"/>
      <c r="H43" s="193">
        <v>128</v>
      </c>
      <c r="I43" s="194" t="s">
        <v>5230</v>
      </c>
    </row>
    <row r="44" spans="1:9" x14ac:dyDescent="0.2">
      <c r="A44" s="192" t="s">
        <v>1367</v>
      </c>
      <c r="B44" s="192" t="s">
        <v>40</v>
      </c>
      <c r="G44" s="194"/>
      <c r="H44" s="193">
        <v>128</v>
      </c>
      <c r="I44" s="194" t="s">
        <v>5230</v>
      </c>
    </row>
    <row r="45" spans="1:9" x14ac:dyDescent="0.2">
      <c r="A45" s="192" t="s">
        <v>374</v>
      </c>
      <c r="B45" s="192" t="s">
        <v>114</v>
      </c>
      <c r="G45" s="194" t="s">
        <v>115</v>
      </c>
      <c r="H45" s="193">
        <v>1</v>
      </c>
      <c r="I45" s="194" t="s">
        <v>5231</v>
      </c>
    </row>
    <row r="46" spans="1:9" x14ac:dyDescent="0.2">
      <c r="A46" s="192" t="s">
        <v>1065</v>
      </c>
      <c r="B46" s="192" t="s">
        <v>114</v>
      </c>
      <c r="G46" s="194" t="s">
        <v>115</v>
      </c>
      <c r="H46" s="193">
        <v>1</v>
      </c>
      <c r="I46" s="194" t="s">
        <v>5232</v>
      </c>
    </row>
    <row r="47" spans="1:9" ht="25.5" x14ac:dyDescent="0.2">
      <c r="A47" s="192" t="s">
        <v>1067</v>
      </c>
      <c r="B47" s="192" t="s">
        <v>46</v>
      </c>
      <c r="G47" s="68" t="str">
        <f>HYPERLINK("#'OMS.Enumerations'!A3", "OMS.AutoCreateFulfillmentOrder: Purchase Order, Deployment Order")</f>
        <v>OMS.AutoCreateFulfillmentOrder: Purchase Order, Deployment Order</v>
      </c>
      <c r="H47" s="193" t="s">
        <v>48</v>
      </c>
      <c r="I47" s="194" t="s">
        <v>1068</v>
      </c>
    </row>
    <row r="48" spans="1:9" x14ac:dyDescent="0.2">
      <c r="A48" s="192" t="s">
        <v>179</v>
      </c>
      <c r="B48" s="192" t="s">
        <v>40</v>
      </c>
      <c r="G48" s="194"/>
      <c r="H48" s="193">
        <v>128</v>
      </c>
      <c r="I48" s="194" t="s">
        <v>180</v>
      </c>
    </row>
    <row r="49" spans="1:9" x14ac:dyDescent="0.2">
      <c r="A49" s="192" t="s">
        <v>409</v>
      </c>
      <c r="B49" s="192" t="s">
        <v>40</v>
      </c>
      <c r="G49" s="194"/>
      <c r="H49" s="193">
        <v>128</v>
      </c>
      <c r="I49" s="194" t="s">
        <v>180</v>
      </c>
    </row>
  </sheetData>
  <mergeCells count="1">
    <mergeCell ref="B1:I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D62DD-C28E-4C0A-82A0-5A4AD40BD8D3}">
  <sheetPr codeName="Sheet14"/>
  <dimension ref="A1:H212"/>
  <sheetViews>
    <sheetView workbookViewId="0">
      <pane ySplit="1" topLeftCell="A198" activePane="bottomLeft" state="frozen"/>
      <selection pane="bottomLeft" activeCell="A212" sqref="A212"/>
    </sheetView>
  </sheetViews>
  <sheetFormatPr defaultColWidth="8.7109375" defaultRowHeight="12.75" x14ac:dyDescent="0.2"/>
  <cols>
    <col min="1" max="1" width="39" style="15" bestFit="1" customWidth="1"/>
    <col min="2" max="2" width="23.42578125" style="15" bestFit="1" customWidth="1"/>
    <col min="3" max="3" width="16.42578125" style="30" bestFit="1" customWidth="1"/>
    <col min="4" max="4" width="15.42578125" style="30" bestFit="1" customWidth="1"/>
    <col min="5" max="5" width="15.42578125" style="30" customWidth="1"/>
    <col min="6" max="6" width="42.42578125" style="16" customWidth="1"/>
    <col min="7" max="7" width="16.42578125" style="15" bestFit="1" customWidth="1"/>
    <col min="8" max="8" width="92.140625" style="16" customWidth="1"/>
    <col min="9" max="16384" width="8.7109375" style="15"/>
  </cols>
  <sheetData>
    <row r="1" spans="1:8" x14ac:dyDescent="0.2">
      <c r="A1" s="20" t="s">
        <v>32</v>
      </c>
      <c r="B1" s="20" t="s">
        <v>33</v>
      </c>
      <c r="C1" s="29" t="s">
        <v>34</v>
      </c>
      <c r="D1" s="29"/>
      <c r="E1" s="29" t="s">
        <v>35</v>
      </c>
      <c r="F1" s="19" t="s">
        <v>36</v>
      </c>
      <c r="G1" s="20" t="s">
        <v>37</v>
      </c>
      <c r="H1" s="19" t="s">
        <v>38</v>
      </c>
    </row>
    <row r="2" spans="1:8" ht="38.25" x14ac:dyDescent="0.2">
      <c r="A2" s="15" t="s">
        <v>1084</v>
      </c>
      <c r="B2" s="15" t="s">
        <v>40</v>
      </c>
      <c r="C2" s="30" t="s">
        <v>41</v>
      </c>
      <c r="D2" s="30" t="s">
        <v>41</v>
      </c>
      <c r="F2" s="16" t="s">
        <v>820</v>
      </c>
      <c r="H2" s="16" t="s">
        <v>1085</v>
      </c>
    </row>
    <row r="3" spans="1:8" x14ac:dyDescent="0.2">
      <c r="A3" s="15" t="s">
        <v>1086</v>
      </c>
      <c r="B3" s="15" t="s">
        <v>40</v>
      </c>
      <c r="C3" s="30" t="s">
        <v>820</v>
      </c>
      <c r="D3" s="30" t="s">
        <v>41</v>
      </c>
      <c r="F3" s="16" t="s">
        <v>1087</v>
      </c>
      <c r="G3" s="15" t="s">
        <v>821</v>
      </c>
      <c r="H3" s="16" t="s">
        <v>1088</v>
      </c>
    </row>
    <row r="4" spans="1:8" x14ac:dyDescent="0.2">
      <c r="A4" s="15" t="s">
        <v>1089</v>
      </c>
      <c r="B4" s="15" t="s">
        <v>40</v>
      </c>
      <c r="C4" s="30" t="s">
        <v>820</v>
      </c>
      <c r="D4" s="30" t="s">
        <v>41</v>
      </c>
      <c r="F4" s="16" t="s">
        <v>1087</v>
      </c>
      <c r="G4" s="15" t="s">
        <v>821</v>
      </c>
      <c r="H4" s="16" t="s">
        <v>1088</v>
      </c>
    </row>
    <row r="5" spans="1:8" x14ac:dyDescent="0.2">
      <c r="A5" s="15" t="s">
        <v>1090</v>
      </c>
      <c r="B5" s="15" t="s">
        <v>40</v>
      </c>
      <c r="C5" s="30" t="s">
        <v>41</v>
      </c>
      <c r="D5" s="30" t="s">
        <v>41</v>
      </c>
      <c r="F5" s="16" t="s">
        <v>1087</v>
      </c>
      <c r="G5" s="15" t="s">
        <v>821</v>
      </c>
      <c r="H5" s="16" t="s">
        <v>1091</v>
      </c>
    </row>
    <row r="6" spans="1:8" x14ac:dyDescent="0.2">
      <c r="A6" s="15" t="s">
        <v>1092</v>
      </c>
      <c r="B6" s="15" t="s">
        <v>40</v>
      </c>
      <c r="C6" s="30" t="s">
        <v>41</v>
      </c>
      <c r="D6" s="30" t="s">
        <v>41</v>
      </c>
      <c r="F6" s="16" t="s">
        <v>1087</v>
      </c>
      <c r="G6" s="15" t="s">
        <v>821</v>
      </c>
      <c r="H6" s="16" t="s">
        <v>1093</v>
      </c>
    </row>
    <row r="7" spans="1:8" x14ac:dyDescent="0.2">
      <c r="A7" s="15" t="s">
        <v>1094</v>
      </c>
      <c r="B7" s="15" t="s">
        <v>40</v>
      </c>
      <c r="C7" s="30" t="s">
        <v>820</v>
      </c>
      <c r="F7" s="16" t="s">
        <v>820</v>
      </c>
      <c r="G7" s="15" t="s">
        <v>821</v>
      </c>
      <c r="H7" s="16" t="s">
        <v>1095</v>
      </c>
    </row>
    <row r="8" spans="1:8" x14ac:dyDescent="0.2">
      <c r="A8" s="15" t="s">
        <v>1096</v>
      </c>
      <c r="B8" s="15" t="s">
        <v>40</v>
      </c>
      <c r="C8" s="30" t="s">
        <v>820</v>
      </c>
      <c r="F8" s="16" t="s">
        <v>820</v>
      </c>
      <c r="G8" s="15" t="s">
        <v>821</v>
      </c>
      <c r="H8" s="16" t="s">
        <v>1097</v>
      </c>
    </row>
    <row r="9" spans="1:8" x14ac:dyDescent="0.2">
      <c r="A9" s="15" t="s">
        <v>622</v>
      </c>
      <c r="B9" s="15" t="s">
        <v>40</v>
      </c>
      <c r="C9" s="30" t="s">
        <v>820</v>
      </c>
      <c r="D9" s="30" t="s">
        <v>41</v>
      </c>
      <c r="F9" s="16" t="s">
        <v>1098</v>
      </c>
      <c r="G9" s="15" t="s">
        <v>821</v>
      </c>
      <c r="H9" s="16" t="s">
        <v>1099</v>
      </c>
    </row>
    <row r="10" spans="1:8" x14ac:dyDescent="0.2">
      <c r="A10" s="15" t="s">
        <v>624</v>
      </c>
      <c r="B10" s="15" t="s">
        <v>40</v>
      </c>
      <c r="C10" s="30" t="s">
        <v>820</v>
      </c>
      <c r="D10" s="30" t="s">
        <v>41</v>
      </c>
      <c r="F10" s="16" t="s">
        <v>820</v>
      </c>
      <c r="G10" s="15" t="s">
        <v>821</v>
      </c>
      <c r="H10" s="16" t="s">
        <v>1100</v>
      </c>
    </row>
    <row r="11" spans="1:8" x14ac:dyDescent="0.2">
      <c r="A11" s="15" t="s">
        <v>1101</v>
      </c>
      <c r="B11" s="15" t="s">
        <v>40</v>
      </c>
      <c r="C11" s="30" t="s">
        <v>41</v>
      </c>
      <c r="D11" s="30" t="s">
        <v>41</v>
      </c>
      <c r="F11" s="16" t="s">
        <v>820</v>
      </c>
      <c r="G11" s="15" t="s">
        <v>1102</v>
      </c>
      <c r="H11" s="16" t="s">
        <v>1103</v>
      </c>
    </row>
    <row r="12" spans="1:8" x14ac:dyDescent="0.2">
      <c r="A12" s="15" t="s">
        <v>1104</v>
      </c>
      <c r="B12" s="15" t="s">
        <v>40</v>
      </c>
      <c r="C12" s="30" t="s">
        <v>820</v>
      </c>
      <c r="F12" s="16" t="s">
        <v>820</v>
      </c>
      <c r="G12" s="15" t="s">
        <v>821</v>
      </c>
      <c r="H12" s="16" t="s">
        <v>1105</v>
      </c>
    </row>
    <row r="13" spans="1:8" x14ac:dyDescent="0.2">
      <c r="A13" s="15" t="s">
        <v>1106</v>
      </c>
      <c r="B13" s="15" t="s">
        <v>40</v>
      </c>
      <c r="C13" s="30" t="s">
        <v>820</v>
      </c>
      <c r="F13" s="16" t="s">
        <v>820</v>
      </c>
      <c r="G13" s="15" t="s">
        <v>821</v>
      </c>
      <c r="H13" s="16" t="s">
        <v>1107</v>
      </c>
    </row>
    <row r="14" spans="1:8" x14ac:dyDescent="0.2">
      <c r="A14" s="15" t="s">
        <v>1108</v>
      </c>
      <c r="B14" s="15" t="s">
        <v>40</v>
      </c>
      <c r="C14" s="30" t="s">
        <v>41</v>
      </c>
      <c r="D14" s="30" t="s">
        <v>41</v>
      </c>
      <c r="F14" s="16" t="s">
        <v>820</v>
      </c>
      <c r="G14" s="15" t="s">
        <v>821</v>
      </c>
      <c r="H14" s="16" t="s">
        <v>1109</v>
      </c>
    </row>
    <row r="15" spans="1:8" x14ac:dyDescent="0.2">
      <c r="A15" s="15" t="s">
        <v>1110</v>
      </c>
      <c r="B15" s="15" t="s">
        <v>40</v>
      </c>
      <c r="C15" s="30" t="s">
        <v>41</v>
      </c>
      <c r="D15" s="30" t="s">
        <v>41</v>
      </c>
      <c r="F15" s="16" t="s">
        <v>820</v>
      </c>
      <c r="G15" s="15" t="s">
        <v>821</v>
      </c>
      <c r="H15" s="16" t="s">
        <v>1111</v>
      </c>
    </row>
    <row r="16" spans="1:8" x14ac:dyDescent="0.2">
      <c r="A16" s="15" t="s">
        <v>1112</v>
      </c>
      <c r="B16" s="15" t="s">
        <v>40</v>
      </c>
      <c r="C16" s="30" t="s">
        <v>41</v>
      </c>
      <c r="D16" s="30" t="s">
        <v>41</v>
      </c>
      <c r="F16" s="16" t="s">
        <v>820</v>
      </c>
      <c r="G16" s="15" t="s">
        <v>824</v>
      </c>
      <c r="H16" s="16" t="s">
        <v>1113</v>
      </c>
    </row>
    <row r="17" spans="1:8" x14ac:dyDescent="0.2">
      <c r="A17" s="15" t="s">
        <v>1114</v>
      </c>
      <c r="B17" s="15" t="s">
        <v>40</v>
      </c>
      <c r="D17" s="30" t="s">
        <v>41</v>
      </c>
      <c r="F17" s="16" t="s">
        <v>820</v>
      </c>
      <c r="G17" s="15" t="s">
        <v>821</v>
      </c>
      <c r="H17" s="16" t="s">
        <v>1115</v>
      </c>
    </row>
    <row r="18" spans="1:8" x14ac:dyDescent="0.2">
      <c r="A18" s="15" t="s">
        <v>1116</v>
      </c>
      <c r="B18" s="15" t="s">
        <v>40</v>
      </c>
      <c r="C18" s="30" t="s">
        <v>820</v>
      </c>
      <c r="D18" s="30" t="s">
        <v>41</v>
      </c>
      <c r="F18" s="16" t="s">
        <v>820</v>
      </c>
      <c r="G18" s="15" t="s">
        <v>821</v>
      </c>
      <c r="H18" s="16" t="s">
        <v>1117</v>
      </c>
    </row>
    <row r="19" spans="1:8" x14ac:dyDescent="0.2">
      <c r="A19" s="15" t="s">
        <v>1118</v>
      </c>
      <c r="B19" s="15" t="s">
        <v>40</v>
      </c>
      <c r="C19" s="30" t="s">
        <v>820</v>
      </c>
      <c r="D19" s="30" t="s">
        <v>41</v>
      </c>
      <c r="F19" s="16" t="s">
        <v>820</v>
      </c>
      <c r="G19" s="15" t="s">
        <v>1119</v>
      </c>
      <c r="H19" s="16" t="s">
        <v>1120</v>
      </c>
    </row>
    <row r="20" spans="1:8" x14ac:dyDescent="0.2">
      <c r="A20" s="15" t="s">
        <v>1121</v>
      </c>
      <c r="B20" s="15" t="s">
        <v>40</v>
      </c>
      <c r="C20" s="30" t="s">
        <v>820</v>
      </c>
      <c r="F20" s="16" t="s">
        <v>820</v>
      </c>
      <c r="G20" s="15" t="s">
        <v>824</v>
      </c>
      <c r="H20" s="16" t="s">
        <v>1122</v>
      </c>
    </row>
    <row r="21" spans="1:8" x14ac:dyDescent="0.2">
      <c r="A21" s="15" t="s">
        <v>1123</v>
      </c>
      <c r="B21" s="15" t="s">
        <v>40</v>
      </c>
      <c r="F21" s="16" t="s">
        <v>820</v>
      </c>
      <c r="H21" s="16" t="s">
        <v>1124</v>
      </c>
    </row>
    <row r="22" spans="1:8" x14ac:dyDescent="0.2">
      <c r="A22" s="15" t="s">
        <v>1125</v>
      </c>
      <c r="B22" s="15" t="s">
        <v>40</v>
      </c>
      <c r="F22" s="16" t="s">
        <v>820</v>
      </c>
      <c r="H22" s="16" t="s">
        <v>1124</v>
      </c>
    </row>
    <row r="23" spans="1:8" x14ac:dyDescent="0.2">
      <c r="A23" s="15" t="s">
        <v>1126</v>
      </c>
      <c r="B23" s="15" t="s">
        <v>40</v>
      </c>
      <c r="F23" s="16" t="s">
        <v>820</v>
      </c>
      <c r="H23" s="16" t="s">
        <v>1124</v>
      </c>
    </row>
    <row r="24" spans="1:8" x14ac:dyDescent="0.2">
      <c r="A24" s="15" t="s">
        <v>1127</v>
      </c>
      <c r="B24" s="15" t="s">
        <v>40</v>
      </c>
      <c r="F24" s="16" t="s">
        <v>820</v>
      </c>
      <c r="H24" s="16" t="s">
        <v>1124</v>
      </c>
    </row>
    <row r="25" spans="1:8" x14ac:dyDescent="0.2">
      <c r="A25" s="15" t="s">
        <v>1128</v>
      </c>
      <c r="B25" s="15" t="s">
        <v>40</v>
      </c>
      <c r="F25" s="16" t="s">
        <v>820</v>
      </c>
      <c r="H25" s="16" t="s">
        <v>1124</v>
      </c>
    </row>
    <row r="26" spans="1:8" x14ac:dyDescent="0.2">
      <c r="A26" s="15" t="s">
        <v>1129</v>
      </c>
      <c r="B26" s="15" t="s">
        <v>40</v>
      </c>
      <c r="F26" s="16" t="s">
        <v>820</v>
      </c>
      <c r="H26" s="16" t="s">
        <v>1124</v>
      </c>
    </row>
    <row r="27" spans="1:8" x14ac:dyDescent="0.2">
      <c r="A27" s="15" t="s">
        <v>1130</v>
      </c>
      <c r="B27" s="15" t="s">
        <v>40</v>
      </c>
      <c r="C27" s="30" t="s">
        <v>820</v>
      </c>
      <c r="F27" s="16" t="s">
        <v>820</v>
      </c>
      <c r="G27" s="15" t="s">
        <v>821</v>
      </c>
      <c r="H27" s="16" t="s">
        <v>1131</v>
      </c>
    </row>
    <row r="28" spans="1:8" x14ac:dyDescent="0.2">
      <c r="A28" s="15" t="s">
        <v>1132</v>
      </c>
      <c r="B28" s="15" t="s">
        <v>40</v>
      </c>
      <c r="C28" s="30" t="s">
        <v>820</v>
      </c>
      <c r="F28" s="16" t="s">
        <v>820</v>
      </c>
      <c r="G28" s="15" t="s">
        <v>821</v>
      </c>
      <c r="H28" s="16" t="s">
        <v>1133</v>
      </c>
    </row>
    <row r="29" spans="1:8" x14ac:dyDescent="0.2">
      <c r="A29" s="15" t="s">
        <v>1134</v>
      </c>
      <c r="B29" s="15" t="s">
        <v>40</v>
      </c>
      <c r="C29" s="30" t="s">
        <v>820</v>
      </c>
      <c r="F29" s="16" t="s">
        <v>820</v>
      </c>
      <c r="G29" s="15" t="s">
        <v>1119</v>
      </c>
      <c r="H29" s="16" t="s">
        <v>1134</v>
      </c>
    </row>
    <row r="30" spans="1:8" x14ac:dyDescent="0.2">
      <c r="A30" s="15" t="s">
        <v>1135</v>
      </c>
      <c r="B30" s="15" t="s">
        <v>40</v>
      </c>
      <c r="C30" s="30" t="s">
        <v>820</v>
      </c>
      <c r="F30" s="16" t="s">
        <v>820</v>
      </c>
      <c r="G30" s="15" t="s">
        <v>824</v>
      </c>
      <c r="H30" s="16" t="s">
        <v>1136</v>
      </c>
    </row>
    <row r="31" spans="1:8" x14ac:dyDescent="0.2">
      <c r="A31" s="15" t="s">
        <v>1137</v>
      </c>
      <c r="B31" s="15" t="s">
        <v>40</v>
      </c>
      <c r="C31" s="30" t="s">
        <v>820</v>
      </c>
      <c r="F31" s="16" t="s">
        <v>820</v>
      </c>
      <c r="H31" s="16" t="s">
        <v>1138</v>
      </c>
    </row>
    <row r="32" spans="1:8" x14ac:dyDescent="0.2">
      <c r="A32" s="15" t="s">
        <v>1139</v>
      </c>
      <c r="B32" s="15" t="s">
        <v>40</v>
      </c>
      <c r="C32" s="30" t="s">
        <v>820</v>
      </c>
      <c r="F32" s="16" t="s">
        <v>820</v>
      </c>
      <c r="H32" s="16" t="s">
        <v>1138</v>
      </c>
    </row>
    <row r="33" spans="1:8" x14ac:dyDescent="0.2">
      <c r="A33" s="15" t="s">
        <v>1140</v>
      </c>
      <c r="B33" s="15" t="s">
        <v>40</v>
      </c>
      <c r="C33" s="30" t="s">
        <v>820</v>
      </c>
      <c r="F33" s="16" t="s">
        <v>820</v>
      </c>
      <c r="H33" s="16" t="s">
        <v>1138</v>
      </c>
    </row>
    <row r="34" spans="1:8" x14ac:dyDescent="0.2">
      <c r="A34" s="15" t="s">
        <v>1141</v>
      </c>
      <c r="B34" s="15" t="s">
        <v>40</v>
      </c>
      <c r="C34" s="30" t="s">
        <v>820</v>
      </c>
      <c r="F34" s="16" t="s">
        <v>820</v>
      </c>
      <c r="H34" s="16" t="s">
        <v>1138</v>
      </c>
    </row>
    <row r="35" spans="1:8" x14ac:dyDescent="0.2">
      <c r="A35" s="15" t="s">
        <v>1142</v>
      </c>
      <c r="B35" s="15" t="s">
        <v>40</v>
      </c>
      <c r="C35" s="30" t="s">
        <v>820</v>
      </c>
      <c r="F35" s="16" t="s">
        <v>820</v>
      </c>
      <c r="H35" s="16" t="s">
        <v>1138</v>
      </c>
    </row>
    <row r="36" spans="1:8" x14ac:dyDescent="0.2">
      <c r="A36" s="15" t="s">
        <v>1143</v>
      </c>
      <c r="B36" s="15" t="s">
        <v>40</v>
      </c>
      <c r="C36" s="30" t="s">
        <v>820</v>
      </c>
      <c r="F36" s="16" t="s">
        <v>820</v>
      </c>
      <c r="H36" s="16" t="s">
        <v>1138</v>
      </c>
    </row>
    <row r="37" spans="1:8" x14ac:dyDescent="0.2">
      <c r="A37" s="15" t="s">
        <v>1144</v>
      </c>
      <c r="B37" s="15" t="s">
        <v>40</v>
      </c>
      <c r="C37" s="30" t="s">
        <v>41</v>
      </c>
      <c r="D37" s="30" t="s">
        <v>41</v>
      </c>
      <c r="F37" s="16" t="s">
        <v>820</v>
      </c>
      <c r="G37" s="15" t="s">
        <v>824</v>
      </c>
      <c r="H37" s="16" t="s">
        <v>1145</v>
      </c>
    </row>
    <row r="38" spans="1:8" x14ac:dyDescent="0.2">
      <c r="A38" s="15" t="s">
        <v>267</v>
      </c>
      <c r="B38" s="15" t="s">
        <v>46</v>
      </c>
      <c r="C38" s="30" t="s">
        <v>41</v>
      </c>
      <c r="D38" s="30" t="s">
        <v>41</v>
      </c>
      <c r="F38" s="28"/>
      <c r="G38" s="15" t="s">
        <v>48</v>
      </c>
      <c r="H38" s="16" t="s">
        <v>1146</v>
      </c>
    </row>
    <row r="39" spans="1:8" x14ac:dyDescent="0.2">
      <c r="A39" s="15" t="s">
        <v>1147</v>
      </c>
      <c r="B39" s="15" t="s">
        <v>46</v>
      </c>
      <c r="C39" s="30" t="s">
        <v>41</v>
      </c>
      <c r="D39" s="30" t="s">
        <v>41</v>
      </c>
      <c r="F39" s="28"/>
      <c r="G39" s="15" t="s">
        <v>48</v>
      </c>
      <c r="H39" s="16" t="s">
        <v>1148</v>
      </c>
    </row>
    <row r="40" spans="1:8" x14ac:dyDescent="0.2">
      <c r="A40" s="111" t="s">
        <v>1149</v>
      </c>
      <c r="B40" s="15" t="s">
        <v>258</v>
      </c>
      <c r="C40" s="30" t="s">
        <v>820</v>
      </c>
      <c r="F40" s="16" t="s">
        <v>680</v>
      </c>
      <c r="G40" s="15" t="s">
        <v>820</v>
      </c>
      <c r="H40" s="16" t="s">
        <v>1150</v>
      </c>
    </row>
    <row r="41" spans="1:8" x14ac:dyDescent="0.2">
      <c r="A41" s="111" t="s">
        <v>1151</v>
      </c>
      <c r="B41" s="15" t="s">
        <v>258</v>
      </c>
      <c r="D41" s="30" t="s">
        <v>41</v>
      </c>
      <c r="F41" s="16" t="s">
        <v>680</v>
      </c>
      <c r="G41" s="15" t="s">
        <v>820</v>
      </c>
      <c r="H41" s="16" t="s">
        <v>1152</v>
      </c>
    </row>
    <row r="42" spans="1:8" x14ac:dyDescent="0.2">
      <c r="A42" s="15" t="s">
        <v>1153</v>
      </c>
      <c r="B42" s="15" t="s">
        <v>40</v>
      </c>
      <c r="C42" s="30" t="s">
        <v>820</v>
      </c>
      <c r="F42" s="16" t="s">
        <v>820</v>
      </c>
      <c r="G42" s="15" t="s">
        <v>824</v>
      </c>
      <c r="H42" s="16" t="s">
        <v>1153</v>
      </c>
    </row>
    <row r="43" spans="1:8" x14ac:dyDescent="0.2">
      <c r="A43" s="15" t="s">
        <v>416</v>
      </c>
      <c r="B43" s="15" t="s">
        <v>40</v>
      </c>
      <c r="C43" s="30" t="s">
        <v>71</v>
      </c>
      <c r="F43" s="16" t="s">
        <v>820</v>
      </c>
      <c r="G43" s="15" t="s">
        <v>821</v>
      </c>
      <c r="H43" s="16" t="s">
        <v>1154</v>
      </c>
    </row>
    <row r="44" spans="1:8" x14ac:dyDescent="0.2">
      <c r="A44" s="15" t="s">
        <v>1155</v>
      </c>
      <c r="B44" s="15" t="s">
        <v>40</v>
      </c>
      <c r="C44" s="30" t="s">
        <v>71</v>
      </c>
      <c r="F44" s="16" t="s">
        <v>820</v>
      </c>
      <c r="G44" s="15" t="s">
        <v>821</v>
      </c>
      <c r="H44" s="16" t="s">
        <v>1156</v>
      </c>
    </row>
    <row r="45" spans="1:8" x14ac:dyDescent="0.2">
      <c r="A45" s="15" t="s">
        <v>1157</v>
      </c>
      <c r="B45" s="15" t="s">
        <v>40</v>
      </c>
      <c r="C45" s="30" t="s">
        <v>820</v>
      </c>
      <c r="F45" s="16" t="s">
        <v>820</v>
      </c>
      <c r="G45" s="15" t="s">
        <v>1158</v>
      </c>
      <c r="H45" s="16" t="s">
        <v>1159</v>
      </c>
    </row>
    <row r="46" spans="1:8" x14ac:dyDescent="0.2">
      <c r="A46" s="15" t="s">
        <v>1160</v>
      </c>
      <c r="B46" s="15" t="s">
        <v>46</v>
      </c>
      <c r="C46" s="30" t="s">
        <v>820</v>
      </c>
      <c r="F46" s="28" t="str">
        <f>HYPERLINK("#'OMS.Enumerations'!A283","LineType: Product, Service, Freight Entered ...")</f>
        <v>LineType: Product, Service, Freight Entered ...</v>
      </c>
      <c r="G46" s="15" t="s">
        <v>48</v>
      </c>
      <c r="H46" s="16" t="s">
        <v>1161</v>
      </c>
    </row>
    <row r="47" spans="1:8" x14ac:dyDescent="0.2">
      <c r="A47" s="15" t="s">
        <v>1162</v>
      </c>
      <c r="B47" s="15" t="s">
        <v>262</v>
      </c>
      <c r="D47" s="30" t="s">
        <v>41</v>
      </c>
      <c r="F47" s="16" t="s">
        <v>263</v>
      </c>
      <c r="G47" s="15" t="s">
        <v>820</v>
      </c>
      <c r="H47" s="16" t="s">
        <v>1163</v>
      </c>
    </row>
    <row r="48" spans="1:8" x14ac:dyDescent="0.2">
      <c r="A48" s="15" t="s">
        <v>1015</v>
      </c>
      <c r="B48" s="15" t="s">
        <v>262</v>
      </c>
      <c r="C48" s="30" t="s">
        <v>820</v>
      </c>
      <c r="F48" s="16" t="s">
        <v>263</v>
      </c>
      <c r="G48" s="15" t="s">
        <v>820</v>
      </c>
      <c r="H48" s="16" t="s">
        <v>1164</v>
      </c>
    </row>
    <row r="49" spans="1:8" x14ac:dyDescent="0.2">
      <c r="A49" s="15" t="s">
        <v>1165</v>
      </c>
      <c r="B49" s="15" t="s">
        <v>46</v>
      </c>
      <c r="D49" s="30" t="s">
        <v>41</v>
      </c>
      <c r="F49" s="28" t="str">
        <f>HYPERLINK("#'OMS.Enumerations'!A294","QuantityUOM: EACH, BOX, BUNDLE ...")</f>
        <v>QuantityUOM: EACH, BOX, BUNDLE ...</v>
      </c>
      <c r="G49" s="15" t="s">
        <v>48</v>
      </c>
      <c r="H49" s="16" t="s">
        <v>1165</v>
      </c>
    </row>
    <row r="50" spans="1:8" x14ac:dyDescent="0.2">
      <c r="A50" s="15" t="s">
        <v>1166</v>
      </c>
      <c r="B50" s="15" t="s">
        <v>262</v>
      </c>
      <c r="D50" s="30" t="s">
        <v>41</v>
      </c>
      <c r="F50" s="16" t="s">
        <v>263</v>
      </c>
      <c r="G50" s="15" t="s">
        <v>820</v>
      </c>
      <c r="H50" s="16" t="s">
        <v>1167</v>
      </c>
    </row>
    <row r="51" spans="1:8" x14ac:dyDescent="0.2">
      <c r="A51" s="15" t="s">
        <v>245</v>
      </c>
      <c r="B51" s="15" t="s">
        <v>40</v>
      </c>
      <c r="D51" s="30" t="s">
        <v>41</v>
      </c>
      <c r="E51" s="30" t="s">
        <v>246</v>
      </c>
      <c r="F51" s="16" t="s">
        <v>820</v>
      </c>
      <c r="G51" s="15" t="s">
        <v>824</v>
      </c>
      <c r="H51" s="16" t="s">
        <v>1168</v>
      </c>
    </row>
    <row r="52" spans="1:8" x14ac:dyDescent="0.2">
      <c r="A52" s="15" t="s">
        <v>582</v>
      </c>
      <c r="B52" s="15" t="s">
        <v>40</v>
      </c>
      <c r="C52" s="30" t="s">
        <v>820</v>
      </c>
      <c r="F52" s="16" t="s">
        <v>820</v>
      </c>
      <c r="G52" s="15" t="s">
        <v>824</v>
      </c>
      <c r="H52" s="16" t="s">
        <v>1169</v>
      </c>
    </row>
    <row r="53" spans="1:8" x14ac:dyDescent="0.2">
      <c r="A53" s="15" t="s">
        <v>547</v>
      </c>
      <c r="B53" s="15" t="s">
        <v>40</v>
      </c>
      <c r="C53" s="30" t="s">
        <v>820</v>
      </c>
      <c r="F53" s="16" t="s">
        <v>820</v>
      </c>
      <c r="G53" s="15" t="s">
        <v>824</v>
      </c>
      <c r="H53" s="16" t="s">
        <v>1170</v>
      </c>
    </row>
    <row r="54" spans="1:8" x14ac:dyDescent="0.2">
      <c r="A54" s="15" t="s">
        <v>1171</v>
      </c>
      <c r="B54" s="15" t="s">
        <v>114</v>
      </c>
      <c r="C54" s="30" t="s">
        <v>820</v>
      </c>
      <c r="D54" s="30" t="s">
        <v>41</v>
      </c>
      <c r="E54" s="30">
        <v>0</v>
      </c>
      <c r="F54" s="16" t="s">
        <v>115</v>
      </c>
      <c r="G54" s="15" t="s">
        <v>1172</v>
      </c>
      <c r="H54" s="16" t="s">
        <v>1173</v>
      </c>
    </row>
    <row r="55" spans="1:8" x14ac:dyDescent="0.2">
      <c r="A55" s="15" t="s">
        <v>1174</v>
      </c>
      <c r="B55" s="15" t="s">
        <v>40</v>
      </c>
      <c r="C55" s="30" t="s">
        <v>820</v>
      </c>
      <c r="F55" s="16" t="s">
        <v>820</v>
      </c>
      <c r="H55" s="16" t="s">
        <v>1175</v>
      </c>
    </row>
    <row r="56" spans="1:8" x14ac:dyDescent="0.2">
      <c r="A56" s="15" t="s">
        <v>1176</v>
      </c>
      <c r="B56" s="15" t="s">
        <v>40</v>
      </c>
      <c r="C56" s="30" t="s">
        <v>820</v>
      </c>
      <c r="F56" s="16" t="s">
        <v>820</v>
      </c>
      <c r="H56" s="16" t="s">
        <v>1175</v>
      </c>
    </row>
    <row r="57" spans="1:8" x14ac:dyDescent="0.2">
      <c r="A57" s="15" t="s">
        <v>1177</v>
      </c>
      <c r="B57" s="15" t="s">
        <v>40</v>
      </c>
      <c r="C57" s="30" t="s">
        <v>820</v>
      </c>
      <c r="F57" s="16" t="s">
        <v>820</v>
      </c>
      <c r="H57" s="16" t="s">
        <v>1175</v>
      </c>
    </row>
    <row r="58" spans="1:8" x14ac:dyDescent="0.2">
      <c r="A58" s="15" t="s">
        <v>1178</v>
      </c>
      <c r="B58" s="15" t="s">
        <v>40</v>
      </c>
      <c r="C58" s="30" t="s">
        <v>820</v>
      </c>
      <c r="F58" s="16" t="s">
        <v>820</v>
      </c>
      <c r="H58" s="16" t="s">
        <v>1175</v>
      </c>
    </row>
    <row r="59" spans="1:8" x14ac:dyDescent="0.2">
      <c r="A59" s="15" t="s">
        <v>1179</v>
      </c>
      <c r="B59" s="15" t="s">
        <v>40</v>
      </c>
      <c r="C59" s="30" t="s">
        <v>820</v>
      </c>
      <c r="F59" s="16" t="s">
        <v>820</v>
      </c>
      <c r="H59" s="16" t="s">
        <v>1175</v>
      </c>
    </row>
    <row r="60" spans="1:8" x14ac:dyDescent="0.2">
      <c r="A60" s="15" t="s">
        <v>1180</v>
      </c>
      <c r="B60" s="15" t="s">
        <v>40</v>
      </c>
      <c r="C60" s="30" t="s">
        <v>820</v>
      </c>
      <c r="F60" s="16" t="s">
        <v>820</v>
      </c>
      <c r="H60" s="16" t="s">
        <v>1175</v>
      </c>
    </row>
    <row r="61" spans="1:8" x14ac:dyDescent="0.2">
      <c r="A61" s="15" t="s">
        <v>1181</v>
      </c>
      <c r="B61" s="15" t="s">
        <v>40</v>
      </c>
      <c r="C61" s="30" t="s">
        <v>820</v>
      </c>
      <c r="F61" s="16" t="s">
        <v>820</v>
      </c>
      <c r="H61" s="16" t="s">
        <v>1182</v>
      </c>
    </row>
    <row r="62" spans="1:8" x14ac:dyDescent="0.2">
      <c r="A62" s="15" t="s">
        <v>1183</v>
      </c>
      <c r="B62" s="15" t="s">
        <v>40</v>
      </c>
      <c r="C62" s="30" t="s">
        <v>820</v>
      </c>
      <c r="F62" s="16" t="s">
        <v>820</v>
      </c>
      <c r="H62" s="16" t="s">
        <v>1182</v>
      </c>
    </row>
    <row r="63" spans="1:8" x14ac:dyDescent="0.2">
      <c r="A63" s="15" t="s">
        <v>1184</v>
      </c>
      <c r="B63" s="15" t="s">
        <v>40</v>
      </c>
      <c r="C63" s="30" t="s">
        <v>820</v>
      </c>
      <c r="F63" s="16" t="s">
        <v>820</v>
      </c>
      <c r="H63" s="16" t="s">
        <v>1182</v>
      </c>
    </row>
    <row r="64" spans="1:8" x14ac:dyDescent="0.2">
      <c r="A64" s="15" t="s">
        <v>1185</v>
      </c>
      <c r="B64" s="15" t="s">
        <v>40</v>
      </c>
      <c r="C64" s="30" t="s">
        <v>820</v>
      </c>
      <c r="F64" s="16" t="s">
        <v>820</v>
      </c>
      <c r="H64" s="16" t="s">
        <v>1182</v>
      </c>
    </row>
    <row r="65" spans="1:8" x14ac:dyDescent="0.2">
      <c r="A65" s="15" t="s">
        <v>1186</v>
      </c>
      <c r="B65" s="15" t="s">
        <v>40</v>
      </c>
      <c r="C65" s="30" t="s">
        <v>820</v>
      </c>
      <c r="F65" s="16" t="s">
        <v>820</v>
      </c>
      <c r="H65" s="16" t="s">
        <v>1182</v>
      </c>
    </row>
    <row r="66" spans="1:8" x14ac:dyDescent="0.2">
      <c r="A66" s="15" t="s">
        <v>1187</v>
      </c>
      <c r="B66" s="15" t="s">
        <v>40</v>
      </c>
      <c r="C66" s="30" t="s">
        <v>820</v>
      </c>
      <c r="F66" s="16" t="s">
        <v>820</v>
      </c>
      <c r="H66" s="16" t="s">
        <v>1182</v>
      </c>
    </row>
    <row r="67" spans="1:8" x14ac:dyDescent="0.2">
      <c r="A67" s="15" t="s">
        <v>1188</v>
      </c>
      <c r="B67" s="15" t="s">
        <v>40</v>
      </c>
      <c r="C67" s="30" t="s">
        <v>820</v>
      </c>
      <c r="F67" s="16" t="s">
        <v>820</v>
      </c>
      <c r="H67" s="16" t="s">
        <v>1189</v>
      </c>
    </row>
    <row r="68" spans="1:8" x14ac:dyDescent="0.2">
      <c r="A68" s="15" t="s">
        <v>1190</v>
      </c>
      <c r="B68" s="15" t="s">
        <v>40</v>
      </c>
      <c r="C68" s="30" t="s">
        <v>820</v>
      </c>
      <c r="F68" s="16" t="s">
        <v>820</v>
      </c>
      <c r="H68" s="16" t="s">
        <v>1189</v>
      </c>
    </row>
    <row r="69" spans="1:8" x14ac:dyDescent="0.2">
      <c r="A69" s="15" t="s">
        <v>1191</v>
      </c>
      <c r="B69" s="15" t="s">
        <v>40</v>
      </c>
      <c r="C69" s="30" t="s">
        <v>820</v>
      </c>
      <c r="F69" s="16" t="s">
        <v>820</v>
      </c>
      <c r="H69" s="16" t="s">
        <v>1189</v>
      </c>
    </row>
    <row r="70" spans="1:8" x14ac:dyDescent="0.2">
      <c r="A70" s="15" t="s">
        <v>1192</v>
      </c>
      <c r="B70" s="15" t="s">
        <v>40</v>
      </c>
      <c r="C70" s="30" t="s">
        <v>820</v>
      </c>
      <c r="F70" s="16" t="s">
        <v>820</v>
      </c>
      <c r="H70" s="16" t="s">
        <v>1189</v>
      </c>
    </row>
    <row r="71" spans="1:8" x14ac:dyDescent="0.2">
      <c r="A71" s="15" t="s">
        <v>1193</v>
      </c>
      <c r="B71" s="15" t="s">
        <v>40</v>
      </c>
      <c r="C71" s="30" t="s">
        <v>820</v>
      </c>
      <c r="F71" s="16" t="s">
        <v>820</v>
      </c>
      <c r="H71" s="16" t="s">
        <v>1189</v>
      </c>
    </row>
    <row r="72" spans="1:8" x14ac:dyDescent="0.2">
      <c r="A72" s="15" t="s">
        <v>1194</v>
      </c>
      <c r="B72" s="15" t="s">
        <v>40</v>
      </c>
      <c r="C72" s="30" t="s">
        <v>820</v>
      </c>
      <c r="F72" s="16" t="s">
        <v>820</v>
      </c>
      <c r="H72" s="16" t="s">
        <v>1189</v>
      </c>
    </row>
    <row r="73" spans="1:8" x14ac:dyDescent="0.2">
      <c r="A73" s="15" t="s">
        <v>1195</v>
      </c>
      <c r="B73" s="15" t="s">
        <v>40</v>
      </c>
      <c r="C73" s="30" t="s">
        <v>820</v>
      </c>
      <c r="F73" s="16" t="s">
        <v>820</v>
      </c>
      <c r="H73" s="16" t="s">
        <v>1196</v>
      </c>
    </row>
    <row r="74" spans="1:8" x14ac:dyDescent="0.2">
      <c r="A74" s="15" t="s">
        <v>1197</v>
      </c>
      <c r="B74" s="15" t="s">
        <v>40</v>
      </c>
      <c r="C74" s="30" t="s">
        <v>820</v>
      </c>
      <c r="F74" s="16" t="s">
        <v>820</v>
      </c>
      <c r="G74" s="15" t="s">
        <v>824</v>
      </c>
      <c r="H74" s="16" t="s">
        <v>1197</v>
      </c>
    </row>
    <row r="75" spans="1:8" x14ac:dyDescent="0.2">
      <c r="A75" s="15" t="s">
        <v>1198</v>
      </c>
      <c r="B75" s="15" t="s">
        <v>40</v>
      </c>
      <c r="F75" s="16" t="s">
        <v>820</v>
      </c>
      <c r="G75" s="15" t="s">
        <v>824</v>
      </c>
      <c r="H75" s="16" t="s">
        <v>1199</v>
      </c>
    </row>
    <row r="76" spans="1:8" x14ac:dyDescent="0.2">
      <c r="A76" s="15" t="s">
        <v>1200</v>
      </c>
      <c r="B76" s="15" t="s">
        <v>40</v>
      </c>
      <c r="C76" s="30" t="s">
        <v>820</v>
      </c>
      <c r="F76" s="16" t="s">
        <v>820</v>
      </c>
      <c r="G76" s="15" t="s">
        <v>824</v>
      </c>
      <c r="H76" s="16" t="s">
        <v>1201</v>
      </c>
    </row>
    <row r="77" spans="1:8" x14ac:dyDescent="0.2">
      <c r="A77" s="15" t="s">
        <v>1202</v>
      </c>
      <c r="B77" s="15" t="s">
        <v>40</v>
      </c>
      <c r="C77" s="30" t="s">
        <v>820</v>
      </c>
      <c r="F77" s="16" t="s">
        <v>820</v>
      </c>
      <c r="G77" s="15" t="s">
        <v>824</v>
      </c>
      <c r="H77" s="16" t="s">
        <v>1202</v>
      </c>
    </row>
    <row r="78" spans="1:8" x14ac:dyDescent="0.2">
      <c r="A78" s="15" t="s">
        <v>1203</v>
      </c>
      <c r="B78" s="15" t="s">
        <v>262</v>
      </c>
      <c r="C78" s="30" t="s">
        <v>820</v>
      </c>
      <c r="F78" s="16" t="s">
        <v>263</v>
      </c>
      <c r="G78" s="15" t="s">
        <v>820</v>
      </c>
      <c r="H78" s="16" t="s">
        <v>1204</v>
      </c>
    </row>
    <row r="79" spans="1:8" x14ac:dyDescent="0.2">
      <c r="A79" s="15" t="s">
        <v>1205</v>
      </c>
      <c r="B79" s="15" t="s">
        <v>262</v>
      </c>
      <c r="C79" s="30" t="s">
        <v>820</v>
      </c>
      <c r="F79" s="16" t="s">
        <v>263</v>
      </c>
      <c r="G79" s="15" t="s">
        <v>820</v>
      </c>
      <c r="H79" s="16" t="s">
        <v>1206</v>
      </c>
    </row>
    <row r="80" spans="1:8" x14ac:dyDescent="0.2">
      <c r="A80" s="15" t="s">
        <v>1207</v>
      </c>
      <c r="B80" s="15" t="s">
        <v>262</v>
      </c>
      <c r="C80" s="30" t="s">
        <v>820</v>
      </c>
      <c r="F80" s="16" t="s">
        <v>263</v>
      </c>
      <c r="G80" s="15" t="s">
        <v>820</v>
      </c>
      <c r="H80" s="16" t="s">
        <v>1208</v>
      </c>
    </row>
    <row r="81" spans="1:8" x14ac:dyDescent="0.2">
      <c r="A81" s="15" t="s">
        <v>1209</v>
      </c>
      <c r="B81" s="15" t="s">
        <v>262</v>
      </c>
      <c r="C81" s="30" t="s">
        <v>820</v>
      </c>
      <c r="F81" s="16" t="s">
        <v>263</v>
      </c>
      <c r="G81" s="15" t="s">
        <v>820</v>
      </c>
      <c r="H81" s="16" t="s">
        <v>1210</v>
      </c>
    </row>
    <row r="82" spans="1:8" x14ac:dyDescent="0.2">
      <c r="A82" s="15" t="s">
        <v>1211</v>
      </c>
      <c r="B82" s="15" t="s">
        <v>258</v>
      </c>
      <c r="C82" s="30" t="s">
        <v>820</v>
      </c>
      <c r="F82" s="16" t="s">
        <v>680</v>
      </c>
      <c r="G82" s="15" t="s">
        <v>820</v>
      </c>
      <c r="H82" s="16" t="s">
        <v>1212</v>
      </c>
    </row>
    <row r="83" spans="1:8" x14ac:dyDescent="0.2">
      <c r="A83" s="15" t="s">
        <v>1213</v>
      </c>
      <c r="B83" s="15" t="s">
        <v>258</v>
      </c>
      <c r="C83" s="30" t="s">
        <v>820</v>
      </c>
      <c r="D83" s="30" t="s">
        <v>71</v>
      </c>
      <c r="F83" s="16" t="s">
        <v>680</v>
      </c>
      <c r="G83" s="15" t="s">
        <v>820</v>
      </c>
      <c r="H83" s="16" t="s">
        <v>1214</v>
      </c>
    </row>
    <row r="84" spans="1:8" x14ac:dyDescent="0.2">
      <c r="A84" s="15" t="s">
        <v>1215</v>
      </c>
      <c r="B84" s="15" t="s">
        <v>271</v>
      </c>
      <c r="C84" s="30" t="s">
        <v>820</v>
      </c>
      <c r="F84" s="16" t="s">
        <v>61</v>
      </c>
      <c r="G84" s="15" t="s">
        <v>820</v>
      </c>
      <c r="H84" s="16" t="s">
        <v>1216</v>
      </c>
    </row>
    <row r="85" spans="1:8" x14ac:dyDescent="0.2">
      <c r="A85" s="15" t="s">
        <v>1217</v>
      </c>
      <c r="B85" s="15" t="s">
        <v>40</v>
      </c>
      <c r="C85" s="30" t="s">
        <v>820</v>
      </c>
      <c r="F85" s="16" t="s">
        <v>820</v>
      </c>
      <c r="G85" s="15" t="s">
        <v>824</v>
      </c>
      <c r="H85" s="16" t="s">
        <v>1218</v>
      </c>
    </row>
    <row r="86" spans="1:8" x14ac:dyDescent="0.2">
      <c r="A86" s="15" t="s">
        <v>1219</v>
      </c>
      <c r="B86" s="15" t="s">
        <v>40</v>
      </c>
      <c r="C86" s="30" t="s">
        <v>820</v>
      </c>
      <c r="F86" s="16" t="s">
        <v>820</v>
      </c>
      <c r="G86" s="15" t="s">
        <v>824</v>
      </c>
      <c r="H86" s="16" t="s">
        <v>1220</v>
      </c>
    </row>
    <row r="87" spans="1:8" x14ac:dyDescent="0.2">
      <c r="A87" s="15" t="s">
        <v>1221</v>
      </c>
      <c r="B87" s="15" t="s">
        <v>40</v>
      </c>
      <c r="C87" s="30" t="s">
        <v>820</v>
      </c>
      <c r="F87" s="16" t="s">
        <v>820</v>
      </c>
      <c r="G87" s="15" t="s">
        <v>824</v>
      </c>
      <c r="H87" s="16" t="s">
        <v>1222</v>
      </c>
    </row>
    <row r="88" spans="1:8" x14ac:dyDescent="0.2">
      <c r="A88" s="15" t="s">
        <v>1223</v>
      </c>
      <c r="B88" s="15" t="s">
        <v>114</v>
      </c>
      <c r="C88" s="30" t="s">
        <v>820</v>
      </c>
      <c r="D88" s="30" t="s">
        <v>41</v>
      </c>
      <c r="E88" s="30">
        <v>0</v>
      </c>
      <c r="F88" s="16" t="s">
        <v>115</v>
      </c>
      <c r="G88" s="15" t="s">
        <v>1172</v>
      </c>
      <c r="H88" s="16" t="s">
        <v>1224</v>
      </c>
    </row>
    <row r="89" spans="1:8" x14ac:dyDescent="0.2">
      <c r="A89" s="15" t="s">
        <v>1225</v>
      </c>
      <c r="B89" s="15" t="s">
        <v>114</v>
      </c>
      <c r="C89" s="30" t="s">
        <v>820</v>
      </c>
      <c r="D89" s="30" t="s">
        <v>41</v>
      </c>
      <c r="E89" s="30">
        <v>0</v>
      </c>
      <c r="F89" s="16" t="s">
        <v>115</v>
      </c>
      <c r="G89" s="15" t="s">
        <v>1172</v>
      </c>
      <c r="H89" s="16" t="s">
        <v>1226</v>
      </c>
    </row>
    <row r="90" spans="1:8" x14ac:dyDescent="0.2">
      <c r="A90" s="15" t="s">
        <v>1227</v>
      </c>
      <c r="B90" s="15" t="s">
        <v>114</v>
      </c>
      <c r="C90" s="30" t="s">
        <v>820</v>
      </c>
      <c r="D90" s="30" t="s">
        <v>41</v>
      </c>
      <c r="E90" s="30">
        <v>0</v>
      </c>
      <c r="F90" s="16" t="s">
        <v>115</v>
      </c>
      <c r="G90" s="15" t="s">
        <v>1172</v>
      </c>
      <c r="H90" s="16" t="s">
        <v>1228</v>
      </c>
    </row>
    <row r="91" spans="1:8" x14ac:dyDescent="0.2">
      <c r="A91" s="15" t="s">
        <v>1229</v>
      </c>
      <c r="B91" s="15" t="s">
        <v>114</v>
      </c>
      <c r="C91" s="30" t="s">
        <v>820</v>
      </c>
      <c r="D91" s="30" t="s">
        <v>41</v>
      </c>
      <c r="E91" s="30">
        <v>0</v>
      </c>
      <c r="F91" s="16" t="s">
        <v>115</v>
      </c>
      <c r="G91" s="15" t="s">
        <v>1172</v>
      </c>
      <c r="H91" s="16" t="s">
        <v>1230</v>
      </c>
    </row>
    <row r="92" spans="1:8" x14ac:dyDescent="0.2">
      <c r="A92" s="15" t="s">
        <v>1231</v>
      </c>
      <c r="B92" s="15" t="s">
        <v>114</v>
      </c>
      <c r="C92" s="30" t="s">
        <v>820</v>
      </c>
      <c r="D92" s="30" t="s">
        <v>41</v>
      </c>
      <c r="E92" s="30">
        <v>0</v>
      </c>
      <c r="F92" s="16" t="s">
        <v>115</v>
      </c>
      <c r="G92" s="15" t="s">
        <v>1172</v>
      </c>
      <c r="H92" s="16" t="s">
        <v>1232</v>
      </c>
    </row>
    <row r="93" spans="1:8" x14ac:dyDescent="0.2">
      <c r="A93" s="15" t="s">
        <v>239</v>
      </c>
      <c r="B93" s="15" t="s">
        <v>40</v>
      </c>
      <c r="C93" s="30" t="s">
        <v>820</v>
      </c>
      <c r="F93" s="16" t="s">
        <v>820</v>
      </c>
      <c r="G93" s="15" t="s">
        <v>824</v>
      </c>
      <c r="H93" s="16" t="s">
        <v>1233</v>
      </c>
    </row>
    <row r="94" spans="1:8" x14ac:dyDescent="0.2">
      <c r="A94" s="15" t="s">
        <v>996</v>
      </c>
      <c r="B94" s="15" t="s">
        <v>40</v>
      </c>
      <c r="C94" s="30" t="s">
        <v>820</v>
      </c>
      <c r="F94" s="16" t="s">
        <v>820</v>
      </c>
      <c r="G94" s="15" t="s">
        <v>824</v>
      </c>
      <c r="H94" s="16" t="s">
        <v>1234</v>
      </c>
    </row>
    <row r="95" spans="1:8" x14ac:dyDescent="0.2">
      <c r="A95" s="15" t="s">
        <v>998</v>
      </c>
      <c r="B95" s="15" t="s">
        <v>40</v>
      </c>
      <c r="C95" s="30" t="s">
        <v>820</v>
      </c>
      <c r="F95" s="16" t="s">
        <v>820</v>
      </c>
      <c r="G95" s="15" t="s">
        <v>824</v>
      </c>
      <c r="H95" s="16" t="s">
        <v>1235</v>
      </c>
    </row>
    <row r="96" spans="1:8" x14ac:dyDescent="0.2">
      <c r="A96" s="15" t="s">
        <v>1236</v>
      </c>
      <c r="B96" s="15" t="s">
        <v>258</v>
      </c>
      <c r="C96" s="30" t="s">
        <v>820</v>
      </c>
      <c r="F96" s="16" t="s">
        <v>680</v>
      </c>
      <c r="G96" s="15" t="s">
        <v>820</v>
      </c>
      <c r="H96" s="16" t="s">
        <v>1237</v>
      </c>
    </row>
    <row r="97" spans="1:8" x14ac:dyDescent="0.2">
      <c r="A97" s="15" t="s">
        <v>1238</v>
      </c>
      <c r="B97" s="15" t="s">
        <v>258</v>
      </c>
      <c r="C97" s="30" t="s">
        <v>820</v>
      </c>
      <c r="F97" s="16" t="s">
        <v>680</v>
      </c>
      <c r="G97" s="15" t="s">
        <v>820</v>
      </c>
      <c r="H97" s="16" t="s">
        <v>1239</v>
      </c>
    </row>
    <row r="98" spans="1:8" x14ac:dyDescent="0.2">
      <c r="A98" s="15" t="s">
        <v>1240</v>
      </c>
      <c r="B98" s="15" t="s">
        <v>258</v>
      </c>
      <c r="C98" s="30" t="s">
        <v>820</v>
      </c>
      <c r="F98" s="16" t="s">
        <v>680</v>
      </c>
      <c r="G98" s="15" t="s">
        <v>820</v>
      </c>
      <c r="H98" s="16" t="s">
        <v>1241</v>
      </c>
    </row>
    <row r="99" spans="1:8" x14ac:dyDescent="0.2">
      <c r="A99" s="15" t="s">
        <v>1242</v>
      </c>
      <c r="B99" s="15" t="s">
        <v>258</v>
      </c>
      <c r="C99" s="30" t="s">
        <v>820</v>
      </c>
      <c r="D99" s="30" t="s">
        <v>71</v>
      </c>
      <c r="F99" s="16" t="s">
        <v>680</v>
      </c>
      <c r="G99" s="15" t="s">
        <v>820</v>
      </c>
      <c r="H99" s="16" t="s">
        <v>1243</v>
      </c>
    </row>
    <row r="100" spans="1:8" x14ac:dyDescent="0.2">
      <c r="A100" s="15" t="s">
        <v>1244</v>
      </c>
      <c r="B100" s="15" t="s">
        <v>258</v>
      </c>
      <c r="C100" s="30" t="s">
        <v>820</v>
      </c>
      <c r="F100" s="16" t="s">
        <v>680</v>
      </c>
      <c r="G100" s="15" t="s">
        <v>820</v>
      </c>
      <c r="H100" s="16" t="s">
        <v>1245</v>
      </c>
    </row>
    <row r="101" spans="1:8" x14ac:dyDescent="0.2">
      <c r="A101" s="15" t="s">
        <v>378</v>
      </c>
      <c r="B101" s="15" t="s">
        <v>40</v>
      </c>
      <c r="C101" s="30" t="s">
        <v>820</v>
      </c>
      <c r="D101" s="30" t="s">
        <v>71</v>
      </c>
      <c r="F101" s="16" t="s">
        <v>820</v>
      </c>
      <c r="G101" s="15" t="s">
        <v>824</v>
      </c>
      <c r="H101" s="16" t="s">
        <v>1246</v>
      </c>
    </row>
    <row r="102" spans="1:8" x14ac:dyDescent="0.2">
      <c r="A102" s="15" t="s">
        <v>1247</v>
      </c>
      <c r="B102" s="15" t="s">
        <v>114</v>
      </c>
      <c r="C102" s="30" t="s">
        <v>820</v>
      </c>
      <c r="D102" s="30" t="s">
        <v>41</v>
      </c>
      <c r="E102" s="30">
        <v>0</v>
      </c>
      <c r="F102" s="16" t="s">
        <v>115</v>
      </c>
      <c r="G102" s="15" t="s">
        <v>1172</v>
      </c>
      <c r="H102" s="16" t="s">
        <v>1248</v>
      </c>
    </row>
    <row r="103" spans="1:8" x14ac:dyDescent="0.2">
      <c r="A103" s="15" t="s">
        <v>1249</v>
      </c>
      <c r="B103" s="15" t="s">
        <v>40</v>
      </c>
      <c r="C103" s="30" t="s">
        <v>820</v>
      </c>
      <c r="F103" s="16" t="s">
        <v>820</v>
      </c>
      <c r="G103" s="15" t="s">
        <v>824</v>
      </c>
      <c r="H103" s="16" t="s">
        <v>1250</v>
      </c>
    </row>
    <row r="104" spans="1:8" x14ac:dyDescent="0.2">
      <c r="A104" s="15" t="s">
        <v>1069</v>
      </c>
      <c r="B104" s="15" t="s">
        <v>40</v>
      </c>
      <c r="C104" s="30" t="s">
        <v>820</v>
      </c>
      <c r="F104" s="16" t="s">
        <v>820</v>
      </c>
      <c r="G104" s="15" t="s">
        <v>821</v>
      </c>
      <c r="H104" s="16" t="s">
        <v>1251</v>
      </c>
    </row>
    <row r="105" spans="1:8" x14ac:dyDescent="0.2">
      <c r="A105" s="15" t="s">
        <v>1073</v>
      </c>
      <c r="B105" s="15" t="s">
        <v>40</v>
      </c>
      <c r="C105" s="30" t="s">
        <v>820</v>
      </c>
      <c r="F105" s="16" t="s">
        <v>820</v>
      </c>
      <c r="G105" s="15" t="s">
        <v>821</v>
      </c>
      <c r="H105" s="16" t="s">
        <v>1252</v>
      </c>
    </row>
    <row r="106" spans="1:8" x14ac:dyDescent="0.2">
      <c r="A106" s="15" t="s">
        <v>1071</v>
      </c>
      <c r="B106" s="15" t="s">
        <v>40</v>
      </c>
      <c r="C106" s="30" t="s">
        <v>820</v>
      </c>
      <c r="F106" s="16" t="s">
        <v>820</v>
      </c>
      <c r="G106" s="15" t="s">
        <v>1119</v>
      </c>
      <c r="H106" s="16" t="s">
        <v>1253</v>
      </c>
    </row>
    <row r="107" spans="1:8" x14ac:dyDescent="0.2">
      <c r="A107" s="15" t="s">
        <v>1254</v>
      </c>
      <c r="B107" s="15" t="s">
        <v>40</v>
      </c>
      <c r="C107" s="30" t="s">
        <v>820</v>
      </c>
      <c r="F107" s="16" t="s">
        <v>820</v>
      </c>
      <c r="G107" s="15" t="s">
        <v>824</v>
      </c>
      <c r="H107" s="16" t="s">
        <v>1255</v>
      </c>
    </row>
    <row r="108" spans="1:8" x14ac:dyDescent="0.2">
      <c r="A108" s="15" t="s">
        <v>1256</v>
      </c>
      <c r="B108" s="15" t="s">
        <v>114</v>
      </c>
      <c r="C108" s="30" t="s">
        <v>820</v>
      </c>
      <c r="D108" s="30" t="s">
        <v>41</v>
      </c>
      <c r="E108" s="30">
        <v>0</v>
      </c>
      <c r="F108" s="16" t="s">
        <v>115</v>
      </c>
      <c r="G108" s="15" t="s">
        <v>1172</v>
      </c>
      <c r="H108" s="16" t="s">
        <v>1257</v>
      </c>
    </row>
    <row r="109" spans="1:8" x14ac:dyDescent="0.2">
      <c r="A109" s="15" t="s">
        <v>1258</v>
      </c>
      <c r="B109" s="15" t="s">
        <v>114</v>
      </c>
      <c r="C109" s="30" t="s">
        <v>820</v>
      </c>
      <c r="D109" s="30" t="s">
        <v>41</v>
      </c>
      <c r="E109" s="30">
        <v>0</v>
      </c>
      <c r="F109" s="16" t="s">
        <v>115</v>
      </c>
      <c r="G109" s="15" t="s">
        <v>1172</v>
      </c>
      <c r="H109" s="16" t="s">
        <v>1259</v>
      </c>
    </row>
    <row r="110" spans="1:8" ht="25.5" x14ac:dyDescent="0.2">
      <c r="A110" s="15" t="s">
        <v>570</v>
      </c>
      <c r="B110" s="15" t="s">
        <v>40</v>
      </c>
      <c r="C110" s="30" t="s">
        <v>820</v>
      </c>
      <c r="F110" s="16" t="s">
        <v>820</v>
      </c>
      <c r="G110" s="15" t="s">
        <v>824</v>
      </c>
      <c r="H110" s="16" t="s">
        <v>1260</v>
      </c>
    </row>
    <row r="111" spans="1:8" x14ac:dyDescent="0.2">
      <c r="A111" s="15" t="s">
        <v>1261</v>
      </c>
      <c r="B111" s="15" t="s">
        <v>40</v>
      </c>
      <c r="C111" s="30" t="s">
        <v>820</v>
      </c>
      <c r="F111" s="16" t="s">
        <v>820</v>
      </c>
      <c r="G111" s="15" t="s">
        <v>824</v>
      </c>
      <c r="H111" s="16" t="s">
        <v>1262</v>
      </c>
    </row>
    <row r="112" spans="1:8" x14ac:dyDescent="0.2">
      <c r="A112" s="15" t="s">
        <v>1263</v>
      </c>
      <c r="B112" s="15" t="s">
        <v>40</v>
      </c>
      <c r="C112" s="30" t="s">
        <v>820</v>
      </c>
      <c r="D112" s="30" t="s">
        <v>71</v>
      </c>
      <c r="F112" s="16" t="s">
        <v>820</v>
      </c>
      <c r="G112" s="15" t="s">
        <v>824</v>
      </c>
      <c r="H112" s="16" t="s">
        <v>1264</v>
      </c>
    </row>
    <row r="113" spans="1:8" x14ac:dyDescent="0.2">
      <c r="A113" s="15" t="s">
        <v>1265</v>
      </c>
      <c r="B113" s="15" t="s">
        <v>114</v>
      </c>
      <c r="C113" s="30" t="s">
        <v>820</v>
      </c>
      <c r="D113" s="30" t="s">
        <v>41</v>
      </c>
      <c r="E113" s="30">
        <v>0</v>
      </c>
      <c r="F113" s="16" t="s">
        <v>115</v>
      </c>
      <c r="G113" s="15" t="s">
        <v>1172</v>
      </c>
      <c r="H113" s="16" t="s">
        <v>1266</v>
      </c>
    </row>
    <row r="114" spans="1:8" x14ac:dyDescent="0.2">
      <c r="A114" s="15" t="s">
        <v>1267</v>
      </c>
      <c r="B114" s="15" t="s">
        <v>40</v>
      </c>
      <c r="C114" s="30" t="s">
        <v>820</v>
      </c>
      <c r="F114" s="16" t="s">
        <v>820</v>
      </c>
      <c r="G114" s="15" t="s">
        <v>824</v>
      </c>
      <c r="H114" s="16" t="s">
        <v>1268</v>
      </c>
    </row>
    <row r="115" spans="1:8" x14ac:dyDescent="0.2">
      <c r="A115" s="15" t="s">
        <v>1269</v>
      </c>
      <c r="B115" s="15" t="s">
        <v>114</v>
      </c>
      <c r="C115" s="30" t="s">
        <v>820</v>
      </c>
      <c r="D115" s="30" t="s">
        <v>41</v>
      </c>
      <c r="E115" s="30">
        <v>0</v>
      </c>
      <c r="F115" s="16" t="s">
        <v>115</v>
      </c>
      <c r="G115" s="15" t="s">
        <v>1172</v>
      </c>
      <c r="H115" s="16" t="s">
        <v>1270</v>
      </c>
    </row>
    <row r="116" spans="1:8" ht="25.5" x14ac:dyDescent="0.2">
      <c r="A116" s="15" t="s">
        <v>1271</v>
      </c>
      <c r="B116" s="15" t="s">
        <v>40</v>
      </c>
      <c r="C116" s="30" t="s">
        <v>820</v>
      </c>
      <c r="F116" s="16" t="s">
        <v>820</v>
      </c>
      <c r="G116" s="15" t="s">
        <v>827</v>
      </c>
      <c r="H116" s="16" t="s">
        <v>1272</v>
      </c>
    </row>
    <row r="117" spans="1:8" ht="25.5" x14ac:dyDescent="0.2">
      <c r="A117" s="15" t="s">
        <v>1273</v>
      </c>
      <c r="B117" s="15" t="s">
        <v>40</v>
      </c>
      <c r="C117" s="30" t="s">
        <v>820</v>
      </c>
      <c r="F117" s="16" t="s">
        <v>820</v>
      </c>
      <c r="G117" s="15" t="s">
        <v>815</v>
      </c>
      <c r="H117" s="16" t="s">
        <v>1274</v>
      </c>
    </row>
    <row r="118" spans="1:8" ht="25.5" x14ac:dyDescent="0.2">
      <c r="A118" s="15" t="s">
        <v>1275</v>
      </c>
      <c r="B118" s="15" t="s">
        <v>258</v>
      </c>
      <c r="C118" s="30" t="s">
        <v>820</v>
      </c>
      <c r="F118" s="16" t="s">
        <v>680</v>
      </c>
      <c r="G118" s="15" t="s">
        <v>820</v>
      </c>
      <c r="H118" s="16" t="s">
        <v>1276</v>
      </c>
    </row>
    <row r="119" spans="1:8" x14ac:dyDescent="0.2">
      <c r="A119" s="15" t="s">
        <v>1277</v>
      </c>
      <c r="B119" s="15" t="s">
        <v>40</v>
      </c>
      <c r="C119" s="30" t="s">
        <v>820</v>
      </c>
      <c r="F119" s="16" t="s">
        <v>820</v>
      </c>
      <c r="G119" s="15" t="s">
        <v>824</v>
      </c>
      <c r="H119" s="16" t="s">
        <v>1278</v>
      </c>
    </row>
    <row r="120" spans="1:8" ht="25.5" x14ac:dyDescent="0.2">
      <c r="A120" s="15" t="s">
        <v>1279</v>
      </c>
      <c r="B120" s="15" t="s">
        <v>114</v>
      </c>
      <c r="C120" s="30" t="s">
        <v>820</v>
      </c>
      <c r="D120" s="30" t="s">
        <v>41</v>
      </c>
      <c r="E120" s="30">
        <v>0</v>
      </c>
      <c r="F120" s="16" t="s">
        <v>115</v>
      </c>
      <c r="G120" s="15" t="s">
        <v>1172</v>
      </c>
      <c r="H120" s="16" t="s">
        <v>1280</v>
      </c>
    </row>
    <row r="121" spans="1:8" x14ac:dyDescent="0.2">
      <c r="A121" s="15" t="s">
        <v>1281</v>
      </c>
      <c r="B121" s="15" t="s">
        <v>40</v>
      </c>
      <c r="C121" s="30" t="s">
        <v>820</v>
      </c>
      <c r="F121" s="16" t="s">
        <v>820</v>
      </c>
      <c r="G121" s="15" t="s">
        <v>1102</v>
      </c>
      <c r="H121" s="16" t="s">
        <v>1282</v>
      </c>
    </row>
    <row r="122" spans="1:8" x14ac:dyDescent="0.2">
      <c r="A122" s="15" t="s">
        <v>1283</v>
      </c>
      <c r="B122" s="15" t="s">
        <v>262</v>
      </c>
      <c r="C122" s="30" t="s">
        <v>820</v>
      </c>
      <c r="F122" s="16" t="s">
        <v>263</v>
      </c>
      <c r="G122" s="15" t="s">
        <v>820</v>
      </c>
      <c r="H122" s="16" t="s">
        <v>1284</v>
      </c>
    </row>
    <row r="123" spans="1:8" x14ac:dyDescent="0.2">
      <c r="A123" s="15" t="s">
        <v>1285</v>
      </c>
      <c r="B123" s="15" t="s">
        <v>46</v>
      </c>
      <c r="C123" s="30" t="s">
        <v>820</v>
      </c>
      <c r="D123" s="30" t="s">
        <v>41</v>
      </c>
      <c r="E123" s="30" t="s">
        <v>246</v>
      </c>
      <c r="F123" s="28" t="str">
        <f>HYPERLINK("#'OMS.Enumerations'!A63","OrderCurrency: AED, AFN, ALL ...")</f>
        <v>OrderCurrency: AED, AFN, ALL ...</v>
      </c>
      <c r="G123" s="15" t="s">
        <v>48</v>
      </c>
      <c r="H123" s="16" t="s">
        <v>1286</v>
      </c>
    </row>
    <row r="124" spans="1:8" x14ac:dyDescent="0.2">
      <c r="A124" s="15" t="s">
        <v>1287</v>
      </c>
      <c r="B124" s="15" t="s">
        <v>40</v>
      </c>
      <c r="C124" s="30" t="s">
        <v>820</v>
      </c>
      <c r="F124" s="16" t="s">
        <v>820</v>
      </c>
      <c r="G124" s="15" t="s">
        <v>824</v>
      </c>
      <c r="H124" s="16" t="s">
        <v>1288</v>
      </c>
    </row>
    <row r="125" spans="1:8" x14ac:dyDescent="0.2">
      <c r="A125" s="15" t="s">
        <v>1289</v>
      </c>
      <c r="B125" s="15" t="s">
        <v>40</v>
      </c>
      <c r="C125" s="30" t="s">
        <v>820</v>
      </c>
      <c r="F125" s="16" t="s">
        <v>820</v>
      </c>
      <c r="G125" s="15" t="s">
        <v>824</v>
      </c>
      <c r="H125" s="16" t="s">
        <v>1290</v>
      </c>
    </row>
    <row r="126" spans="1:8" x14ac:dyDescent="0.2">
      <c r="A126" s="15" t="s">
        <v>1291</v>
      </c>
      <c r="B126" s="15" t="s">
        <v>40</v>
      </c>
      <c r="C126" s="30" t="s">
        <v>820</v>
      </c>
      <c r="F126" s="16" t="s">
        <v>820</v>
      </c>
      <c r="G126" s="15" t="s">
        <v>824</v>
      </c>
      <c r="H126" s="16" t="s">
        <v>1292</v>
      </c>
    </row>
    <row r="127" spans="1:8" x14ac:dyDescent="0.2">
      <c r="A127" s="15" t="s">
        <v>1293</v>
      </c>
      <c r="B127" s="15" t="s">
        <v>46</v>
      </c>
      <c r="C127" s="30" t="s">
        <v>820</v>
      </c>
      <c r="F127" s="28" t="str">
        <f>HYPERLINK("#'Enumerations'!A1072","OrderServiceClassCode: Default")</f>
        <v>OrderServiceClassCode: Default</v>
      </c>
      <c r="G127" s="15" t="s">
        <v>48</v>
      </c>
      <c r="H127" s="16" t="s">
        <v>1294</v>
      </c>
    </row>
    <row r="128" spans="1:8" x14ac:dyDescent="0.2">
      <c r="A128" s="15" t="s">
        <v>383</v>
      </c>
      <c r="B128" s="15" t="s">
        <v>46</v>
      </c>
      <c r="C128" s="30" t="s">
        <v>820</v>
      </c>
      <c r="F128" s="28" t="str">
        <f>HYPERLINK("#'OMS.Enumerations'!A63","SettlementCurrency: AED, AFN, ALL ...")</f>
        <v>SettlementCurrency: AED, AFN, ALL ...</v>
      </c>
      <c r="G128" s="15" t="s">
        <v>48</v>
      </c>
      <c r="H128" s="16" t="s">
        <v>1295</v>
      </c>
    </row>
    <row r="129" spans="1:8" ht="25.5" x14ac:dyDescent="0.2">
      <c r="A129" s="15" t="s">
        <v>382</v>
      </c>
      <c r="B129" s="15" t="s">
        <v>46</v>
      </c>
      <c r="C129" s="30" t="s">
        <v>820</v>
      </c>
      <c r="F129" s="28" t="str">
        <f>HYPERLINK("#'Enumerations'!A1075","PaymentMethod: Letter Of Credit, Draft Payable, Draft Acceptable ...")</f>
        <v>PaymentMethod: Letter Of Credit, Draft Payable, Draft Acceptable ...</v>
      </c>
      <c r="G129" s="15" t="s">
        <v>48</v>
      </c>
      <c r="H129" s="16" t="s">
        <v>1296</v>
      </c>
    </row>
    <row r="130" spans="1:8" x14ac:dyDescent="0.2">
      <c r="A130" s="15" t="s">
        <v>385</v>
      </c>
      <c r="B130" s="15" t="s">
        <v>271</v>
      </c>
      <c r="C130" s="30" t="s">
        <v>820</v>
      </c>
      <c r="F130" s="16" t="s">
        <v>61</v>
      </c>
      <c r="G130" s="15" t="s">
        <v>820</v>
      </c>
      <c r="H130" s="16" t="s">
        <v>1297</v>
      </c>
    </row>
    <row r="131" spans="1:8" x14ac:dyDescent="0.2">
      <c r="A131" s="15" t="s">
        <v>1298</v>
      </c>
      <c r="B131" s="15" t="s">
        <v>40</v>
      </c>
      <c r="C131" s="30" t="s">
        <v>820</v>
      </c>
      <c r="F131" s="16" t="s">
        <v>820</v>
      </c>
      <c r="G131" s="15" t="s">
        <v>824</v>
      </c>
      <c r="H131" s="16" t="s">
        <v>1299</v>
      </c>
    </row>
    <row r="132" spans="1:8" x14ac:dyDescent="0.2">
      <c r="A132" s="15" t="s">
        <v>1300</v>
      </c>
      <c r="B132" s="15" t="s">
        <v>40</v>
      </c>
      <c r="C132" s="30" t="s">
        <v>820</v>
      </c>
      <c r="F132" s="16" t="s">
        <v>820</v>
      </c>
      <c r="G132" s="15" t="s">
        <v>824</v>
      </c>
      <c r="H132" s="16" t="s">
        <v>1301</v>
      </c>
    </row>
    <row r="133" spans="1:8" x14ac:dyDescent="0.2">
      <c r="A133" s="15" t="s">
        <v>1302</v>
      </c>
      <c r="B133" s="15" t="s">
        <v>46</v>
      </c>
      <c r="C133" s="30" t="s">
        <v>820</v>
      </c>
      <c r="F133" s="28" t="str">
        <f>HYPERLINK("#'Enumerations'!A1072","LineServiceClassCode: Default")</f>
        <v>LineServiceClassCode: Default</v>
      </c>
      <c r="G133" s="15" t="s">
        <v>48</v>
      </c>
      <c r="H133" s="16" t="s">
        <v>1303</v>
      </c>
    </row>
    <row r="134" spans="1:8" x14ac:dyDescent="0.2">
      <c r="A134" s="15" t="s">
        <v>1304</v>
      </c>
      <c r="B134" s="15" t="s">
        <v>262</v>
      </c>
      <c r="C134" s="30" t="s">
        <v>820</v>
      </c>
      <c r="F134" s="16" t="s">
        <v>263</v>
      </c>
      <c r="G134" s="15" t="s">
        <v>820</v>
      </c>
      <c r="H134" s="16" t="s">
        <v>1305</v>
      </c>
    </row>
    <row r="135" spans="1:8" ht="25.5" x14ac:dyDescent="0.2">
      <c r="A135" s="15" t="s">
        <v>1306</v>
      </c>
      <c r="B135" s="15" t="s">
        <v>46</v>
      </c>
      <c r="C135" s="30" t="s">
        <v>820</v>
      </c>
      <c r="F135" s="28" t="str">
        <f>HYPERLINK("#'OMS.Enumerations'!A294","LineTotalRequestQtyUOM: EACH, BOX, BUNDLE ...")</f>
        <v>LineTotalRequestQtyUOM: EACH, BOX, BUNDLE ...</v>
      </c>
      <c r="G135" s="15" t="s">
        <v>48</v>
      </c>
      <c r="H135" s="16" t="s">
        <v>1307</v>
      </c>
    </row>
    <row r="136" spans="1:8" x14ac:dyDescent="0.2">
      <c r="A136" s="15" t="s">
        <v>1308</v>
      </c>
      <c r="B136" s="15" t="s">
        <v>40</v>
      </c>
      <c r="C136" s="30" t="s">
        <v>820</v>
      </c>
      <c r="F136" s="16" t="s">
        <v>820</v>
      </c>
      <c r="G136" s="15" t="s">
        <v>824</v>
      </c>
      <c r="H136" s="16" t="s">
        <v>1309</v>
      </c>
    </row>
    <row r="137" spans="1:8" x14ac:dyDescent="0.2">
      <c r="A137" s="15" t="s">
        <v>1310</v>
      </c>
      <c r="B137" s="15" t="s">
        <v>40</v>
      </c>
      <c r="C137" s="30" t="s">
        <v>820</v>
      </c>
      <c r="F137" s="16" t="s">
        <v>820</v>
      </c>
      <c r="G137" s="15" t="s">
        <v>824</v>
      </c>
      <c r="H137" s="16" t="s">
        <v>1311</v>
      </c>
    </row>
    <row r="138" spans="1:8" x14ac:dyDescent="0.2">
      <c r="A138" s="15" t="s">
        <v>1312</v>
      </c>
      <c r="B138" s="15" t="s">
        <v>40</v>
      </c>
      <c r="C138" s="30" t="s">
        <v>820</v>
      </c>
      <c r="F138" s="16" t="s">
        <v>820</v>
      </c>
      <c r="G138" s="15" t="s">
        <v>821</v>
      </c>
      <c r="H138" s="16" t="s">
        <v>1313</v>
      </c>
    </row>
    <row r="139" spans="1:8" x14ac:dyDescent="0.2">
      <c r="A139" s="15" t="s">
        <v>1314</v>
      </c>
      <c r="B139" s="15" t="s">
        <v>40</v>
      </c>
      <c r="C139" s="30" t="s">
        <v>820</v>
      </c>
      <c r="F139" s="16" t="s">
        <v>820</v>
      </c>
      <c r="G139" s="15" t="s">
        <v>821</v>
      </c>
      <c r="H139" s="16" t="s">
        <v>1313</v>
      </c>
    </row>
    <row r="140" spans="1:8" x14ac:dyDescent="0.2">
      <c r="A140" s="15" t="s">
        <v>1315</v>
      </c>
      <c r="B140" s="15" t="s">
        <v>40</v>
      </c>
      <c r="C140" s="30" t="s">
        <v>820</v>
      </c>
      <c r="F140" s="16" t="s">
        <v>820</v>
      </c>
      <c r="G140" s="15" t="s">
        <v>1119</v>
      </c>
      <c r="H140" s="16" t="s">
        <v>1313</v>
      </c>
    </row>
    <row r="141" spans="1:8" x14ac:dyDescent="0.2">
      <c r="A141" s="15" t="s">
        <v>1316</v>
      </c>
      <c r="B141" s="15" t="s">
        <v>40</v>
      </c>
      <c r="C141" s="30" t="s">
        <v>820</v>
      </c>
      <c r="F141" s="16" t="s">
        <v>820</v>
      </c>
      <c r="H141" s="16" t="s">
        <v>820</v>
      </c>
    </row>
    <row r="142" spans="1:8" x14ac:dyDescent="0.2">
      <c r="A142" s="15" t="s">
        <v>1317</v>
      </c>
      <c r="B142" s="15" t="s">
        <v>40</v>
      </c>
      <c r="C142" s="30" t="s">
        <v>820</v>
      </c>
      <c r="F142" s="16" t="s">
        <v>820</v>
      </c>
      <c r="H142" s="16" t="s">
        <v>820</v>
      </c>
    </row>
    <row r="143" spans="1:8" x14ac:dyDescent="0.2">
      <c r="A143" s="15" t="s">
        <v>1318</v>
      </c>
      <c r="B143" s="15" t="s">
        <v>40</v>
      </c>
      <c r="C143" s="30" t="s">
        <v>820</v>
      </c>
      <c r="F143" s="16" t="s">
        <v>820</v>
      </c>
      <c r="H143" s="16" t="s">
        <v>820</v>
      </c>
    </row>
    <row r="144" spans="1:8" x14ac:dyDescent="0.2">
      <c r="A144" s="15" t="s">
        <v>1319</v>
      </c>
      <c r="B144" s="15" t="s">
        <v>40</v>
      </c>
      <c r="C144" s="30" t="s">
        <v>820</v>
      </c>
      <c r="F144" s="16" t="s">
        <v>820</v>
      </c>
      <c r="H144" s="16" t="s">
        <v>820</v>
      </c>
    </row>
    <row r="145" spans="1:8" x14ac:dyDescent="0.2">
      <c r="A145" s="15" t="s">
        <v>1320</v>
      </c>
      <c r="B145" s="15" t="s">
        <v>40</v>
      </c>
      <c r="C145" s="30" t="s">
        <v>820</v>
      </c>
      <c r="F145" s="16" t="s">
        <v>820</v>
      </c>
      <c r="H145" s="16" t="s">
        <v>820</v>
      </c>
    </row>
    <row r="146" spans="1:8" x14ac:dyDescent="0.2">
      <c r="A146" s="15" t="s">
        <v>1321</v>
      </c>
      <c r="B146" s="15" t="s">
        <v>40</v>
      </c>
      <c r="C146" s="30" t="s">
        <v>820</v>
      </c>
      <c r="F146" s="16" t="s">
        <v>820</v>
      </c>
      <c r="H146" s="16" t="s">
        <v>820</v>
      </c>
    </row>
    <row r="147" spans="1:8" x14ac:dyDescent="0.2">
      <c r="A147" s="15" t="s">
        <v>1322</v>
      </c>
      <c r="B147" s="15" t="s">
        <v>46</v>
      </c>
      <c r="C147" s="30" t="s">
        <v>820</v>
      </c>
      <c r="F147" s="28" t="str">
        <f>HYPERLINK("#'Enumerations'!A1072","RequestScheduleServiceClassCode: Default")</f>
        <v>RequestScheduleServiceClassCode: Default</v>
      </c>
      <c r="G147" s="15" t="s">
        <v>48</v>
      </c>
      <c r="H147" s="16" t="s">
        <v>1294</v>
      </c>
    </row>
    <row r="148" spans="1:8" x14ac:dyDescent="0.2">
      <c r="A148" s="15" t="s">
        <v>1323</v>
      </c>
      <c r="B148" s="15" t="s">
        <v>262</v>
      </c>
      <c r="C148" s="30" t="s">
        <v>820</v>
      </c>
      <c r="F148" s="16" t="s">
        <v>263</v>
      </c>
      <c r="G148" s="15" t="s">
        <v>820</v>
      </c>
      <c r="H148" s="16" t="s">
        <v>1324</v>
      </c>
    </row>
    <row r="149" spans="1:8" ht="25.5" x14ac:dyDescent="0.2">
      <c r="A149" s="15" t="s">
        <v>1325</v>
      </c>
      <c r="B149" s="15" t="s">
        <v>46</v>
      </c>
      <c r="C149" s="30" t="s">
        <v>820</v>
      </c>
      <c r="F149" s="28" t="str">
        <f>HYPERLINK("#'OMS.Enumerations'!A63","RequestScheduleUnitPriceUOM: AED, AFN, ALL ...")</f>
        <v>RequestScheduleUnitPriceUOM: AED, AFN, ALL ...</v>
      </c>
      <c r="G149" s="15" t="s">
        <v>48</v>
      </c>
      <c r="H149" s="16" t="s">
        <v>1326</v>
      </c>
    </row>
    <row r="150" spans="1:8" ht="38.25" x14ac:dyDescent="0.2">
      <c r="A150" s="15" t="s">
        <v>1327</v>
      </c>
      <c r="B150" s="15" t="s">
        <v>40</v>
      </c>
      <c r="F150" s="16" t="s">
        <v>820</v>
      </c>
      <c r="G150" s="15" t="s">
        <v>824</v>
      </c>
      <c r="H150" s="16" t="s">
        <v>1328</v>
      </c>
    </row>
    <row r="151" spans="1:8" x14ac:dyDescent="0.2">
      <c r="A151" s="15" t="s">
        <v>1329</v>
      </c>
      <c r="B151" s="15" t="s">
        <v>40</v>
      </c>
      <c r="C151" s="30" t="s">
        <v>820</v>
      </c>
      <c r="F151" s="16" t="s">
        <v>820</v>
      </c>
      <c r="G151" s="15" t="s">
        <v>824</v>
      </c>
      <c r="H151" s="16" t="s">
        <v>1330</v>
      </c>
    </row>
    <row r="152" spans="1:8" x14ac:dyDescent="0.2">
      <c r="A152" s="15" t="s">
        <v>1331</v>
      </c>
      <c r="B152" s="15" t="s">
        <v>40</v>
      </c>
      <c r="C152" s="30" t="s">
        <v>820</v>
      </c>
      <c r="F152" s="16" t="s">
        <v>820</v>
      </c>
      <c r="G152" s="15" t="s">
        <v>824</v>
      </c>
      <c r="H152" s="16" t="s">
        <v>1332</v>
      </c>
    </row>
    <row r="153" spans="1:8" x14ac:dyDescent="0.2">
      <c r="A153" s="15" t="s">
        <v>1333</v>
      </c>
      <c r="B153" s="15" t="s">
        <v>46</v>
      </c>
      <c r="C153" s="30" t="s">
        <v>820</v>
      </c>
      <c r="F153" s="28" t="str">
        <f>HYPERLINK("#'Enumerations'!A1072","FCCReasonCode: Default")</f>
        <v>FCCReasonCode: Default</v>
      </c>
      <c r="G153" s="15" t="s">
        <v>48</v>
      </c>
      <c r="H153" s="16" t="s">
        <v>1334</v>
      </c>
    </row>
    <row r="154" spans="1:8" x14ac:dyDescent="0.2">
      <c r="A154" s="15" t="s">
        <v>1335</v>
      </c>
      <c r="B154" s="15" t="s">
        <v>46</v>
      </c>
      <c r="C154" s="30" t="s">
        <v>820</v>
      </c>
      <c r="F154" s="28" t="str">
        <f>HYPERLINK("#'Enumerations'!A1072","FDAReasonCode: Default")</f>
        <v>FDAReasonCode: Default</v>
      </c>
      <c r="G154" s="15" t="s">
        <v>48</v>
      </c>
      <c r="H154" s="16" t="s">
        <v>1336</v>
      </c>
    </row>
    <row r="155" spans="1:8" x14ac:dyDescent="0.2">
      <c r="A155" s="15" t="s">
        <v>1337</v>
      </c>
      <c r="B155" s="15" t="s">
        <v>40</v>
      </c>
      <c r="C155" s="30" t="s">
        <v>820</v>
      </c>
      <c r="F155" s="16" t="s">
        <v>820</v>
      </c>
      <c r="G155" s="15" t="s">
        <v>824</v>
      </c>
      <c r="H155" s="16" t="s">
        <v>1338</v>
      </c>
    </row>
    <row r="156" spans="1:8" ht="25.5" x14ac:dyDescent="0.2">
      <c r="A156" s="15" t="s">
        <v>1339</v>
      </c>
      <c r="B156" s="15" t="s">
        <v>262</v>
      </c>
      <c r="C156" s="30" t="s">
        <v>820</v>
      </c>
      <c r="F156" s="16" t="s">
        <v>263</v>
      </c>
      <c r="G156" s="15" t="s">
        <v>820</v>
      </c>
      <c r="H156" s="16" t="s">
        <v>1340</v>
      </c>
    </row>
    <row r="157" spans="1:8" x14ac:dyDescent="0.2">
      <c r="A157" s="15" t="s">
        <v>1341</v>
      </c>
      <c r="B157" s="15" t="s">
        <v>262</v>
      </c>
      <c r="C157" s="30" t="s">
        <v>820</v>
      </c>
      <c r="F157" s="16" t="s">
        <v>263</v>
      </c>
      <c r="G157" s="15" t="s">
        <v>820</v>
      </c>
      <c r="H157" s="16" t="s">
        <v>1342</v>
      </c>
    </row>
    <row r="158" spans="1:8" x14ac:dyDescent="0.2">
      <c r="A158" s="15" t="s">
        <v>1343</v>
      </c>
      <c r="B158" s="15" t="s">
        <v>262</v>
      </c>
      <c r="C158" s="30" t="s">
        <v>820</v>
      </c>
      <c r="F158" s="16" t="s">
        <v>263</v>
      </c>
      <c r="G158" s="15" t="s">
        <v>820</v>
      </c>
      <c r="H158" s="16" t="s">
        <v>1344</v>
      </c>
    </row>
    <row r="159" spans="1:8" ht="25.5" x14ac:dyDescent="0.2">
      <c r="A159" s="15" t="s">
        <v>1345</v>
      </c>
      <c r="B159" s="15" t="s">
        <v>262</v>
      </c>
      <c r="C159" s="30" t="s">
        <v>820</v>
      </c>
      <c r="F159" s="16" t="s">
        <v>263</v>
      </c>
      <c r="G159" s="15" t="s">
        <v>820</v>
      </c>
      <c r="H159" s="16" t="s">
        <v>1346</v>
      </c>
    </row>
    <row r="160" spans="1:8" x14ac:dyDescent="0.2">
      <c r="A160" s="15" t="s">
        <v>1347</v>
      </c>
      <c r="B160" s="15" t="s">
        <v>40</v>
      </c>
      <c r="C160" s="30" t="s">
        <v>820</v>
      </c>
      <c r="F160" s="16" t="s">
        <v>820</v>
      </c>
      <c r="G160" s="15" t="s">
        <v>824</v>
      </c>
      <c r="H160" s="16" t="s">
        <v>1348</v>
      </c>
    </row>
    <row r="161" spans="1:8" x14ac:dyDescent="0.2">
      <c r="A161" s="15" t="s">
        <v>1349</v>
      </c>
      <c r="B161" s="15" t="s">
        <v>40</v>
      </c>
      <c r="C161" s="30" t="s">
        <v>820</v>
      </c>
      <c r="F161" s="16" t="s">
        <v>820</v>
      </c>
      <c r="G161" s="15" t="s">
        <v>824</v>
      </c>
      <c r="H161" s="16" t="s">
        <v>1350</v>
      </c>
    </row>
    <row r="162" spans="1:8" x14ac:dyDescent="0.2">
      <c r="A162" s="15" t="s">
        <v>1351</v>
      </c>
      <c r="B162" s="15" t="s">
        <v>262</v>
      </c>
      <c r="C162" s="30" t="s">
        <v>820</v>
      </c>
      <c r="F162" s="16" t="s">
        <v>263</v>
      </c>
      <c r="G162" s="15" t="s">
        <v>820</v>
      </c>
      <c r="H162" s="16" t="s">
        <v>1352</v>
      </c>
    </row>
    <row r="163" spans="1:8" x14ac:dyDescent="0.2">
      <c r="A163" s="15" t="s">
        <v>1353</v>
      </c>
      <c r="B163" s="15" t="s">
        <v>262</v>
      </c>
      <c r="C163" s="30" t="s">
        <v>820</v>
      </c>
      <c r="F163" s="16" t="s">
        <v>263</v>
      </c>
      <c r="G163" s="15" t="s">
        <v>820</v>
      </c>
      <c r="H163" s="16" t="s">
        <v>1354</v>
      </c>
    </row>
    <row r="164" spans="1:8" ht="25.5" x14ac:dyDescent="0.2">
      <c r="A164" s="15" t="s">
        <v>1355</v>
      </c>
      <c r="B164" s="15" t="s">
        <v>46</v>
      </c>
      <c r="C164" s="30" t="s">
        <v>820</v>
      </c>
      <c r="F164" s="28" t="str">
        <f>HYPERLINK("#'Enumerations'!A1085","LoadingDimensionsUOM: INCH, FOOT, METER ...")</f>
        <v>LoadingDimensionsUOM: INCH, FOOT, METER ...</v>
      </c>
      <c r="G164" s="15" t="s">
        <v>48</v>
      </c>
      <c r="H164" s="16" t="s">
        <v>1356</v>
      </c>
    </row>
    <row r="165" spans="1:8" x14ac:dyDescent="0.2">
      <c r="A165" s="15" t="s">
        <v>1357</v>
      </c>
      <c r="B165" s="15" t="s">
        <v>262</v>
      </c>
      <c r="C165" s="30" t="s">
        <v>820</v>
      </c>
      <c r="F165" s="16" t="s">
        <v>263</v>
      </c>
      <c r="G165" s="15" t="s">
        <v>820</v>
      </c>
      <c r="H165" s="16" t="s">
        <v>1358</v>
      </c>
    </row>
    <row r="166" spans="1:8" x14ac:dyDescent="0.2">
      <c r="A166" s="15" t="s">
        <v>1359</v>
      </c>
      <c r="B166" s="15" t="s">
        <v>40</v>
      </c>
      <c r="C166" s="30" t="s">
        <v>820</v>
      </c>
      <c r="F166" s="16" t="s">
        <v>820</v>
      </c>
      <c r="G166" s="15" t="s">
        <v>821</v>
      </c>
      <c r="H166" s="16" t="s">
        <v>1360</v>
      </c>
    </row>
    <row r="167" spans="1:8" x14ac:dyDescent="0.2">
      <c r="A167" s="15" t="s">
        <v>1361</v>
      </c>
      <c r="B167" s="15" t="s">
        <v>40</v>
      </c>
      <c r="C167" s="30" t="s">
        <v>820</v>
      </c>
      <c r="F167" s="16" t="s">
        <v>820</v>
      </c>
      <c r="G167" s="15" t="s">
        <v>821</v>
      </c>
      <c r="H167" s="16" t="s">
        <v>1360</v>
      </c>
    </row>
    <row r="168" spans="1:8" x14ac:dyDescent="0.2">
      <c r="A168" s="15" t="s">
        <v>1362</v>
      </c>
      <c r="B168" s="15" t="s">
        <v>40</v>
      </c>
      <c r="C168" s="30" t="s">
        <v>820</v>
      </c>
      <c r="F168" s="16" t="s">
        <v>820</v>
      </c>
      <c r="G168" s="15" t="s">
        <v>821</v>
      </c>
      <c r="H168" s="16" t="s">
        <v>1360</v>
      </c>
    </row>
    <row r="169" spans="1:8" x14ac:dyDescent="0.2">
      <c r="A169" s="15" t="s">
        <v>1363</v>
      </c>
      <c r="B169" s="15" t="s">
        <v>40</v>
      </c>
      <c r="C169" s="30" t="s">
        <v>820</v>
      </c>
      <c r="F169" s="16" t="s">
        <v>820</v>
      </c>
      <c r="G169" s="15" t="s">
        <v>821</v>
      </c>
      <c r="H169" s="16" t="s">
        <v>1360</v>
      </c>
    </row>
    <row r="170" spans="1:8" x14ac:dyDescent="0.2">
      <c r="A170" s="15" t="s">
        <v>1364</v>
      </c>
      <c r="B170" s="15" t="s">
        <v>40</v>
      </c>
      <c r="C170" s="30" t="s">
        <v>820</v>
      </c>
      <c r="F170" s="16" t="s">
        <v>820</v>
      </c>
      <c r="G170" s="15" t="s">
        <v>821</v>
      </c>
      <c r="H170" s="16" t="s">
        <v>1360</v>
      </c>
    </row>
    <row r="171" spans="1:8" x14ac:dyDescent="0.2">
      <c r="A171" s="15" t="s">
        <v>1365</v>
      </c>
      <c r="B171" s="15" t="s">
        <v>40</v>
      </c>
      <c r="C171" s="30" t="s">
        <v>820</v>
      </c>
      <c r="F171" s="16" t="s">
        <v>820</v>
      </c>
      <c r="G171" s="15" t="s">
        <v>821</v>
      </c>
      <c r="H171" s="16" t="s">
        <v>1360</v>
      </c>
    </row>
    <row r="172" spans="1:8" x14ac:dyDescent="0.2">
      <c r="A172" s="15" t="s">
        <v>1366</v>
      </c>
      <c r="B172" s="15" t="s">
        <v>40</v>
      </c>
      <c r="C172" s="30" t="s">
        <v>820</v>
      </c>
      <c r="F172" s="16" t="s">
        <v>820</v>
      </c>
      <c r="G172" s="15" t="s">
        <v>821</v>
      </c>
      <c r="H172" s="16" t="s">
        <v>1360</v>
      </c>
    </row>
    <row r="173" spans="1:8" x14ac:dyDescent="0.2">
      <c r="A173" s="15" t="s">
        <v>1367</v>
      </c>
      <c r="B173" s="15" t="s">
        <v>40</v>
      </c>
      <c r="C173" s="30" t="s">
        <v>820</v>
      </c>
      <c r="F173" s="16" t="s">
        <v>820</v>
      </c>
      <c r="G173" s="15" t="s">
        <v>821</v>
      </c>
      <c r="H173" s="16" t="s">
        <v>1360</v>
      </c>
    </row>
    <row r="174" spans="1:8" x14ac:dyDescent="0.2">
      <c r="A174" s="15" t="s">
        <v>1038</v>
      </c>
      <c r="B174" s="15" t="s">
        <v>40</v>
      </c>
      <c r="C174" s="30" t="s">
        <v>820</v>
      </c>
      <c r="F174" s="16" t="s">
        <v>820</v>
      </c>
      <c r="G174" s="15" t="s">
        <v>821</v>
      </c>
      <c r="H174" s="16" t="s">
        <v>1368</v>
      </c>
    </row>
    <row r="175" spans="1:8" x14ac:dyDescent="0.2">
      <c r="A175" s="15" t="s">
        <v>1040</v>
      </c>
      <c r="B175" s="15" t="s">
        <v>40</v>
      </c>
      <c r="C175" s="30" t="s">
        <v>820</v>
      </c>
      <c r="F175" s="16" t="s">
        <v>820</v>
      </c>
      <c r="G175" s="15" t="s">
        <v>821</v>
      </c>
      <c r="H175" s="16" t="s">
        <v>1368</v>
      </c>
    </row>
    <row r="176" spans="1:8" x14ac:dyDescent="0.2">
      <c r="A176" s="15" t="s">
        <v>1041</v>
      </c>
      <c r="B176" s="15" t="s">
        <v>40</v>
      </c>
      <c r="C176" s="30" t="s">
        <v>820</v>
      </c>
      <c r="F176" s="16" t="s">
        <v>820</v>
      </c>
      <c r="G176" s="15" t="s">
        <v>821</v>
      </c>
      <c r="H176" s="16" t="s">
        <v>1368</v>
      </c>
    </row>
    <row r="177" spans="1:8" x14ac:dyDescent="0.2">
      <c r="A177" s="15" t="s">
        <v>1042</v>
      </c>
      <c r="B177" s="15" t="s">
        <v>40</v>
      </c>
      <c r="C177" s="30" t="s">
        <v>820</v>
      </c>
      <c r="F177" s="16" t="s">
        <v>820</v>
      </c>
      <c r="G177" s="15" t="s">
        <v>821</v>
      </c>
      <c r="H177" s="16" t="s">
        <v>1368</v>
      </c>
    </row>
    <row r="178" spans="1:8" x14ac:dyDescent="0.2">
      <c r="A178" s="15" t="s">
        <v>1043</v>
      </c>
      <c r="B178" s="15" t="s">
        <v>40</v>
      </c>
      <c r="C178" s="30" t="s">
        <v>820</v>
      </c>
      <c r="F178" s="16" t="s">
        <v>820</v>
      </c>
      <c r="G178" s="15" t="s">
        <v>821</v>
      </c>
      <c r="H178" s="16" t="s">
        <v>1368</v>
      </c>
    </row>
    <row r="179" spans="1:8" x14ac:dyDescent="0.2">
      <c r="A179" s="15" t="s">
        <v>1044</v>
      </c>
      <c r="B179" s="15" t="s">
        <v>40</v>
      </c>
      <c r="C179" s="30" t="s">
        <v>820</v>
      </c>
      <c r="F179" s="16" t="s">
        <v>820</v>
      </c>
      <c r="G179" s="15" t="s">
        <v>821</v>
      </c>
      <c r="H179" s="16" t="s">
        <v>1368</v>
      </c>
    </row>
    <row r="180" spans="1:8" x14ac:dyDescent="0.2">
      <c r="A180" s="15" t="s">
        <v>1045</v>
      </c>
      <c r="B180" s="15" t="s">
        <v>40</v>
      </c>
      <c r="C180" s="30" t="s">
        <v>820</v>
      </c>
      <c r="F180" s="16" t="s">
        <v>820</v>
      </c>
      <c r="G180" s="15" t="s">
        <v>821</v>
      </c>
      <c r="H180" s="16" t="s">
        <v>1368</v>
      </c>
    </row>
    <row r="181" spans="1:8" x14ac:dyDescent="0.2">
      <c r="A181" s="15" t="s">
        <v>1046</v>
      </c>
      <c r="B181" s="15" t="s">
        <v>40</v>
      </c>
      <c r="C181" s="30" t="s">
        <v>820</v>
      </c>
      <c r="F181" s="16" t="s">
        <v>820</v>
      </c>
      <c r="G181" s="15" t="s">
        <v>821</v>
      </c>
      <c r="H181" s="16" t="s">
        <v>1368</v>
      </c>
    </row>
    <row r="182" spans="1:8" ht="25.5" x14ac:dyDescent="0.2">
      <c r="A182" s="15" t="s">
        <v>572</v>
      </c>
      <c r="B182" s="15" t="s">
        <v>40</v>
      </c>
      <c r="C182" s="30" t="s">
        <v>820</v>
      </c>
      <c r="F182" s="16" t="s">
        <v>820</v>
      </c>
      <c r="G182" s="15" t="s">
        <v>821</v>
      </c>
      <c r="H182" s="16" t="s">
        <v>1369</v>
      </c>
    </row>
    <row r="183" spans="1:8" ht="25.5" x14ac:dyDescent="0.2">
      <c r="A183" s="15" t="s">
        <v>574</v>
      </c>
      <c r="B183" s="15" t="s">
        <v>40</v>
      </c>
      <c r="C183" s="30" t="s">
        <v>820</v>
      </c>
      <c r="F183" s="16" t="s">
        <v>820</v>
      </c>
      <c r="G183" s="15" t="s">
        <v>821</v>
      </c>
      <c r="H183" s="16" t="s">
        <v>1369</v>
      </c>
    </row>
    <row r="184" spans="1:8" x14ac:dyDescent="0.2">
      <c r="A184" s="15" t="s">
        <v>723</v>
      </c>
      <c r="B184" s="15" t="s">
        <v>40</v>
      </c>
      <c r="C184" s="30" t="s">
        <v>820</v>
      </c>
      <c r="F184" s="16" t="s">
        <v>820</v>
      </c>
      <c r="G184" s="15" t="s">
        <v>821</v>
      </c>
      <c r="H184" s="16" t="s">
        <v>1370</v>
      </c>
    </row>
    <row r="185" spans="1:8" x14ac:dyDescent="0.2">
      <c r="A185" s="15" t="s">
        <v>1371</v>
      </c>
      <c r="B185" s="15" t="s">
        <v>40</v>
      </c>
      <c r="C185" s="30" t="s">
        <v>820</v>
      </c>
      <c r="F185" s="16" t="s">
        <v>820</v>
      </c>
      <c r="G185" s="15" t="s">
        <v>824</v>
      </c>
      <c r="H185" s="16" t="s">
        <v>1372</v>
      </c>
    </row>
    <row r="186" spans="1:8" x14ac:dyDescent="0.2">
      <c r="A186" s="15" t="s">
        <v>1373</v>
      </c>
      <c r="B186" s="15" t="s">
        <v>40</v>
      </c>
      <c r="C186" s="30" t="s">
        <v>820</v>
      </c>
      <c r="F186" s="16" t="s">
        <v>820</v>
      </c>
      <c r="G186" s="15" t="s">
        <v>821</v>
      </c>
      <c r="H186" s="16" t="s">
        <v>1372</v>
      </c>
    </row>
    <row r="187" spans="1:8" x14ac:dyDescent="0.2">
      <c r="A187" s="15" t="s">
        <v>1374</v>
      </c>
      <c r="B187" s="15" t="s">
        <v>40</v>
      </c>
      <c r="C187" s="30" t="s">
        <v>820</v>
      </c>
      <c r="F187" s="16" t="s">
        <v>820</v>
      </c>
      <c r="G187" s="15" t="s">
        <v>821</v>
      </c>
      <c r="H187" s="16" t="s">
        <v>1372</v>
      </c>
    </row>
    <row r="188" spans="1:8" x14ac:dyDescent="0.2">
      <c r="A188" s="15" t="s">
        <v>1375</v>
      </c>
      <c r="B188" s="15" t="s">
        <v>40</v>
      </c>
      <c r="C188" s="30" t="s">
        <v>820</v>
      </c>
      <c r="F188" s="16" t="s">
        <v>820</v>
      </c>
      <c r="G188" s="15" t="s">
        <v>824</v>
      </c>
      <c r="H188" s="16" t="s">
        <v>1376</v>
      </c>
    </row>
    <row r="189" spans="1:8" ht="25.5" x14ac:dyDescent="0.2">
      <c r="A189" s="15" t="s">
        <v>1377</v>
      </c>
      <c r="B189" s="15" t="s">
        <v>46</v>
      </c>
      <c r="C189" s="30" t="s">
        <v>820</v>
      </c>
      <c r="F189" s="28" t="str">
        <f>HYPERLINK("#'TMS.Enumerations'!A335","OMS.Equipment: ALL, CONTAINER, CONTAINER_20_FT ...")</f>
        <v>OMS.Equipment: ALL, CONTAINER, CONTAINER_20_FT ...</v>
      </c>
      <c r="G189" s="15" t="s">
        <v>48</v>
      </c>
      <c r="H189" s="16" t="s">
        <v>1377</v>
      </c>
    </row>
    <row r="190" spans="1:8" ht="25.5" x14ac:dyDescent="0.2">
      <c r="A190" s="15" t="s">
        <v>1378</v>
      </c>
      <c r="B190" s="15" t="s">
        <v>46</v>
      </c>
      <c r="C190" s="30" t="s">
        <v>820</v>
      </c>
      <c r="F190" s="28" t="str">
        <f>HYPERLINK("#'SCC.Enumerations'!A876","OrderClassification: Non-Recurring, Recurring")</f>
        <v>OrderClassification: Non-Recurring, Recurring</v>
      </c>
      <c r="G190" s="15" t="s">
        <v>48</v>
      </c>
      <c r="H190" s="16" t="s">
        <v>1379</v>
      </c>
    </row>
    <row r="191" spans="1:8" x14ac:dyDescent="0.2">
      <c r="A191" s="15" t="s">
        <v>1380</v>
      </c>
      <c r="B191" s="15" t="s">
        <v>40</v>
      </c>
      <c r="C191" s="30" t="s">
        <v>820</v>
      </c>
      <c r="F191" s="16" t="s">
        <v>820</v>
      </c>
      <c r="H191" s="16" t="s">
        <v>820</v>
      </c>
    </row>
    <row r="192" spans="1:8" x14ac:dyDescent="0.2">
      <c r="A192" s="15" t="s">
        <v>1381</v>
      </c>
      <c r="B192" s="15" t="s">
        <v>40</v>
      </c>
      <c r="C192" s="30" t="s">
        <v>820</v>
      </c>
      <c r="F192" s="16" t="s">
        <v>820</v>
      </c>
      <c r="H192" s="16" t="s">
        <v>820</v>
      </c>
    </row>
    <row r="193" spans="1:8" x14ac:dyDescent="0.2">
      <c r="A193" s="15" t="s">
        <v>1382</v>
      </c>
      <c r="B193" s="15" t="s">
        <v>40</v>
      </c>
      <c r="C193" s="30" t="s">
        <v>820</v>
      </c>
      <c r="F193" s="16" t="s">
        <v>820</v>
      </c>
      <c r="G193" s="15" t="s">
        <v>1383</v>
      </c>
      <c r="H193" s="16" t="s">
        <v>1384</v>
      </c>
    </row>
    <row r="194" spans="1:8" x14ac:dyDescent="0.2">
      <c r="A194" s="15" t="s">
        <v>1385</v>
      </c>
      <c r="B194" s="15" t="s">
        <v>40</v>
      </c>
      <c r="C194" s="30" t="s">
        <v>820</v>
      </c>
      <c r="F194" s="16" t="s">
        <v>820</v>
      </c>
      <c r="H194" s="16" t="s">
        <v>820</v>
      </c>
    </row>
    <row r="195" spans="1:8" x14ac:dyDescent="0.2">
      <c r="A195" s="15" t="s">
        <v>1386</v>
      </c>
      <c r="B195" s="15" t="s">
        <v>40</v>
      </c>
      <c r="C195" s="30" t="s">
        <v>820</v>
      </c>
      <c r="F195" s="16" t="s">
        <v>820</v>
      </c>
      <c r="H195" s="16" t="s">
        <v>820</v>
      </c>
    </row>
    <row r="196" spans="1:8" x14ac:dyDescent="0.2">
      <c r="A196" s="15" t="s">
        <v>1387</v>
      </c>
      <c r="B196" s="15" t="s">
        <v>40</v>
      </c>
      <c r="C196" s="30" t="s">
        <v>820</v>
      </c>
      <c r="F196" s="16" t="s">
        <v>820</v>
      </c>
      <c r="G196" s="15" t="s">
        <v>1383</v>
      </c>
      <c r="H196" s="16" t="s">
        <v>1388</v>
      </c>
    </row>
    <row r="197" spans="1:8" x14ac:dyDescent="0.2">
      <c r="A197" s="15" t="s">
        <v>944</v>
      </c>
      <c r="B197" s="15" t="s">
        <v>40</v>
      </c>
      <c r="C197" s="30" t="s">
        <v>820</v>
      </c>
      <c r="F197" s="16" t="s">
        <v>820</v>
      </c>
      <c r="G197" s="15" t="s">
        <v>821</v>
      </c>
      <c r="H197" s="16" t="s">
        <v>1389</v>
      </c>
    </row>
    <row r="198" spans="1:8" x14ac:dyDescent="0.2">
      <c r="A198" s="15" t="s">
        <v>946</v>
      </c>
      <c r="B198" s="15" t="s">
        <v>40</v>
      </c>
      <c r="C198" s="30" t="s">
        <v>820</v>
      </c>
      <c r="F198" s="16" t="s">
        <v>820</v>
      </c>
      <c r="G198" s="15" t="s">
        <v>821</v>
      </c>
      <c r="H198" s="16" t="s">
        <v>1389</v>
      </c>
    </row>
    <row r="199" spans="1:8" x14ac:dyDescent="0.2">
      <c r="A199" s="15" t="s">
        <v>1390</v>
      </c>
      <c r="B199" s="15" t="s">
        <v>114</v>
      </c>
      <c r="C199" s="30" t="s">
        <v>820</v>
      </c>
      <c r="F199" s="16" t="s">
        <v>115</v>
      </c>
      <c r="G199" s="15" t="s">
        <v>1172</v>
      </c>
      <c r="H199" s="16" t="s">
        <v>1391</v>
      </c>
    </row>
    <row r="200" spans="1:8" ht="25.5" x14ac:dyDescent="0.2">
      <c r="A200" s="15" t="s">
        <v>1392</v>
      </c>
      <c r="B200" s="15" t="s">
        <v>114</v>
      </c>
      <c r="C200" s="30" t="s">
        <v>820</v>
      </c>
      <c r="F200" s="16" t="s">
        <v>115</v>
      </c>
      <c r="G200" s="15" t="s">
        <v>1172</v>
      </c>
      <c r="H200" s="16" t="s">
        <v>1393</v>
      </c>
    </row>
    <row r="201" spans="1:8" ht="38.25" x14ac:dyDescent="0.2">
      <c r="A201" s="15" t="s">
        <v>1394</v>
      </c>
      <c r="B201" s="15" t="s">
        <v>40</v>
      </c>
      <c r="C201" s="30" t="s">
        <v>820</v>
      </c>
      <c r="F201" s="16" t="s">
        <v>820</v>
      </c>
      <c r="G201" s="15" t="s">
        <v>821</v>
      </c>
      <c r="H201" s="16" t="s">
        <v>1395</v>
      </c>
    </row>
    <row r="202" spans="1:8" ht="38.25" x14ac:dyDescent="0.2">
      <c r="A202" s="15" t="s">
        <v>1396</v>
      </c>
      <c r="B202" s="15" t="s">
        <v>40</v>
      </c>
      <c r="C202" s="30" t="s">
        <v>820</v>
      </c>
      <c r="F202" s="16" t="s">
        <v>820</v>
      </c>
      <c r="G202" s="15" t="s">
        <v>821</v>
      </c>
      <c r="H202" s="16" t="s">
        <v>1395</v>
      </c>
    </row>
    <row r="203" spans="1:8" ht="38.25" x14ac:dyDescent="0.2">
      <c r="A203" s="15" t="s">
        <v>1397</v>
      </c>
      <c r="B203" s="15" t="s">
        <v>46</v>
      </c>
      <c r="C203" s="30" t="s">
        <v>820</v>
      </c>
      <c r="F203" s="28" t="str">
        <f>HYPERLINK("#'SCC.Enumerations'!A880","OrderSubType: Standard, Consignment, No Receipt ...")</f>
        <v>OrderSubType: Standard, Consignment, No Receipt ...</v>
      </c>
      <c r="G203" s="15" t="s">
        <v>48</v>
      </c>
      <c r="H203" s="16" t="s">
        <v>1398</v>
      </c>
    </row>
    <row r="204" spans="1:8" ht="25.5" x14ac:dyDescent="0.2">
      <c r="A204" s="15" t="s">
        <v>1399</v>
      </c>
      <c r="B204" s="15" t="s">
        <v>40</v>
      </c>
      <c r="C204" s="30" t="s">
        <v>820</v>
      </c>
      <c r="D204" s="30" t="s">
        <v>71</v>
      </c>
      <c r="F204" s="16" t="s">
        <v>1400</v>
      </c>
      <c r="H204" s="16" t="s">
        <v>1401</v>
      </c>
    </row>
    <row r="205" spans="1:8" ht="25.5" x14ac:dyDescent="0.2">
      <c r="A205" s="15" t="s">
        <v>1402</v>
      </c>
      <c r="B205" s="15" t="s">
        <v>40</v>
      </c>
      <c r="C205" s="30" t="s">
        <v>820</v>
      </c>
      <c r="F205" s="16" t="s">
        <v>820</v>
      </c>
      <c r="H205" s="16" t="s">
        <v>1403</v>
      </c>
    </row>
    <row r="207" spans="1:8" x14ac:dyDescent="0.2">
      <c r="A207" s="47" t="s">
        <v>1404</v>
      </c>
      <c r="H207" s="16" t="s">
        <v>1405</v>
      </c>
    </row>
    <row r="208" spans="1:8" x14ac:dyDescent="0.2">
      <c r="A208" s="47" t="s">
        <v>1406</v>
      </c>
      <c r="H208" s="16" t="s">
        <v>1407</v>
      </c>
    </row>
    <row r="209" spans="1:8" x14ac:dyDescent="0.2">
      <c r="A209" s="60" t="s">
        <v>1408</v>
      </c>
      <c r="B209" s="32" t="s">
        <v>40</v>
      </c>
      <c r="C209" s="32" t="s">
        <v>820</v>
      </c>
      <c r="D209" s="32"/>
      <c r="E209" s="33">
        <v>9101</v>
      </c>
      <c r="F209" s="52" t="s">
        <v>820</v>
      </c>
      <c r="G209" s="32" t="s">
        <v>824</v>
      </c>
      <c r="H209" s="32" t="s">
        <v>1409</v>
      </c>
    </row>
    <row r="210" spans="1:8" x14ac:dyDescent="0.2">
      <c r="A210" s="60" t="s">
        <v>1410</v>
      </c>
      <c r="B210" s="32" t="s">
        <v>40</v>
      </c>
      <c r="C210" s="32"/>
      <c r="D210" s="32"/>
      <c r="E210" s="33" t="s">
        <v>1411</v>
      </c>
      <c r="F210" s="52" t="s">
        <v>820</v>
      </c>
      <c r="G210" s="32" t="s">
        <v>821</v>
      </c>
      <c r="H210" s="32" t="s">
        <v>1412</v>
      </c>
    </row>
    <row r="211" spans="1:8" x14ac:dyDescent="0.2">
      <c r="A211" s="60" t="s">
        <v>1413</v>
      </c>
      <c r="B211" s="32" t="s">
        <v>40</v>
      </c>
      <c r="C211" s="32"/>
      <c r="D211" s="32"/>
      <c r="E211" s="33" t="s">
        <v>1414</v>
      </c>
      <c r="F211" s="52" t="s">
        <v>820</v>
      </c>
      <c r="G211" s="32" t="s">
        <v>821</v>
      </c>
      <c r="H211" s="32" t="s">
        <v>1412</v>
      </c>
    </row>
    <row r="212" spans="1:8" x14ac:dyDescent="0.2">
      <c r="A212" s="60" t="s">
        <v>1415</v>
      </c>
      <c r="B212" s="32" t="s">
        <v>40</v>
      </c>
      <c r="C212" s="32" t="s">
        <v>820</v>
      </c>
      <c r="D212" s="32"/>
      <c r="E212" s="59" t="s">
        <v>1416</v>
      </c>
      <c r="F212" s="52" t="s">
        <v>820</v>
      </c>
      <c r="G212" s="32" t="s">
        <v>824</v>
      </c>
      <c r="H212" s="32" t="s">
        <v>1417</v>
      </c>
    </row>
  </sheetData>
  <autoFilter ref="A1:H212" xr:uid="{2ECD62DD-C28E-4C0A-82A0-5A4AD40BD8D3}"/>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98CD9-31F4-4260-AB70-A108EA85B7AA}">
  <dimension ref="A1:H214"/>
  <sheetViews>
    <sheetView workbookViewId="0">
      <selection activeCell="B19" sqref="B19"/>
    </sheetView>
  </sheetViews>
  <sheetFormatPr defaultRowHeight="12.75" x14ac:dyDescent="0.2"/>
  <cols>
    <col min="1" max="1" width="36" style="192" bestFit="1" customWidth="1"/>
    <col min="2" max="2" width="23.28515625" style="192" bestFit="1" customWidth="1"/>
    <col min="3" max="3" width="9.140625" style="192"/>
    <col min="4" max="4" width="15.5703125" style="192" bestFit="1" customWidth="1"/>
    <col min="5" max="5" width="23" style="193" bestFit="1" customWidth="1"/>
    <col min="6" max="6" width="42.28515625" style="194" customWidth="1"/>
    <col min="7" max="7" width="16.28515625" style="192" bestFit="1" customWidth="1"/>
    <col min="8" max="8" width="92.28515625" style="194" customWidth="1"/>
    <col min="9" max="16384" width="9.140625" style="192"/>
  </cols>
  <sheetData>
    <row r="1" spans="1:8" x14ac:dyDescent="0.2">
      <c r="A1" s="198" t="s">
        <v>861</v>
      </c>
      <c r="B1" s="263" t="s">
        <v>2768</v>
      </c>
      <c r="C1" s="263"/>
      <c r="D1" s="263"/>
      <c r="E1" s="263"/>
      <c r="F1" s="263"/>
      <c r="G1" s="263"/>
      <c r="H1" s="263"/>
    </row>
    <row r="2" spans="1:8" x14ac:dyDescent="0.2">
      <c r="A2" s="18" t="str">
        <f>HYPERLINK("#'Summary'!A1","Back To Summary")</f>
        <v>Back To Summary</v>
      </c>
    </row>
    <row r="4" spans="1:8" x14ac:dyDescent="0.2">
      <c r="A4" s="198" t="s">
        <v>32</v>
      </c>
      <c r="B4" s="198" t="s">
        <v>33</v>
      </c>
      <c r="C4" s="198" t="s">
        <v>34</v>
      </c>
      <c r="D4" s="198" t="s">
        <v>3</v>
      </c>
      <c r="E4" s="199" t="s">
        <v>35</v>
      </c>
      <c r="F4" s="200" t="s">
        <v>36</v>
      </c>
      <c r="G4" s="198" t="s">
        <v>37</v>
      </c>
      <c r="H4" s="200" t="s">
        <v>38</v>
      </c>
    </row>
    <row r="5" spans="1:8" ht="39" x14ac:dyDescent="0.25">
      <c r="A5" s="192" t="s">
        <v>1084</v>
      </c>
      <c r="B5" s="192" t="s">
        <v>40</v>
      </c>
      <c r="C5" s="192" t="s">
        <v>41</v>
      </c>
      <c r="D5" s="201" t="s">
        <v>41</v>
      </c>
      <c r="E5" s="202" t="s">
        <v>1665</v>
      </c>
      <c r="F5" s="194" t="s">
        <v>820</v>
      </c>
      <c r="H5" s="203" t="s">
        <v>1085</v>
      </c>
    </row>
    <row r="6" spans="1:8" x14ac:dyDescent="0.2">
      <c r="A6" s="192" t="s">
        <v>1086</v>
      </c>
      <c r="B6" s="192" t="s">
        <v>40</v>
      </c>
      <c r="C6" s="192" t="s">
        <v>820</v>
      </c>
      <c r="D6" s="201"/>
      <c r="E6" s="204" t="s">
        <v>2769</v>
      </c>
      <c r="F6" s="194" t="s">
        <v>820</v>
      </c>
      <c r="G6" s="192" t="s">
        <v>821</v>
      </c>
      <c r="H6" s="194" t="s">
        <v>1088</v>
      </c>
    </row>
    <row r="7" spans="1:8" x14ac:dyDescent="0.2">
      <c r="A7" s="192" t="s">
        <v>1089</v>
      </c>
      <c r="B7" s="192" t="s">
        <v>40</v>
      </c>
      <c r="C7" s="192" t="s">
        <v>820</v>
      </c>
      <c r="D7" s="201"/>
      <c r="E7" s="205" t="s">
        <v>2769</v>
      </c>
      <c r="F7" s="194" t="s">
        <v>820</v>
      </c>
      <c r="G7" s="192" t="s">
        <v>821</v>
      </c>
      <c r="H7" s="194" t="s">
        <v>1088</v>
      </c>
    </row>
    <row r="8" spans="1:8" x14ac:dyDescent="0.2">
      <c r="A8" s="192" t="s">
        <v>1090</v>
      </c>
      <c r="B8" s="192" t="s">
        <v>40</v>
      </c>
      <c r="C8" s="192" t="s">
        <v>41</v>
      </c>
      <c r="D8" s="201" t="s">
        <v>41</v>
      </c>
      <c r="E8" s="205" t="s">
        <v>2769</v>
      </c>
      <c r="F8" s="194" t="s">
        <v>820</v>
      </c>
      <c r="G8" s="192" t="s">
        <v>821</v>
      </c>
      <c r="H8" s="194" t="s">
        <v>1091</v>
      </c>
    </row>
    <row r="9" spans="1:8" x14ac:dyDescent="0.2">
      <c r="A9" s="192" t="s">
        <v>1092</v>
      </c>
      <c r="B9" s="192" t="s">
        <v>40</v>
      </c>
      <c r="C9" s="192" t="s">
        <v>41</v>
      </c>
      <c r="D9" s="201" t="s">
        <v>41</v>
      </c>
      <c r="E9" s="205" t="s">
        <v>2769</v>
      </c>
      <c r="F9" s="194" t="s">
        <v>820</v>
      </c>
      <c r="G9" s="192" t="s">
        <v>821</v>
      </c>
      <c r="H9" s="194" t="s">
        <v>1093</v>
      </c>
    </row>
    <row r="10" spans="1:8" x14ac:dyDescent="0.2">
      <c r="A10" s="192" t="s">
        <v>1094</v>
      </c>
      <c r="B10" s="192" t="s">
        <v>40</v>
      </c>
      <c r="C10" s="192" t="s">
        <v>820</v>
      </c>
      <c r="D10" s="201"/>
      <c r="E10" s="205" t="s">
        <v>2769</v>
      </c>
      <c r="F10" s="194" t="s">
        <v>820</v>
      </c>
      <c r="G10" s="192" t="s">
        <v>821</v>
      </c>
      <c r="H10" s="194" t="s">
        <v>1095</v>
      </c>
    </row>
    <row r="11" spans="1:8" x14ac:dyDescent="0.2">
      <c r="A11" s="192" t="s">
        <v>1096</v>
      </c>
      <c r="B11" s="192" t="s">
        <v>40</v>
      </c>
      <c r="C11" s="192" t="s">
        <v>820</v>
      </c>
      <c r="D11" s="201"/>
      <c r="E11" s="205" t="s">
        <v>2769</v>
      </c>
      <c r="F11" s="194" t="s">
        <v>820</v>
      </c>
      <c r="G11" s="192" t="s">
        <v>821</v>
      </c>
      <c r="H11" s="194" t="s">
        <v>1097</v>
      </c>
    </row>
    <row r="12" spans="1:8" x14ac:dyDescent="0.2">
      <c r="A12" s="192" t="s">
        <v>622</v>
      </c>
      <c r="B12" s="192" t="s">
        <v>40</v>
      </c>
      <c r="C12" s="192" t="s">
        <v>820</v>
      </c>
      <c r="D12" s="201"/>
      <c r="E12" s="205" t="s">
        <v>1544</v>
      </c>
      <c r="F12" s="194" t="s">
        <v>820</v>
      </c>
      <c r="G12" s="192" t="s">
        <v>821</v>
      </c>
      <c r="H12" s="194" t="s">
        <v>1099</v>
      </c>
    </row>
    <row r="13" spans="1:8" x14ac:dyDescent="0.2">
      <c r="A13" s="192" t="s">
        <v>624</v>
      </c>
      <c r="B13" s="192" t="s">
        <v>40</v>
      </c>
      <c r="C13" s="192" t="s">
        <v>820</v>
      </c>
      <c r="D13" s="201"/>
      <c r="E13" s="205" t="s">
        <v>1546</v>
      </c>
      <c r="F13" s="194" t="s">
        <v>820</v>
      </c>
      <c r="G13" s="192" t="s">
        <v>821</v>
      </c>
      <c r="H13" s="194" t="s">
        <v>1100</v>
      </c>
    </row>
    <row r="14" spans="1:8" x14ac:dyDescent="0.2">
      <c r="A14" s="192" t="s">
        <v>1101</v>
      </c>
      <c r="B14" s="192" t="s">
        <v>40</v>
      </c>
      <c r="C14" s="192" t="s">
        <v>41</v>
      </c>
      <c r="D14" s="201" t="s">
        <v>41</v>
      </c>
      <c r="E14" s="205" t="s">
        <v>2770</v>
      </c>
      <c r="F14" s="194" t="s">
        <v>820</v>
      </c>
      <c r="G14" s="192" t="s">
        <v>1102</v>
      </c>
      <c r="H14" s="194" t="s">
        <v>1103</v>
      </c>
    </row>
    <row r="15" spans="1:8" x14ac:dyDescent="0.2">
      <c r="A15" s="192" t="s">
        <v>1104</v>
      </c>
      <c r="B15" s="192" t="s">
        <v>40</v>
      </c>
      <c r="C15" s="192" t="s">
        <v>820</v>
      </c>
      <c r="D15" s="201"/>
      <c r="E15" s="205" t="s">
        <v>1544</v>
      </c>
      <c r="F15" s="194" t="s">
        <v>820</v>
      </c>
      <c r="G15" s="192" t="s">
        <v>821</v>
      </c>
      <c r="H15" s="194" t="s">
        <v>1105</v>
      </c>
    </row>
    <row r="16" spans="1:8" x14ac:dyDescent="0.2">
      <c r="A16" s="192" t="s">
        <v>1106</v>
      </c>
      <c r="B16" s="192" t="s">
        <v>40</v>
      </c>
      <c r="C16" s="192" t="s">
        <v>820</v>
      </c>
      <c r="D16" s="201"/>
      <c r="E16" s="205" t="s">
        <v>1546</v>
      </c>
      <c r="F16" s="194" t="s">
        <v>820</v>
      </c>
      <c r="G16" s="192" t="s">
        <v>821</v>
      </c>
      <c r="H16" s="194" t="s">
        <v>1107</v>
      </c>
    </row>
    <row r="17" spans="1:8" x14ac:dyDescent="0.2">
      <c r="A17" s="192" t="s">
        <v>1108</v>
      </c>
      <c r="B17" s="192" t="s">
        <v>40</v>
      </c>
      <c r="C17" s="192" t="s">
        <v>41</v>
      </c>
      <c r="D17" s="201" t="s">
        <v>41</v>
      </c>
      <c r="E17" s="205" t="s">
        <v>2769</v>
      </c>
      <c r="F17" s="194" t="s">
        <v>820</v>
      </c>
      <c r="G17" s="192" t="s">
        <v>821</v>
      </c>
      <c r="H17" s="194" t="s">
        <v>1109</v>
      </c>
    </row>
    <row r="18" spans="1:8" x14ac:dyDescent="0.2">
      <c r="A18" s="192" t="s">
        <v>1110</v>
      </c>
      <c r="B18" s="192" t="s">
        <v>40</v>
      </c>
      <c r="C18" s="192" t="s">
        <v>41</v>
      </c>
      <c r="D18" s="201" t="s">
        <v>41</v>
      </c>
      <c r="E18" s="205" t="s">
        <v>2769</v>
      </c>
      <c r="F18" s="194" t="s">
        <v>820</v>
      </c>
      <c r="G18" s="192" t="s">
        <v>821</v>
      </c>
      <c r="H18" s="194" t="s">
        <v>1111</v>
      </c>
    </row>
    <row r="19" spans="1:8" x14ac:dyDescent="0.2">
      <c r="A19" s="192" t="s">
        <v>1112</v>
      </c>
      <c r="B19" s="192" t="s">
        <v>40</v>
      </c>
      <c r="C19" s="192" t="s">
        <v>41</v>
      </c>
      <c r="D19" s="201" t="s">
        <v>41</v>
      </c>
      <c r="E19" s="205">
        <v>90994</v>
      </c>
      <c r="F19" s="194" t="s">
        <v>820</v>
      </c>
      <c r="G19" s="192" t="s">
        <v>824</v>
      </c>
      <c r="H19" s="194" t="s">
        <v>1113</v>
      </c>
    </row>
    <row r="20" spans="1:8" x14ac:dyDescent="0.2">
      <c r="A20" s="192" t="s">
        <v>1114</v>
      </c>
      <c r="B20" s="192" t="s">
        <v>40</v>
      </c>
      <c r="C20" s="192" t="s">
        <v>820</v>
      </c>
      <c r="D20" s="201"/>
      <c r="E20" s="205" t="s">
        <v>2769</v>
      </c>
      <c r="F20" s="194" t="s">
        <v>820</v>
      </c>
      <c r="G20" s="192" t="s">
        <v>821</v>
      </c>
      <c r="H20" s="194" t="s">
        <v>1115</v>
      </c>
    </row>
    <row r="21" spans="1:8" x14ac:dyDescent="0.2">
      <c r="A21" s="192" t="s">
        <v>1116</v>
      </c>
      <c r="B21" s="192" t="s">
        <v>40</v>
      </c>
      <c r="C21" s="192" t="s">
        <v>820</v>
      </c>
      <c r="D21" s="201"/>
      <c r="E21" s="205" t="s">
        <v>2769</v>
      </c>
      <c r="F21" s="194" t="s">
        <v>820</v>
      </c>
      <c r="G21" s="192" t="s">
        <v>821</v>
      </c>
      <c r="H21" s="194" t="s">
        <v>1117</v>
      </c>
    </row>
    <row r="22" spans="1:8" x14ac:dyDescent="0.2">
      <c r="A22" s="192" t="s">
        <v>1118</v>
      </c>
      <c r="B22" s="192" t="s">
        <v>40</v>
      </c>
      <c r="C22" s="192" t="s">
        <v>820</v>
      </c>
      <c r="D22" s="201"/>
      <c r="E22" s="205" t="s">
        <v>2771</v>
      </c>
      <c r="F22" s="194" t="s">
        <v>820</v>
      </c>
      <c r="G22" s="192" t="s">
        <v>1119</v>
      </c>
      <c r="H22" s="194" t="s">
        <v>1120</v>
      </c>
    </row>
    <row r="23" spans="1:8" x14ac:dyDescent="0.2">
      <c r="A23" s="192" t="s">
        <v>1121</v>
      </c>
      <c r="B23" s="192" t="s">
        <v>40</v>
      </c>
      <c r="C23" s="192" t="s">
        <v>820</v>
      </c>
      <c r="D23" s="201"/>
      <c r="E23" s="205"/>
      <c r="F23" s="194" t="s">
        <v>820</v>
      </c>
      <c r="G23" s="192" t="s">
        <v>824</v>
      </c>
      <c r="H23" s="194" t="s">
        <v>1122</v>
      </c>
    </row>
    <row r="24" spans="1:8" x14ac:dyDescent="0.2">
      <c r="A24" s="192" t="s">
        <v>1123</v>
      </c>
      <c r="B24" s="192" t="s">
        <v>40</v>
      </c>
      <c r="C24" s="192" t="s">
        <v>820</v>
      </c>
      <c r="D24" s="201"/>
      <c r="E24" s="204" t="s">
        <v>203</v>
      </c>
      <c r="F24" s="194" t="s">
        <v>820</v>
      </c>
      <c r="H24" s="194" t="s">
        <v>1124</v>
      </c>
    </row>
    <row r="25" spans="1:8" x14ac:dyDescent="0.2">
      <c r="A25" s="192" t="s">
        <v>1125</v>
      </c>
      <c r="B25" s="192" t="s">
        <v>40</v>
      </c>
      <c r="C25" s="192" t="s">
        <v>820</v>
      </c>
      <c r="D25" s="201"/>
      <c r="E25" s="193" t="s">
        <v>205</v>
      </c>
      <c r="F25" s="194" t="s">
        <v>820</v>
      </c>
      <c r="H25" s="194" t="s">
        <v>1124</v>
      </c>
    </row>
    <row r="26" spans="1:8" x14ac:dyDescent="0.2">
      <c r="A26" s="192" t="s">
        <v>1126</v>
      </c>
      <c r="B26" s="192" t="s">
        <v>40</v>
      </c>
      <c r="C26" s="192" t="s">
        <v>820</v>
      </c>
      <c r="D26" s="201"/>
      <c r="E26" s="193" t="s">
        <v>207</v>
      </c>
      <c r="F26" s="194" t="s">
        <v>820</v>
      </c>
      <c r="H26" s="194" t="s">
        <v>1124</v>
      </c>
    </row>
    <row r="27" spans="1:8" x14ac:dyDescent="0.2">
      <c r="A27" s="192" t="s">
        <v>1127</v>
      </c>
      <c r="B27" s="192" t="s">
        <v>40</v>
      </c>
      <c r="C27" s="192" t="s">
        <v>820</v>
      </c>
      <c r="D27" s="201"/>
      <c r="E27" s="193" t="s">
        <v>207</v>
      </c>
      <c r="F27" s="194" t="s">
        <v>820</v>
      </c>
      <c r="H27" s="194" t="s">
        <v>1124</v>
      </c>
    </row>
    <row r="28" spans="1:8" x14ac:dyDescent="0.2">
      <c r="A28" s="192" t="s">
        <v>1128</v>
      </c>
      <c r="B28" s="192" t="s">
        <v>40</v>
      </c>
      <c r="C28" s="192" t="s">
        <v>820</v>
      </c>
      <c r="D28" s="201"/>
      <c r="E28" s="193">
        <v>0</v>
      </c>
      <c r="F28" s="194" t="s">
        <v>820</v>
      </c>
      <c r="H28" s="194" t="s">
        <v>1124</v>
      </c>
    </row>
    <row r="29" spans="1:8" x14ac:dyDescent="0.2">
      <c r="A29" s="192" t="s">
        <v>1129</v>
      </c>
      <c r="B29" s="192" t="s">
        <v>40</v>
      </c>
      <c r="C29" s="192" t="s">
        <v>820</v>
      </c>
      <c r="D29" s="201"/>
      <c r="E29" s="193" t="s">
        <v>1674</v>
      </c>
      <c r="F29" s="194" t="s">
        <v>820</v>
      </c>
      <c r="H29" s="194" t="s">
        <v>1124</v>
      </c>
    </row>
    <row r="30" spans="1:8" x14ac:dyDescent="0.2">
      <c r="A30" s="192" t="s">
        <v>1130</v>
      </c>
      <c r="B30" s="192" t="s">
        <v>40</v>
      </c>
      <c r="C30" s="192" t="s">
        <v>820</v>
      </c>
      <c r="D30" s="201"/>
      <c r="E30" s="206"/>
      <c r="F30" s="194" t="s">
        <v>820</v>
      </c>
      <c r="G30" s="192" t="s">
        <v>821</v>
      </c>
      <c r="H30" s="194" t="s">
        <v>1131</v>
      </c>
    </row>
    <row r="31" spans="1:8" x14ac:dyDescent="0.2">
      <c r="A31" s="192" t="s">
        <v>1132</v>
      </c>
      <c r="B31" s="192" t="s">
        <v>40</v>
      </c>
      <c r="C31" s="192" t="s">
        <v>820</v>
      </c>
      <c r="D31" s="201"/>
      <c r="E31" s="206"/>
      <c r="F31" s="194" t="s">
        <v>820</v>
      </c>
      <c r="G31" s="192" t="s">
        <v>821</v>
      </c>
      <c r="H31" s="194" t="s">
        <v>1133</v>
      </c>
    </row>
    <row r="32" spans="1:8" x14ac:dyDescent="0.2">
      <c r="A32" s="192" t="s">
        <v>1134</v>
      </c>
      <c r="B32" s="192" t="s">
        <v>40</v>
      </c>
      <c r="C32" s="192" t="s">
        <v>820</v>
      </c>
      <c r="D32" s="201"/>
      <c r="E32" s="206"/>
      <c r="F32" s="194" t="s">
        <v>820</v>
      </c>
      <c r="G32" s="192" t="s">
        <v>1119</v>
      </c>
      <c r="H32" s="194" t="s">
        <v>1134</v>
      </c>
    </row>
    <row r="33" spans="1:8" x14ac:dyDescent="0.2">
      <c r="A33" s="192" t="s">
        <v>1135</v>
      </c>
      <c r="B33" s="192" t="s">
        <v>40</v>
      </c>
      <c r="C33" s="192" t="s">
        <v>820</v>
      </c>
      <c r="D33" s="201"/>
      <c r="E33" s="206"/>
      <c r="F33" s="194" t="s">
        <v>820</v>
      </c>
      <c r="G33" s="192" t="s">
        <v>824</v>
      </c>
      <c r="H33" s="194" t="s">
        <v>1136</v>
      </c>
    </row>
    <row r="34" spans="1:8" x14ac:dyDescent="0.2">
      <c r="A34" s="192" t="s">
        <v>1137</v>
      </c>
      <c r="B34" s="192" t="s">
        <v>40</v>
      </c>
      <c r="C34" s="192" t="s">
        <v>820</v>
      </c>
      <c r="D34" s="201"/>
      <c r="E34" s="206"/>
      <c r="F34" s="194" t="s">
        <v>820</v>
      </c>
      <c r="H34" s="194" t="s">
        <v>1138</v>
      </c>
    </row>
    <row r="35" spans="1:8" x14ac:dyDescent="0.2">
      <c r="A35" s="192" t="s">
        <v>1139</v>
      </c>
      <c r="B35" s="192" t="s">
        <v>40</v>
      </c>
      <c r="C35" s="192" t="s">
        <v>820</v>
      </c>
      <c r="D35" s="201"/>
      <c r="E35" s="206"/>
      <c r="F35" s="194" t="s">
        <v>820</v>
      </c>
      <c r="H35" s="194" t="s">
        <v>1138</v>
      </c>
    </row>
    <row r="36" spans="1:8" x14ac:dyDescent="0.2">
      <c r="A36" s="192" t="s">
        <v>1140</v>
      </c>
      <c r="B36" s="192" t="s">
        <v>40</v>
      </c>
      <c r="C36" s="192" t="s">
        <v>820</v>
      </c>
      <c r="D36" s="201"/>
      <c r="E36" s="206"/>
      <c r="F36" s="194" t="s">
        <v>820</v>
      </c>
      <c r="H36" s="194" t="s">
        <v>1138</v>
      </c>
    </row>
    <row r="37" spans="1:8" x14ac:dyDescent="0.2">
      <c r="A37" s="192" t="s">
        <v>1141</v>
      </c>
      <c r="B37" s="192" t="s">
        <v>40</v>
      </c>
      <c r="C37" s="192" t="s">
        <v>820</v>
      </c>
      <c r="D37" s="201"/>
      <c r="E37" s="206"/>
      <c r="F37" s="194" t="s">
        <v>820</v>
      </c>
      <c r="H37" s="194" t="s">
        <v>1138</v>
      </c>
    </row>
    <row r="38" spans="1:8" x14ac:dyDescent="0.2">
      <c r="A38" s="192" t="s">
        <v>1142</v>
      </c>
      <c r="B38" s="192" t="s">
        <v>40</v>
      </c>
      <c r="C38" s="192" t="s">
        <v>820</v>
      </c>
      <c r="D38" s="201"/>
      <c r="E38" s="206"/>
      <c r="F38" s="194" t="s">
        <v>820</v>
      </c>
      <c r="H38" s="194" t="s">
        <v>1138</v>
      </c>
    </row>
    <row r="39" spans="1:8" x14ac:dyDescent="0.2">
      <c r="A39" s="192" t="s">
        <v>1143</v>
      </c>
      <c r="B39" s="192" t="s">
        <v>40</v>
      </c>
      <c r="C39" s="192" t="s">
        <v>820</v>
      </c>
      <c r="D39" s="201"/>
      <c r="E39" s="206"/>
      <c r="F39" s="194" t="s">
        <v>820</v>
      </c>
      <c r="H39" s="194" t="s">
        <v>1138</v>
      </c>
    </row>
    <row r="40" spans="1:8" x14ac:dyDescent="0.2">
      <c r="A40" s="192" t="s">
        <v>1144</v>
      </c>
      <c r="B40" s="192" t="s">
        <v>40</v>
      </c>
      <c r="C40" s="192" t="s">
        <v>41</v>
      </c>
      <c r="D40" s="201" t="s">
        <v>41</v>
      </c>
      <c r="E40" s="193" t="s">
        <v>1676</v>
      </c>
      <c r="F40" s="194" t="s">
        <v>820</v>
      </c>
      <c r="G40" s="192" t="s">
        <v>824</v>
      </c>
      <c r="H40" s="194" t="s">
        <v>1145</v>
      </c>
    </row>
    <row r="41" spans="1:8" ht="51" x14ac:dyDescent="0.2">
      <c r="A41" s="192" t="s">
        <v>267</v>
      </c>
      <c r="B41" s="192" t="s">
        <v>46</v>
      </c>
      <c r="C41" s="192" t="s">
        <v>41</v>
      </c>
      <c r="D41" s="201" t="s">
        <v>41</v>
      </c>
      <c r="E41" s="197" t="s">
        <v>2772</v>
      </c>
      <c r="F41"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G41" s="192" t="s">
        <v>48</v>
      </c>
      <c r="H41" s="194" t="s">
        <v>1146</v>
      </c>
    </row>
    <row r="42" spans="1:8" x14ac:dyDescent="0.2">
      <c r="A42" s="192" t="s">
        <v>1147</v>
      </c>
      <c r="B42" s="192" t="s">
        <v>46</v>
      </c>
      <c r="C42" s="192" t="s">
        <v>41</v>
      </c>
      <c r="D42" s="201" t="s">
        <v>41</v>
      </c>
      <c r="E42" s="206" t="s">
        <v>1580</v>
      </c>
      <c r="F42" s="28" t="str">
        <f>HYPERLINK("#'OMS.Enumerations'!A279","FOBPoint: Origin, Delivered")</f>
        <v>FOBPoint: Origin, Delivered</v>
      </c>
      <c r="G42" s="192" t="s">
        <v>48</v>
      </c>
      <c r="H42" s="194" t="s">
        <v>1148</v>
      </c>
    </row>
    <row r="43" spans="1:8" x14ac:dyDescent="0.2">
      <c r="A43" s="192" t="s">
        <v>1149</v>
      </c>
      <c r="B43" s="192" t="s">
        <v>258</v>
      </c>
      <c r="C43" s="192" t="s">
        <v>820</v>
      </c>
      <c r="D43" s="201"/>
      <c r="E43" s="206"/>
      <c r="F43" s="194" t="s">
        <v>680</v>
      </c>
      <c r="G43" s="192" t="s">
        <v>820</v>
      </c>
      <c r="H43" s="194" t="s">
        <v>1150</v>
      </c>
    </row>
    <row r="44" spans="1:8" x14ac:dyDescent="0.2">
      <c r="A44" s="207" t="s">
        <v>1151</v>
      </c>
      <c r="B44" s="207" t="s">
        <v>258</v>
      </c>
      <c r="C44" s="207" t="s">
        <v>820</v>
      </c>
      <c r="D44" s="201"/>
      <c r="E44" s="206"/>
      <c r="F44" s="194" t="s">
        <v>680</v>
      </c>
      <c r="G44" s="192" t="s">
        <v>820</v>
      </c>
      <c r="H44" s="194" t="s">
        <v>1152</v>
      </c>
    </row>
    <row r="45" spans="1:8" x14ac:dyDescent="0.2">
      <c r="A45" s="208" t="s">
        <v>1153</v>
      </c>
      <c r="B45" s="208" t="s">
        <v>40</v>
      </c>
      <c r="C45" s="208" t="s">
        <v>820</v>
      </c>
      <c r="D45" s="201"/>
      <c r="E45" s="206"/>
      <c r="F45" s="194" t="s">
        <v>820</v>
      </c>
      <c r="G45" s="192" t="s">
        <v>824</v>
      </c>
      <c r="H45" s="194" t="s">
        <v>1153</v>
      </c>
    </row>
    <row r="46" spans="1:8" x14ac:dyDescent="0.2">
      <c r="A46" s="192" t="s">
        <v>416</v>
      </c>
      <c r="B46" s="192" t="s">
        <v>40</v>
      </c>
      <c r="C46" s="192" t="s">
        <v>71</v>
      </c>
      <c r="D46" s="201"/>
      <c r="E46" s="206"/>
      <c r="F46" s="194" t="s">
        <v>820</v>
      </c>
      <c r="G46" s="192" t="s">
        <v>821</v>
      </c>
      <c r="H46" s="194" t="s">
        <v>1154</v>
      </c>
    </row>
    <row r="47" spans="1:8" x14ac:dyDescent="0.2">
      <c r="A47" s="192" t="s">
        <v>1155</v>
      </c>
      <c r="B47" s="192" t="s">
        <v>40</v>
      </c>
      <c r="C47" s="192" t="s">
        <v>71</v>
      </c>
      <c r="D47" s="201"/>
      <c r="E47" s="206"/>
      <c r="F47" s="194" t="s">
        <v>820</v>
      </c>
      <c r="G47" s="192" t="s">
        <v>821</v>
      </c>
      <c r="H47" s="194" t="s">
        <v>1156</v>
      </c>
    </row>
    <row r="48" spans="1:8" x14ac:dyDescent="0.2">
      <c r="A48" s="192" t="s">
        <v>1157</v>
      </c>
      <c r="B48" s="192" t="s">
        <v>40</v>
      </c>
      <c r="C48" s="192" t="s">
        <v>820</v>
      </c>
      <c r="D48" s="201"/>
      <c r="E48" s="206"/>
      <c r="F48" s="194" t="s">
        <v>820</v>
      </c>
      <c r="G48" s="192" t="s">
        <v>1158</v>
      </c>
      <c r="H48" s="194" t="s">
        <v>1159</v>
      </c>
    </row>
    <row r="49" spans="1:8" x14ac:dyDescent="0.2">
      <c r="A49" s="192" t="s">
        <v>1160</v>
      </c>
      <c r="B49" s="192" t="s">
        <v>46</v>
      </c>
      <c r="C49" s="192" t="s">
        <v>820</v>
      </c>
      <c r="D49" s="201"/>
      <c r="E49" s="206"/>
      <c r="F49" s="28" t="str">
        <f>HYPERLINK("#'OMS.Enumerations'!A283","LineType: Product, Service, Freight Entered ...")</f>
        <v>LineType: Product, Service, Freight Entered ...</v>
      </c>
      <c r="G49" s="192" t="s">
        <v>48</v>
      </c>
      <c r="H49" s="194" t="s">
        <v>1161</v>
      </c>
    </row>
    <row r="50" spans="1:8" x14ac:dyDescent="0.2">
      <c r="A50" s="192" t="s">
        <v>1162</v>
      </c>
      <c r="B50" s="192" t="s">
        <v>262</v>
      </c>
      <c r="C50" s="192" t="s">
        <v>41</v>
      </c>
      <c r="D50" s="201" t="s">
        <v>41</v>
      </c>
      <c r="E50" s="206">
        <v>500</v>
      </c>
      <c r="F50" s="194" t="s">
        <v>263</v>
      </c>
      <c r="G50" s="192" t="s">
        <v>820</v>
      </c>
      <c r="H50" s="194" t="s">
        <v>1163</v>
      </c>
    </row>
    <row r="51" spans="1:8" x14ac:dyDescent="0.2">
      <c r="A51" s="192" t="s">
        <v>1015</v>
      </c>
      <c r="B51" s="192" t="s">
        <v>262</v>
      </c>
      <c r="C51" s="192" t="s">
        <v>820</v>
      </c>
      <c r="D51" s="201"/>
      <c r="E51" s="206"/>
      <c r="F51" s="194" t="s">
        <v>263</v>
      </c>
      <c r="G51" s="192" t="s">
        <v>820</v>
      </c>
      <c r="H51" s="194" t="s">
        <v>1164</v>
      </c>
    </row>
    <row r="52" spans="1:8" x14ac:dyDescent="0.2">
      <c r="A52" s="192" t="s">
        <v>1165</v>
      </c>
      <c r="B52" s="192" t="s">
        <v>46</v>
      </c>
      <c r="C52" s="192" t="s">
        <v>820</v>
      </c>
      <c r="D52" s="201"/>
      <c r="E52" s="206"/>
      <c r="F52" s="28" t="str">
        <f>HYPERLINK("#'OMS.Enumerations'!A294","QuantityUOM: EACH, BOX, BUNDLE ...")</f>
        <v>QuantityUOM: EACH, BOX, BUNDLE ...</v>
      </c>
      <c r="G52" s="192" t="s">
        <v>48</v>
      </c>
      <c r="H52" s="194" t="s">
        <v>1165</v>
      </c>
    </row>
    <row r="53" spans="1:8" x14ac:dyDescent="0.2">
      <c r="A53" s="192" t="s">
        <v>1166</v>
      </c>
      <c r="B53" s="192" t="s">
        <v>262</v>
      </c>
      <c r="C53" s="192" t="s">
        <v>820</v>
      </c>
      <c r="D53" s="201"/>
      <c r="E53" s="206"/>
      <c r="F53" s="194" t="s">
        <v>263</v>
      </c>
      <c r="G53" s="192" t="s">
        <v>820</v>
      </c>
      <c r="H53" s="194" t="s">
        <v>1167</v>
      </c>
    </row>
    <row r="54" spans="1:8" x14ac:dyDescent="0.2">
      <c r="A54" s="192" t="s">
        <v>245</v>
      </c>
      <c r="B54" s="192" t="s">
        <v>40</v>
      </c>
      <c r="C54" s="192" t="s">
        <v>820</v>
      </c>
      <c r="D54" s="201"/>
      <c r="E54" s="206"/>
      <c r="F54" s="194" t="s">
        <v>820</v>
      </c>
      <c r="G54" s="192" t="s">
        <v>824</v>
      </c>
      <c r="H54" s="194" t="s">
        <v>1168</v>
      </c>
    </row>
    <row r="55" spans="1:8" x14ac:dyDescent="0.2">
      <c r="A55" s="192" t="s">
        <v>582</v>
      </c>
      <c r="B55" s="192" t="s">
        <v>40</v>
      </c>
      <c r="C55" s="192" t="s">
        <v>820</v>
      </c>
      <c r="D55" s="201"/>
      <c r="E55" s="206"/>
      <c r="F55" s="194" t="s">
        <v>820</v>
      </c>
      <c r="G55" s="192" t="s">
        <v>824</v>
      </c>
      <c r="H55" s="194" t="s">
        <v>1169</v>
      </c>
    </row>
    <row r="56" spans="1:8" x14ac:dyDescent="0.2">
      <c r="A56" s="192" t="s">
        <v>547</v>
      </c>
      <c r="B56" s="192" t="s">
        <v>40</v>
      </c>
      <c r="C56" s="192" t="s">
        <v>820</v>
      </c>
      <c r="D56" s="201"/>
      <c r="E56" s="206"/>
      <c r="F56" s="194" t="s">
        <v>820</v>
      </c>
      <c r="G56" s="192" t="s">
        <v>824</v>
      </c>
      <c r="H56" s="194" t="s">
        <v>1170</v>
      </c>
    </row>
    <row r="57" spans="1:8" x14ac:dyDescent="0.2">
      <c r="A57" s="192" t="s">
        <v>1171</v>
      </c>
      <c r="B57" s="192" t="s">
        <v>114</v>
      </c>
      <c r="C57" s="192" t="s">
        <v>820</v>
      </c>
      <c r="D57" s="201"/>
      <c r="E57" s="206"/>
      <c r="F57" s="194" t="s">
        <v>115</v>
      </c>
      <c r="G57" s="192" t="s">
        <v>1172</v>
      </c>
      <c r="H57" s="194" t="s">
        <v>1173</v>
      </c>
    </row>
    <row r="58" spans="1:8" x14ac:dyDescent="0.2">
      <c r="A58" s="192" t="s">
        <v>1174</v>
      </c>
      <c r="B58" s="192" t="s">
        <v>40</v>
      </c>
      <c r="C58" s="192" t="s">
        <v>820</v>
      </c>
      <c r="D58" s="201"/>
      <c r="E58" s="206"/>
      <c r="F58" s="194" t="s">
        <v>820</v>
      </c>
      <c r="H58" s="194" t="s">
        <v>1175</v>
      </c>
    </row>
    <row r="59" spans="1:8" x14ac:dyDescent="0.2">
      <c r="A59" s="192" t="s">
        <v>1176</v>
      </c>
      <c r="B59" s="192" t="s">
        <v>40</v>
      </c>
      <c r="C59" s="192" t="s">
        <v>820</v>
      </c>
      <c r="D59" s="201"/>
      <c r="E59" s="206"/>
      <c r="F59" s="194" t="s">
        <v>820</v>
      </c>
      <c r="H59" s="194" t="s">
        <v>1175</v>
      </c>
    </row>
    <row r="60" spans="1:8" x14ac:dyDescent="0.2">
      <c r="A60" s="192" t="s">
        <v>1177</v>
      </c>
      <c r="B60" s="192" t="s">
        <v>40</v>
      </c>
      <c r="C60" s="192" t="s">
        <v>820</v>
      </c>
      <c r="D60" s="201"/>
      <c r="E60" s="206"/>
      <c r="F60" s="194" t="s">
        <v>820</v>
      </c>
      <c r="H60" s="194" t="s">
        <v>1175</v>
      </c>
    </row>
    <row r="61" spans="1:8" x14ac:dyDescent="0.2">
      <c r="A61" s="192" t="s">
        <v>1178</v>
      </c>
      <c r="B61" s="192" t="s">
        <v>40</v>
      </c>
      <c r="C61" s="192" t="s">
        <v>820</v>
      </c>
      <c r="D61" s="201"/>
      <c r="E61" s="206"/>
      <c r="F61" s="194" t="s">
        <v>820</v>
      </c>
      <c r="H61" s="194" t="s">
        <v>1175</v>
      </c>
    </row>
    <row r="62" spans="1:8" x14ac:dyDescent="0.2">
      <c r="A62" s="192" t="s">
        <v>1179</v>
      </c>
      <c r="B62" s="192" t="s">
        <v>40</v>
      </c>
      <c r="C62" s="192" t="s">
        <v>820</v>
      </c>
      <c r="D62" s="201"/>
      <c r="E62" s="206"/>
      <c r="F62" s="194" t="s">
        <v>820</v>
      </c>
      <c r="H62" s="194" t="s">
        <v>1175</v>
      </c>
    </row>
    <row r="63" spans="1:8" x14ac:dyDescent="0.2">
      <c r="A63" s="192" t="s">
        <v>1180</v>
      </c>
      <c r="B63" s="192" t="s">
        <v>40</v>
      </c>
      <c r="C63" s="192" t="s">
        <v>820</v>
      </c>
      <c r="D63" s="201"/>
      <c r="E63" s="206"/>
      <c r="F63" s="194" t="s">
        <v>820</v>
      </c>
      <c r="H63" s="194" t="s">
        <v>1175</v>
      </c>
    </row>
    <row r="64" spans="1:8" x14ac:dyDescent="0.2">
      <c r="A64" s="192" t="s">
        <v>1181</v>
      </c>
      <c r="B64" s="192" t="s">
        <v>40</v>
      </c>
      <c r="C64" s="192" t="s">
        <v>820</v>
      </c>
      <c r="D64" s="201"/>
      <c r="E64" s="206"/>
      <c r="F64" s="194" t="s">
        <v>820</v>
      </c>
      <c r="H64" s="194" t="s">
        <v>1182</v>
      </c>
    </row>
    <row r="65" spans="1:8" x14ac:dyDescent="0.2">
      <c r="A65" s="192" t="s">
        <v>1183</v>
      </c>
      <c r="B65" s="192" t="s">
        <v>40</v>
      </c>
      <c r="C65" s="192" t="s">
        <v>820</v>
      </c>
      <c r="D65" s="201"/>
      <c r="E65" s="206"/>
      <c r="F65" s="194" t="s">
        <v>820</v>
      </c>
      <c r="H65" s="194" t="s">
        <v>1182</v>
      </c>
    </row>
    <row r="66" spans="1:8" x14ac:dyDescent="0.2">
      <c r="A66" s="192" t="s">
        <v>1184</v>
      </c>
      <c r="B66" s="192" t="s">
        <v>40</v>
      </c>
      <c r="C66" s="192" t="s">
        <v>820</v>
      </c>
      <c r="D66" s="201"/>
      <c r="E66" s="206"/>
      <c r="F66" s="194" t="s">
        <v>820</v>
      </c>
      <c r="H66" s="194" t="s">
        <v>1182</v>
      </c>
    </row>
    <row r="67" spans="1:8" x14ac:dyDescent="0.2">
      <c r="A67" s="192" t="s">
        <v>1185</v>
      </c>
      <c r="B67" s="192" t="s">
        <v>40</v>
      </c>
      <c r="C67" s="192" t="s">
        <v>820</v>
      </c>
      <c r="D67" s="201"/>
      <c r="E67" s="206"/>
      <c r="F67" s="194" t="s">
        <v>820</v>
      </c>
      <c r="H67" s="194" t="s">
        <v>1182</v>
      </c>
    </row>
    <row r="68" spans="1:8" x14ac:dyDescent="0.2">
      <c r="A68" s="192" t="s">
        <v>1186</v>
      </c>
      <c r="B68" s="192" t="s">
        <v>40</v>
      </c>
      <c r="C68" s="192" t="s">
        <v>820</v>
      </c>
      <c r="D68" s="201"/>
      <c r="E68" s="206"/>
      <c r="F68" s="194" t="s">
        <v>820</v>
      </c>
      <c r="H68" s="194" t="s">
        <v>1182</v>
      </c>
    </row>
    <row r="69" spans="1:8" x14ac:dyDescent="0.2">
      <c r="A69" s="192" t="s">
        <v>1187</v>
      </c>
      <c r="B69" s="192" t="s">
        <v>40</v>
      </c>
      <c r="C69" s="192" t="s">
        <v>820</v>
      </c>
      <c r="D69" s="201"/>
      <c r="E69" s="206"/>
      <c r="F69" s="194" t="s">
        <v>820</v>
      </c>
      <c r="H69" s="194" t="s">
        <v>1182</v>
      </c>
    </row>
    <row r="70" spans="1:8" x14ac:dyDescent="0.2">
      <c r="A70" s="192" t="s">
        <v>1188</v>
      </c>
      <c r="B70" s="192" t="s">
        <v>40</v>
      </c>
      <c r="C70" s="192" t="s">
        <v>820</v>
      </c>
      <c r="D70" s="201"/>
      <c r="E70" s="206"/>
      <c r="F70" s="194" t="s">
        <v>820</v>
      </c>
      <c r="H70" s="194" t="s">
        <v>1189</v>
      </c>
    </row>
    <row r="71" spans="1:8" x14ac:dyDescent="0.2">
      <c r="A71" s="192" t="s">
        <v>1190</v>
      </c>
      <c r="B71" s="192" t="s">
        <v>40</v>
      </c>
      <c r="C71" s="192" t="s">
        <v>820</v>
      </c>
      <c r="D71" s="201"/>
      <c r="E71" s="206"/>
      <c r="F71" s="194" t="s">
        <v>820</v>
      </c>
      <c r="H71" s="194" t="s">
        <v>1189</v>
      </c>
    </row>
    <row r="72" spans="1:8" x14ac:dyDescent="0.2">
      <c r="A72" s="192" t="s">
        <v>1191</v>
      </c>
      <c r="B72" s="192" t="s">
        <v>40</v>
      </c>
      <c r="C72" s="192" t="s">
        <v>820</v>
      </c>
      <c r="D72" s="201"/>
      <c r="E72" s="206"/>
      <c r="F72" s="194" t="s">
        <v>820</v>
      </c>
      <c r="H72" s="194" t="s">
        <v>1189</v>
      </c>
    </row>
    <row r="73" spans="1:8" x14ac:dyDescent="0.2">
      <c r="A73" s="192" t="s">
        <v>1192</v>
      </c>
      <c r="B73" s="192" t="s">
        <v>40</v>
      </c>
      <c r="C73" s="192" t="s">
        <v>820</v>
      </c>
      <c r="D73" s="201"/>
      <c r="E73" s="206"/>
      <c r="F73" s="194" t="s">
        <v>820</v>
      </c>
      <c r="H73" s="194" t="s">
        <v>1189</v>
      </c>
    </row>
    <row r="74" spans="1:8" x14ac:dyDescent="0.2">
      <c r="A74" s="192" t="s">
        <v>1193</v>
      </c>
      <c r="B74" s="192" t="s">
        <v>40</v>
      </c>
      <c r="C74" s="192" t="s">
        <v>820</v>
      </c>
      <c r="D74" s="201"/>
      <c r="E74" s="206"/>
      <c r="F74" s="194" t="s">
        <v>820</v>
      </c>
      <c r="H74" s="194" t="s">
        <v>1189</v>
      </c>
    </row>
    <row r="75" spans="1:8" x14ac:dyDescent="0.2">
      <c r="A75" s="192" t="s">
        <v>1194</v>
      </c>
      <c r="B75" s="192" t="s">
        <v>40</v>
      </c>
      <c r="C75" s="192" t="s">
        <v>820</v>
      </c>
      <c r="D75" s="201"/>
      <c r="E75" s="206"/>
      <c r="F75" s="194" t="s">
        <v>820</v>
      </c>
      <c r="H75" s="194" t="s">
        <v>1189</v>
      </c>
    </row>
    <row r="76" spans="1:8" x14ac:dyDescent="0.2">
      <c r="A76" s="192" t="s">
        <v>1195</v>
      </c>
      <c r="B76" s="192" t="s">
        <v>40</v>
      </c>
      <c r="C76" s="192" t="s">
        <v>820</v>
      </c>
      <c r="D76" s="201"/>
      <c r="E76" s="206"/>
      <c r="F76" s="194" t="s">
        <v>820</v>
      </c>
      <c r="H76" s="194" t="s">
        <v>1196</v>
      </c>
    </row>
    <row r="77" spans="1:8" x14ac:dyDescent="0.2">
      <c r="A77" s="192" t="s">
        <v>1197</v>
      </c>
      <c r="B77" s="192" t="s">
        <v>40</v>
      </c>
      <c r="C77" s="192" t="s">
        <v>820</v>
      </c>
      <c r="D77" s="201"/>
      <c r="E77" s="206"/>
      <c r="F77" s="194" t="s">
        <v>820</v>
      </c>
      <c r="G77" s="192" t="s">
        <v>824</v>
      </c>
      <c r="H77" s="194" t="s">
        <v>1197</v>
      </c>
    </row>
    <row r="78" spans="1:8" x14ac:dyDescent="0.2">
      <c r="A78" s="192" t="s">
        <v>1198</v>
      </c>
      <c r="B78" s="192" t="s">
        <v>40</v>
      </c>
      <c r="C78" s="192" t="s">
        <v>820</v>
      </c>
      <c r="D78" s="201"/>
      <c r="E78" s="206"/>
      <c r="F78" s="194" t="s">
        <v>820</v>
      </c>
      <c r="G78" s="192" t="s">
        <v>824</v>
      </c>
      <c r="H78" s="194" t="s">
        <v>1199</v>
      </c>
    </row>
    <row r="79" spans="1:8" x14ac:dyDescent="0.2">
      <c r="A79" s="192" t="s">
        <v>1200</v>
      </c>
      <c r="B79" s="192" t="s">
        <v>40</v>
      </c>
      <c r="C79" s="192" t="s">
        <v>820</v>
      </c>
      <c r="D79" s="201"/>
      <c r="E79" s="206"/>
      <c r="F79" s="194" t="s">
        <v>820</v>
      </c>
      <c r="G79" s="192" t="s">
        <v>824</v>
      </c>
      <c r="H79" s="194" t="s">
        <v>1201</v>
      </c>
    </row>
    <row r="80" spans="1:8" x14ac:dyDescent="0.2">
      <c r="A80" s="192" t="s">
        <v>1202</v>
      </c>
      <c r="B80" s="192" t="s">
        <v>40</v>
      </c>
      <c r="C80" s="192" t="s">
        <v>820</v>
      </c>
      <c r="D80" s="201"/>
      <c r="E80" s="206"/>
      <c r="F80" s="194" t="s">
        <v>820</v>
      </c>
      <c r="G80" s="192" t="s">
        <v>824</v>
      </c>
      <c r="H80" s="194" t="s">
        <v>1202</v>
      </c>
    </row>
    <row r="81" spans="1:8" x14ac:dyDescent="0.2">
      <c r="A81" s="192" t="s">
        <v>1203</v>
      </c>
      <c r="B81" s="192" t="s">
        <v>262</v>
      </c>
      <c r="C81" s="192" t="s">
        <v>820</v>
      </c>
      <c r="D81" s="201"/>
      <c r="E81" s="206"/>
      <c r="F81" s="194" t="s">
        <v>263</v>
      </c>
      <c r="G81" s="192" t="s">
        <v>820</v>
      </c>
      <c r="H81" s="194" t="s">
        <v>1204</v>
      </c>
    </row>
    <row r="82" spans="1:8" x14ac:dyDescent="0.2">
      <c r="A82" s="192" t="s">
        <v>1205</v>
      </c>
      <c r="B82" s="192" t="s">
        <v>262</v>
      </c>
      <c r="C82" s="192" t="s">
        <v>820</v>
      </c>
      <c r="D82" s="201"/>
      <c r="E82" s="206"/>
      <c r="F82" s="194" t="s">
        <v>263</v>
      </c>
      <c r="G82" s="192" t="s">
        <v>820</v>
      </c>
      <c r="H82" s="194" t="s">
        <v>1206</v>
      </c>
    </row>
    <row r="83" spans="1:8" x14ac:dyDescent="0.2">
      <c r="A83" s="192" t="s">
        <v>1207</v>
      </c>
      <c r="B83" s="192" t="s">
        <v>262</v>
      </c>
      <c r="C83" s="192" t="s">
        <v>820</v>
      </c>
      <c r="D83" s="201"/>
      <c r="E83" s="206"/>
      <c r="F83" s="194" t="s">
        <v>263</v>
      </c>
      <c r="G83" s="192" t="s">
        <v>820</v>
      </c>
      <c r="H83" s="194" t="s">
        <v>1208</v>
      </c>
    </row>
    <row r="84" spans="1:8" x14ac:dyDescent="0.2">
      <c r="A84" s="192" t="s">
        <v>1209</v>
      </c>
      <c r="B84" s="192" t="s">
        <v>262</v>
      </c>
      <c r="C84" s="192" t="s">
        <v>820</v>
      </c>
      <c r="D84" s="201"/>
      <c r="E84" s="206"/>
      <c r="F84" s="194" t="s">
        <v>263</v>
      </c>
      <c r="G84" s="192" t="s">
        <v>820</v>
      </c>
      <c r="H84" s="194" t="s">
        <v>1210</v>
      </c>
    </row>
    <row r="85" spans="1:8" x14ac:dyDescent="0.2">
      <c r="A85" s="192" t="s">
        <v>1211</v>
      </c>
      <c r="B85" s="192" t="s">
        <v>258</v>
      </c>
      <c r="C85" s="192" t="s">
        <v>820</v>
      </c>
      <c r="D85" s="201"/>
      <c r="E85" s="206"/>
      <c r="F85" s="194" t="s">
        <v>680</v>
      </c>
      <c r="G85" s="192" t="s">
        <v>820</v>
      </c>
      <c r="H85" s="194" t="s">
        <v>1212</v>
      </c>
    </row>
    <row r="86" spans="1:8" x14ac:dyDescent="0.2">
      <c r="A86" s="192" t="s">
        <v>1213</v>
      </c>
      <c r="B86" s="192" t="s">
        <v>258</v>
      </c>
      <c r="C86" s="192" t="s">
        <v>820</v>
      </c>
      <c r="D86" s="201"/>
      <c r="E86" s="206"/>
      <c r="F86" s="194" t="s">
        <v>680</v>
      </c>
      <c r="G86" s="192" t="s">
        <v>820</v>
      </c>
      <c r="H86" s="194" t="s">
        <v>1214</v>
      </c>
    </row>
    <row r="87" spans="1:8" x14ac:dyDescent="0.2">
      <c r="A87" s="192" t="s">
        <v>1215</v>
      </c>
      <c r="B87" s="192" t="s">
        <v>271</v>
      </c>
      <c r="C87" s="192" t="s">
        <v>820</v>
      </c>
      <c r="D87" s="201"/>
      <c r="E87" s="206"/>
      <c r="F87" s="194" t="s">
        <v>61</v>
      </c>
      <c r="G87" s="192" t="s">
        <v>820</v>
      </c>
      <c r="H87" s="194" t="s">
        <v>1216</v>
      </c>
    </row>
    <row r="88" spans="1:8" x14ac:dyDescent="0.2">
      <c r="A88" s="192" t="s">
        <v>1217</v>
      </c>
      <c r="B88" s="192" t="s">
        <v>40</v>
      </c>
      <c r="C88" s="192" t="s">
        <v>820</v>
      </c>
      <c r="D88" s="201"/>
      <c r="E88" s="206"/>
      <c r="F88" s="194" t="s">
        <v>820</v>
      </c>
      <c r="G88" s="192" t="s">
        <v>824</v>
      </c>
      <c r="H88" s="194" t="s">
        <v>1218</v>
      </c>
    </row>
    <row r="89" spans="1:8" x14ac:dyDescent="0.2">
      <c r="A89" s="192" t="s">
        <v>1219</v>
      </c>
      <c r="B89" s="192" t="s">
        <v>40</v>
      </c>
      <c r="C89" s="192" t="s">
        <v>820</v>
      </c>
      <c r="D89" s="201"/>
      <c r="E89" s="206"/>
      <c r="F89" s="194" t="s">
        <v>820</v>
      </c>
      <c r="G89" s="192" t="s">
        <v>824</v>
      </c>
      <c r="H89" s="194" t="s">
        <v>1220</v>
      </c>
    </row>
    <row r="90" spans="1:8" x14ac:dyDescent="0.2">
      <c r="A90" s="192" t="s">
        <v>1221</v>
      </c>
      <c r="B90" s="192" t="s">
        <v>40</v>
      </c>
      <c r="C90" s="192" t="s">
        <v>820</v>
      </c>
      <c r="D90" s="201"/>
      <c r="E90" s="206"/>
      <c r="F90" s="194" t="s">
        <v>820</v>
      </c>
      <c r="G90" s="192" t="s">
        <v>824</v>
      </c>
      <c r="H90" s="194" t="s">
        <v>1222</v>
      </c>
    </row>
    <row r="91" spans="1:8" x14ac:dyDescent="0.2">
      <c r="A91" s="192" t="s">
        <v>1223</v>
      </c>
      <c r="B91" s="192" t="s">
        <v>114</v>
      </c>
      <c r="C91" s="192" t="s">
        <v>820</v>
      </c>
      <c r="D91" s="201"/>
      <c r="E91" s="206"/>
      <c r="F91" s="194" t="s">
        <v>115</v>
      </c>
      <c r="G91" s="192" t="s">
        <v>1172</v>
      </c>
      <c r="H91" s="194" t="s">
        <v>1224</v>
      </c>
    </row>
    <row r="92" spans="1:8" x14ac:dyDescent="0.2">
      <c r="A92" s="192" t="s">
        <v>1225</v>
      </c>
      <c r="B92" s="192" t="s">
        <v>114</v>
      </c>
      <c r="C92" s="192" t="s">
        <v>820</v>
      </c>
      <c r="D92" s="201"/>
      <c r="E92" s="206"/>
      <c r="F92" s="194" t="s">
        <v>115</v>
      </c>
      <c r="G92" s="192" t="s">
        <v>1172</v>
      </c>
      <c r="H92" s="194" t="s">
        <v>1226</v>
      </c>
    </row>
    <row r="93" spans="1:8" x14ac:dyDescent="0.2">
      <c r="A93" s="192" t="s">
        <v>1227</v>
      </c>
      <c r="B93" s="192" t="s">
        <v>114</v>
      </c>
      <c r="C93" s="192" t="s">
        <v>820</v>
      </c>
      <c r="D93" s="209" t="s">
        <v>41</v>
      </c>
      <c r="E93" s="210" t="s">
        <v>41</v>
      </c>
      <c r="F93" s="194" t="s">
        <v>115</v>
      </c>
      <c r="G93" s="192" t="s">
        <v>1172</v>
      </c>
      <c r="H93" s="194" t="s">
        <v>1228</v>
      </c>
    </row>
    <row r="94" spans="1:8" x14ac:dyDescent="0.2">
      <c r="A94" s="192" t="s">
        <v>1229</v>
      </c>
      <c r="B94" s="192" t="s">
        <v>114</v>
      </c>
      <c r="C94" s="192" t="s">
        <v>820</v>
      </c>
      <c r="D94" s="201"/>
      <c r="E94" s="206"/>
      <c r="F94" s="194" t="s">
        <v>115</v>
      </c>
      <c r="G94" s="192" t="s">
        <v>1172</v>
      </c>
      <c r="H94" s="194" t="s">
        <v>1230</v>
      </c>
    </row>
    <row r="95" spans="1:8" x14ac:dyDescent="0.2">
      <c r="A95" s="192" t="s">
        <v>1231</v>
      </c>
      <c r="B95" s="192" t="s">
        <v>114</v>
      </c>
      <c r="C95" s="192" t="s">
        <v>820</v>
      </c>
      <c r="D95" s="201"/>
      <c r="E95" s="206"/>
      <c r="F95" s="194" t="s">
        <v>115</v>
      </c>
      <c r="G95" s="192" t="s">
        <v>1172</v>
      </c>
      <c r="H95" s="194" t="s">
        <v>1232</v>
      </c>
    </row>
    <row r="96" spans="1:8" x14ac:dyDescent="0.2">
      <c r="A96" s="192" t="s">
        <v>239</v>
      </c>
      <c r="B96" s="192" t="s">
        <v>40</v>
      </c>
      <c r="C96" s="192" t="s">
        <v>820</v>
      </c>
      <c r="D96" s="201"/>
      <c r="E96" s="206"/>
      <c r="F96" s="194" t="s">
        <v>820</v>
      </c>
      <c r="G96" s="192" t="s">
        <v>824</v>
      </c>
      <c r="H96" s="194" t="s">
        <v>1233</v>
      </c>
    </row>
    <row r="97" spans="1:8" x14ac:dyDescent="0.2">
      <c r="A97" s="192" t="s">
        <v>996</v>
      </c>
      <c r="B97" s="192" t="s">
        <v>40</v>
      </c>
      <c r="C97" s="192" t="s">
        <v>820</v>
      </c>
      <c r="D97" s="201"/>
      <c r="E97" s="206"/>
      <c r="F97" s="194" t="s">
        <v>820</v>
      </c>
      <c r="G97" s="192" t="s">
        <v>824</v>
      </c>
      <c r="H97" s="194" t="s">
        <v>1234</v>
      </c>
    </row>
    <row r="98" spans="1:8" x14ac:dyDescent="0.2">
      <c r="A98" s="192" t="s">
        <v>998</v>
      </c>
      <c r="B98" s="192" t="s">
        <v>40</v>
      </c>
      <c r="C98" s="192" t="s">
        <v>820</v>
      </c>
      <c r="D98" s="201"/>
      <c r="E98" s="206"/>
      <c r="F98" s="194" t="s">
        <v>820</v>
      </c>
      <c r="G98" s="192" t="s">
        <v>824</v>
      </c>
      <c r="H98" s="194" t="s">
        <v>1235</v>
      </c>
    </row>
    <row r="99" spans="1:8" x14ac:dyDescent="0.2">
      <c r="A99" s="192" t="s">
        <v>1236</v>
      </c>
      <c r="B99" s="192" t="s">
        <v>258</v>
      </c>
      <c r="C99" s="192" t="s">
        <v>820</v>
      </c>
      <c r="D99" s="201"/>
      <c r="E99" s="206"/>
      <c r="F99" s="194" t="s">
        <v>680</v>
      </c>
      <c r="G99" s="192" t="s">
        <v>820</v>
      </c>
      <c r="H99" s="194" t="s">
        <v>1237</v>
      </c>
    </row>
    <row r="100" spans="1:8" x14ac:dyDescent="0.2">
      <c r="A100" s="192" t="s">
        <v>1238</v>
      </c>
      <c r="B100" s="192" t="s">
        <v>258</v>
      </c>
      <c r="C100" s="192" t="s">
        <v>820</v>
      </c>
      <c r="D100" s="201"/>
      <c r="E100" s="206"/>
      <c r="F100" s="194" t="s">
        <v>680</v>
      </c>
      <c r="G100" s="192" t="s">
        <v>820</v>
      </c>
      <c r="H100" s="194" t="s">
        <v>1239</v>
      </c>
    </row>
    <row r="101" spans="1:8" x14ac:dyDescent="0.2">
      <c r="A101" s="192" t="s">
        <v>1240</v>
      </c>
      <c r="B101" s="192" t="s">
        <v>258</v>
      </c>
      <c r="C101" s="192" t="s">
        <v>820</v>
      </c>
      <c r="D101" s="201"/>
      <c r="E101" s="206"/>
      <c r="F101" s="194" t="s">
        <v>680</v>
      </c>
      <c r="G101" s="192" t="s">
        <v>820</v>
      </c>
      <c r="H101" s="194" t="s">
        <v>1241</v>
      </c>
    </row>
    <row r="102" spans="1:8" x14ac:dyDescent="0.2">
      <c r="A102" s="207" t="s">
        <v>1242</v>
      </c>
      <c r="B102" s="192" t="s">
        <v>258</v>
      </c>
      <c r="C102" s="192" t="s">
        <v>820</v>
      </c>
      <c r="D102" s="201"/>
      <c r="E102" s="206"/>
      <c r="F102" s="194" t="s">
        <v>680</v>
      </c>
      <c r="G102" s="192" t="s">
        <v>820</v>
      </c>
      <c r="H102" s="194" t="s">
        <v>1243</v>
      </c>
    </row>
    <row r="103" spans="1:8" x14ac:dyDescent="0.2">
      <c r="A103" s="192" t="s">
        <v>1244</v>
      </c>
      <c r="B103" s="192" t="s">
        <v>258</v>
      </c>
      <c r="C103" s="192" t="s">
        <v>820</v>
      </c>
      <c r="D103" s="201"/>
      <c r="E103" s="206"/>
      <c r="F103" s="194" t="s">
        <v>680</v>
      </c>
      <c r="G103" s="192" t="s">
        <v>820</v>
      </c>
      <c r="H103" s="194" t="s">
        <v>1245</v>
      </c>
    </row>
    <row r="104" spans="1:8" x14ac:dyDescent="0.2">
      <c r="A104" s="192" t="s">
        <v>378</v>
      </c>
      <c r="B104" s="192" t="s">
        <v>40</v>
      </c>
      <c r="C104" s="207"/>
      <c r="D104" s="209"/>
      <c r="E104" s="206"/>
      <c r="F104" s="194" t="s">
        <v>820</v>
      </c>
      <c r="G104" s="192" t="s">
        <v>824</v>
      </c>
      <c r="H104" s="194" t="s">
        <v>1246</v>
      </c>
    </row>
    <row r="105" spans="1:8" x14ac:dyDescent="0.2">
      <c r="A105" s="192" t="s">
        <v>1247</v>
      </c>
      <c r="B105" s="192" t="s">
        <v>114</v>
      </c>
      <c r="C105" s="192" t="s">
        <v>820</v>
      </c>
      <c r="D105" s="201"/>
      <c r="E105" s="206"/>
      <c r="F105" s="194" t="s">
        <v>115</v>
      </c>
      <c r="G105" s="192" t="s">
        <v>1172</v>
      </c>
      <c r="H105" s="194" t="s">
        <v>1248</v>
      </c>
    </row>
    <row r="106" spans="1:8" x14ac:dyDescent="0.2">
      <c r="A106" s="192" t="s">
        <v>1249</v>
      </c>
      <c r="B106" s="192" t="s">
        <v>40</v>
      </c>
      <c r="C106" s="192" t="s">
        <v>820</v>
      </c>
      <c r="D106" s="201"/>
      <c r="E106" s="206"/>
      <c r="F106" s="194" t="s">
        <v>820</v>
      </c>
      <c r="G106" s="192" t="s">
        <v>824</v>
      </c>
      <c r="H106" s="194" t="s">
        <v>1250</v>
      </c>
    </row>
    <row r="107" spans="1:8" x14ac:dyDescent="0.2">
      <c r="A107" s="192" t="s">
        <v>1069</v>
      </c>
      <c r="B107" s="192" t="s">
        <v>40</v>
      </c>
      <c r="C107" s="192" t="s">
        <v>820</v>
      </c>
      <c r="D107" s="201"/>
      <c r="E107" s="206"/>
      <c r="F107" s="194" t="s">
        <v>820</v>
      </c>
      <c r="G107" s="192" t="s">
        <v>821</v>
      </c>
      <c r="H107" s="194" t="s">
        <v>1251</v>
      </c>
    </row>
    <row r="108" spans="1:8" x14ac:dyDescent="0.2">
      <c r="A108" s="192" t="s">
        <v>1073</v>
      </c>
      <c r="B108" s="192" t="s">
        <v>40</v>
      </c>
      <c r="C108" s="192" t="s">
        <v>820</v>
      </c>
      <c r="D108" s="201"/>
      <c r="E108" s="206"/>
      <c r="F108" s="194" t="s">
        <v>820</v>
      </c>
      <c r="G108" s="192" t="s">
        <v>821</v>
      </c>
      <c r="H108" s="194" t="s">
        <v>1252</v>
      </c>
    </row>
    <row r="109" spans="1:8" x14ac:dyDescent="0.2">
      <c r="A109" s="192" t="s">
        <v>1071</v>
      </c>
      <c r="B109" s="192" t="s">
        <v>40</v>
      </c>
      <c r="C109" s="192" t="s">
        <v>820</v>
      </c>
      <c r="D109" s="201"/>
      <c r="E109" s="206"/>
      <c r="F109" s="194" t="s">
        <v>820</v>
      </c>
      <c r="G109" s="192" t="s">
        <v>1119</v>
      </c>
      <c r="H109" s="194" t="s">
        <v>1253</v>
      </c>
    </row>
    <row r="110" spans="1:8" x14ac:dyDescent="0.2">
      <c r="A110" s="192" t="s">
        <v>1254</v>
      </c>
      <c r="B110" s="192" t="s">
        <v>40</v>
      </c>
      <c r="C110" s="192" t="s">
        <v>820</v>
      </c>
      <c r="D110" s="201"/>
      <c r="E110" s="206"/>
      <c r="F110" s="194" t="s">
        <v>820</v>
      </c>
      <c r="G110" s="192" t="s">
        <v>824</v>
      </c>
      <c r="H110" s="194" t="s">
        <v>1255</v>
      </c>
    </row>
    <row r="111" spans="1:8" x14ac:dyDescent="0.2">
      <c r="A111" s="192" t="s">
        <v>1256</v>
      </c>
      <c r="B111" s="192" t="s">
        <v>114</v>
      </c>
      <c r="C111" s="192" t="s">
        <v>820</v>
      </c>
      <c r="D111" s="201"/>
      <c r="E111" s="206"/>
      <c r="F111" s="194" t="s">
        <v>115</v>
      </c>
      <c r="G111" s="192" t="s">
        <v>1172</v>
      </c>
      <c r="H111" s="194" t="s">
        <v>1257</v>
      </c>
    </row>
    <row r="112" spans="1:8" x14ac:dyDescent="0.2">
      <c r="A112" s="192" t="s">
        <v>1258</v>
      </c>
      <c r="B112" s="192" t="s">
        <v>114</v>
      </c>
      <c r="C112" s="192" t="s">
        <v>820</v>
      </c>
      <c r="D112" s="201"/>
      <c r="E112" s="206"/>
      <c r="F112" s="194" t="s">
        <v>115</v>
      </c>
      <c r="G112" s="192" t="s">
        <v>1172</v>
      </c>
      <c r="H112" s="194" t="s">
        <v>1259</v>
      </c>
    </row>
    <row r="113" spans="1:8" ht="25.5" x14ac:dyDescent="0.2">
      <c r="A113" s="192" t="s">
        <v>570</v>
      </c>
      <c r="B113" s="192" t="s">
        <v>40</v>
      </c>
      <c r="C113" s="192" t="s">
        <v>820</v>
      </c>
      <c r="D113" s="201"/>
      <c r="E113" s="206"/>
      <c r="F113" s="194" t="s">
        <v>820</v>
      </c>
      <c r="G113" s="192" t="s">
        <v>824</v>
      </c>
      <c r="H113" s="194" t="s">
        <v>1260</v>
      </c>
    </row>
    <row r="114" spans="1:8" x14ac:dyDescent="0.2">
      <c r="A114" s="192" t="s">
        <v>1261</v>
      </c>
      <c r="B114" s="192" t="s">
        <v>40</v>
      </c>
      <c r="C114" s="192" t="s">
        <v>820</v>
      </c>
      <c r="D114" s="201"/>
      <c r="E114" s="206"/>
      <c r="F114" s="194" t="s">
        <v>820</v>
      </c>
      <c r="G114" s="192" t="s">
        <v>824</v>
      </c>
      <c r="H114" s="194" t="s">
        <v>1262</v>
      </c>
    </row>
    <row r="115" spans="1:8" x14ac:dyDescent="0.2">
      <c r="A115" s="192" t="s">
        <v>1263</v>
      </c>
      <c r="B115" s="192" t="s">
        <v>40</v>
      </c>
      <c r="C115" s="192" t="s">
        <v>820</v>
      </c>
      <c r="D115" s="201"/>
      <c r="E115" s="206"/>
      <c r="F115" s="194" t="s">
        <v>820</v>
      </c>
      <c r="G115" s="192" t="s">
        <v>824</v>
      </c>
      <c r="H115" s="194" t="s">
        <v>1264</v>
      </c>
    </row>
    <row r="116" spans="1:8" x14ac:dyDescent="0.2">
      <c r="A116" s="192" t="s">
        <v>1265</v>
      </c>
      <c r="B116" s="192" t="s">
        <v>114</v>
      </c>
      <c r="C116" s="192" t="s">
        <v>820</v>
      </c>
      <c r="D116" s="201"/>
      <c r="E116" s="206"/>
      <c r="F116" s="194" t="s">
        <v>115</v>
      </c>
      <c r="G116" s="192" t="s">
        <v>1172</v>
      </c>
      <c r="H116" s="194" t="s">
        <v>1266</v>
      </c>
    </row>
    <row r="117" spans="1:8" x14ac:dyDescent="0.2">
      <c r="A117" s="192" t="s">
        <v>1267</v>
      </c>
      <c r="B117" s="192" t="s">
        <v>40</v>
      </c>
      <c r="C117" s="192" t="s">
        <v>820</v>
      </c>
      <c r="D117" s="201"/>
      <c r="E117" s="206"/>
      <c r="F117" s="194" t="s">
        <v>820</v>
      </c>
      <c r="G117" s="192" t="s">
        <v>824</v>
      </c>
      <c r="H117" s="194" t="s">
        <v>1268</v>
      </c>
    </row>
    <row r="118" spans="1:8" x14ac:dyDescent="0.2">
      <c r="A118" s="192" t="s">
        <v>1269</v>
      </c>
      <c r="B118" s="192" t="s">
        <v>114</v>
      </c>
      <c r="C118" s="192" t="s">
        <v>820</v>
      </c>
      <c r="D118" s="201"/>
      <c r="E118" s="206"/>
      <c r="F118" s="194" t="s">
        <v>115</v>
      </c>
      <c r="G118" s="192" t="s">
        <v>1172</v>
      </c>
      <c r="H118" s="194" t="s">
        <v>1270</v>
      </c>
    </row>
    <row r="119" spans="1:8" ht="25.5" x14ac:dyDescent="0.2">
      <c r="A119" s="192" t="s">
        <v>1271</v>
      </c>
      <c r="B119" s="192" t="s">
        <v>40</v>
      </c>
      <c r="C119" s="192" t="s">
        <v>820</v>
      </c>
      <c r="D119" s="201"/>
      <c r="E119" s="206"/>
      <c r="F119" s="194" t="s">
        <v>820</v>
      </c>
      <c r="G119" s="192" t="s">
        <v>827</v>
      </c>
      <c r="H119" s="194" t="s">
        <v>1272</v>
      </c>
    </row>
    <row r="120" spans="1:8" ht="25.5" x14ac:dyDescent="0.2">
      <c r="A120" s="192" t="s">
        <v>1273</v>
      </c>
      <c r="B120" s="192" t="s">
        <v>40</v>
      </c>
      <c r="C120" s="192" t="s">
        <v>820</v>
      </c>
      <c r="D120" s="201"/>
      <c r="E120" s="206"/>
      <c r="F120" s="194" t="s">
        <v>820</v>
      </c>
      <c r="G120" s="192" t="s">
        <v>815</v>
      </c>
      <c r="H120" s="194" t="s">
        <v>1274</v>
      </c>
    </row>
    <row r="121" spans="1:8" ht="25.5" x14ac:dyDescent="0.2">
      <c r="A121" s="192" t="s">
        <v>1275</v>
      </c>
      <c r="B121" s="192" t="s">
        <v>258</v>
      </c>
      <c r="C121" s="192" t="s">
        <v>820</v>
      </c>
      <c r="D121" s="201"/>
      <c r="E121" s="206"/>
      <c r="F121" s="194" t="s">
        <v>680</v>
      </c>
      <c r="G121" s="192" t="s">
        <v>820</v>
      </c>
      <c r="H121" s="194" t="s">
        <v>1276</v>
      </c>
    </row>
    <row r="122" spans="1:8" x14ac:dyDescent="0.2">
      <c r="A122" s="192" t="s">
        <v>1277</v>
      </c>
      <c r="B122" s="192" t="s">
        <v>40</v>
      </c>
      <c r="C122" s="192" t="s">
        <v>820</v>
      </c>
      <c r="D122" s="201"/>
      <c r="E122" s="206"/>
      <c r="F122" s="194" t="s">
        <v>820</v>
      </c>
      <c r="G122" s="192" t="s">
        <v>824</v>
      </c>
      <c r="H122" s="194" t="s">
        <v>1278</v>
      </c>
    </row>
    <row r="123" spans="1:8" ht="25.5" x14ac:dyDescent="0.2">
      <c r="A123" s="192" t="s">
        <v>1279</v>
      </c>
      <c r="B123" s="192" t="s">
        <v>114</v>
      </c>
      <c r="C123" s="192" t="s">
        <v>820</v>
      </c>
      <c r="D123" s="201"/>
      <c r="E123" s="206"/>
      <c r="F123" s="194" t="s">
        <v>115</v>
      </c>
      <c r="G123" s="192" t="s">
        <v>1172</v>
      </c>
      <c r="H123" s="194" t="s">
        <v>1280</v>
      </c>
    </row>
    <row r="124" spans="1:8" x14ac:dyDescent="0.2">
      <c r="A124" s="192" t="s">
        <v>1281</v>
      </c>
      <c r="B124" s="192" t="s">
        <v>40</v>
      </c>
      <c r="C124" s="192" t="s">
        <v>820</v>
      </c>
      <c r="D124" s="201"/>
      <c r="E124" s="206"/>
      <c r="F124" s="194" t="s">
        <v>820</v>
      </c>
      <c r="G124" s="192" t="s">
        <v>1102</v>
      </c>
      <c r="H124" s="194" t="s">
        <v>1282</v>
      </c>
    </row>
    <row r="125" spans="1:8" x14ac:dyDescent="0.2">
      <c r="A125" s="192" t="s">
        <v>1283</v>
      </c>
      <c r="B125" s="192" t="s">
        <v>262</v>
      </c>
      <c r="C125" s="192" t="s">
        <v>820</v>
      </c>
      <c r="D125" s="201"/>
      <c r="E125" s="206"/>
      <c r="F125" s="194" t="s">
        <v>263</v>
      </c>
      <c r="G125" s="192" t="s">
        <v>820</v>
      </c>
      <c r="H125" s="194" t="s">
        <v>1284</v>
      </c>
    </row>
    <row r="126" spans="1:8" x14ac:dyDescent="0.2">
      <c r="A126" s="192" t="s">
        <v>1285</v>
      </c>
      <c r="B126" s="192" t="s">
        <v>46</v>
      </c>
      <c r="C126" s="192" t="s">
        <v>820</v>
      </c>
      <c r="D126" s="201"/>
      <c r="E126" s="206"/>
      <c r="F126" s="28" t="str">
        <f>HYPERLINK("#'OMS.Enumerations'!A63","OrderCurrency: AED, AFN, ALL ...")</f>
        <v>OrderCurrency: AED, AFN, ALL ...</v>
      </c>
      <c r="G126" s="192" t="s">
        <v>48</v>
      </c>
      <c r="H126" s="194" t="s">
        <v>1286</v>
      </c>
    </row>
    <row r="127" spans="1:8" x14ac:dyDescent="0.2">
      <c r="A127" s="192" t="s">
        <v>1287</v>
      </c>
      <c r="B127" s="192" t="s">
        <v>40</v>
      </c>
      <c r="C127" s="192" t="s">
        <v>820</v>
      </c>
      <c r="D127" s="201"/>
      <c r="E127" s="206"/>
      <c r="F127" s="194" t="s">
        <v>820</v>
      </c>
      <c r="G127" s="192" t="s">
        <v>824</v>
      </c>
      <c r="H127" s="194" t="s">
        <v>1288</v>
      </c>
    </row>
    <row r="128" spans="1:8" x14ac:dyDescent="0.2">
      <c r="A128" s="192" t="s">
        <v>1289</v>
      </c>
      <c r="B128" s="192" t="s">
        <v>40</v>
      </c>
      <c r="C128" s="192" t="s">
        <v>820</v>
      </c>
      <c r="D128" s="201"/>
      <c r="E128" s="206"/>
      <c r="F128" s="194" t="s">
        <v>820</v>
      </c>
      <c r="G128" s="192" t="s">
        <v>824</v>
      </c>
      <c r="H128" s="194" t="s">
        <v>1290</v>
      </c>
    </row>
    <row r="129" spans="1:8" x14ac:dyDescent="0.2">
      <c r="A129" s="192" t="s">
        <v>1291</v>
      </c>
      <c r="B129" s="192" t="s">
        <v>40</v>
      </c>
      <c r="C129" s="192" t="s">
        <v>820</v>
      </c>
      <c r="D129" s="201"/>
      <c r="E129" s="206"/>
      <c r="F129" s="194" t="s">
        <v>820</v>
      </c>
      <c r="G129" s="192" t="s">
        <v>824</v>
      </c>
      <c r="H129" s="194" t="s">
        <v>1292</v>
      </c>
    </row>
    <row r="130" spans="1:8" x14ac:dyDescent="0.2">
      <c r="A130" s="192" t="s">
        <v>1293</v>
      </c>
      <c r="B130" s="192" t="s">
        <v>46</v>
      </c>
      <c r="C130" s="192" t="s">
        <v>820</v>
      </c>
      <c r="D130" s="201"/>
      <c r="E130" s="206"/>
      <c r="F130" s="28" t="str">
        <f>HYPERLINK("#'Enumerations'!A1072","OrderServiceClassCode: Default")</f>
        <v>OrderServiceClassCode: Default</v>
      </c>
      <c r="G130" s="192" t="s">
        <v>48</v>
      </c>
      <c r="H130" s="194" t="s">
        <v>1294</v>
      </c>
    </row>
    <row r="131" spans="1:8" x14ac:dyDescent="0.2">
      <c r="A131" s="192" t="s">
        <v>383</v>
      </c>
      <c r="B131" s="192" t="s">
        <v>46</v>
      </c>
      <c r="C131" s="192" t="s">
        <v>820</v>
      </c>
      <c r="D131" s="201"/>
      <c r="E131" s="206"/>
      <c r="F131" s="28" t="str">
        <f>HYPERLINK("#'OMS.Enumerations'!A63","SettlementCurrency: AED, AFN, ALL ...")</f>
        <v>SettlementCurrency: AED, AFN, ALL ...</v>
      </c>
      <c r="G131" s="192" t="s">
        <v>48</v>
      </c>
      <c r="H131" s="194" t="s">
        <v>1295</v>
      </c>
    </row>
    <row r="132" spans="1:8" ht="25.5" x14ac:dyDescent="0.2">
      <c r="A132" s="192" t="s">
        <v>382</v>
      </c>
      <c r="B132" s="192" t="s">
        <v>46</v>
      </c>
      <c r="C132" s="192" t="s">
        <v>820</v>
      </c>
      <c r="D132" s="201"/>
      <c r="E132" s="206"/>
      <c r="F132" s="28" t="str">
        <f>HYPERLINK("#'Enumerations'!A1075","PaymentMethod: Letter Of Credit, Draft Payable, Draft Acceptable ...")</f>
        <v>PaymentMethod: Letter Of Credit, Draft Payable, Draft Acceptable ...</v>
      </c>
      <c r="G132" s="192" t="s">
        <v>48</v>
      </c>
      <c r="H132" s="194" t="s">
        <v>1296</v>
      </c>
    </row>
    <row r="133" spans="1:8" x14ac:dyDescent="0.2">
      <c r="A133" s="192" t="s">
        <v>385</v>
      </c>
      <c r="B133" s="192" t="s">
        <v>271</v>
      </c>
      <c r="C133" s="192" t="s">
        <v>820</v>
      </c>
      <c r="D133" s="201"/>
      <c r="E133" s="206"/>
      <c r="F133" s="194" t="s">
        <v>61</v>
      </c>
      <c r="G133" s="192" t="s">
        <v>820</v>
      </c>
      <c r="H133" s="194" t="s">
        <v>1297</v>
      </c>
    </row>
    <row r="134" spans="1:8" x14ac:dyDescent="0.2">
      <c r="A134" s="192" t="s">
        <v>1298</v>
      </c>
      <c r="B134" s="192" t="s">
        <v>40</v>
      </c>
      <c r="C134" s="192" t="s">
        <v>820</v>
      </c>
      <c r="D134" s="201"/>
      <c r="E134" s="206"/>
      <c r="F134" s="194" t="s">
        <v>820</v>
      </c>
      <c r="G134" s="192" t="s">
        <v>824</v>
      </c>
      <c r="H134" s="194" t="s">
        <v>1299</v>
      </c>
    </row>
    <row r="135" spans="1:8" x14ac:dyDescent="0.2">
      <c r="A135" s="192" t="s">
        <v>1300</v>
      </c>
      <c r="B135" s="192" t="s">
        <v>40</v>
      </c>
      <c r="C135" s="192" t="s">
        <v>820</v>
      </c>
      <c r="D135" s="201"/>
      <c r="E135" s="206"/>
      <c r="F135" s="194" t="s">
        <v>820</v>
      </c>
      <c r="G135" s="192" t="s">
        <v>824</v>
      </c>
      <c r="H135" s="194" t="s">
        <v>1301</v>
      </c>
    </row>
    <row r="136" spans="1:8" x14ac:dyDescent="0.2">
      <c r="A136" s="192" t="s">
        <v>1302</v>
      </c>
      <c r="B136" s="192" t="s">
        <v>46</v>
      </c>
      <c r="C136" s="192" t="s">
        <v>820</v>
      </c>
      <c r="D136" s="201"/>
      <c r="E136" s="206"/>
      <c r="F136" s="28" t="str">
        <f>HYPERLINK("#'Enumerations'!A1072","LineServiceClassCode: Default")</f>
        <v>LineServiceClassCode: Default</v>
      </c>
      <c r="G136" s="192" t="s">
        <v>48</v>
      </c>
      <c r="H136" s="194" t="s">
        <v>1303</v>
      </c>
    </row>
    <row r="137" spans="1:8" x14ac:dyDescent="0.2">
      <c r="A137" s="192" t="s">
        <v>1304</v>
      </c>
      <c r="B137" s="192" t="s">
        <v>262</v>
      </c>
      <c r="C137" s="192" t="s">
        <v>820</v>
      </c>
      <c r="D137" s="201"/>
      <c r="E137" s="206"/>
      <c r="F137" s="194" t="s">
        <v>263</v>
      </c>
      <c r="G137" s="192" t="s">
        <v>820</v>
      </c>
      <c r="H137" s="194" t="s">
        <v>1305</v>
      </c>
    </row>
    <row r="138" spans="1:8" ht="25.5" x14ac:dyDescent="0.2">
      <c r="A138" s="192" t="s">
        <v>1306</v>
      </c>
      <c r="B138" s="192" t="s">
        <v>46</v>
      </c>
      <c r="C138" s="192" t="s">
        <v>820</v>
      </c>
      <c r="D138" s="201"/>
      <c r="E138" s="206"/>
      <c r="F138" s="28" t="str">
        <f>HYPERLINK("#'OMS.Enumerations'!A294","LineTotalRequestQtyUOM: EACH, BOX, BUNDLE ...")</f>
        <v>LineTotalRequestQtyUOM: EACH, BOX, BUNDLE ...</v>
      </c>
      <c r="G138" s="192" t="s">
        <v>48</v>
      </c>
      <c r="H138" s="194" t="s">
        <v>1307</v>
      </c>
    </row>
    <row r="139" spans="1:8" x14ac:dyDescent="0.2">
      <c r="A139" s="192" t="s">
        <v>1308</v>
      </c>
      <c r="B139" s="192" t="s">
        <v>40</v>
      </c>
      <c r="C139" s="192" t="s">
        <v>820</v>
      </c>
      <c r="D139" s="201"/>
      <c r="E139" s="206"/>
      <c r="F139" s="194" t="s">
        <v>820</v>
      </c>
      <c r="G139" s="192" t="s">
        <v>824</v>
      </c>
      <c r="H139" s="194" t="s">
        <v>1309</v>
      </c>
    </row>
    <row r="140" spans="1:8" x14ac:dyDescent="0.2">
      <c r="A140" s="192" t="s">
        <v>1310</v>
      </c>
      <c r="B140" s="192" t="s">
        <v>40</v>
      </c>
      <c r="C140" s="192" t="s">
        <v>820</v>
      </c>
      <c r="D140" s="201"/>
      <c r="E140" s="206"/>
      <c r="F140" s="194" t="s">
        <v>820</v>
      </c>
      <c r="G140" s="192" t="s">
        <v>824</v>
      </c>
      <c r="H140" s="194" t="s">
        <v>1311</v>
      </c>
    </row>
    <row r="141" spans="1:8" x14ac:dyDescent="0.2">
      <c r="A141" s="192" t="s">
        <v>1312</v>
      </c>
      <c r="B141" s="192" t="s">
        <v>40</v>
      </c>
      <c r="C141" s="192" t="s">
        <v>820</v>
      </c>
      <c r="D141" s="201"/>
      <c r="E141" s="206"/>
      <c r="F141" s="194" t="s">
        <v>820</v>
      </c>
      <c r="G141" s="192" t="s">
        <v>821</v>
      </c>
      <c r="H141" s="194" t="s">
        <v>1313</v>
      </c>
    </row>
    <row r="142" spans="1:8" x14ac:dyDescent="0.2">
      <c r="A142" s="192" t="s">
        <v>1314</v>
      </c>
      <c r="B142" s="192" t="s">
        <v>40</v>
      </c>
      <c r="C142" s="192" t="s">
        <v>820</v>
      </c>
      <c r="D142" s="201"/>
      <c r="E142" s="206"/>
      <c r="F142" s="194" t="s">
        <v>820</v>
      </c>
      <c r="G142" s="192" t="s">
        <v>821</v>
      </c>
      <c r="H142" s="194" t="s">
        <v>1313</v>
      </c>
    </row>
    <row r="143" spans="1:8" x14ac:dyDescent="0.2">
      <c r="A143" s="192" t="s">
        <v>1315</v>
      </c>
      <c r="B143" s="192" t="s">
        <v>40</v>
      </c>
      <c r="C143" s="192" t="s">
        <v>820</v>
      </c>
      <c r="D143" s="201"/>
      <c r="E143" s="206"/>
      <c r="F143" s="194" t="s">
        <v>820</v>
      </c>
      <c r="G143" s="192" t="s">
        <v>1119</v>
      </c>
      <c r="H143" s="194" t="s">
        <v>1313</v>
      </c>
    </row>
    <row r="144" spans="1:8" x14ac:dyDescent="0.2">
      <c r="A144" s="192" t="s">
        <v>1316</v>
      </c>
      <c r="B144" s="192" t="s">
        <v>40</v>
      </c>
      <c r="C144" s="192" t="s">
        <v>820</v>
      </c>
      <c r="D144" s="201"/>
      <c r="E144" s="206"/>
      <c r="F144" s="194" t="s">
        <v>820</v>
      </c>
      <c r="H144" s="194" t="s">
        <v>820</v>
      </c>
    </row>
    <row r="145" spans="1:8" x14ac:dyDescent="0.2">
      <c r="A145" s="192" t="s">
        <v>1317</v>
      </c>
      <c r="B145" s="192" t="s">
        <v>40</v>
      </c>
      <c r="C145" s="192" t="s">
        <v>820</v>
      </c>
      <c r="D145" s="201"/>
      <c r="E145" s="206"/>
      <c r="F145" s="194" t="s">
        <v>820</v>
      </c>
      <c r="H145" s="194" t="s">
        <v>820</v>
      </c>
    </row>
    <row r="146" spans="1:8" x14ac:dyDescent="0.2">
      <c r="A146" s="192" t="s">
        <v>1318</v>
      </c>
      <c r="B146" s="192" t="s">
        <v>40</v>
      </c>
      <c r="C146" s="192" t="s">
        <v>820</v>
      </c>
      <c r="D146" s="201"/>
      <c r="E146" s="206"/>
      <c r="F146" s="194" t="s">
        <v>820</v>
      </c>
      <c r="H146" s="194" t="s">
        <v>820</v>
      </c>
    </row>
    <row r="147" spans="1:8" x14ac:dyDescent="0.2">
      <c r="A147" s="192" t="s">
        <v>1319</v>
      </c>
      <c r="B147" s="192" t="s">
        <v>40</v>
      </c>
      <c r="C147" s="192" t="s">
        <v>820</v>
      </c>
      <c r="D147" s="201"/>
      <c r="E147" s="206"/>
      <c r="F147" s="194" t="s">
        <v>820</v>
      </c>
      <c r="H147" s="194" t="s">
        <v>820</v>
      </c>
    </row>
    <row r="148" spans="1:8" x14ac:dyDescent="0.2">
      <c r="A148" s="192" t="s">
        <v>1320</v>
      </c>
      <c r="B148" s="192" t="s">
        <v>40</v>
      </c>
      <c r="C148" s="192" t="s">
        <v>820</v>
      </c>
      <c r="D148" s="201"/>
      <c r="E148" s="206"/>
      <c r="F148" s="194" t="s">
        <v>820</v>
      </c>
      <c r="H148" s="194" t="s">
        <v>820</v>
      </c>
    </row>
    <row r="149" spans="1:8" x14ac:dyDescent="0.2">
      <c r="A149" s="192" t="s">
        <v>1321</v>
      </c>
      <c r="B149" s="192" t="s">
        <v>40</v>
      </c>
      <c r="C149" s="192" t="s">
        <v>820</v>
      </c>
      <c r="D149" s="201"/>
      <c r="E149" s="206"/>
      <c r="F149" s="194" t="s">
        <v>820</v>
      </c>
      <c r="H149" s="194" t="s">
        <v>820</v>
      </c>
    </row>
    <row r="150" spans="1:8" x14ac:dyDescent="0.2">
      <c r="A150" s="192" t="s">
        <v>1322</v>
      </c>
      <c r="B150" s="192" t="s">
        <v>46</v>
      </c>
      <c r="C150" s="192" t="s">
        <v>820</v>
      </c>
      <c r="D150" s="201"/>
      <c r="E150" s="206"/>
      <c r="F150" s="28" t="str">
        <f>HYPERLINK("#'Enumerations'!A1072","RequestScheduleServiceClassCode: Default")</f>
        <v>RequestScheduleServiceClassCode: Default</v>
      </c>
      <c r="G150" s="192" t="s">
        <v>48</v>
      </c>
      <c r="H150" s="194" t="s">
        <v>1294</v>
      </c>
    </row>
    <row r="151" spans="1:8" x14ac:dyDescent="0.2">
      <c r="A151" s="192" t="s">
        <v>1323</v>
      </c>
      <c r="B151" s="192" t="s">
        <v>262</v>
      </c>
      <c r="C151" s="192" t="s">
        <v>820</v>
      </c>
      <c r="D151" s="201"/>
      <c r="E151" s="206"/>
      <c r="F151" s="194" t="s">
        <v>263</v>
      </c>
      <c r="G151" s="192" t="s">
        <v>820</v>
      </c>
      <c r="H151" s="194" t="s">
        <v>1324</v>
      </c>
    </row>
    <row r="152" spans="1:8" ht="25.5" x14ac:dyDescent="0.2">
      <c r="A152" s="192" t="s">
        <v>1325</v>
      </c>
      <c r="B152" s="192" t="s">
        <v>46</v>
      </c>
      <c r="C152" s="192" t="s">
        <v>820</v>
      </c>
      <c r="D152" s="201"/>
      <c r="E152" s="206"/>
      <c r="F152" s="28" t="str">
        <f>HYPERLINK("#'OMS.Enumerations'!A63","RequestScheduleUnitPriceUOM: AED, AFN, ALL ...")</f>
        <v>RequestScheduleUnitPriceUOM: AED, AFN, ALL ...</v>
      </c>
      <c r="G152" s="192" t="s">
        <v>48</v>
      </c>
      <c r="H152" s="194" t="s">
        <v>1326</v>
      </c>
    </row>
    <row r="153" spans="1:8" ht="38.25" x14ac:dyDescent="0.2">
      <c r="A153" s="192" t="s">
        <v>1327</v>
      </c>
      <c r="B153" s="192" t="s">
        <v>40</v>
      </c>
      <c r="C153" s="192" t="s">
        <v>820</v>
      </c>
      <c r="D153" s="201"/>
      <c r="E153" s="206"/>
      <c r="F153" s="194" t="s">
        <v>820</v>
      </c>
      <c r="G153" s="192" t="s">
        <v>824</v>
      </c>
      <c r="H153" s="194" t="s">
        <v>1328</v>
      </c>
    </row>
    <row r="154" spans="1:8" x14ac:dyDescent="0.2">
      <c r="A154" s="192" t="s">
        <v>1329</v>
      </c>
      <c r="B154" s="192" t="s">
        <v>40</v>
      </c>
      <c r="C154" s="192" t="s">
        <v>820</v>
      </c>
      <c r="D154" s="201"/>
      <c r="E154" s="206"/>
      <c r="F154" s="194" t="s">
        <v>820</v>
      </c>
      <c r="G154" s="192" t="s">
        <v>824</v>
      </c>
      <c r="H154" s="194" t="s">
        <v>1330</v>
      </c>
    </row>
    <row r="155" spans="1:8" x14ac:dyDescent="0.2">
      <c r="A155" s="192" t="s">
        <v>1331</v>
      </c>
      <c r="B155" s="192" t="s">
        <v>40</v>
      </c>
      <c r="C155" s="192" t="s">
        <v>820</v>
      </c>
      <c r="D155" s="201"/>
      <c r="E155" s="206"/>
      <c r="F155" s="194" t="s">
        <v>820</v>
      </c>
      <c r="G155" s="192" t="s">
        <v>824</v>
      </c>
      <c r="H155" s="194" t="s">
        <v>1332</v>
      </c>
    </row>
    <row r="156" spans="1:8" x14ac:dyDescent="0.2">
      <c r="A156" s="192" t="s">
        <v>1333</v>
      </c>
      <c r="B156" s="192" t="s">
        <v>46</v>
      </c>
      <c r="C156" s="192" t="s">
        <v>820</v>
      </c>
      <c r="D156" s="201"/>
      <c r="E156" s="206"/>
      <c r="F156" s="28" t="str">
        <f>HYPERLINK("#'Enumerations'!A1072","FCCReasonCode: Default")</f>
        <v>FCCReasonCode: Default</v>
      </c>
      <c r="G156" s="192" t="s">
        <v>48</v>
      </c>
      <c r="H156" s="194" t="s">
        <v>1334</v>
      </c>
    </row>
    <row r="157" spans="1:8" x14ac:dyDescent="0.2">
      <c r="A157" s="192" t="s">
        <v>1335</v>
      </c>
      <c r="B157" s="192" t="s">
        <v>46</v>
      </c>
      <c r="C157" s="192" t="s">
        <v>820</v>
      </c>
      <c r="D157" s="201"/>
      <c r="E157" s="206"/>
      <c r="F157" s="28" t="str">
        <f>HYPERLINK("#'Enumerations'!A1072","FDAReasonCode: Default")</f>
        <v>FDAReasonCode: Default</v>
      </c>
      <c r="G157" s="192" t="s">
        <v>48</v>
      </c>
      <c r="H157" s="194" t="s">
        <v>1336</v>
      </c>
    </row>
    <row r="158" spans="1:8" x14ac:dyDescent="0.2">
      <c r="A158" s="192" t="s">
        <v>1337</v>
      </c>
      <c r="B158" s="192" t="s">
        <v>40</v>
      </c>
      <c r="C158" s="192" t="s">
        <v>820</v>
      </c>
      <c r="D158" s="201"/>
      <c r="E158" s="206"/>
      <c r="F158" s="194" t="s">
        <v>820</v>
      </c>
      <c r="G158" s="192" t="s">
        <v>824</v>
      </c>
      <c r="H158" s="194" t="s">
        <v>1338</v>
      </c>
    </row>
    <row r="159" spans="1:8" ht="25.5" x14ac:dyDescent="0.2">
      <c r="A159" s="192" t="s">
        <v>1339</v>
      </c>
      <c r="B159" s="192" t="s">
        <v>262</v>
      </c>
      <c r="C159" s="192" t="s">
        <v>820</v>
      </c>
      <c r="D159" s="201"/>
      <c r="E159" s="206"/>
      <c r="F159" s="194" t="s">
        <v>263</v>
      </c>
      <c r="G159" s="192" t="s">
        <v>820</v>
      </c>
      <c r="H159" s="194" t="s">
        <v>1340</v>
      </c>
    </row>
    <row r="160" spans="1:8" x14ac:dyDescent="0.2">
      <c r="A160" s="192" t="s">
        <v>1341</v>
      </c>
      <c r="B160" s="192" t="s">
        <v>262</v>
      </c>
      <c r="C160" s="192" t="s">
        <v>820</v>
      </c>
      <c r="D160" s="201"/>
      <c r="E160" s="206"/>
      <c r="F160" s="194" t="s">
        <v>263</v>
      </c>
      <c r="G160" s="192" t="s">
        <v>820</v>
      </c>
      <c r="H160" s="194" t="s">
        <v>1342</v>
      </c>
    </row>
    <row r="161" spans="1:8" x14ac:dyDescent="0.2">
      <c r="A161" s="192" t="s">
        <v>1343</v>
      </c>
      <c r="B161" s="192" t="s">
        <v>262</v>
      </c>
      <c r="C161" s="192" t="s">
        <v>820</v>
      </c>
      <c r="D161" s="201"/>
      <c r="E161" s="206"/>
      <c r="F161" s="194" t="s">
        <v>263</v>
      </c>
      <c r="G161" s="192" t="s">
        <v>820</v>
      </c>
      <c r="H161" s="194" t="s">
        <v>1344</v>
      </c>
    </row>
    <row r="162" spans="1:8" ht="25.5" x14ac:dyDescent="0.2">
      <c r="A162" s="192" t="s">
        <v>1345</v>
      </c>
      <c r="B162" s="192" t="s">
        <v>262</v>
      </c>
      <c r="C162" s="192" t="s">
        <v>820</v>
      </c>
      <c r="D162" s="201"/>
      <c r="E162" s="206"/>
      <c r="F162" s="194" t="s">
        <v>263</v>
      </c>
      <c r="G162" s="192" t="s">
        <v>820</v>
      </c>
      <c r="H162" s="194" t="s">
        <v>1346</v>
      </c>
    </row>
    <row r="163" spans="1:8" x14ac:dyDescent="0.2">
      <c r="A163" s="192" t="s">
        <v>1347</v>
      </c>
      <c r="B163" s="192" t="s">
        <v>40</v>
      </c>
      <c r="C163" s="192" t="s">
        <v>820</v>
      </c>
      <c r="D163" s="201"/>
      <c r="E163" s="206"/>
      <c r="F163" s="194" t="s">
        <v>820</v>
      </c>
      <c r="G163" s="192" t="s">
        <v>824</v>
      </c>
      <c r="H163" s="194" t="s">
        <v>1348</v>
      </c>
    </row>
    <row r="164" spans="1:8" x14ac:dyDescent="0.2">
      <c r="A164" s="192" t="s">
        <v>1349</v>
      </c>
      <c r="B164" s="192" t="s">
        <v>40</v>
      </c>
      <c r="C164" s="192" t="s">
        <v>820</v>
      </c>
      <c r="D164" s="201"/>
      <c r="E164" s="206"/>
      <c r="F164" s="194" t="s">
        <v>820</v>
      </c>
      <c r="G164" s="192" t="s">
        <v>824</v>
      </c>
      <c r="H164" s="194" t="s">
        <v>1350</v>
      </c>
    </row>
    <row r="165" spans="1:8" x14ac:dyDescent="0.2">
      <c r="A165" s="192" t="s">
        <v>1351</v>
      </c>
      <c r="B165" s="192" t="s">
        <v>262</v>
      </c>
      <c r="C165" s="192" t="s">
        <v>820</v>
      </c>
      <c r="D165" s="201"/>
      <c r="E165" s="206"/>
      <c r="F165" s="194" t="s">
        <v>263</v>
      </c>
      <c r="G165" s="192" t="s">
        <v>820</v>
      </c>
      <c r="H165" s="194" t="s">
        <v>1352</v>
      </c>
    </row>
    <row r="166" spans="1:8" x14ac:dyDescent="0.2">
      <c r="A166" s="192" t="s">
        <v>1353</v>
      </c>
      <c r="B166" s="192" t="s">
        <v>262</v>
      </c>
      <c r="C166" s="192" t="s">
        <v>820</v>
      </c>
      <c r="D166" s="201"/>
      <c r="E166" s="206"/>
      <c r="F166" s="194" t="s">
        <v>263</v>
      </c>
      <c r="G166" s="192" t="s">
        <v>820</v>
      </c>
      <c r="H166" s="194" t="s">
        <v>1354</v>
      </c>
    </row>
    <row r="167" spans="1:8" ht="25.5" x14ac:dyDescent="0.2">
      <c r="A167" s="192" t="s">
        <v>1355</v>
      </c>
      <c r="B167" s="192" t="s">
        <v>46</v>
      </c>
      <c r="C167" s="192" t="s">
        <v>820</v>
      </c>
      <c r="D167" s="201"/>
      <c r="E167" s="206"/>
      <c r="F167" s="28" t="str">
        <f>HYPERLINK("#'Enumerations'!A1085","LoadingDimensionsUOM: INCH, FOOT, METER ...")</f>
        <v>LoadingDimensionsUOM: INCH, FOOT, METER ...</v>
      </c>
      <c r="G167" s="192" t="s">
        <v>48</v>
      </c>
      <c r="H167" s="194" t="s">
        <v>1356</v>
      </c>
    </row>
    <row r="168" spans="1:8" x14ac:dyDescent="0.2">
      <c r="A168" s="192" t="s">
        <v>1357</v>
      </c>
      <c r="B168" s="192" t="s">
        <v>262</v>
      </c>
      <c r="C168" s="192" t="s">
        <v>820</v>
      </c>
      <c r="D168" s="201"/>
      <c r="E168" s="206"/>
      <c r="F168" s="194" t="s">
        <v>263</v>
      </c>
      <c r="G168" s="192" t="s">
        <v>820</v>
      </c>
      <c r="H168" s="194" t="s">
        <v>1358</v>
      </c>
    </row>
    <row r="169" spans="1:8" x14ac:dyDescent="0.2">
      <c r="A169" s="192" t="s">
        <v>1359</v>
      </c>
      <c r="B169" s="192" t="s">
        <v>40</v>
      </c>
      <c r="C169" s="192" t="s">
        <v>820</v>
      </c>
      <c r="D169" s="201"/>
      <c r="E169" s="206"/>
      <c r="F169" s="194" t="s">
        <v>820</v>
      </c>
      <c r="G169" s="192" t="s">
        <v>821</v>
      </c>
      <c r="H169" s="194" t="s">
        <v>1360</v>
      </c>
    </row>
    <row r="170" spans="1:8" x14ac:dyDescent="0.2">
      <c r="A170" s="192" t="s">
        <v>1361</v>
      </c>
      <c r="B170" s="192" t="s">
        <v>40</v>
      </c>
      <c r="C170" s="192" t="s">
        <v>820</v>
      </c>
      <c r="D170" s="201"/>
      <c r="E170" s="206"/>
      <c r="F170" s="194" t="s">
        <v>820</v>
      </c>
      <c r="G170" s="192" t="s">
        <v>821</v>
      </c>
      <c r="H170" s="194" t="s">
        <v>1360</v>
      </c>
    </row>
    <row r="171" spans="1:8" x14ac:dyDescent="0.2">
      <c r="A171" s="192" t="s">
        <v>1362</v>
      </c>
      <c r="B171" s="192" t="s">
        <v>40</v>
      </c>
      <c r="C171" s="192" t="s">
        <v>820</v>
      </c>
      <c r="D171" s="201"/>
      <c r="E171" s="206"/>
      <c r="F171" s="194" t="s">
        <v>820</v>
      </c>
      <c r="G171" s="192" t="s">
        <v>821</v>
      </c>
      <c r="H171" s="194" t="s">
        <v>1360</v>
      </c>
    </row>
    <row r="172" spans="1:8" x14ac:dyDescent="0.2">
      <c r="A172" s="192" t="s">
        <v>1363</v>
      </c>
      <c r="B172" s="192" t="s">
        <v>40</v>
      </c>
      <c r="C172" s="192" t="s">
        <v>820</v>
      </c>
      <c r="D172" s="201"/>
      <c r="E172" s="206"/>
      <c r="F172" s="194" t="s">
        <v>820</v>
      </c>
      <c r="G172" s="192" t="s">
        <v>821</v>
      </c>
      <c r="H172" s="194" t="s">
        <v>1360</v>
      </c>
    </row>
    <row r="173" spans="1:8" x14ac:dyDescent="0.2">
      <c r="A173" s="192" t="s">
        <v>1364</v>
      </c>
      <c r="B173" s="192" t="s">
        <v>40</v>
      </c>
      <c r="C173" s="192" t="s">
        <v>820</v>
      </c>
      <c r="D173" s="201"/>
      <c r="E173" s="206"/>
      <c r="F173" s="194" t="s">
        <v>820</v>
      </c>
      <c r="G173" s="192" t="s">
        <v>821</v>
      </c>
      <c r="H173" s="194" t="s">
        <v>1360</v>
      </c>
    </row>
    <row r="174" spans="1:8" x14ac:dyDescent="0.2">
      <c r="A174" s="192" t="s">
        <v>1365</v>
      </c>
      <c r="B174" s="192" t="s">
        <v>40</v>
      </c>
      <c r="C174" s="192" t="s">
        <v>820</v>
      </c>
      <c r="D174" s="201"/>
      <c r="E174" s="206"/>
      <c r="F174" s="194" t="s">
        <v>820</v>
      </c>
      <c r="G174" s="192" t="s">
        <v>821</v>
      </c>
      <c r="H174" s="194" t="s">
        <v>1360</v>
      </c>
    </row>
    <row r="175" spans="1:8" x14ac:dyDescent="0.2">
      <c r="A175" s="192" t="s">
        <v>1366</v>
      </c>
      <c r="B175" s="192" t="s">
        <v>40</v>
      </c>
      <c r="C175" s="192" t="s">
        <v>820</v>
      </c>
      <c r="D175" s="201"/>
      <c r="E175" s="206"/>
      <c r="F175" s="194" t="s">
        <v>820</v>
      </c>
      <c r="G175" s="192" t="s">
        <v>821</v>
      </c>
      <c r="H175" s="194" t="s">
        <v>1360</v>
      </c>
    </row>
    <row r="176" spans="1:8" x14ac:dyDescent="0.2">
      <c r="A176" s="192" t="s">
        <v>1367</v>
      </c>
      <c r="B176" s="192" t="s">
        <v>40</v>
      </c>
      <c r="C176" s="192" t="s">
        <v>820</v>
      </c>
      <c r="D176" s="201"/>
      <c r="E176" s="206"/>
      <c r="F176" s="194" t="s">
        <v>820</v>
      </c>
      <c r="G176" s="192" t="s">
        <v>821</v>
      </c>
      <c r="H176" s="194" t="s">
        <v>1360</v>
      </c>
    </row>
    <row r="177" spans="1:8" x14ac:dyDescent="0.2">
      <c r="A177" s="192" t="s">
        <v>1038</v>
      </c>
      <c r="B177" s="192" t="s">
        <v>40</v>
      </c>
      <c r="C177" s="192" t="s">
        <v>820</v>
      </c>
      <c r="D177" s="201"/>
      <c r="E177" s="206"/>
      <c r="F177" s="194" t="s">
        <v>820</v>
      </c>
      <c r="G177" s="192" t="s">
        <v>821</v>
      </c>
      <c r="H177" s="194" t="s">
        <v>1368</v>
      </c>
    </row>
    <row r="178" spans="1:8" x14ac:dyDescent="0.2">
      <c r="A178" s="192" t="s">
        <v>1040</v>
      </c>
      <c r="B178" s="192" t="s">
        <v>40</v>
      </c>
      <c r="C178" s="192" t="s">
        <v>820</v>
      </c>
      <c r="D178" s="201"/>
      <c r="E178" s="206"/>
      <c r="F178" s="194" t="s">
        <v>820</v>
      </c>
      <c r="G178" s="192" t="s">
        <v>821</v>
      </c>
      <c r="H178" s="194" t="s">
        <v>1368</v>
      </c>
    </row>
    <row r="179" spans="1:8" x14ac:dyDescent="0.2">
      <c r="A179" s="192" t="s">
        <v>1041</v>
      </c>
      <c r="B179" s="192" t="s">
        <v>40</v>
      </c>
      <c r="C179" s="192" t="s">
        <v>820</v>
      </c>
      <c r="D179" s="201"/>
      <c r="E179" s="206"/>
      <c r="F179" s="194" t="s">
        <v>820</v>
      </c>
      <c r="G179" s="192" t="s">
        <v>821</v>
      </c>
      <c r="H179" s="194" t="s">
        <v>1368</v>
      </c>
    </row>
    <row r="180" spans="1:8" x14ac:dyDescent="0.2">
      <c r="A180" s="192" t="s">
        <v>1042</v>
      </c>
      <c r="B180" s="192" t="s">
        <v>40</v>
      </c>
      <c r="C180" s="192" t="s">
        <v>820</v>
      </c>
      <c r="D180" s="201"/>
      <c r="E180" s="206"/>
      <c r="F180" s="194" t="s">
        <v>820</v>
      </c>
      <c r="G180" s="192" t="s">
        <v>821</v>
      </c>
      <c r="H180" s="194" t="s">
        <v>1368</v>
      </c>
    </row>
    <row r="181" spans="1:8" x14ac:dyDescent="0.2">
      <c r="A181" s="192" t="s">
        <v>1043</v>
      </c>
      <c r="B181" s="192" t="s">
        <v>40</v>
      </c>
      <c r="C181" s="192" t="s">
        <v>820</v>
      </c>
      <c r="D181" s="201"/>
      <c r="E181" s="206"/>
      <c r="F181" s="194" t="s">
        <v>820</v>
      </c>
      <c r="G181" s="192" t="s">
        <v>821</v>
      </c>
      <c r="H181" s="194" t="s">
        <v>1368</v>
      </c>
    </row>
    <row r="182" spans="1:8" x14ac:dyDescent="0.2">
      <c r="A182" s="192" t="s">
        <v>1044</v>
      </c>
      <c r="B182" s="192" t="s">
        <v>40</v>
      </c>
      <c r="C182" s="192" t="s">
        <v>820</v>
      </c>
      <c r="D182" s="201"/>
      <c r="E182" s="206"/>
      <c r="F182" s="194" t="s">
        <v>820</v>
      </c>
      <c r="G182" s="192" t="s">
        <v>821</v>
      </c>
      <c r="H182" s="194" t="s">
        <v>1368</v>
      </c>
    </row>
    <row r="183" spans="1:8" x14ac:dyDescent="0.2">
      <c r="A183" s="192" t="s">
        <v>1045</v>
      </c>
      <c r="B183" s="192" t="s">
        <v>40</v>
      </c>
      <c r="C183" s="192" t="s">
        <v>820</v>
      </c>
      <c r="D183" s="201"/>
      <c r="E183" s="206"/>
      <c r="F183" s="194" t="s">
        <v>820</v>
      </c>
      <c r="G183" s="192" t="s">
        <v>821</v>
      </c>
      <c r="H183" s="194" t="s">
        <v>1368</v>
      </c>
    </row>
    <row r="184" spans="1:8" x14ac:dyDescent="0.2">
      <c r="A184" s="192" t="s">
        <v>1046</v>
      </c>
      <c r="B184" s="192" t="s">
        <v>40</v>
      </c>
      <c r="C184" s="192" t="s">
        <v>820</v>
      </c>
      <c r="D184" s="201"/>
      <c r="E184" s="206"/>
      <c r="F184" s="194" t="s">
        <v>820</v>
      </c>
      <c r="G184" s="192" t="s">
        <v>821</v>
      </c>
      <c r="H184" s="194" t="s">
        <v>1368</v>
      </c>
    </row>
    <row r="185" spans="1:8" ht="25.5" x14ac:dyDescent="0.2">
      <c r="A185" s="192" t="s">
        <v>572</v>
      </c>
      <c r="B185" s="192" t="s">
        <v>40</v>
      </c>
      <c r="C185" s="192" t="s">
        <v>820</v>
      </c>
      <c r="D185" s="201"/>
      <c r="E185" s="206"/>
      <c r="F185" s="194" t="s">
        <v>820</v>
      </c>
      <c r="G185" s="192" t="s">
        <v>821</v>
      </c>
      <c r="H185" s="194" t="s">
        <v>1369</v>
      </c>
    </row>
    <row r="186" spans="1:8" ht="25.5" x14ac:dyDescent="0.2">
      <c r="A186" s="192" t="s">
        <v>574</v>
      </c>
      <c r="B186" s="192" t="s">
        <v>40</v>
      </c>
      <c r="C186" s="192" t="s">
        <v>820</v>
      </c>
      <c r="D186" s="201"/>
      <c r="E186" s="206"/>
      <c r="F186" s="194" t="s">
        <v>820</v>
      </c>
      <c r="G186" s="192" t="s">
        <v>821</v>
      </c>
      <c r="H186" s="194" t="s">
        <v>1369</v>
      </c>
    </row>
    <row r="187" spans="1:8" x14ac:dyDescent="0.2">
      <c r="A187" s="192" t="s">
        <v>723</v>
      </c>
      <c r="B187" s="192" t="s">
        <v>40</v>
      </c>
      <c r="C187" s="192" t="s">
        <v>820</v>
      </c>
      <c r="D187" s="201"/>
      <c r="E187" s="206"/>
      <c r="F187" s="194" t="s">
        <v>820</v>
      </c>
      <c r="G187" s="192" t="s">
        <v>821</v>
      </c>
      <c r="H187" s="194" t="s">
        <v>1370</v>
      </c>
    </row>
    <row r="188" spans="1:8" x14ac:dyDescent="0.2">
      <c r="A188" s="192" t="s">
        <v>1371</v>
      </c>
      <c r="B188" s="192" t="s">
        <v>40</v>
      </c>
      <c r="C188" s="192" t="s">
        <v>820</v>
      </c>
      <c r="D188" s="201"/>
      <c r="E188" s="206"/>
      <c r="F188" s="194" t="s">
        <v>820</v>
      </c>
      <c r="G188" s="192" t="s">
        <v>824</v>
      </c>
      <c r="H188" s="194" t="s">
        <v>1372</v>
      </c>
    </row>
    <row r="189" spans="1:8" x14ac:dyDescent="0.2">
      <c r="A189" s="192" t="s">
        <v>1373</v>
      </c>
      <c r="B189" s="192" t="s">
        <v>40</v>
      </c>
      <c r="C189" s="192" t="s">
        <v>820</v>
      </c>
      <c r="D189" s="201"/>
      <c r="E189" s="206"/>
      <c r="F189" s="194" t="s">
        <v>820</v>
      </c>
      <c r="G189" s="192" t="s">
        <v>821</v>
      </c>
      <c r="H189" s="194" t="s">
        <v>1372</v>
      </c>
    </row>
    <row r="190" spans="1:8" x14ac:dyDescent="0.2">
      <c r="A190" s="192" t="s">
        <v>1374</v>
      </c>
      <c r="B190" s="192" t="s">
        <v>40</v>
      </c>
      <c r="C190" s="192" t="s">
        <v>820</v>
      </c>
      <c r="D190" s="201"/>
      <c r="E190" s="206"/>
      <c r="F190" s="194" t="s">
        <v>820</v>
      </c>
      <c r="G190" s="192" t="s">
        <v>821</v>
      </c>
      <c r="H190" s="194" t="s">
        <v>1372</v>
      </c>
    </row>
    <row r="191" spans="1:8" x14ac:dyDescent="0.2">
      <c r="A191" s="192" t="s">
        <v>1375</v>
      </c>
      <c r="B191" s="192" t="s">
        <v>40</v>
      </c>
      <c r="C191" s="192" t="s">
        <v>820</v>
      </c>
      <c r="D191" s="201"/>
      <c r="E191" s="206"/>
      <c r="F191" s="194" t="s">
        <v>820</v>
      </c>
      <c r="G191" s="192" t="s">
        <v>824</v>
      </c>
      <c r="H191" s="194" t="s">
        <v>1376</v>
      </c>
    </row>
    <row r="192" spans="1:8" ht="25.5" x14ac:dyDescent="0.2">
      <c r="A192" s="192" t="s">
        <v>1377</v>
      </c>
      <c r="B192" s="192" t="s">
        <v>46</v>
      </c>
      <c r="C192" s="192" t="s">
        <v>820</v>
      </c>
      <c r="D192" s="201"/>
      <c r="E192" s="206"/>
      <c r="F192" s="28" t="str">
        <f>HYPERLINK("#'TMS.Enumerations'!A335","OMS.Equipment: ALL, CONTAINER, CONTAINER_20_FT ...")</f>
        <v>OMS.Equipment: ALL, CONTAINER, CONTAINER_20_FT ...</v>
      </c>
      <c r="G192" s="192" t="s">
        <v>48</v>
      </c>
      <c r="H192" s="194" t="s">
        <v>1377</v>
      </c>
    </row>
    <row r="193" spans="1:8" ht="25.5" x14ac:dyDescent="0.2">
      <c r="A193" s="192" t="s">
        <v>1378</v>
      </c>
      <c r="B193" s="192" t="s">
        <v>46</v>
      </c>
      <c r="C193" s="192" t="s">
        <v>820</v>
      </c>
      <c r="D193" s="201"/>
      <c r="E193" s="206"/>
      <c r="F193" s="28" t="str">
        <f>HYPERLINK("#'SCC.Enumerations'!A876","OrderClassification: Non-Recurring, Recurring")</f>
        <v>OrderClassification: Non-Recurring, Recurring</v>
      </c>
      <c r="G193" s="192" t="s">
        <v>48</v>
      </c>
      <c r="H193" s="194" t="s">
        <v>1379</v>
      </c>
    </row>
    <row r="194" spans="1:8" x14ac:dyDescent="0.2">
      <c r="A194" s="192" t="s">
        <v>1380</v>
      </c>
      <c r="B194" s="192" t="s">
        <v>40</v>
      </c>
      <c r="C194" s="192" t="s">
        <v>820</v>
      </c>
      <c r="D194" s="201"/>
      <c r="E194" s="206"/>
      <c r="F194" s="194" t="s">
        <v>820</v>
      </c>
      <c r="H194" s="194" t="s">
        <v>820</v>
      </c>
    </row>
    <row r="195" spans="1:8" x14ac:dyDescent="0.2">
      <c r="A195" s="192" t="s">
        <v>1381</v>
      </c>
      <c r="B195" s="192" t="s">
        <v>40</v>
      </c>
      <c r="C195" s="192" t="s">
        <v>820</v>
      </c>
      <c r="D195" s="201"/>
      <c r="E195" s="206"/>
      <c r="F195" s="194" t="s">
        <v>820</v>
      </c>
      <c r="H195" s="194" t="s">
        <v>820</v>
      </c>
    </row>
    <row r="196" spans="1:8" x14ac:dyDescent="0.2">
      <c r="A196" s="192" t="s">
        <v>1382</v>
      </c>
      <c r="B196" s="192" t="s">
        <v>40</v>
      </c>
      <c r="C196" s="192" t="s">
        <v>820</v>
      </c>
      <c r="D196" s="201"/>
      <c r="E196" s="206"/>
      <c r="F196" s="194" t="s">
        <v>820</v>
      </c>
      <c r="G196" s="192" t="s">
        <v>1383</v>
      </c>
      <c r="H196" s="194" t="s">
        <v>1384</v>
      </c>
    </row>
    <row r="197" spans="1:8" x14ac:dyDescent="0.2">
      <c r="A197" s="192" t="s">
        <v>1385</v>
      </c>
      <c r="B197" s="192" t="s">
        <v>40</v>
      </c>
      <c r="C197" s="192" t="s">
        <v>820</v>
      </c>
      <c r="D197" s="201"/>
      <c r="E197" s="206"/>
      <c r="F197" s="194" t="s">
        <v>820</v>
      </c>
      <c r="H197" s="194" t="s">
        <v>820</v>
      </c>
    </row>
    <row r="198" spans="1:8" x14ac:dyDescent="0.2">
      <c r="A198" s="192" t="s">
        <v>1386</v>
      </c>
      <c r="B198" s="192" t="s">
        <v>40</v>
      </c>
      <c r="C198" s="192" t="s">
        <v>820</v>
      </c>
      <c r="D198" s="201"/>
      <c r="E198" s="206"/>
      <c r="F198" s="194" t="s">
        <v>820</v>
      </c>
      <c r="H198" s="194" t="s">
        <v>820</v>
      </c>
    </row>
    <row r="199" spans="1:8" x14ac:dyDescent="0.2">
      <c r="A199" s="192" t="s">
        <v>1387</v>
      </c>
      <c r="B199" s="192" t="s">
        <v>40</v>
      </c>
      <c r="C199" s="192" t="s">
        <v>820</v>
      </c>
      <c r="D199" s="201"/>
      <c r="E199" s="206"/>
      <c r="F199" s="194" t="s">
        <v>820</v>
      </c>
      <c r="G199" s="192" t="s">
        <v>1383</v>
      </c>
      <c r="H199" s="194" t="s">
        <v>1388</v>
      </c>
    </row>
    <row r="200" spans="1:8" x14ac:dyDescent="0.2">
      <c r="A200" s="192" t="s">
        <v>944</v>
      </c>
      <c r="B200" s="192" t="s">
        <v>40</v>
      </c>
      <c r="C200" s="192" t="s">
        <v>820</v>
      </c>
      <c r="D200" s="201"/>
      <c r="E200" s="206"/>
      <c r="F200" s="194" t="s">
        <v>820</v>
      </c>
      <c r="G200" s="192" t="s">
        <v>821</v>
      </c>
      <c r="H200" s="194" t="s">
        <v>1389</v>
      </c>
    </row>
    <row r="201" spans="1:8" x14ac:dyDescent="0.2">
      <c r="A201" s="192" t="s">
        <v>946</v>
      </c>
      <c r="B201" s="192" t="s">
        <v>40</v>
      </c>
      <c r="C201" s="192" t="s">
        <v>820</v>
      </c>
      <c r="D201" s="201"/>
      <c r="E201" s="206"/>
      <c r="F201" s="194" t="s">
        <v>820</v>
      </c>
      <c r="G201" s="192" t="s">
        <v>821</v>
      </c>
      <c r="H201" s="194" t="s">
        <v>1389</v>
      </c>
    </row>
    <row r="202" spans="1:8" x14ac:dyDescent="0.2">
      <c r="A202" s="192" t="s">
        <v>1390</v>
      </c>
      <c r="B202" s="192" t="s">
        <v>114</v>
      </c>
      <c r="C202" s="192" t="s">
        <v>820</v>
      </c>
      <c r="D202" s="201"/>
      <c r="E202" s="206"/>
      <c r="F202" s="194" t="s">
        <v>115</v>
      </c>
      <c r="G202" s="192" t="s">
        <v>1172</v>
      </c>
      <c r="H202" s="194" t="s">
        <v>1391</v>
      </c>
    </row>
    <row r="203" spans="1:8" ht="25.5" x14ac:dyDescent="0.2">
      <c r="A203" s="192" t="s">
        <v>1392</v>
      </c>
      <c r="B203" s="192" t="s">
        <v>114</v>
      </c>
      <c r="C203" s="192" t="s">
        <v>820</v>
      </c>
      <c r="D203" s="201"/>
      <c r="E203" s="206"/>
      <c r="F203" s="194" t="s">
        <v>115</v>
      </c>
      <c r="G203" s="192" t="s">
        <v>1172</v>
      </c>
      <c r="H203" s="194" t="s">
        <v>1393</v>
      </c>
    </row>
    <row r="204" spans="1:8" ht="38.25" x14ac:dyDescent="0.2">
      <c r="A204" s="192" t="s">
        <v>1394</v>
      </c>
      <c r="B204" s="192" t="s">
        <v>40</v>
      </c>
      <c r="C204" s="192" t="s">
        <v>820</v>
      </c>
      <c r="D204" s="201"/>
      <c r="E204" s="206"/>
      <c r="F204" s="194" t="s">
        <v>820</v>
      </c>
      <c r="G204" s="192" t="s">
        <v>821</v>
      </c>
      <c r="H204" s="194" t="s">
        <v>1395</v>
      </c>
    </row>
    <row r="205" spans="1:8" ht="38.25" x14ac:dyDescent="0.2">
      <c r="A205" s="192" t="s">
        <v>1396</v>
      </c>
      <c r="B205" s="192" t="s">
        <v>40</v>
      </c>
      <c r="C205" s="192" t="s">
        <v>820</v>
      </c>
      <c r="D205" s="201"/>
      <c r="E205" s="206"/>
      <c r="F205" s="194" t="s">
        <v>820</v>
      </c>
      <c r="G205" s="192" t="s">
        <v>821</v>
      </c>
      <c r="H205" s="194" t="s">
        <v>1395</v>
      </c>
    </row>
    <row r="206" spans="1:8" ht="38.25" x14ac:dyDescent="0.2">
      <c r="A206" s="207" t="s">
        <v>1397</v>
      </c>
      <c r="B206" s="192" t="s">
        <v>46</v>
      </c>
      <c r="C206" s="192" t="s">
        <v>820</v>
      </c>
      <c r="D206" s="201"/>
      <c r="E206" s="206"/>
      <c r="F206" s="28" t="str">
        <f>HYPERLINK("#'SCC.Enumerations'!A880","OrderSubType: Standard, Consignment, No Receipt ...")</f>
        <v>OrderSubType: Standard, Consignment, No Receipt ...</v>
      </c>
      <c r="G206" s="192" t="s">
        <v>48</v>
      </c>
      <c r="H206" s="194" t="s">
        <v>1398</v>
      </c>
    </row>
    <row r="207" spans="1:8" ht="25.5" x14ac:dyDescent="0.2">
      <c r="A207" s="192" t="s">
        <v>1399</v>
      </c>
      <c r="B207" s="192" t="s">
        <v>40</v>
      </c>
      <c r="C207" s="192" t="s">
        <v>820</v>
      </c>
      <c r="D207" s="201"/>
      <c r="E207" s="206"/>
      <c r="F207" s="194" t="s">
        <v>820</v>
      </c>
      <c r="H207" s="194" t="s">
        <v>1401</v>
      </c>
    </row>
    <row r="208" spans="1:8" ht="25.5" x14ac:dyDescent="0.2">
      <c r="A208" s="192" t="s">
        <v>1402</v>
      </c>
      <c r="B208" s="192" t="s">
        <v>40</v>
      </c>
      <c r="C208" s="192" t="s">
        <v>820</v>
      </c>
      <c r="D208" s="201"/>
      <c r="E208" s="206"/>
      <c r="F208" s="194" t="s">
        <v>820</v>
      </c>
      <c r="H208" s="194" t="s">
        <v>1403</v>
      </c>
    </row>
    <row r="209" spans="1:8" ht="51" x14ac:dyDescent="0.2">
      <c r="A209" s="208" t="s">
        <v>5234</v>
      </c>
      <c r="B209" s="192" t="s">
        <v>46</v>
      </c>
      <c r="F209" s="203" t="s">
        <v>5235</v>
      </c>
      <c r="G209" s="192" t="s">
        <v>48</v>
      </c>
    </row>
    <row r="210" spans="1:8" ht="25.5" x14ac:dyDescent="0.2">
      <c r="A210" s="211" t="s">
        <v>2789</v>
      </c>
      <c r="B210" s="192" t="s">
        <v>258</v>
      </c>
      <c r="C210" s="192" t="s">
        <v>820</v>
      </c>
      <c r="F210" s="194" t="s">
        <v>680</v>
      </c>
      <c r="G210" s="192" t="s">
        <v>820</v>
      </c>
      <c r="H210" s="194" t="s">
        <v>2790</v>
      </c>
    </row>
    <row r="211" spans="1:8" x14ac:dyDescent="0.2">
      <c r="A211" s="208" t="s">
        <v>1408</v>
      </c>
      <c r="B211" s="192" t="s">
        <v>40</v>
      </c>
      <c r="C211" s="192" t="s">
        <v>820</v>
      </c>
      <c r="E211" s="193">
        <v>9101</v>
      </c>
      <c r="F211" s="197" t="s">
        <v>820</v>
      </c>
      <c r="G211" s="192" t="s">
        <v>824</v>
      </c>
      <c r="H211" s="192" t="s">
        <v>1409</v>
      </c>
    </row>
    <row r="212" spans="1:8" x14ac:dyDescent="0.2">
      <c r="A212" s="208" t="s">
        <v>1410</v>
      </c>
      <c r="B212" s="192" t="s">
        <v>40</v>
      </c>
      <c r="C212" s="192" t="s">
        <v>71</v>
      </c>
      <c r="E212" s="193" t="s">
        <v>1411</v>
      </c>
      <c r="F212" s="197" t="s">
        <v>820</v>
      </c>
      <c r="G212" s="192" t="s">
        <v>821</v>
      </c>
      <c r="H212" s="192" t="s">
        <v>1412</v>
      </c>
    </row>
    <row r="213" spans="1:8" x14ac:dyDescent="0.2">
      <c r="A213" s="208" t="s">
        <v>1413</v>
      </c>
      <c r="B213" s="192" t="s">
        <v>40</v>
      </c>
      <c r="C213" s="192" t="s">
        <v>71</v>
      </c>
      <c r="E213" s="193" t="s">
        <v>1414</v>
      </c>
      <c r="F213" s="197" t="s">
        <v>820</v>
      </c>
      <c r="G213" s="192" t="s">
        <v>821</v>
      </c>
      <c r="H213" s="192" t="s">
        <v>1412</v>
      </c>
    </row>
    <row r="214" spans="1:8" x14ac:dyDescent="0.2">
      <c r="A214" s="208" t="s">
        <v>1415</v>
      </c>
      <c r="B214" s="208" t="s">
        <v>40</v>
      </c>
      <c r="C214" s="208" t="s">
        <v>820</v>
      </c>
      <c r="D214" s="201"/>
      <c r="E214" s="206"/>
      <c r="F214" s="194" t="s">
        <v>820</v>
      </c>
      <c r="G214" s="192" t="s">
        <v>824</v>
      </c>
      <c r="H214" s="194" t="s">
        <v>1153</v>
      </c>
    </row>
  </sheetData>
  <autoFilter ref="A4:H214" xr:uid="{8F891929-F88C-4E5D-91AE-610B5565B67C}"/>
  <mergeCells count="1">
    <mergeCell ref="B1:H1"/>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4040B-E82F-4447-A948-B8A3C74B8DE7}">
  <dimension ref="A1:J236"/>
  <sheetViews>
    <sheetView workbookViewId="0">
      <pane ySplit="4" topLeftCell="A183" activePane="bottomLeft" state="frozen"/>
      <selection pane="bottomLeft" activeCell="D243" sqref="D243"/>
    </sheetView>
  </sheetViews>
  <sheetFormatPr defaultRowHeight="12.75" customHeight="1" x14ac:dyDescent="0.2"/>
  <cols>
    <col min="1" max="1" width="46.28515625" style="192" bestFit="1" customWidth="1"/>
    <col min="2" max="2" width="22.85546875" style="192" bestFit="1" customWidth="1"/>
    <col min="3" max="3" width="7.42578125" style="192" customWidth="1"/>
    <col min="4" max="4" width="27.28515625" style="192" bestFit="1" customWidth="1"/>
    <col min="5" max="5" width="9.140625" style="224" bestFit="1" customWidth="1"/>
    <col min="6" max="6" width="15.5703125" style="224" bestFit="1" customWidth="1"/>
    <col min="7" max="7" width="25" style="193" bestFit="1" customWidth="1"/>
    <col min="8" max="8" width="42.28515625" style="194" customWidth="1"/>
    <col min="9" max="9" width="16.28515625" style="192" bestFit="1" customWidth="1"/>
    <col min="10" max="10" width="92.140625" style="194" customWidth="1"/>
    <col min="11" max="16384" width="9.140625" style="192"/>
  </cols>
  <sheetData>
    <row r="1" spans="1:10" x14ac:dyDescent="0.2">
      <c r="A1" s="198" t="s">
        <v>861</v>
      </c>
      <c r="B1" s="263" t="s">
        <v>2768</v>
      </c>
      <c r="C1" s="263"/>
      <c r="D1" s="263"/>
      <c r="E1" s="263"/>
      <c r="F1" s="263"/>
      <c r="G1" s="263"/>
      <c r="H1" s="263"/>
      <c r="I1" s="263"/>
      <c r="J1" s="263"/>
    </row>
    <row r="2" spans="1:10" x14ac:dyDescent="0.2">
      <c r="A2" s="18" t="str">
        <f>HYPERLINK("#'Summary'!A1","Back To Summary")</f>
        <v>Back To Summary</v>
      </c>
    </row>
    <row r="4" spans="1:10" x14ac:dyDescent="0.2">
      <c r="A4" s="198" t="s">
        <v>32</v>
      </c>
      <c r="B4" s="198" t="s">
        <v>33</v>
      </c>
      <c r="C4" s="198" t="s">
        <v>2808</v>
      </c>
      <c r="D4" s="198" t="s">
        <v>5236</v>
      </c>
      <c r="E4" s="225" t="s">
        <v>34</v>
      </c>
      <c r="F4" s="225" t="s">
        <v>3</v>
      </c>
      <c r="G4" s="199" t="s">
        <v>35</v>
      </c>
      <c r="H4" s="200" t="s">
        <v>36</v>
      </c>
      <c r="I4" s="198" t="s">
        <v>37</v>
      </c>
      <c r="J4" s="200" t="s">
        <v>38</v>
      </c>
    </row>
    <row r="5" spans="1:10" ht="39" x14ac:dyDescent="0.25">
      <c r="A5" s="192" t="s">
        <v>1084</v>
      </c>
      <c r="B5" s="192" t="s">
        <v>40</v>
      </c>
      <c r="E5" s="224" t="s">
        <v>41</v>
      </c>
      <c r="F5" s="224" t="s">
        <v>41</v>
      </c>
      <c r="G5" s="202" t="s">
        <v>1665</v>
      </c>
      <c r="H5" s="194" t="s">
        <v>5247</v>
      </c>
      <c r="J5" s="194" t="s">
        <v>1085</v>
      </c>
    </row>
    <row r="6" spans="1:10" x14ac:dyDescent="0.2">
      <c r="A6" s="192" t="s">
        <v>1086</v>
      </c>
      <c r="B6" s="192" t="s">
        <v>40</v>
      </c>
      <c r="D6" s="192" t="s">
        <v>5237</v>
      </c>
      <c r="E6" s="224" t="s">
        <v>820</v>
      </c>
      <c r="G6" s="204" t="s">
        <v>2769</v>
      </c>
      <c r="H6" s="194" t="s">
        <v>820</v>
      </c>
      <c r="I6" s="192" t="s">
        <v>821</v>
      </c>
      <c r="J6" s="194" t="s">
        <v>1088</v>
      </c>
    </row>
    <row r="7" spans="1:10" x14ac:dyDescent="0.2">
      <c r="A7" s="192" t="s">
        <v>1089</v>
      </c>
      <c r="B7" s="192" t="s">
        <v>40</v>
      </c>
      <c r="D7" s="192" t="s">
        <v>5237</v>
      </c>
      <c r="E7" s="224" t="s">
        <v>820</v>
      </c>
      <c r="G7" s="213" t="s">
        <v>2769</v>
      </c>
      <c r="H7" s="194" t="s">
        <v>820</v>
      </c>
      <c r="I7" s="192" t="s">
        <v>821</v>
      </c>
      <c r="J7" s="194" t="s">
        <v>1088</v>
      </c>
    </row>
    <row r="8" spans="1:10" x14ac:dyDescent="0.2">
      <c r="A8" s="192" t="s">
        <v>1090</v>
      </c>
      <c r="B8" s="192" t="s">
        <v>40</v>
      </c>
      <c r="D8" s="192" t="s">
        <v>5237</v>
      </c>
      <c r="E8" s="224" t="s">
        <v>41</v>
      </c>
      <c r="F8" s="224" t="s">
        <v>41</v>
      </c>
      <c r="G8" s="204" t="s">
        <v>2769</v>
      </c>
      <c r="H8" s="194" t="s">
        <v>820</v>
      </c>
      <c r="I8" s="192" t="s">
        <v>821</v>
      </c>
      <c r="J8" s="194" t="s">
        <v>1091</v>
      </c>
    </row>
    <row r="9" spans="1:10" x14ac:dyDescent="0.2">
      <c r="A9" s="192" t="s">
        <v>1092</v>
      </c>
      <c r="B9" s="192" t="s">
        <v>40</v>
      </c>
      <c r="C9" s="192" t="s">
        <v>41</v>
      </c>
      <c r="D9" s="192" t="s">
        <v>5237</v>
      </c>
      <c r="E9" s="224" t="s">
        <v>41</v>
      </c>
      <c r="F9" s="224" t="s">
        <v>41</v>
      </c>
      <c r="G9" s="204" t="s">
        <v>2769</v>
      </c>
      <c r="H9" s="194" t="s">
        <v>820</v>
      </c>
      <c r="I9" s="192" t="s">
        <v>821</v>
      </c>
      <c r="J9" s="194" t="s">
        <v>1093</v>
      </c>
    </row>
    <row r="10" spans="1:10" x14ac:dyDescent="0.2">
      <c r="A10" s="192" t="s">
        <v>1094</v>
      </c>
      <c r="B10" s="192" t="s">
        <v>40</v>
      </c>
      <c r="D10" s="192" t="s">
        <v>5237</v>
      </c>
      <c r="E10" s="224" t="s">
        <v>820</v>
      </c>
      <c r="G10" s="204" t="s">
        <v>2769</v>
      </c>
      <c r="H10" s="194" t="s">
        <v>820</v>
      </c>
      <c r="I10" s="192" t="s">
        <v>821</v>
      </c>
      <c r="J10" s="194" t="s">
        <v>1095</v>
      </c>
    </row>
    <row r="11" spans="1:10" x14ac:dyDescent="0.2">
      <c r="A11" s="192" t="s">
        <v>1096</v>
      </c>
      <c r="B11" s="192" t="s">
        <v>40</v>
      </c>
      <c r="C11" s="192" t="s">
        <v>41</v>
      </c>
      <c r="D11" s="192" t="s">
        <v>5237</v>
      </c>
      <c r="E11" s="224" t="s">
        <v>820</v>
      </c>
      <c r="G11" s="204" t="s">
        <v>2769</v>
      </c>
      <c r="H11" s="194" t="s">
        <v>820</v>
      </c>
      <c r="I11" s="192" t="s">
        <v>821</v>
      </c>
      <c r="J11" s="194" t="s">
        <v>1097</v>
      </c>
    </row>
    <row r="12" spans="1:10" x14ac:dyDescent="0.2">
      <c r="A12" s="192" t="s">
        <v>622</v>
      </c>
      <c r="B12" s="192" t="s">
        <v>40</v>
      </c>
      <c r="D12" s="192" t="s">
        <v>5237</v>
      </c>
      <c r="E12" s="224" t="s">
        <v>820</v>
      </c>
      <c r="G12" s="204"/>
      <c r="I12" s="192" t="s">
        <v>821</v>
      </c>
      <c r="J12" s="194" t="s">
        <v>1099</v>
      </c>
    </row>
    <row r="13" spans="1:10" x14ac:dyDescent="0.2">
      <c r="A13" s="192" t="s">
        <v>624</v>
      </c>
      <c r="B13" s="192" t="s">
        <v>40</v>
      </c>
      <c r="C13" s="192" t="s">
        <v>41</v>
      </c>
      <c r="D13" s="192" t="s">
        <v>5237</v>
      </c>
      <c r="E13" s="224" t="s">
        <v>820</v>
      </c>
      <c r="G13" s="204"/>
      <c r="I13" s="192" t="s">
        <v>821</v>
      </c>
      <c r="J13" s="194" t="s">
        <v>1100</v>
      </c>
    </row>
    <row r="14" spans="1:10" x14ac:dyDescent="0.2">
      <c r="A14" s="192" t="s">
        <v>1101</v>
      </c>
      <c r="B14" s="192" t="s">
        <v>40</v>
      </c>
      <c r="C14" s="192" t="s">
        <v>41</v>
      </c>
      <c r="D14" s="192" t="s">
        <v>5237</v>
      </c>
      <c r="E14" s="224" t="s">
        <v>41</v>
      </c>
      <c r="F14" s="224" t="s">
        <v>41</v>
      </c>
      <c r="G14" s="204" t="s">
        <v>2770</v>
      </c>
      <c r="H14" s="194" t="s">
        <v>820</v>
      </c>
      <c r="I14" s="192" t="s">
        <v>1102</v>
      </c>
      <c r="J14" s="194" t="s">
        <v>1103</v>
      </c>
    </row>
    <row r="15" spans="1:10" x14ac:dyDescent="0.2">
      <c r="A15" s="192" t="s">
        <v>1104</v>
      </c>
      <c r="B15" s="192" t="s">
        <v>40</v>
      </c>
      <c r="D15" s="192" t="s">
        <v>5237</v>
      </c>
      <c r="E15" s="224" t="s">
        <v>820</v>
      </c>
      <c r="G15" s="204"/>
      <c r="H15" s="194" t="s">
        <v>820</v>
      </c>
      <c r="I15" s="192" t="s">
        <v>821</v>
      </c>
      <c r="J15" s="194" t="s">
        <v>1105</v>
      </c>
    </row>
    <row r="16" spans="1:10" x14ac:dyDescent="0.2">
      <c r="A16" s="192" t="s">
        <v>1106</v>
      </c>
      <c r="B16" s="192" t="s">
        <v>40</v>
      </c>
      <c r="C16" s="192" t="s">
        <v>41</v>
      </c>
      <c r="D16" s="192" t="s">
        <v>5237</v>
      </c>
      <c r="E16" s="224" t="s">
        <v>820</v>
      </c>
      <c r="G16" s="204"/>
      <c r="H16" s="194" t="s">
        <v>820</v>
      </c>
      <c r="I16" s="192" t="s">
        <v>821</v>
      </c>
      <c r="J16" s="194" t="s">
        <v>1107</v>
      </c>
    </row>
    <row r="17" spans="1:10" x14ac:dyDescent="0.2">
      <c r="A17" s="192" t="s">
        <v>1108</v>
      </c>
      <c r="B17" s="192" t="s">
        <v>40</v>
      </c>
      <c r="D17" s="192" t="s">
        <v>5237</v>
      </c>
      <c r="E17" s="224" t="s">
        <v>41</v>
      </c>
      <c r="F17" s="224" t="s">
        <v>41</v>
      </c>
      <c r="G17" s="204" t="s">
        <v>918</v>
      </c>
      <c r="H17" s="194" t="s">
        <v>820</v>
      </c>
      <c r="I17" s="192" t="s">
        <v>821</v>
      </c>
      <c r="J17" s="194" t="s">
        <v>1109</v>
      </c>
    </row>
    <row r="18" spans="1:10" x14ac:dyDescent="0.2">
      <c r="A18" s="192" t="s">
        <v>1110</v>
      </c>
      <c r="B18" s="192" t="s">
        <v>40</v>
      </c>
      <c r="C18" s="192" t="s">
        <v>41</v>
      </c>
      <c r="D18" s="192" t="s">
        <v>5237</v>
      </c>
      <c r="E18" s="224" t="s">
        <v>41</v>
      </c>
      <c r="F18" s="224" t="s">
        <v>41</v>
      </c>
      <c r="G18" s="204" t="s">
        <v>923</v>
      </c>
      <c r="H18" s="194" t="s">
        <v>820</v>
      </c>
      <c r="I18" s="192" t="s">
        <v>821</v>
      </c>
      <c r="J18" s="194" t="s">
        <v>1111</v>
      </c>
    </row>
    <row r="19" spans="1:10" x14ac:dyDescent="0.2">
      <c r="A19" s="192" t="s">
        <v>1112</v>
      </c>
      <c r="B19" s="192" t="s">
        <v>40</v>
      </c>
      <c r="C19" s="192" t="s">
        <v>41</v>
      </c>
      <c r="D19" s="192" t="s">
        <v>5237</v>
      </c>
      <c r="E19" s="224" t="s">
        <v>41</v>
      </c>
      <c r="F19" s="224" t="s">
        <v>41</v>
      </c>
      <c r="G19" s="204">
        <v>90994</v>
      </c>
      <c r="H19" s="194" t="s">
        <v>820</v>
      </c>
      <c r="I19" s="192" t="s">
        <v>824</v>
      </c>
      <c r="J19" s="194" t="s">
        <v>1113</v>
      </c>
    </row>
    <row r="20" spans="1:10" x14ac:dyDescent="0.2">
      <c r="A20" s="192" t="s">
        <v>1114</v>
      </c>
      <c r="B20" s="192" t="s">
        <v>40</v>
      </c>
      <c r="D20" s="192" t="s">
        <v>4019</v>
      </c>
      <c r="E20" s="224" t="s">
        <v>820</v>
      </c>
      <c r="G20" s="204" t="s">
        <v>918</v>
      </c>
      <c r="H20" s="194" t="s">
        <v>820</v>
      </c>
      <c r="I20" s="192" t="s">
        <v>821</v>
      </c>
      <c r="J20" s="194" t="s">
        <v>1115</v>
      </c>
    </row>
    <row r="21" spans="1:10" x14ac:dyDescent="0.2">
      <c r="A21" s="192" t="s">
        <v>1116</v>
      </c>
      <c r="B21" s="192" t="s">
        <v>40</v>
      </c>
      <c r="D21" s="192" t="s">
        <v>4019</v>
      </c>
      <c r="E21" s="224" t="s">
        <v>820</v>
      </c>
      <c r="G21" s="204" t="s">
        <v>923</v>
      </c>
      <c r="H21" s="194" t="s">
        <v>820</v>
      </c>
      <c r="I21" s="192" t="s">
        <v>821</v>
      </c>
      <c r="J21" s="194" t="s">
        <v>1117</v>
      </c>
    </row>
    <row r="22" spans="1:10" ht="25.5" x14ac:dyDescent="0.2">
      <c r="A22" s="192" t="s">
        <v>1118</v>
      </c>
      <c r="B22" s="192" t="s">
        <v>40</v>
      </c>
      <c r="D22" s="192" t="s">
        <v>4019</v>
      </c>
      <c r="E22" s="224" t="s">
        <v>820</v>
      </c>
      <c r="G22" s="204" t="s">
        <v>5248</v>
      </c>
      <c r="H22" s="223" t="s">
        <v>5249</v>
      </c>
      <c r="I22" s="192" t="s">
        <v>1119</v>
      </c>
      <c r="J22" s="194" t="s">
        <v>1120</v>
      </c>
    </row>
    <row r="23" spans="1:10" x14ac:dyDescent="0.2">
      <c r="A23" s="192" t="s">
        <v>1121</v>
      </c>
      <c r="B23" s="192" t="s">
        <v>40</v>
      </c>
      <c r="D23" s="192" t="s">
        <v>4019</v>
      </c>
      <c r="E23" s="224" t="s">
        <v>820</v>
      </c>
      <c r="G23" s="204"/>
      <c r="H23" s="194" t="s">
        <v>820</v>
      </c>
      <c r="I23" s="192" t="s">
        <v>824</v>
      </c>
      <c r="J23" s="194" t="s">
        <v>1122</v>
      </c>
    </row>
    <row r="24" spans="1:10" ht="25.5" x14ac:dyDescent="0.2">
      <c r="A24" s="192" t="s">
        <v>1123</v>
      </c>
      <c r="B24" s="192" t="s">
        <v>40</v>
      </c>
      <c r="D24" s="192" t="s">
        <v>3998</v>
      </c>
      <c r="E24" s="224" t="s">
        <v>820</v>
      </c>
      <c r="G24" s="204" t="s">
        <v>203</v>
      </c>
      <c r="H24" s="223" t="s">
        <v>5250</v>
      </c>
      <c r="J24" s="194" t="s">
        <v>1124</v>
      </c>
    </row>
    <row r="25" spans="1:10" x14ac:dyDescent="0.2">
      <c r="A25" s="192" t="s">
        <v>1125</v>
      </c>
      <c r="B25" s="192" t="s">
        <v>40</v>
      </c>
      <c r="D25" s="192" t="s">
        <v>3998</v>
      </c>
      <c r="E25" s="224" t="s">
        <v>820</v>
      </c>
      <c r="G25" s="193" t="s">
        <v>205</v>
      </c>
      <c r="H25" s="223" t="s">
        <v>820</v>
      </c>
      <c r="J25" s="194" t="s">
        <v>1124</v>
      </c>
    </row>
    <row r="26" spans="1:10" x14ac:dyDescent="0.2">
      <c r="A26" s="192" t="s">
        <v>1126</v>
      </c>
      <c r="B26" s="192" t="s">
        <v>40</v>
      </c>
      <c r="D26" s="192" t="s">
        <v>3998</v>
      </c>
      <c r="E26" s="224" t="s">
        <v>820</v>
      </c>
      <c r="G26" s="193" t="s">
        <v>207</v>
      </c>
      <c r="H26" s="223" t="s">
        <v>820</v>
      </c>
      <c r="J26" s="194" t="s">
        <v>1124</v>
      </c>
    </row>
    <row r="27" spans="1:10" x14ac:dyDescent="0.2">
      <c r="A27" s="192" t="s">
        <v>1127</v>
      </c>
      <c r="B27" s="192" t="s">
        <v>40</v>
      </c>
      <c r="D27" s="192" t="s">
        <v>3998</v>
      </c>
      <c r="E27" s="224" t="s">
        <v>820</v>
      </c>
      <c r="G27" s="193" t="s">
        <v>207</v>
      </c>
      <c r="H27" s="223" t="s">
        <v>820</v>
      </c>
      <c r="J27" s="194" t="s">
        <v>1124</v>
      </c>
    </row>
    <row r="28" spans="1:10" x14ac:dyDescent="0.2">
      <c r="A28" s="192" t="s">
        <v>1128</v>
      </c>
      <c r="B28" s="192" t="s">
        <v>40</v>
      </c>
      <c r="D28" s="192" t="s">
        <v>3998</v>
      </c>
      <c r="E28" s="224" t="s">
        <v>820</v>
      </c>
      <c r="G28" s="193">
        <v>0</v>
      </c>
      <c r="H28" s="223" t="s">
        <v>820</v>
      </c>
      <c r="J28" s="194" t="s">
        <v>1124</v>
      </c>
    </row>
    <row r="29" spans="1:10" x14ac:dyDescent="0.2">
      <c r="A29" s="192" t="s">
        <v>1129</v>
      </c>
      <c r="B29" s="192" t="s">
        <v>40</v>
      </c>
      <c r="D29" s="192" t="s">
        <v>3998</v>
      </c>
      <c r="E29" s="224" t="s">
        <v>820</v>
      </c>
      <c r="G29" s="193" t="s">
        <v>1674</v>
      </c>
      <c r="H29" s="223" t="s">
        <v>820</v>
      </c>
      <c r="J29" s="194" t="s">
        <v>1124</v>
      </c>
    </row>
    <row r="30" spans="1:10" x14ac:dyDescent="0.2">
      <c r="A30" s="192" t="s">
        <v>1130</v>
      </c>
      <c r="B30" s="192" t="s">
        <v>40</v>
      </c>
      <c r="D30" s="192" t="s">
        <v>5238</v>
      </c>
      <c r="E30" s="224" t="s">
        <v>820</v>
      </c>
      <c r="H30" s="194" t="s">
        <v>820</v>
      </c>
      <c r="I30" s="192" t="s">
        <v>821</v>
      </c>
      <c r="J30" s="194" t="s">
        <v>1131</v>
      </c>
    </row>
    <row r="31" spans="1:10" x14ac:dyDescent="0.2">
      <c r="A31" s="192" t="s">
        <v>1132</v>
      </c>
      <c r="B31" s="192" t="s">
        <v>40</v>
      </c>
      <c r="D31" s="192" t="s">
        <v>5238</v>
      </c>
      <c r="E31" s="224" t="s">
        <v>820</v>
      </c>
      <c r="H31" s="194" t="s">
        <v>820</v>
      </c>
      <c r="I31" s="192" t="s">
        <v>821</v>
      </c>
      <c r="J31" s="194" t="s">
        <v>1133</v>
      </c>
    </row>
    <row r="32" spans="1:10" x14ac:dyDescent="0.2">
      <c r="A32" s="192" t="s">
        <v>1134</v>
      </c>
      <c r="B32" s="192" t="s">
        <v>40</v>
      </c>
      <c r="D32" s="192" t="s">
        <v>5238</v>
      </c>
      <c r="E32" s="224" t="s">
        <v>820</v>
      </c>
      <c r="H32" s="194" t="s">
        <v>820</v>
      </c>
      <c r="I32" s="192" t="s">
        <v>1119</v>
      </c>
      <c r="J32" s="194" t="s">
        <v>1134</v>
      </c>
    </row>
    <row r="33" spans="1:10" x14ac:dyDescent="0.2">
      <c r="A33" s="192" t="s">
        <v>1135</v>
      </c>
      <c r="B33" s="192" t="s">
        <v>40</v>
      </c>
      <c r="D33" s="192" t="s">
        <v>5238</v>
      </c>
      <c r="E33" s="224" t="s">
        <v>820</v>
      </c>
      <c r="H33" s="194" t="s">
        <v>820</v>
      </c>
      <c r="I33" s="192" t="s">
        <v>824</v>
      </c>
      <c r="J33" s="194" t="s">
        <v>1136</v>
      </c>
    </row>
    <row r="34" spans="1:10" x14ac:dyDescent="0.2">
      <c r="A34" s="192" t="s">
        <v>1137</v>
      </c>
      <c r="B34" s="192" t="s">
        <v>40</v>
      </c>
      <c r="D34" s="192" t="s">
        <v>3998</v>
      </c>
      <c r="E34" s="224" t="s">
        <v>820</v>
      </c>
      <c r="H34" s="194" t="s">
        <v>820</v>
      </c>
      <c r="J34" s="194" t="s">
        <v>1138</v>
      </c>
    </row>
    <row r="35" spans="1:10" x14ac:dyDescent="0.2">
      <c r="A35" s="192" t="s">
        <v>1139</v>
      </c>
      <c r="B35" s="192" t="s">
        <v>40</v>
      </c>
      <c r="D35" s="192" t="s">
        <v>3998</v>
      </c>
      <c r="E35" s="224" t="s">
        <v>820</v>
      </c>
      <c r="H35" s="194" t="s">
        <v>820</v>
      </c>
      <c r="J35" s="194" t="s">
        <v>1138</v>
      </c>
    </row>
    <row r="36" spans="1:10" x14ac:dyDescent="0.2">
      <c r="A36" s="192" t="s">
        <v>1140</v>
      </c>
      <c r="B36" s="192" t="s">
        <v>40</v>
      </c>
      <c r="D36" s="192" t="s">
        <v>3998</v>
      </c>
      <c r="E36" s="224" t="s">
        <v>820</v>
      </c>
      <c r="H36" s="194" t="s">
        <v>820</v>
      </c>
      <c r="J36" s="194" t="s">
        <v>1138</v>
      </c>
    </row>
    <row r="37" spans="1:10" x14ac:dyDescent="0.2">
      <c r="A37" s="192" t="s">
        <v>1141</v>
      </c>
      <c r="B37" s="192" t="s">
        <v>40</v>
      </c>
      <c r="D37" s="192" t="s">
        <v>3998</v>
      </c>
      <c r="E37" s="224" t="s">
        <v>820</v>
      </c>
      <c r="H37" s="194" t="s">
        <v>820</v>
      </c>
      <c r="J37" s="194" t="s">
        <v>1138</v>
      </c>
    </row>
    <row r="38" spans="1:10" x14ac:dyDescent="0.2">
      <c r="A38" s="192" t="s">
        <v>1142</v>
      </c>
      <c r="B38" s="192" t="s">
        <v>40</v>
      </c>
      <c r="D38" s="192" t="s">
        <v>3998</v>
      </c>
      <c r="E38" s="224" t="s">
        <v>820</v>
      </c>
      <c r="H38" s="194" t="s">
        <v>820</v>
      </c>
      <c r="J38" s="194" t="s">
        <v>1138</v>
      </c>
    </row>
    <row r="39" spans="1:10" x14ac:dyDescent="0.2">
      <c r="A39" s="192" t="s">
        <v>1143</v>
      </c>
      <c r="B39" s="192" t="s">
        <v>40</v>
      </c>
      <c r="D39" s="192" t="s">
        <v>3998</v>
      </c>
      <c r="E39" s="224" t="s">
        <v>820</v>
      </c>
      <c r="H39" s="194" t="s">
        <v>820</v>
      </c>
      <c r="J39" s="194" t="s">
        <v>1138</v>
      </c>
    </row>
    <row r="40" spans="1:10" x14ac:dyDescent="0.2">
      <c r="A40" s="192" t="s">
        <v>1144</v>
      </c>
      <c r="B40" s="192" t="s">
        <v>46</v>
      </c>
      <c r="C40" s="192" t="s">
        <v>41</v>
      </c>
      <c r="D40" s="192" t="s">
        <v>5237</v>
      </c>
      <c r="E40" s="224" t="s">
        <v>41</v>
      </c>
      <c r="F40" s="224" t="s">
        <v>41</v>
      </c>
      <c r="G40" s="193" t="s">
        <v>1676</v>
      </c>
      <c r="H40" s="194" t="s">
        <v>820</v>
      </c>
      <c r="I40" s="192" t="s">
        <v>824</v>
      </c>
      <c r="J40" s="194" t="s">
        <v>1145</v>
      </c>
    </row>
    <row r="41" spans="1:10" ht="51" x14ac:dyDescent="0.2">
      <c r="A41" s="192" t="s">
        <v>267</v>
      </c>
      <c r="B41" s="192" t="s">
        <v>46</v>
      </c>
      <c r="C41" s="192" t="s">
        <v>41</v>
      </c>
      <c r="D41" s="192" t="s">
        <v>5237</v>
      </c>
      <c r="E41" s="224" t="s">
        <v>41</v>
      </c>
      <c r="F41" s="224" t="s">
        <v>41</v>
      </c>
      <c r="G41" s="197" t="s">
        <v>2772</v>
      </c>
      <c r="H41"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I41" s="192" t="s">
        <v>48</v>
      </c>
      <c r="J41" s="194" t="s">
        <v>1146</v>
      </c>
    </row>
    <row r="42" spans="1:10" x14ac:dyDescent="0.2">
      <c r="A42" s="192" t="s">
        <v>1147</v>
      </c>
      <c r="B42" s="192" t="s">
        <v>46</v>
      </c>
      <c r="C42" s="192" t="s">
        <v>41</v>
      </c>
      <c r="D42" s="192" t="s">
        <v>5237</v>
      </c>
      <c r="E42" s="224" t="s">
        <v>41</v>
      </c>
      <c r="F42" s="224" t="s">
        <v>41</v>
      </c>
      <c r="G42" s="193" t="s">
        <v>1580</v>
      </c>
      <c r="H42" s="28" t="str">
        <f>HYPERLINK("#'OMS.Enumerations'!A279","FOBPoint: Origin, Delivered")</f>
        <v>FOBPoint: Origin, Delivered</v>
      </c>
      <c r="I42" s="192" t="s">
        <v>48</v>
      </c>
      <c r="J42" s="194" t="s">
        <v>1148</v>
      </c>
    </row>
    <row r="43" spans="1:10" x14ac:dyDescent="0.2">
      <c r="A43" s="192" t="s">
        <v>1149</v>
      </c>
      <c r="B43" s="192" t="s">
        <v>258</v>
      </c>
      <c r="D43" s="192" t="s">
        <v>5238</v>
      </c>
      <c r="E43" s="224" t="s">
        <v>820</v>
      </c>
      <c r="H43" s="194" t="s">
        <v>680</v>
      </c>
      <c r="I43" s="192" t="s">
        <v>820</v>
      </c>
      <c r="J43" s="194" t="s">
        <v>1150</v>
      </c>
    </row>
    <row r="44" spans="1:10" x14ac:dyDescent="0.2">
      <c r="A44" s="192" t="s">
        <v>1151</v>
      </c>
      <c r="B44" s="192" t="s">
        <v>258</v>
      </c>
      <c r="D44" s="192" t="s">
        <v>5238</v>
      </c>
      <c r="E44" s="224" t="s">
        <v>820</v>
      </c>
      <c r="H44" s="194" t="s">
        <v>680</v>
      </c>
      <c r="I44" s="192" t="s">
        <v>820</v>
      </c>
      <c r="J44" s="194" t="s">
        <v>1152</v>
      </c>
    </row>
    <row r="45" spans="1:10" x14ac:dyDescent="0.2">
      <c r="A45" s="214" t="s">
        <v>1153</v>
      </c>
      <c r="B45" s="214" t="s">
        <v>40</v>
      </c>
      <c r="C45" s="214"/>
      <c r="D45" s="207" t="s">
        <v>5239</v>
      </c>
      <c r="E45" s="226" t="s">
        <v>41</v>
      </c>
      <c r="F45" s="226" t="s">
        <v>41</v>
      </c>
      <c r="H45" s="194" t="s">
        <v>820</v>
      </c>
      <c r="I45" s="192" t="s">
        <v>824</v>
      </c>
      <c r="J45" s="194" t="s">
        <v>1153</v>
      </c>
    </row>
    <row r="46" spans="1:10" x14ac:dyDescent="0.2">
      <c r="A46" s="192" t="s">
        <v>416</v>
      </c>
      <c r="B46" s="192" t="s">
        <v>40</v>
      </c>
      <c r="D46" s="215" t="s">
        <v>5239</v>
      </c>
      <c r="E46" s="224" t="s">
        <v>71</v>
      </c>
      <c r="F46" s="224" t="s">
        <v>41</v>
      </c>
      <c r="G46" s="193" t="s">
        <v>5251</v>
      </c>
      <c r="H46" s="194" t="s">
        <v>820</v>
      </c>
      <c r="I46" s="192" t="s">
        <v>821</v>
      </c>
      <c r="J46" s="194" t="s">
        <v>1154</v>
      </c>
    </row>
    <row r="47" spans="1:10" x14ac:dyDescent="0.2">
      <c r="A47" s="192" t="s">
        <v>1155</v>
      </c>
      <c r="B47" s="192" t="s">
        <v>40</v>
      </c>
      <c r="D47" s="215" t="s">
        <v>5239</v>
      </c>
      <c r="H47" s="194" t="s">
        <v>820</v>
      </c>
      <c r="I47" s="192" t="s">
        <v>821</v>
      </c>
      <c r="J47" s="194" t="s">
        <v>1156</v>
      </c>
    </row>
    <row r="48" spans="1:10" x14ac:dyDescent="0.2">
      <c r="A48" s="192" t="s">
        <v>1157</v>
      </c>
      <c r="B48" s="192" t="s">
        <v>40</v>
      </c>
      <c r="D48" s="216" t="s">
        <v>5239</v>
      </c>
      <c r="E48" s="224" t="s">
        <v>820</v>
      </c>
      <c r="H48" s="194" t="s">
        <v>820</v>
      </c>
      <c r="I48" s="192" t="s">
        <v>1158</v>
      </c>
      <c r="J48" s="194" t="s">
        <v>1159</v>
      </c>
    </row>
    <row r="49" spans="1:10" x14ac:dyDescent="0.2">
      <c r="A49" s="192" t="s">
        <v>1160</v>
      </c>
      <c r="B49" s="192" t="s">
        <v>46</v>
      </c>
      <c r="D49" s="216" t="s">
        <v>5239</v>
      </c>
      <c r="E49" s="224" t="s">
        <v>820</v>
      </c>
      <c r="F49" s="224" t="s">
        <v>41</v>
      </c>
      <c r="G49" s="193" t="s">
        <v>5252</v>
      </c>
      <c r="H49" s="28" t="str">
        <f>HYPERLINK("#'OMS.Enumerations'!A283","LineType: Product, Service, Freight Entered ...")</f>
        <v>LineType: Product, Service, Freight Entered ...</v>
      </c>
      <c r="I49" s="192" t="s">
        <v>48</v>
      </c>
      <c r="J49" s="194" t="s">
        <v>1161</v>
      </c>
    </row>
    <row r="50" spans="1:10" x14ac:dyDescent="0.2">
      <c r="A50" s="192" t="s">
        <v>1162</v>
      </c>
      <c r="B50" s="192" t="s">
        <v>262</v>
      </c>
      <c r="D50" s="192" t="s">
        <v>5238</v>
      </c>
      <c r="E50" s="224" t="s">
        <v>41</v>
      </c>
      <c r="F50" s="224" t="s">
        <v>41</v>
      </c>
      <c r="G50" s="193">
        <v>500</v>
      </c>
      <c r="H50" s="194" t="s">
        <v>263</v>
      </c>
      <c r="I50" s="192" t="s">
        <v>820</v>
      </c>
      <c r="J50" s="194" t="s">
        <v>1163</v>
      </c>
    </row>
    <row r="51" spans="1:10" x14ac:dyDescent="0.2">
      <c r="A51" s="192" t="s">
        <v>1015</v>
      </c>
      <c r="B51" s="192" t="s">
        <v>262</v>
      </c>
      <c r="D51" s="192" t="s">
        <v>5238</v>
      </c>
      <c r="E51" s="224" t="s">
        <v>820</v>
      </c>
      <c r="H51" s="194" t="s">
        <v>263</v>
      </c>
      <c r="I51" s="192" t="s">
        <v>820</v>
      </c>
      <c r="J51" s="194" t="s">
        <v>1164</v>
      </c>
    </row>
    <row r="52" spans="1:10" x14ac:dyDescent="0.2">
      <c r="A52" s="192" t="s">
        <v>1165</v>
      </c>
      <c r="B52" s="192" t="s">
        <v>46</v>
      </c>
      <c r="C52" s="192" t="s">
        <v>41</v>
      </c>
      <c r="D52" s="215" t="s">
        <v>5239</v>
      </c>
      <c r="E52" s="224" t="s">
        <v>820</v>
      </c>
      <c r="G52" s="193" t="s">
        <v>498</v>
      </c>
      <c r="H52" s="28" t="str">
        <f>HYPERLINK("#'OMS.Enumerations'!A294","QuantityUOM: EACH, BOX, BUNDLE ...")</f>
        <v>QuantityUOM: EACH, BOX, BUNDLE ...</v>
      </c>
      <c r="I52" s="192" t="s">
        <v>48</v>
      </c>
      <c r="J52" s="194" t="s">
        <v>1165</v>
      </c>
    </row>
    <row r="53" spans="1:10" x14ac:dyDescent="0.2">
      <c r="A53" s="192" t="s">
        <v>1166</v>
      </c>
      <c r="B53" s="192" t="s">
        <v>262</v>
      </c>
      <c r="D53" s="216" t="s">
        <v>5239</v>
      </c>
      <c r="E53" s="224" t="s">
        <v>820</v>
      </c>
      <c r="H53" s="194" t="s">
        <v>263</v>
      </c>
      <c r="I53" s="192" t="s">
        <v>820</v>
      </c>
      <c r="J53" s="194" t="s">
        <v>1167</v>
      </c>
    </row>
    <row r="54" spans="1:10" x14ac:dyDescent="0.2">
      <c r="A54" s="192" t="s">
        <v>245</v>
      </c>
      <c r="B54" s="192" t="s">
        <v>40</v>
      </c>
      <c r="C54" s="192" t="s">
        <v>41</v>
      </c>
      <c r="D54" s="216" t="s">
        <v>5239</v>
      </c>
      <c r="E54" s="224" t="s">
        <v>820</v>
      </c>
      <c r="G54" s="193" t="s">
        <v>246</v>
      </c>
      <c r="H54" s="194" t="s">
        <v>820</v>
      </c>
      <c r="I54" s="192" t="s">
        <v>824</v>
      </c>
      <c r="J54" s="194" t="s">
        <v>1168</v>
      </c>
    </row>
    <row r="55" spans="1:10" x14ac:dyDescent="0.2">
      <c r="A55" s="192" t="s">
        <v>582</v>
      </c>
      <c r="B55" s="192" t="s">
        <v>40</v>
      </c>
      <c r="C55" s="192" t="s">
        <v>41</v>
      </c>
      <c r="D55" s="192" t="s">
        <v>5237</v>
      </c>
      <c r="E55" s="224" t="s">
        <v>820</v>
      </c>
      <c r="H55" s="194" t="s">
        <v>820</v>
      </c>
      <c r="I55" s="192" t="s">
        <v>824</v>
      </c>
      <c r="J55" s="194" t="s">
        <v>1169</v>
      </c>
    </row>
    <row r="56" spans="1:10" x14ac:dyDescent="0.2">
      <c r="A56" s="192" t="s">
        <v>547</v>
      </c>
      <c r="B56" s="192" t="s">
        <v>40</v>
      </c>
      <c r="C56" s="192" t="s">
        <v>41</v>
      </c>
      <c r="D56" s="192" t="s">
        <v>5237</v>
      </c>
      <c r="E56" s="224" t="s">
        <v>820</v>
      </c>
      <c r="H56" s="194" t="s">
        <v>820</v>
      </c>
      <c r="I56" s="192" t="s">
        <v>824</v>
      </c>
      <c r="J56" s="194" t="s">
        <v>1170</v>
      </c>
    </row>
    <row r="57" spans="1:10" x14ac:dyDescent="0.2">
      <c r="A57" s="192" t="s">
        <v>1171</v>
      </c>
      <c r="B57" s="192" t="s">
        <v>114</v>
      </c>
      <c r="C57" s="192" t="s">
        <v>41</v>
      </c>
      <c r="D57" s="192" t="s">
        <v>5237</v>
      </c>
      <c r="E57" s="224" t="s">
        <v>820</v>
      </c>
      <c r="G57" s="193">
        <v>1</v>
      </c>
      <c r="H57" s="194" t="s">
        <v>115</v>
      </c>
      <c r="I57" s="192" t="s">
        <v>1172</v>
      </c>
      <c r="J57" s="194" t="s">
        <v>1173</v>
      </c>
    </row>
    <row r="58" spans="1:10" x14ac:dyDescent="0.2">
      <c r="A58" s="192" t="s">
        <v>1174</v>
      </c>
      <c r="B58" s="192" t="s">
        <v>40</v>
      </c>
      <c r="C58" s="192" t="s">
        <v>41</v>
      </c>
      <c r="D58" s="192" t="s">
        <v>3998</v>
      </c>
      <c r="E58" s="224" t="s">
        <v>820</v>
      </c>
      <c r="H58" s="194" t="s">
        <v>820</v>
      </c>
      <c r="J58" s="194" t="s">
        <v>1175</v>
      </c>
    </row>
    <row r="59" spans="1:10" x14ac:dyDescent="0.2">
      <c r="A59" s="192" t="s">
        <v>1176</v>
      </c>
      <c r="B59" s="192" t="s">
        <v>40</v>
      </c>
      <c r="C59" s="192" t="s">
        <v>41</v>
      </c>
      <c r="D59" s="192" t="s">
        <v>3998</v>
      </c>
      <c r="E59" s="224" t="s">
        <v>820</v>
      </c>
      <c r="H59" s="194" t="s">
        <v>820</v>
      </c>
      <c r="J59" s="194" t="s">
        <v>1175</v>
      </c>
    </row>
    <row r="60" spans="1:10" x14ac:dyDescent="0.2">
      <c r="A60" s="192" t="s">
        <v>1177</v>
      </c>
      <c r="B60" s="192" t="s">
        <v>40</v>
      </c>
      <c r="C60" s="192" t="s">
        <v>41</v>
      </c>
      <c r="D60" s="192" t="s">
        <v>3998</v>
      </c>
      <c r="E60" s="224" t="s">
        <v>820</v>
      </c>
      <c r="H60" s="194" t="s">
        <v>820</v>
      </c>
      <c r="J60" s="194" t="s">
        <v>1175</v>
      </c>
    </row>
    <row r="61" spans="1:10" x14ac:dyDescent="0.2">
      <c r="A61" s="192" t="s">
        <v>1178</v>
      </c>
      <c r="B61" s="192" t="s">
        <v>40</v>
      </c>
      <c r="C61" s="192" t="s">
        <v>41</v>
      </c>
      <c r="D61" s="192" t="s">
        <v>3998</v>
      </c>
      <c r="E61" s="224" t="s">
        <v>820</v>
      </c>
      <c r="H61" s="194" t="s">
        <v>820</v>
      </c>
      <c r="J61" s="194" t="s">
        <v>1175</v>
      </c>
    </row>
    <row r="62" spans="1:10" x14ac:dyDescent="0.2">
      <c r="A62" s="192" t="s">
        <v>1179</v>
      </c>
      <c r="B62" s="192" t="s">
        <v>40</v>
      </c>
      <c r="C62" s="192" t="s">
        <v>41</v>
      </c>
      <c r="D62" s="192" t="s">
        <v>3998</v>
      </c>
      <c r="E62" s="224" t="s">
        <v>820</v>
      </c>
      <c r="H62" s="194" t="s">
        <v>820</v>
      </c>
      <c r="J62" s="194" t="s">
        <v>1175</v>
      </c>
    </row>
    <row r="63" spans="1:10" x14ac:dyDescent="0.2">
      <c r="A63" s="192" t="s">
        <v>1180</v>
      </c>
      <c r="B63" s="192" t="s">
        <v>40</v>
      </c>
      <c r="C63" s="192" t="s">
        <v>41</v>
      </c>
      <c r="D63" s="192" t="s">
        <v>3998</v>
      </c>
      <c r="E63" s="224" t="s">
        <v>820</v>
      </c>
      <c r="H63" s="194" t="s">
        <v>820</v>
      </c>
      <c r="J63" s="194" t="s">
        <v>1175</v>
      </c>
    </row>
    <row r="64" spans="1:10" x14ac:dyDescent="0.2">
      <c r="A64" s="192" t="s">
        <v>1181</v>
      </c>
      <c r="B64" s="192" t="s">
        <v>40</v>
      </c>
      <c r="C64" s="192" t="s">
        <v>41</v>
      </c>
      <c r="D64" s="192" t="s">
        <v>3998</v>
      </c>
      <c r="E64" s="224" t="s">
        <v>820</v>
      </c>
      <c r="H64" s="194" t="s">
        <v>820</v>
      </c>
      <c r="J64" s="194" t="s">
        <v>1182</v>
      </c>
    </row>
    <row r="65" spans="1:10" x14ac:dyDescent="0.2">
      <c r="A65" s="192" t="s">
        <v>1183</v>
      </c>
      <c r="B65" s="192" t="s">
        <v>40</v>
      </c>
      <c r="C65" s="192" t="s">
        <v>41</v>
      </c>
      <c r="D65" s="192" t="s">
        <v>3998</v>
      </c>
      <c r="E65" s="224" t="s">
        <v>820</v>
      </c>
      <c r="H65" s="194" t="s">
        <v>820</v>
      </c>
      <c r="J65" s="194" t="s">
        <v>1182</v>
      </c>
    </row>
    <row r="66" spans="1:10" x14ac:dyDescent="0.2">
      <c r="A66" s="192" t="s">
        <v>1184</v>
      </c>
      <c r="B66" s="192" t="s">
        <v>40</v>
      </c>
      <c r="C66" s="192" t="s">
        <v>41</v>
      </c>
      <c r="D66" s="192" t="s">
        <v>3998</v>
      </c>
      <c r="E66" s="224" t="s">
        <v>820</v>
      </c>
      <c r="H66" s="194" t="s">
        <v>820</v>
      </c>
      <c r="J66" s="194" t="s">
        <v>1182</v>
      </c>
    </row>
    <row r="67" spans="1:10" x14ac:dyDescent="0.2">
      <c r="A67" s="192" t="s">
        <v>1185</v>
      </c>
      <c r="B67" s="192" t="s">
        <v>40</v>
      </c>
      <c r="C67" s="192" t="s">
        <v>41</v>
      </c>
      <c r="D67" s="192" t="s">
        <v>3998</v>
      </c>
      <c r="E67" s="224" t="s">
        <v>820</v>
      </c>
      <c r="H67" s="194" t="s">
        <v>820</v>
      </c>
      <c r="J67" s="194" t="s">
        <v>1182</v>
      </c>
    </row>
    <row r="68" spans="1:10" x14ac:dyDescent="0.2">
      <c r="A68" s="192" t="s">
        <v>1186</v>
      </c>
      <c r="B68" s="192" t="s">
        <v>40</v>
      </c>
      <c r="C68" s="192" t="s">
        <v>41</v>
      </c>
      <c r="D68" s="192" t="s">
        <v>3998</v>
      </c>
      <c r="E68" s="224" t="s">
        <v>820</v>
      </c>
      <c r="H68" s="194" t="s">
        <v>820</v>
      </c>
      <c r="J68" s="194" t="s">
        <v>1182</v>
      </c>
    </row>
    <row r="69" spans="1:10" x14ac:dyDescent="0.2">
      <c r="A69" s="192" t="s">
        <v>1187</v>
      </c>
      <c r="B69" s="192" t="s">
        <v>40</v>
      </c>
      <c r="C69" s="192" t="s">
        <v>41</v>
      </c>
      <c r="D69" s="192" t="s">
        <v>3998</v>
      </c>
      <c r="E69" s="224" t="s">
        <v>820</v>
      </c>
      <c r="H69" s="194" t="s">
        <v>820</v>
      </c>
      <c r="J69" s="194" t="s">
        <v>1182</v>
      </c>
    </row>
    <row r="70" spans="1:10" x14ac:dyDescent="0.2">
      <c r="A70" s="192" t="s">
        <v>1188</v>
      </c>
      <c r="B70" s="192" t="s">
        <v>40</v>
      </c>
      <c r="C70" s="192" t="s">
        <v>41</v>
      </c>
      <c r="D70" s="192" t="s">
        <v>3998</v>
      </c>
      <c r="E70" s="224" t="s">
        <v>820</v>
      </c>
      <c r="H70" s="194" t="s">
        <v>820</v>
      </c>
      <c r="J70" s="194" t="s">
        <v>1189</v>
      </c>
    </row>
    <row r="71" spans="1:10" x14ac:dyDescent="0.2">
      <c r="A71" s="192" t="s">
        <v>1190</v>
      </c>
      <c r="B71" s="192" t="s">
        <v>40</v>
      </c>
      <c r="C71" s="192" t="s">
        <v>41</v>
      </c>
      <c r="D71" s="192" t="s">
        <v>3998</v>
      </c>
      <c r="E71" s="224" t="s">
        <v>820</v>
      </c>
      <c r="H71" s="194" t="s">
        <v>820</v>
      </c>
      <c r="J71" s="194" t="s">
        <v>1189</v>
      </c>
    </row>
    <row r="72" spans="1:10" x14ac:dyDescent="0.2">
      <c r="A72" s="192" t="s">
        <v>1191</v>
      </c>
      <c r="B72" s="192" t="s">
        <v>40</v>
      </c>
      <c r="C72" s="192" t="s">
        <v>41</v>
      </c>
      <c r="D72" s="192" t="s">
        <v>3998</v>
      </c>
      <c r="E72" s="224" t="s">
        <v>820</v>
      </c>
      <c r="H72" s="194" t="s">
        <v>820</v>
      </c>
      <c r="J72" s="194" t="s">
        <v>1189</v>
      </c>
    </row>
    <row r="73" spans="1:10" x14ac:dyDescent="0.2">
      <c r="A73" s="192" t="s">
        <v>1192</v>
      </c>
      <c r="B73" s="192" t="s">
        <v>40</v>
      </c>
      <c r="C73" s="192" t="s">
        <v>41</v>
      </c>
      <c r="D73" s="192" t="s">
        <v>3998</v>
      </c>
      <c r="E73" s="224" t="s">
        <v>820</v>
      </c>
      <c r="H73" s="194" t="s">
        <v>820</v>
      </c>
      <c r="J73" s="194" t="s">
        <v>1189</v>
      </c>
    </row>
    <row r="74" spans="1:10" x14ac:dyDescent="0.2">
      <c r="A74" s="192" t="s">
        <v>1193</v>
      </c>
      <c r="B74" s="192" t="s">
        <v>40</v>
      </c>
      <c r="C74" s="192" t="s">
        <v>41</v>
      </c>
      <c r="D74" s="192" t="s">
        <v>3998</v>
      </c>
      <c r="E74" s="224" t="s">
        <v>820</v>
      </c>
      <c r="H74" s="194" t="s">
        <v>820</v>
      </c>
      <c r="J74" s="194" t="s">
        <v>1189</v>
      </c>
    </row>
    <row r="75" spans="1:10" x14ac:dyDescent="0.2">
      <c r="A75" s="192" t="s">
        <v>1194</v>
      </c>
      <c r="B75" s="192" t="s">
        <v>40</v>
      </c>
      <c r="C75" s="192" t="s">
        <v>41</v>
      </c>
      <c r="D75" s="192" t="s">
        <v>3998</v>
      </c>
      <c r="E75" s="224" t="s">
        <v>820</v>
      </c>
      <c r="H75" s="194" t="s">
        <v>820</v>
      </c>
      <c r="J75" s="194" t="s">
        <v>1189</v>
      </c>
    </row>
    <row r="76" spans="1:10" x14ac:dyDescent="0.2">
      <c r="A76" s="192" t="s">
        <v>1195</v>
      </c>
      <c r="B76" s="192" t="s">
        <v>40</v>
      </c>
      <c r="E76" s="224" t="s">
        <v>820</v>
      </c>
      <c r="H76" s="194" t="s">
        <v>820</v>
      </c>
      <c r="J76" s="194" t="s">
        <v>1196</v>
      </c>
    </row>
    <row r="77" spans="1:10" x14ac:dyDescent="0.2">
      <c r="A77" s="192" t="s">
        <v>1197</v>
      </c>
      <c r="B77" s="192" t="s">
        <v>40</v>
      </c>
      <c r="D77" s="192" t="s">
        <v>4019</v>
      </c>
      <c r="E77" s="224" t="s">
        <v>820</v>
      </c>
      <c r="H77" s="194" t="s">
        <v>820</v>
      </c>
      <c r="I77" s="192" t="s">
        <v>824</v>
      </c>
      <c r="J77" s="194" t="s">
        <v>1197</v>
      </c>
    </row>
    <row r="78" spans="1:10" x14ac:dyDescent="0.2">
      <c r="A78" s="192" t="s">
        <v>1198</v>
      </c>
      <c r="B78" s="192" t="s">
        <v>40</v>
      </c>
      <c r="C78" s="192" t="s">
        <v>41</v>
      </c>
      <c r="D78" s="192" t="s">
        <v>5237</v>
      </c>
      <c r="E78" s="224" t="s">
        <v>820</v>
      </c>
      <c r="H78" s="194" t="s">
        <v>820</v>
      </c>
      <c r="I78" s="192" t="s">
        <v>824</v>
      </c>
      <c r="J78" s="194" t="s">
        <v>1199</v>
      </c>
    </row>
    <row r="79" spans="1:10" x14ac:dyDescent="0.2">
      <c r="A79" s="192" t="s">
        <v>1200</v>
      </c>
      <c r="B79" s="192" t="s">
        <v>40</v>
      </c>
      <c r="C79" s="192" t="s">
        <v>41</v>
      </c>
      <c r="D79" s="192" t="s">
        <v>5237</v>
      </c>
      <c r="E79" s="224" t="s">
        <v>820</v>
      </c>
      <c r="H79" s="194" t="s">
        <v>820</v>
      </c>
      <c r="I79" s="192" t="s">
        <v>824</v>
      </c>
      <c r="J79" s="194" t="s">
        <v>1201</v>
      </c>
    </row>
    <row r="80" spans="1:10" x14ac:dyDescent="0.2">
      <c r="A80" s="192" t="s">
        <v>1202</v>
      </c>
      <c r="B80" s="192" t="s">
        <v>40</v>
      </c>
      <c r="D80" s="192" t="s">
        <v>5238</v>
      </c>
      <c r="E80" s="224" t="s">
        <v>820</v>
      </c>
      <c r="H80" s="194" t="s">
        <v>820</v>
      </c>
      <c r="I80" s="192" t="s">
        <v>824</v>
      </c>
      <c r="J80" s="194" t="s">
        <v>1202</v>
      </c>
    </row>
    <row r="81" spans="1:10" x14ac:dyDescent="0.2">
      <c r="A81" s="192" t="s">
        <v>1203</v>
      </c>
      <c r="B81" s="192" t="s">
        <v>262</v>
      </c>
      <c r="D81" s="192" t="s">
        <v>5238</v>
      </c>
      <c r="E81" s="224" t="s">
        <v>820</v>
      </c>
      <c r="H81" s="194" t="s">
        <v>263</v>
      </c>
      <c r="I81" s="192" t="s">
        <v>820</v>
      </c>
      <c r="J81" s="194" t="s">
        <v>1204</v>
      </c>
    </row>
    <row r="82" spans="1:10" x14ac:dyDescent="0.2">
      <c r="A82" s="192" t="s">
        <v>1205</v>
      </c>
      <c r="B82" s="192" t="s">
        <v>262</v>
      </c>
      <c r="D82" s="192" t="s">
        <v>5238</v>
      </c>
      <c r="E82" s="224" t="s">
        <v>820</v>
      </c>
      <c r="H82" s="194" t="s">
        <v>263</v>
      </c>
      <c r="I82" s="192" t="s">
        <v>820</v>
      </c>
      <c r="J82" s="194" t="s">
        <v>1206</v>
      </c>
    </row>
    <row r="83" spans="1:10" x14ac:dyDescent="0.2">
      <c r="A83" s="192" t="s">
        <v>1207</v>
      </c>
      <c r="B83" s="192" t="s">
        <v>262</v>
      </c>
      <c r="D83" s="192" t="s">
        <v>5238</v>
      </c>
      <c r="E83" s="224" t="s">
        <v>820</v>
      </c>
      <c r="H83" s="194" t="s">
        <v>263</v>
      </c>
      <c r="I83" s="192" t="s">
        <v>820</v>
      </c>
      <c r="J83" s="194" t="s">
        <v>1208</v>
      </c>
    </row>
    <row r="84" spans="1:10" x14ac:dyDescent="0.2">
      <c r="A84" s="192" t="s">
        <v>1209</v>
      </c>
      <c r="B84" s="192" t="s">
        <v>262</v>
      </c>
      <c r="D84" s="192" t="s">
        <v>5238</v>
      </c>
      <c r="E84" s="224" t="s">
        <v>820</v>
      </c>
      <c r="H84" s="194" t="s">
        <v>263</v>
      </c>
      <c r="I84" s="192" t="s">
        <v>820</v>
      </c>
      <c r="J84" s="194" t="s">
        <v>1210</v>
      </c>
    </row>
    <row r="85" spans="1:10" x14ac:dyDescent="0.2">
      <c r="A85" s="192" t="s">
        <v>1211</v>
      </c>
      <c r="B85" s="192" t="s">
        <v>258</v>
      </c>
      <c r="C85" s="192" t="s">
        <v>41</v>
      </c>
      <c r="D85" s="192" t="s">
        <v>5238</v>
      </c>
      <c r="E85" s="224" t="s">
        <v>820</v>
      </c>
      <c r="H85" s="194" t="s">
        <v>680</v>
      </c>
      <c r="I85" s="192" t="s">
        <v>820</v>
      </c>
      <c r="J85" s="194" t="s">
        <v>1212</v>
      </c>
    </row>
    <row r="86" spans="1:10" x14ac:dyDescent="0.2">
      <c r="A86" s="192" t="s">
        <v>1213</v>
      </c>
      <c r="B86" s="192" t="s">
        <v>258</v>
      </c>
      <c r="D86" s="192" t="s">
        <v>5238</v>
      </c>
      <c r="E86" s="224" t="s">
        <v>820</v>
      </c>
      <c r="H86" s="194" t="s">
        <v>680</v>
      </c>
      <c r="I86" s="192" t="s">
        <v>820</v>
      </c>
      <c r="J86" s="194" t="s">
        <v>1214</v>
      </c>
    </row>
    <row r="87" spans="1:10" x14ac:dyDescent="0.2">
      <c r="A87" s="192" t="s">
        <v>1215</v>
      </c>
      <c r="B87" s="192" t="s">
        <v>271</v>
      </c>
      <c r="C87" s="192" t="s">
        <v>41</v>
      </c>
      <c r="D87" s="192" t="s">
        <v>5237</v>
      </c>
      <c r="E87" s="224" t="s">
        <v>820</v>
      </c>
      <c r="H87" s="194" t="s">
        <v>61</v>
      </c>
      <c r="I87" s="192" t="s">
        <v>820</v>
      </c>
      <c r="J87" s="194" t="s">
        <v>1216</v>
      </c>
    </row>
    <row r="88" spans="1:10" x14ac:dyDescent="0.2">
      <c r="A88" s="192" t="s">
        <v>1217</v>
      </c>
      <c r="B88" s="192" t="s">
        <v>40</v>
      </c>
      <c r="C88" s="192" t="s">
        <v>41</v>
      </c>
      <c r="D88" s="192" t="s">
        <v>5237</v>
      </c>
      <c r="E88" s="224" t="s">
        <v>820</v>
      </c>
      <c r="H88" s="194" t="s">
        <v>820</v>
      </c>
      <c r="I88" s="192" t="s">
        <v>824</v>
      </c>
      <c r="J88" s="194" t="s">
        <v>1218</v>
      </c>
    </row>
    <row r="89" spans="1:10" x14ac:dyDescent="0.2">
      <c r="A89" s="192" t="s">
        <v>1219</v>
      </c>
      <c r="B89" s="192" t="s">
        <v>40</v>
      </c>
      <c r="C89" s="192" t="s">
        <v>41</v>
      </c>
      <c r="D89" s="192" t="s">
        <v>5237</v>
      </c>
      <c r="E89" s="224" t="s">
        <v>820</v>
      </c>
      <c r="H89" s="194" t="s">
        <v>820</v>
      </c>
      <c r="I89" s="192" t="s">
        <v>824</v>
      </c>
      <c r="J89" s="194" t="s">
        <v>1220</v>
      </c>
    </row>
    <row r="90" spans="1:10" x14ac:dyDescent="0.2">
      <c r="A90" s="192" t="s">
        <v>1221</v>
      </c>
      <c r="B90" s="192" t="s">
        <v>40</v>
      </c>
      <c r="D90" s="215" t="s">
        <v>5239</v>
      </c>
      <c r="E90" s="224" t="s">
        <v>820</v>
      </c>
      <c r="H90" s="194" t="s">
        <v>820</v>
      </c>
      <c r="I90" s="192" t="s">
        <v>824</v>
      </c>
      <c r="J90" s="194" t="s">
        <v>1222</v>
      </c>
    </row>
    <row r="91" spans="1:10" x14ac:dyDescent="0.2">
      <c r="A91" s="192" t="s">
        <v>1223</v>
      </c>
      <c r="B91" s="192" t="s">
        <v>114</v>
      </c>
      <c r="C91" s="192" t="s">
        <v>41</v>
      </c>
      <c r="D91" s="192" t="s">
        <v>5237</v>
      </c>
      <c r="E91" s="224" t="s">
        <v>820</v>
      </c>
      <c r="H91" s="194" t="s">
        <v>115</v>
      </c>
      <c r="I91" s="192" t="s">
        <v>1172</v>
      </c>
      <c r="J91" s="194" t="s">
        <v>1224</v>
      </c>
    </row>
    <row r="92" spans="1:10" x14ac:dyDescent="0.2">
      <c r="A92" s="192" t="s">
        <v>1225</v>
      </c>
      <c r="B92" s="192" t="s">
        <v>114</v>
      </c>
      <c r="C92" s="192" t="s">
        <v>41</v>
      </c>
      <c r="D92" s="192" t="s">
        <v>5237</v>
      </c>
      <c r="E92" s="224" t="s">
        <v>820</v>
      </c>
      <c r="H92" s="194" t="s">
        <v>115</v>
      </c>
      <c r="I92" s="192" t="s">
        <v>1172</v>
      </c>
      <c r="J92" s="194" t="s">
        <v>1226</v>
      </c>
    </row>
    <row r="93" spans="1:10" x14ac:dyDescent="0.2">
      <c r="A93" s="192" t="s">
        <v>1227</v>
      </c>
      <c r="B93" s="192" t="s">
        <v>114</v>
      </c>
      <c r="C93" s="192" t="s">
        <v>41</v>
      </c>
      <c r="D93" s="192" t="s">
        <v>5237</v>
      </c>
      <c r="E93" s="224" t="s">
        <v>820</v>
      </c>
      <c r="F93" s="224" t="s">
        <v>41</v>
      </c>
      <c r="G93" s="193" t="s">
        <v>41</v>
      </c>
      <c r="H93" s="194" t="s">
        <v>115</v>
      </c>
      <c r="I93" s="192" t="s">
        <v>1172</v>
      </c>
      <c r="J93" s="194" t="s">
        <v>1228</v>
      </c>
    </row>
    <row r="94" spans="1:10" x14ac:dyDescent="0.2">
      <c r="A94" s="192" t="s">
        <v>1229</v>
      </c>
      <c r="B94" s="192" t="s">
        <v>114</v>
      </c>
      <c r="C94" s="192" t="s">
        <v>41</v>
      </c>
      <c r="D94" s="192" t="s">
        <v>5237</v>
      </c>
      <c r="E94" s="224" t="s">
        <v>820</v>
      </c>
      <c r="H94" s="194" t="s">
        <v>115</v>
      </c>
      <c r="I94" s="192" t="s">
        <v>1172</v>
      </c>
      <c r="J94" s="194" t="s">
        <v>1230</v>
      </c>
    </row>
    <row r="95" spans="1:10" x14ac:dyDescent="0.2">
      <c r="A95" s="192" t="s">
        <v>1231</v>
      </c>
      <c r="B95" s="192" t="s">
        <v>114</v>
      </c>
      <c r="C95" s="192" t="s">
        <v>41</v>
      </c>
      <c r="D95" s="192" t="s">
        <v>5237</v>
      </c>
      <c r="E95" s="224" t="s">
        <v>820</v>
      </c>
      <c r="H95" s="194" t="s">
        <v>115</v>
      </c>
      <c r="I95" s="192" t="s">
        <v>1172</v>
      </c>
      <c r="J95" s="194" t="s">
        <v>1232</v>
      </c>
    </row>
    <row r="96" spans="1:10" x14ac:dyDescent="0.2">
      <c r="A96" s="192" t="s">
        <v>239</v>
      </c>
      <c r="B96" s="192" t="s">
        <v>40</v>
      </c>
      <c r="C96" s="192" t="s">
        <v>41</v>
      </c>
      <c r="D96" s="192" t="s">
        <v>5237</v>
      </c>
      <c r="E96" s="224" t="s">
        <v>820</v>
      </c>
      <c r="H96" s="194" t="s">
        <v>820</v>
      </c>
      <c r="I96" s="192" t="s">
        <v>824</v>
      </c>
      <c r="J96" s="194" t="s">
        <v>1233</v>
      </c>
    </row>
    <row r="97" spans="1:10" x14ac:dyDescent="0.2">
      <c r="A97" s="192" t="s">
        <v>996</v>
      </c>
      <c r="B97" s="192" t="s">
        <v>40</v>
      </c>
      <c r="C97" s="192" t="s">
        <v>41</v>
      </c>
      <c r="D97" s="192" t="s">
        <v>5237</v>
      </c>
      <c r="E97" s="224" t="s">
        <v>820</v>
      </c>
      <c r="H97" s="194" t="s">
        <v>820</v>
      </c>
      <c r="I97" s="192" t="s">
        <v>824</v>
      </c>
      <c r="J97" s="194" t="s">
        <v>1234</v>
      </c>
    </row>
    <row r="98" spans="1:10" x14ac:dyDescent="0.2">
      <c r="A98" s="192" t="s">
        <v>998</v>
      </c>
      <c r="B98" s="192" t="s">
        <v>40</v>
      </c>
      <c r="D98" s="216" t="s">
        <v>5239</v>
      </c>
      <c r="E98" s="224" t="s">
        <v>820</v>
      </c>
      <c r="H98" s="194" t="s">
        <v>820</v>
      </c>
      <c r="I98" s="192" t="s">
        <v>824</v>
      </c>
      <c r="J98" s="194" t="s">
        <v>1235</v>
      </c>
    </row>
    <row r="99" spans="1:10" x14ac:dyDescent="0.2">
      <c r="A99" s="192" t="s">
        <v>1236</v>
      </c>
      <c r="B99" s="192" t="s">
        <v>258</v>
      </c>
      <c r="D99" s="192" t="s">
        <v>5238</v>
      </c>
      <c r="E99" s="224" t="s">
        <v>820</v>
      </c>
      <c r="H99" s="194" t="s">
        <v>680</v>
      </c>
      <c r="I99" s="192" t="s">
        <v>820</v>
      </c>
      <c r="J99" s="194" t="s">
        <v>1237</v>
      </c>
    </row>
    <row r="100" spans="1:10" x14ac:dyDescent="0.2">
      <c r="A100" s="192" t="s">
        <v>1238</v>
      </c>
      <c r="B100" s="192" t="s">
        <v>258</v>
      </c>
      <c r="D100" s="192" t="s">
        <v>5238</v>
      </c>
      <c r="E100" s="224" t="s">
        <v>820</v>
      </c>
      <c r="H100" s="194" t="s">
        <v>680</v>
      </c>
      <c r="I100" s="192" t="s">
        <v>820</v>
      </c>
      <c r="J100" s="194" t="s">
        <v>1239</v>
      </c>
    </row>
    <row r="101" spans="1:10" x14ac:dyDescent="0.2">
      <c r="A101" s="192" t="s">
        <v>1240</v>
      </c>
      <c r="B101" s="192" t="s">
        <v>258</v>
      </c>
      <c r="D101" s="192" t="s">
        <v>5238</v>
      </c>
      <c r="E101" s="224" t="s">
        <v>820</v>
      </c>
      <c r="H101" s="194" t="s">
        <v>680</v>
      </c>
      <c r="I101" s="192" t="s">
        <v>820</v>
      </c>
      <c r="J101" s="194" t="s">
        <v>1241</v>
      </c>
    </row>
    <row r="102" spans="1:10" x14ac:dyDescent="0.2">
      <c r="A102" s="192" t="s">
        <v>1242</v>
      </c>
      <c r="B102" s="192" t="s">
        <v>258</v>
      </c>
      <c r="C102" s="192" t="s">
        <v>41</v>
      </c>
      <c r="D102" s="192" t="s">
        <v>5238</v>
      </c>
      <c r="E102" s="224" t="s">
        <v>820</v>
      </c>
      <c r="H102" s="194" t="s">
        <v>680</v>
      </c>
      <c r="I102" s="192" t="s">
        <v>820</v>
      </c>
      <c r="J102" s="194" t="s">
        <v>1243</v>
      </c>
    </row>
    <row r="103" spans="1:10" x14ac:dyDescent="0.2">
      <c r="A103" s="192" t="s">
        <v>1244</v>
      </c>
      <c r="B103" s="192" t="s">
        <v>258</v>
      </c>
      <c r="D103" s="192" t="s">
        <v>5238</v>
      </c>
      <c r="E103" s="224" t="s">
        <v>820</v>
      </c>
      <c r="H103" s="194" t="s">
        <v>680</v>
      </c>
      <c r="I103" s="192" t="s">
        <v>820</v>
      </c>
      <c r="J103" s="194" t="s">
        <v>1245</v>
      </c>
    </row>
    <row r="104" spans="1:10" x14ac:dyDescent="0.2">
      <c r="A104" s="192" t="s">
        <v>378</v>
      </c>
      <c r="B104" s="192" t="s">
        <v>40</v>
      </c>
      <c r="C104" s="192" t="s">
        <v>41</v>
      </c>
      <c r="D104" s="192" t="s">
        <v>5237</v>
      </c>
      <c r="H104" s="194" t="s">
        <v>820</v>
      </c>
      <c r="I104" s="192" t="s">
        <v>824</v>
      </c>
      <c r="J104" s="194" t="s">
        <v>1246</v>
      </c>
    </row>
    <row r="105" spans="1:10" x14ac:dyDescent="0.2">
      <c r="A105" s="192" t="s">
        <v>1247</v>
      </c>
      <c r="B105" s="192" t="s">
        <v>114</v>
      </c>
      <c r="C105" s="192" t="s">
        <v>41</v>
      </c>
      <c r="D105" s="192" t="s">
        <v>5237</v>
      </c>
      <c r="E105" s="224" t="s">
        <v>820</v>
      </c>
      <c r="H105" s="194" t="s">
        <v>115</v>
      </c>
      <c r="I105" s="192" t="s">
        <v>1172</v>
      </c>
      <c r="J105" s="194" t="s">
        <v>1248</v>
      </c>
    </row>
    <row r="106" spans="1:10" x14ac:dyDescent="0.2">
      <c r="A106" s="192" t="s">
        <v>1249</v>
      </c>
      <c r="B106" s="192" t="s">
        <v>40</v>
      </c>
      <c r="C106" s="192" t="s">
        <v>41</v>
      </c>
      <c r="D106" s="192" t="s">
        <v>5237</v>
      </c>
      <c r="E106" s="224" t="s">
        <v>820</v>
      </c>
      <c r="H106" s="194" t="s">
        <v>820</v>
      </c>
      <c r="I106" s="192" t="s">
        <v>824</v>
      </c>
      <c r="J106" s="194" t="s">
        <v>1250</v>
      </c>
    </row>
    <row r="107" spans="1:10" x14ac:dyDescent="0.2">
      <c r="A107" s="192" t="s">
        <v>1069</v>
      </c>
      <c r="B107" s="192" t="s">
        <v>40</v>
      </c>
      <c r="D107" s="192" t="s">
        <v>5237</v>
      </c>
      <c r="E107" s="224" t="s">
        <v>820</v>
      </c>
      <c r="H107" s="194" t="s">
        <v>820</v>
      </c>
      <c r="I107" s="192" t="s">
        <v>821</v>
      </c>
      <c r="J107" s="194" t="s">
        <v>1251</v>
      </c>
    </row>
    <row r="108" spans="1:10" x14ac:dyDescent="0.2">
      <c r="A108" s="192" t="s">
        <v>1073</v>
      </c>
      <c r="B108" s="192" t="s">
        <v>40</v>
      </c>
      <c r="D108" s="192" t="s">
        <v>5237</v>
      </c>
      <c r="E108" s="224" t="s">
        <v>820</v>
      </c>
      <c r="H108" s="194" t="s">
        <v>820</v>
      </c>
      <c r="I108" s="192" t="s">
        <v>821</v>
      </c>
      <c r="J108" s="194" t="s">
        <v>1252</v>
      </c>
    </row>
    <row r="109" spans="1:10" x14ac:dyDescent="0.2">
      <c r="A109" s="192" t="s">
        <v>1071</v>
      </c>
      <c r="B109" s="192" t="s">
        <v>40</v>
      </c>
      <c r="C109" s="192" t="s">
        <v>41</v>
      </c>
      <c r="D109" s="192" t="s">
        <v>5237</v>
      </c>
      <c r="E109" s="224" t="s">
        <v>820</v>
      </c>
      <c r="H109" s="194" t="s">
        <v>820</v>
      </c>
      <c r="I109" s="192" t="s">
        <v>1119</v>
      </c>
      <c r="J109" s="194" t="s">
        <v>1253</v>
      </c>
    </row>
    <row r="110" spans="1:10" x14ac:dyDescent="0.2">
      <c r="A110" s="192" t="s">
        <v>1254</v>
      </c>
      <c r="B110" s="192" t="s">
        <v>40</v>
      </c>
      <c r="D110" s="216" t="s">
        <v>5239</v>
      </c>
      <c r="E110" s="224" t="s">
        <v>820</v>
      </c>
      <c r="H110" s="194" t="s">
        <v>820</v>
      </c>
      <c r="I110" s="192" t="s">
        <v>824</v>
      </c>
      <c r="J110" s="194" t="s">
        <v>1255</v>
      </c>
    </row>
    <row r="111" spans="1:10" x14ac:dyDescent="0.2">
      <c r="A111" s="192" t="s">
        <v>1256</v>
      </c>
      <c r="B111" s="192" t="s">
        <v>114</v>
      </c>
      <c r="D111" s="216" t="s">
        <v>5239</v>
      </c>
      <c r="E111" s="224" t="s">
        <v>820</v>
      </c>
      <c r="H111" s="194" t="s">
        <v>115</v>
      </c>
      <c r="I111" s="192" t="s">
        <v>1172</v>
      </c>
      <c r="J111" s="194" t="s">
        <v>1257</v>
      </c>
    </row>
    <row r="112" spans="1:10" x14ac:dyDescent="0.2">
      <c r="A112" s="192" t="s">
        <v>1258</v>
      </c>
      <c r="B112" s="192" t="s">
        <v>114</v>
      </c>
      <c r="D112" s="216" t="s">
        <v>5239</v>
      </c>
      <c r="E112" s="224" t="s">
        <v>820</v>
      </c>
      <c r="H112" s="194" t="s">
        <v>115</v>
      </c>
      <c r="I112" s="192" t="s">
        <v>1172</v>
      </c>
      <c r="J112" s="194" t="s">
        <v>1259</v>
      </c>
    </row>
    <row r="113" spans="1:10" ht="25.5" x14ac:dyDescent="0.2">
      <c r="A113" s="192" t="s">
        <v>570</v>
      </c>
      <c r="B113" s="192" t="s">
        <v>40</v>
      </c>
      <c r="D113" s="216" t="s">
        <v>5239</v>
      </c>
      <c r="E113" s="224" t="s">
        <v>820</v>
      </c>
      <c r="H113" s="194" t="s">
        <v>820</v>
      </c>
      <c r="I113" s="192" t="s">
        <v>824</v>
      </c>
      <c r="J113" s="194" t="s">
        <v>1260</v>
      </c>
    </row>
    <row r="114" spans="1:10" x14ac:dyDescent="0.2">
      <c r="A114" s="192" t="s">
        <v>1261</v>
      </c>
      <c r="B114" s="192" t="s">
        <v>40</v>
      </c>
      <c r="D114" s="216" t="s">
        <v>5239</v>
      </c>
      <c r="E114" s="224" t="s">
        <v>820</v>
      </c>
      <c r="H114" s="194" t="s">
        <v>820</v>
      </c>
      <c r="I114" s="192" t="s">
        <v>824</v>
      </c>
      <c r="J114" s="194" t="s">
        <v>1262</v>
      </c>
    </row>
    <row r="115" spans="1:10" x14ac:dyDescent="0.2">
      <c r="A115" s="192" t="s">
        <v>1263</v>
      </c>
      <c r="B115" s="192" t="s">
        <v>40</v>
      </c>
      <c r="D115" s="216" t="s">
        <v>5239</v>
      </c>
      <c r="E115" s="224" t="s">
        <v>820</v>
      </c>
      <c r="H115" s="194" t="s">
        <v>820</v>
      </c>
      <c r="I115" s="192" t="s">
        <v>824</v>
      </c>
      <c r="J115" s="194" t="s">
        <v>1264</v>
      </c>
    </row>
    <row r="116" spans="1:10" x14ac:dyDescent="0.2">
      <c r="A116" s="192" t="s">
        <v>1265</v>
      </c>
      <c r="B116" s="192" t="s">
        <v>114</v>
      </c>
      <c r="D116" s="216" t="s">
        <v>5239</v>
      </c>
      <c r="E116" s="224" t="s">
        <v>820</v>
      </c>
      <c r="H116" s="194" t="s">
        <v>115</v>
      </c>
      <c r="I116" s="192" t="s">
        <v>1172</v>
      </c>
      <c r="J116" s="194" t="s">
        <v>1266</v>
      </c>
    </row>
    <row r="117" spans="1:10" x14ac:dyDescent="0.2">
      <c r="A117" s="192" t="s">
        <v>1267</v>
      </c>
      <c r="B117" s="192" t="s">
        <v>40</v>
      </c>
      <c r="D117" s="216" t="s">
        <v>5239</v>
      </c>
      <c r="E117" s="224" t="s">
        <v>820</v>
      </c>
      <c r="H117" s="194" t="s">
        <v>820</v>
      </c>
      <c r="I117" s="192" t="s">
        <v>824</v>
      </c>
      <c r="J117" s="194" t="s">
        <v>1268</v>
      </c>
    </row>
    <row r="118" spans="1:10" x14ac:dyDescent="0.2">
      <c r="A118" s="192" t="s">
        <v>1269</v>
      </c>
      <c r="B118" s="192" t="s">
        <v>114</v>
      </c>
      <c r="D118" s="216" t="s">
        <v>5239</v>
      </c>
      <c r="E118" s="224" t="s">
        <v>820</v>
      </c>
      <c r="H118" s="194" t="s">
        <v>115</v>
      </c>
      <c r="I118" s="192" t="s">
        <v>1172</v>
      </c>
      <c r="J118" s="194" t="s">
        <v>1270</v>
      </c>
    </row>
    <row r="119" spans="1:10" ht="25.5" x14ac:dyDescent="0.2">
      <c r="A119" s="192" t="s">
        <v>1271</v>
      </c>
      <c r="B119" s="192" t="s">
        <v>40</v>
      </c>
      <c r="D119" s="216" t="s">
        <v>5239</v>
      </c>
      <c r="E119" s="224" t="s">
        <v>820</v>
      </c>
      <c r="H119" s="194" t="s">
        <v>820</v>
      </c>
      <c r="I119" s="192" t="s">
        <v>827</v>
      </c>
      <c r="J119" s="194" t="s">
        <v>1272</v>
      </c>
    </row>
    <row r="120" spans="1:10" ht="25.5" x14ac:dyDescent="0.2">
      <c r="A120" s="192" t="s">
        <v>1273</v>
      </c>
      <c r="B120" s="192" t="s">
        <v>40</v>
      </c>
      <c r="D120" s="216" t="s">
        <v>5239</v>
      </c>
      <c r="E120" s="224" t="s">
        <v>820</v>
      </c>
      <c r="H120" s="194" t="s">
        <v>820</v>
      </c>
      <c r="I120" s="192" t="s">
        <v>815</v>
      </c>
      <c r="J120" s="194" t="s">
        <v>1274</v>
      </c>
    </row>
    <row r="121" spans="1:10" ht="25.5" x14ac:dyDescent="0.2">
      <c r="A121" s="192" t="s">
        <v>1275</v>
      </c>
      <c r="B121" s="192" t="s">
        <v>258</v>
      </c>
      <c r="D121" s="192" t="s">
        <v>4019</v>
      </c>
      <c r="E121" s="224" t="s">
        <v>820</v>
      </c>
      <c r="H121" s="194" t="s">
        <v>680</v>
      </c>
      <c r="I121" s="192" t="s">
        <v>820</v>
      </c>
      <c r="J121" s="194" t="s">
        <v>1276</v>
      </c>
    </row>
    <row r="122" spans="1:10" x14ac:dyDescent="0.2">
      <c r="A122" s="192" t="s">
        <v>1277</v>
      </c>
      <c r="B122" s="192" t="s">
        <v>40</v>
      </c>
      <c r="D122" s="192" t="s">
        <v>4019</v>
      </c>
      <c r="E122" s="224" t="s">
        <v>820</v>
      </c>
      <c r="H122" s="194" t="s">
        <v>820</v>
      </c>
      <c r="I122" s="192" t="s">
        <v>824</v>
      </c>
      <c r="J122" s="194" t="s">
        <v>1278</v>
      </c>
    </row>
    <row r="123" spans="1:10" ht="25.5" x14ac:dyDescent="0.2">
      <c r="A123" s="192" t="s">
        <v>1279</v>
      </c>
      <c r="B123" s="192" t="s">
        <v>114</v>
      </c>
      <c r="D123" s="192" t="s">
        <v>4019</v>
      </c>
      <c r="E123" s="224" t="s">
        <v>820</v>
      </c>
      <c r="H123" s="194" t="s">
        <v>115</v>
      </c>
      <c r="I123" s="192" t="s">
        <v>1172</v>
      </c>
      <c r="J123" s="194" t="s">
        <v>1280</v>
      </c>
    </row>
    <row r="124" spans="1:10" x14ac:dyDescent="0.2">
      <c r="A124" s="192" t="s">
        <v>1281</v>
      </c>
      <c r="B124" s="192" t="s">
        <v>40</v>
      </c>
      <c r="C124" s="192" t="s">
        <v>41</v>
      </c>
      <c r="D124" s="192" t="s">
        <v>5237</v>
      </c>
      <c r="E124" s="224" t="s">
        <v>820</v>
      </c>
      <c r="H124" s="194" t="s">
        <v>820</v>
      </c>
      <c r="I124" s="192" t="s">
        <v>1102</v>
      </c>
      <c r="J124" s="194" t="s">
        <v>1282</v>
      </c>
    </row>
    <row r="125" spans="1:10" x14ac:dyDescent="0.2">
      <c r="A125" s="192" t="s">
        <v>1283</v>
      </c>
      <c r="B125" s="192" t="s">
        <v>262</v>
      </c>
      <c r="C125" s="192" t="s">
        <v>41</v>
      </c>
      <c r="D125" s="192" t="s">
        <v>5237</v>
      </c>
      <c r="E125" s="224" t="s">
        <v>820</v>
      </c>
      <c r="H125" s="194" t="s">
        <v>263</v>
      </c>
      <c r="I125" s="192" t="s">
        <v>820</v>
      </c>
      <c r="J125" s="194" t="s">
        <v>1284</v>
      </c>
    </row>
    <row r="126" spans="1:10" x14ac:dyDescent="0.2">
      <c r="A126" s="192" t="s">
        <v>1285</v>
      </c>
      <c r="B126" s="192" t="s">
        <v>46</v>
      </c>
      <c r="D126" s="192" t="s">
        <v>5237</v>
      </c>
      <c r="E126" s="224" t="s">
        <v>820</v>
      </c>
      <c r="H126" s="28" t="str">
        <f>HYPERLINK("#'OMS.Enumerations'!A63","OrderCurrency: AED, AFN, ALL ...")</f>
        <v>OrderCurrency: AED, AFN, ALL ...</v>
      </c>
      <c r="I126" s="192" t="s">
        <v>48</v>
      </c>
      <c r="J126" s="194" t="s">
        <v>1286</v>
      </c>
    </row>
    <row r="127" spans="1:10" x14ac:dyDescent="0.2">
      <c r="A127" s="192" t="s">
        <v>1287</v>
      </c>
      <c r="B127" s="192" t="s">
        <v>40</v>
      </c>
      <c r="D127" s="192" t="s">
        <v>5237</v>
      </c>
      <c r="E127" s="224" t="s">
        <v>820</v>
      </c>
      <c r="H127" s="194" t="s">
        <v>820</v>
      </c>
      <c r="I127" s="192" t="s">
        <v>824</v>
      </c>
      <c r="J127" s="194" t="s">
        <v>1288</v>
      </c>
    </row>
    <row r="128" spans="1:10" x14ac:dyDescent="0.2">
      <c r="A128" s="192" t="s">
        <v>1289</v>
      </c>
      <c r="B128" s="192" t="s">
        <v>40</v>
      </c>
      <c r="D128" s="192" t="s">
        <v>5237</v>
      </c>
      <c r="E128" s="224" t="s">
        <v>820</v>
      </c>
      <c r="H128" s="194" t="s">
        <v>820</v>
      </c>
      <c r="I128" s="192" t="s">
        <v>824</v>
      </c>
      <c r="J128" s="194" t="s">
        <v>1290</v>
      </c>
    </row>
    <row r="129" spans="1:10" x14ac:dyDescent="0.2">
      <c r="A129" s="192" t="s">
        <v>1291</v>
      </c>
      <c r="B129" s="192" t="s">
        <v>40</v>
      </c>
      <c r="D129" s="192" t="s">
        <v>5237</v>
      </c>
      <c r="E129" s="224" t="s">
        <v>820</v>
      </c>
      <c r="H129" s="194" t="s">
        <v>820</v>
      </c>
      <c r="I129" s="192" t="s">
        <v>824</v>
      </c>
      <c r="J129" s="194" t="s">
        <v>1292</v>
      </c>
    </row>
    <row r="130" spans="1:10" x14ac:dyDescent="0.2">
      <c r="A130" s="192" t="s">
        <v>1293</v>
      </c>
      <c r="B130" s="192" t="s">
        <v>46</v>
      </c>
      <c r="D130" s="192" t="s">
        <v>5237</v>
      </c>
      <c r="E130" s="224" t="s">
        <v>820</v>
      </c>
      <c r="H130" s="28" t="str">
        <f>HYPERLINK("#'Enumerations'!A1072","OrderServiceClassCode: Default")</f>
        <v>OrderServiceClassCode: Default</v>
      </c>
      <c r="I130" s="192" t="s">
        <v>48</v>
      </c>
      <c r="J130" s="194" t="s">
        <v>1294</v>
      </c>
    </row>
    <row r="131" spans="1:10" x14ac:dyDescent="0.2">
      <c r="A131" s="192" t="s">
        <v>383</v>
      </c>
      <c r="B131" s="192" t="s">
        <v>46</v>
      </c>
      <c r="D131" s="192" t="s">
        <v>5237</v>
      </c>
      <c r="E131" s="224" t="s">
        <v>820</v>
      </c>
      <c r="H131" s="28" t="str">
        <f>HYPERLINK("#'OMS.Enumerations'!A63","SettlementCurrency: AED, AFN, ALL ...")</f>
        <v>SettlementCurrency: AED, AFN, ALL ...</v>
      </c>
      <c r="I131" s="192" t="s">
        <v>48</v>
      </c>
      <c r="J131" s="194" t="s">
        <v>1295</v>
      </c>
    </row>
    <row r="132" spans="1:10" ht="25.5" x14ac:dyDescent="0.2">
      <c r="A132" s="192" t="s">
        <v>382</v>
      </c>
      <c r="B132" s="192" t="s">
        <v>46</v>
      </c>
      <c r="D132" s="192" t="s">
        <v>5237</v>
      </c>
      <c r="E132" s="224" t="s">
        <v>820</v>
      </c>
      <c r="H132" s="28" t="str">
        <f>HYPERLINK("#'Enumerations'!A1075","PaymentMethod: Letter Of Credit, Draft Payable, Draft Acceptable ...")</f>
        <v>PaymentMethod: Letter Of Credit, Draft Payable, Draft Acceptable ...</v>
      </c>
      <c r="I132" s="192" t="s">
        <v>48</v>
      </c>
      <c r="J132" s="194" t="s">
        <v>1296</v>
      </c>
    </row>
    <row r="133" spans="1:10" x14ac:dyDescent="0.2">
      <c r="A133" s="192" t="s">
        <v>385</v>
      </c>
      <c r="B133" s="192" t="s">
        <v>271</v>
      </c>
      <c r="D133" s="192" t="s">
        <v>5237</v>
      </c>
      <c r="E133" s="224" t="s">
        <v>820</v>
      </c>
      <c r="H133" s="194" t="s">
        <v>61</v>
      </c>
      <c r="I133" s="192" t="s">
        <v>820</v>
      </c>
      <c r="J133" s="194" t="s">
        <v>1297</v>
      </c>
    </row>
    <row r="134" spans="1:10" x14ac:dyDescent="0.2">
      <c r="A134" s="192" t="s">
        <v>1298</v>
      </c>
      <c r="B134" s="192" t="s">
        <v>40</v>
      </c>
      <c r="D134" s="192" t="s">
        <v>5237</v>
      </c>
      <c r="E134" s="224" t="s">
        <v>820</v>
      </c>
      <c r="H134" s="194" t="s">
        <v>820</v>
      </c>
      <c r="I134" s="192" t="s">
        <v>824</v>
      </c>
      <c r="J134" s="194" t="s">
        <v>1299</v>
      </c>
    </row>
    <row r="135" spans="1:10" x14ac:dyDescent="0.2">
      <c r="A135" s="192" t="s">
        <v>1300</v>
      </c>
      <c r="B135" s="192" t="s">
        <v>40</v>
      </c>
      <c r="D135" s="192" t="s">
        <v>5237</v>
      </c>
      <c r="E135" s="224" t="s">
        <v>820</v>
      </c>
      <c r="H135" s="194" t="s">
        <v>820</v>
      </c>
      <c r="I135" s="192" t="s">
        <v>824</v>
      </c>
      <c r="J135" s="194" t="s">
        <v>1301</v>
      </c>
    </row>
    <row r="136" spans="1:10" x14ac:dyDescent="0.2">
      <c r="A136" s="192" t="s">
        <v>1302</v>
      </c>
      <c r="B136" s="192" t="s">
        <v>46</v>
      </c>
      <c r="D136" s="216" t="s">
        <v>5239</v>
      </c>
      <c r="E136" s="224" t="s">
        <v>820</v>
      </c>
      <c r="H136" s="28" t="str">
        <f>HYPERLINK("#'Enumerations'!A1072","LineServiceClassCode: Default")</f>
        <v>LineServiceClassCode: Default</v>
      </c>
      <c r="I136" s="192" t="s">
        <v>48</v>
      </c>
      <c r="J136" s="194" t="s">
        <v>1303</v>
      </c>
    </row>
    <row r="137" spans="1:10" x14ac:dyDescent="0.2">
      <c r="A137" s="192" t="s">
        <v>1304</v>
      </c>
      <c r="B137" s="192" t="s">
        <v>262</v>
      </c>
      <c r="D137" s="216" t="s">
        <v>5239</v>
      </c>
      <c r="E137" s="224" t="s">
        <v>820</v>
      </c>
      <c r="H137" s="194" t="s">
        <v>263</v>
      </c>
      <c r="I137" s="192" t="s">
        <v>820</v>
      </c>
      <c r="J137" s="194" t="s">
        <v>1305</v>
      </c>
    </row>
    <row r="138" spans="1:10" ht="25.5" x14ac:dyDescent="0.2">
      <c r="A138" s="192" t="s">
        <v>1306</v>
      </c>
      <c r="B138" s="192" t="s">
        <v>46</v>
      </c>
      <c r="D138" s="216" t="s">
        <v>5239</v>
      </c>
      <c r="E138" s="224" t="s">
        <v>820</v>
      </c>
      <c r="H138" s="28" t="str">
        <f>HYPERLINK("#'OMS.Enumerations'!A294","LineTotalRequestQtyUOM: EACH, BOX, BUNDLE ...")</f>
        <v>LineTotalRequestQtyUOM: EACH, BOX, BUNDLE ...</v>
      </c>
      <c r="I138" s="192" t="s">
        <v>48</v>
      </c>
      <c r="J138" s="194" t="s">
        <v>1307</v>
      </c>
    </row>
    <row r="139" spans="1:10" x14ac:dyDescent="0.2">
      <c r="A139" s="192" t="s">
        <v>1308</v>
      </c>
      <c r="B139" s="192" t="s">
        <v>40</v>
      </c>
      <c r="D139" s="216" t="s">
        <v>5239</v>
      </c>
      <c r="E139" s="224" t="s">
        <v>820</v>
      </c>
      <c r="H139" s="194" t="s">
        <v>820</v>
      </c>
      <c r="I139" s="192" t="s">
        <v>824</v>
      </c>
      <c r="J139" s="194" t="s">
        <v>1309</v>
      </c>
    </row>
    <row r="140" spans="1:10" x14ac:dyDescent="0.2">
      <c r="A140" s="192" t="s">
        <v>1310</v>
      </c>
      <c r="B140" s="192" t="s">
        <v>40</v>
      </c>
      <c r="D140" s="192" t="s">
        <v>4019</v>
      </c>
      <c r="E140" s="224" t="s">
        <v>820</v>
      </c>
      <c r="H140" s="194" t="s">
        <v>820</v>
      </c>
      <c r="I140" s="192" t="s">
        <v>824</v>
      </c>
      <c r="J140" s="194" t="s">
        <v>1311</v>
      </c>
    </row>
    <row r="141" spans="1:10" x14ac:dyDescent="0.2">
      <c r="A141" s="192" t="s">
        <v>1312</v>
      </c>
      <c r="B141" s="192" t="s">
        <v>40</v>
      </c>
      <c r="D141" s="192" t="s">
        <v>4019</v>
      </c>
      <c r="E141" s="224" t="s">
        <v>820</v>
      </c>
      <c r="H141" s="194" t="s">
        <v>820</v>
      </c>
      <c r="I141" s="192" t="s">
        <v>821</v>
      </c>
      <c r="J141" s="194" t="s">
        <v>1313</v>
      </c>
    </row>
    <row r="142" spans="1:10" x14ac:dyDescent="0.2">
      <c r="A142" s="192" t="s">
        <v>1314</v>
      </c>
      <c r="B142" s="192" t="s">
        <v>40</v>
      </c>
      <c r="D142" s="192" t="s">
        <v>4019</v>
      </c>
      <c r="E142" s="224" t="s">
        <v>820</v>
      </c>
      <c r="H142" s="194" t="s">
        <v>820</v>
      </c>
      <c r="I142" s="192" t="s">
        <v>821</v>
      </c>
      <c r="J142" s="194" t="s">
        <v>1313</v>
      </c>
    </row>
    <row r="143" spans="1:10" x14ac:dyDescent="0.2">
      <c r="A143" s="192" t="s">
        <v>1315</v>
      </c>
      <c r="B143" s="192" t="s">
        <v>40</v>
      </c>
      <c r="D143" s="192" t="s">
        <v>4019</v>
      </c>
      <c r="E143" s="224" t="s">
        <v>820</v>
      </c>
      <c r="H143" s="194" t="s">
        <v>820</v>
      </c>
      <c r="I143" s="192" t="s">
        <v>1119</v>
      </c>
      <c r="J143" s="194" t="s">
        <v>1313</v>
      </c>
    </row>
    <row r="144" spans="1:10" x14ac:dyDescent="0.2">
      <c r="A144" s="192" t="s">
        <v>1316</v>
      </c>
      <c r="B144" s="192" t="s">
        <v>40</v>
      </c>
      <c r="D144" s="192" t="s">
        <v>3998</v>
      </c>
      <c r="E144" s="224" t="s">
        <v>820</v>
      </c>
      <c r="H144" s="194" t="s">
        <v>820</v>
      </c>
      <c r="J144" s="194" t="s">
        <v>820</v>
      </c>
    </row>
    <row r="145" spans="1:10" x14ac:dyDescent="0.2">
      <c r="A145" s="192" t="s">
        <v>1317</v>
      </c>
      <c r="B145" s="192" t="s">
        <v>40</v>
      </c>
      <c r="D145" s="192" t="s">
        <v>3998</v>
      </c>
      <c r="E145" s="224" t="s">
        <v>820</v>
      </c>
      <c r="H145" s="194" t="s">
        <v>820</v>
      </c>
      <c r="J145" s="194" t="s">
        <v>820</v>
      </c>
    </row>
    <row r="146" spans="1:10" x14ac:dyDescent="0.2">
      <c r="A146" s="192" t="s">
        <v>1318</v>
      </c>
      <c r="B146" s="192" t="s">
        <v>40</v>
      </c>
      <c r="D146" s="192" t="s">
        <v>3998</v>
      </c>
      <c r="E146" s="224" t="s">
        <v>820</v>
      </c>
      <c r="H146" s="194" t="s">
        <v>820</v>
      </c>
      <c r="J146" s="194" t="s">
        <v>820</v>
      </c>
    </row>
    <row r="147" spans="1:10" x14ac:dyDescent="0.2">
      <c r="A147" s="192" t="s">
        <v>1319</v>
      </c>
      <c r="B147" s="192" t="s">
        <v>40</v>
      </c>
      <c r="D147" s="192" t="s">
        <v>3998</v>
      </c>
      <c r="E147" s="224" t="s">
        <v>820</v>
      </c>
      <c r="H147" s="194" t="s">
        <v>820</v>
      </c>
      <c r="J147" s="194" t="s">
        <v>820</v>
      </c>
    </row>
    <row r="148" spans="1:10" x14ac:dyDescent="0.2">
      <c r="A148" s="192" t="s">
        <v>1320</v>
      </c>
      <c r="B148" s="192" t="s">
        <v>40</v>
      </c>
      <c r="D148" s="192" t="s">
        <v>3998</v>
      </c>
      <c r="E148" s="224" t="s">
        <v>820</v>
      </c>
      <c r="H148" s="194" t="s">
        <v>820</v>
      </c>
      <c r="J148" s="194" t="s">
        <v>820</v>
      </c>
    </row>
    <row r="149" spans="1:10" x14ac:dyDescent="0.2">
      <c r="A149" s="192" t="s">
        <v>1321</v>
      </c>
      <c r="B149" s="192" t="s">
        <v>40</v>
      </c>
      <c r="D149" s="192" t="s">
        <v>3998</v>
      </c>
      <c r="E149" s="224" t="s">
        <v>820</v>
      </c>
      <c r="H149" s="194" t="s">
        <v>820</v>
      </c>
      <c r="J149" s="194" t="s">
        <v>820</v>
      </c>
    </row>
    <row r="150" spans="1:10" x14ac:dyDescent="0.2">
      <c r="A150" s="192" t="s">
        <v>1322</v>
      </c>
      <c r="B150" s="192" t="s">
        <v>46</v>
      </c>
      <c r="D150" s="192" t="s">
        <v>4019</v>
      </c>
      <c r="E150" s="224" t="s">
        <v>820</v>
      </c>
      <c r="H150" s="28" t="str">
        <f>HYPERLINK("#'Enumerations'!A1072","RequestScheduleServiceClassCode: Default")</f>
        <v>RequestScheduleServiceClassCode: Default</v>
      </c>
      <c r="I150" s="192" t="s">
        <v>48</v>
      </c>
      <c r="J150" s="194" t="s">
        <v>1294</v>
      </c>
    </row>
    <row r="151" spans="1:10" x14ac:dyDescent="0.2">
      <c r="A151" s="192" t="s">
        <v>1323</v>
      </c>
      <c r="B151" s="192" t="s">
        <v>262</v>
      </c>
      <c r="D151" s="192" t="s">
        <v>4019</v>
      </c>
      <c r="E151" s="224" t="s">
        <v>820</v>
      </c>
      <c r="H151" s="194" t="s">
        <v>263</v>
      </c>
      <c r="I151" s="192" t="s">
        <v>820</v>
      </c>
      <c r="J151" s="194" t="s">
        <v>1324</v>
      </c>
    </row>
    <row r="152" spans="1:10" ht="25.5" x14ac:dyDescent="0.2">
      <c r="A152" s="192" t="s">
        <v>1325</v>
      </c>
      <c r="B152" s="192" t="s">
        <v>46</v>
      </c>
      <c r="D152" s="192" t="s">
        <v>4019</v>
      </c>
      <c r="E152" s="224" t="s">
        <v>820</v>
      </c>
      <c r="H152" s="28" t="str">
        <f>HYPERLINK("#'OMS.Enumerations'!A63","RequestScheduleUnitPriceUOM: AED, AFN, ALL ...")</f>
        <v>RequestScheduleUnitPriceUOM: AED, AFN, ALL ...</v>
      </c>
      <c r="I152" s="192" t="s">
        <v>48</v>
      </c>
      <c r="J152" s="194" t="s">
        <v>1326</v>
      </c>
    </row>
    <row r="153" spans="1:10" ht="38.25" x14ac:dyDescent="0.2">
      <c r="A153" s="192" t="s">
        <v>1327</v>
      </c>
      <c r="B153" s="192" t="s">
        <v>40</v>
      </c>
      <c r="D153" s="192" t="s">
        <v>4019</v>
      </c>
      <c r="E153" s="224" t="s">
        <v>820</v>
      </c>
      <c r="H153" s="194" t="s">
        <v>820</v>
      </c>
      <c r="I153" s="192" t="s">
        <v>824</v>
      </c>
      <c r="J153" s="194" t="s">
        <v>1328</v>
      </c>
    </row>
    <row r="154" spans="1:10" x14ac:dyDescent="0.2">
      <c r="A154" s="192" t="s">
        <v>1329</v>
      </c>
      <c r="B154" s="192" t="s">
        <v>40</v>
      </c>
      <c r="D154" s="192" t="s">
        <v>4019</v>
      </c>
      <c r="E154" s="224" t="s">
        <v>820</v>
      </c>
      <c r="H154" s="194" t="s">
        <v>820</v>
      </c>
      <c r="I154" s="192" t="s">
        <v>824</v>
      </c>
      <c r="J154" s="194" t="s">
        <v>1330</v>
      </c>
    </row>
    <row r="155" spans="1:10" x14ac:dyDescent="0.2">
      <c r="A155" s="192" t="s">
        <v>1331</v>
      </c>
      <c r="B155" s="192" t="s">
        <v>40</v>
      </c>
      <c r="D155" s="192" t="s">
        <v>4019</v>
      </c>
      <c r="E155" s="224" t="s">
        <v>820</v>
      </c>
      <c r="H155" s="194" t="s">
        <v>820</v>
      </c>
      <c r="I155" s="192" t="s">
        <v>824</v>
      </c>
      <c r="J155" s="194" t="s">
        <v>1332</v>
      </c>
    </row>
    <row r="156" spans="1:10" x14ac:dyDescent="0.2">
      <c r="A156" s="192" t="s">
        <v>1333</v>
      </c>
      <c r="B156" s="192" t="s">
        <v>46</v>
      </c>
      <c r="D156" s="192" t="s">
        <v>4019</v>
      </c>
      <c r="E156" s="224" t="s">
        <v>820</v>
      </c>
      <c r="H156" s="28" t="str">
        <f>HYPERLINK("#'Enumerations'!A1072","FCCReasonCode: Default")</f>
        <v>FCCReasonCode: Default</v>
      </c>
      <c r="I156" s="192" t="s">
        <v>48</v>
      </c>
      <c r="J156" s="194" t="s">
        <v>1334</v>
      </c>
    </row>
    <row r="157" spans="1:10" x14ac:dyDescent="0.2">
      <c r="A157" s="192" t="s">
        <v>1335</v>
      </c>
      <c r="B157" s="192" t="s">
        <v>46</v>
      </c>
      <c r="D157" s="192" t="s">
        <v>4019</v>
      </c>
      <c r="E157" s="224" t="s">
        <v>820</v>
      </c>
      <c r="H157" s="28" t="str">
        <f>HYPERLINK("#'Enumerations'!A1072","FDAReasonCode: Default")</f>
        <v>FDAReasonCode: Default</v>
      </c>
      <c r="I157" s="192" t="s">
        <v>48</v>
      </c>
      <c r="J157" s="194" t="s">
        <v>1336</v>
      </c>
    </row>
    <row r="158" spans="1:10" x14ac:dyDescent="0.2">
      <c r="A158" s="192" t="s">
        <v>1337</v>
      </c>
      <c r="B158" s="192" t="s">
        <v>40</v>
      </c>
      <c r="D158" s="192" t="s">
        <v>4019</v>
      </c>
      <c r="E158" s="224" t="s">
        <v>820</v>
      </c>
      <c r="H158" s="194" t="s">
        <v>820</v>
      </c>
      <c r="I158" s="192" t="s">
        <v>824</v>
      </c>
      <c r="J158" s="194" t="s">
        <v>1338</v>
      </c>
    </row>
    <row r="159" spans="1:10" ht="25.5" x14ac:dyDescent="0.2">
      <c r="A159" s="192" t="s">
        <v>1339</v>
      </c>
      <c r="B159" s="192" t="s">
        <v>262</v>
      </c>
      <c r="D159" s="192" t="s">
        <v>5238</v>
      </c>
      <c r="E159" s="224" t="s">
        <v>820</v>
      </c>
      <c r="H159" s="194" t="s">
        <v>263</v>
      </c>
      <c r="I159" s="192" t="s">
        <v>820</v>
      </c>
      <c r="J159" s="194" t="s">
        <v>1340</v>
      </c>
    </row>
    <row r="160" spans="1:10" x14ac:dyDescent="0.2">
      <c r="A160" s="192" t="s">
        <v>1341</v>
      </c>
      <c r="B160" s="192" t="s">
        <v>262</v>
      </c>
      <c r="D160" s="192" t="s">
        <v>5238</v>
      </c>
      <c r="E160" s="224" t="s">
        <v>820</v>
      </c>
      <c r="H160" s="194" t="s">
        <v>263</v>
      </c>
      <c r="I160" s="192" t="s">
        <v>820</v>
      </c>
      <c r="J160" s="194" t="s">
        <v>1342</v>
      </c>
    </row>
    <row r="161" spans="1:10" x14ac:dyDescent="0.2">
      <c r="A161" s="192" t="s">
        <v>1343</v>
      </c>
      <c r="B161" s="192" t="s">
        <v>262</v>
      </c>
      <c r="D161" s="192" t="s">
        <v>5238</v>
      </c>
      <c r="E161" s="224" t="s">
        <v>820</v>
      </c>
      <c r="H161" s="194" t="s">
        <v>263</v>
      </c>
      <c r="I161" s="192" t="s">
        <v>820</v>
      </c>
      <c r="J161" s="194" t="s">
        <v>1344</v>
      </c>
    </row>
    <row r="162" spans="1:10" ht="25.5" x14ac:dyDescent="0.2">
      <c r="A162" s="192" t="s">
        <v>1345</v>
      </c>
      <c r="B162" s="192" t="s">
        <v>262</v>
      </c>
      <c r="D162" s="192" t="s">
        <v>5238</v>
      </c>
      <c r="E162" s="224" t="s">
        <v>820</v>
      </c>
      <c r="H162" s="194" t="s">
        <v>263</v>
      </c>
      <c r="I162" s="192" t="s">
        <v>820</v>
      </c>
      <c r="J162" s="194" t="s">
        <v>1346</v>
      </c>
    </row>
    <row r="163" spans="1:10" x14ac:dyDescent="0.2">
      <c r="A163" s="192" t="s">
        <v>1347</v>
      </c>
      <c r="B163" s="192" t="s">
        <v>40</v>
      </c>
      <c r="D163" s="192" t="s">
        <v>5238</v>
      </c>
      <c r="E163" s="224" t="s">
        <v>820</v>
      </c>
      <c r="H163" s="194" t="s">
        <v>820</v>
      </c>
      <c r="I163" s="192" t="s">
        <v>824</v>
      </c>
      <c r="J163" s="194" t="s">
        <v>1348</v>
      </c>
    </row>
    <row r="164" spans="1:10" x14ac:dyDescent="0.2">
      <c r="A164" s="192" t="s">
        <v>1349</v>
      </c>
      <c r="B164" s="192" t="s">
        <v>40</v>
      </c>
      <c r="D164" s="192" t="s">
        <v>5238</v>
      </c>
      <c r="E164" s="224" t="s">
        <v>820</v>
      </c>
      <c r="H164" s="194" t="s">
        <v>820</v>
      </c>
      <c r="I164" s="192" t="s">
        <v>824</v>
      </c>
      <c r="J164" s="194" t="s">
        <v>1350</v>
      </c>
    </row>
    <row r="165" spans="1:10" x14ac:dyDescent="0.2">
      <c r="A165" s="192" t="s">
        <v>1351</v>
      </c>
      <c r="B165" s="192" t="s">
        <v>262</v>
      </c>
      <c r="D165" s="192" t="s">
        <v>5238</v>
      </c>
      <c r="E165" s="224" t="s">
        <v>820</v>
      </c>
      <c r="H165" s="194" t="s">
        <v>263</v>
      </c>
      <c r="I165" s="192" t="s">
        <v>820</v>
      </c>
      <c r="J165" s="194" t="s">
        <v>1352</v>
      </c>
    </row>
    <row r="166" spans="1:10" x14ac:dyDescent="0.2">
      <c r="A166" s="192" t="s">
        <v>1353</v>
      </c>
      <c r="B166" s="192" t="s">
        <v>262</v>
      </c>
      <c r="D166" s="192" t="s">
        <v>5238</v>
      </c>
      <c r="E166" s="224" t="s">
        <v>820</v>
      </c>
      <c r="H166" s="194" t="s">
        <v>263</v>
      </c>
      <c r="I166" s="192" t="s">
        <v>820</v>
      </c>
      <c r="J166" s="194" t="s">
        <v>1354</v>
      </c>
    </row>
    <row r="167" spans="1:10" ht="25.5" x14ac:dyDescent="0.2">
      <c r="A167" s="192" t="s">
        <v>1355</v>
      </c>
      <c r="B167" s="192" t="s">
        <v>46</v>
      </c>
      <c r="D167" s="192" t="s">
        <v>5238</v>
      </c>
      <c r="E167" s="224" t="s">
        <v>820</v>
      </c>
      <c r="H167" s="28" t="str">
        <f>HYPERLINK("#'Enumerations'!A1085","LoadingDimensionsUOM: INCH, FOOT, METER ...")</f>
        <v>LoadingDimensionsUOM: INCH, FOOT, METER ...</v>
      </c>
      <c r="I167" s="192" t="s">
        <v>48</v>
      </c>
      <c r="J167" s="194" t="s">
        <v>1356</v>
      </c>
    </row>
    <row r="168" spans="1:10" x14ac:dyDescent="0.2">
      <c r="A168" s="192" t="s">
        <v>1357</v>
      </c>
      <c r="B168" s="192" t="s">
        <v>262</v>
      </c>
      <c r="D168" s="192" t="s">
        <v>5238</v>
      </c>
      <c r="E168" s="224" t="s">
        <v>820</v>
      </c>
      <c r="H168" s="194" t="s">
        <v>263</v>
      </c>
      <c r="I168" s="192" t="s">
        <v>820</v>
      </c>
      <c r="J168" s="194" t="s">
        <v>1358</v>
      </c>
    </row>
    <row r="169" spans="1:10" x14ac:dyDescent="0.2">
      <c r="A169" s="192" t="s">
        <v>1359</v>
      </c>
      <c r="B169" s="192" t="s">
        <v>40</v>
      </c>
      <c r="D169" s="192" t="s">
        <v>5237</v>
      </c>
      <c r="E169" s="224" t="s">
        <v>820</v>
      </c>
      <c r="H169" s="194" t="s">
        <v>820</v>
      </c>
      <c r="I169" s="192" t="s">
        <v>821</v>
      </c>
      <c r="J169" s="194" t="s">
        <v>1360</v>
      </c>
    </row>
    <row r="170" spans="1:10" x14ac:dyDescent="0.2">
      <c r="A170" s="192" t="s">
        <v>1361</v>
      </c>
      <c r="B170" s="192" t="s">
        <v>40</v>
      </c>
      <c r="C170" s="192" t="s">
        <v>41</v>
      </c>
      <c r="D170" s="192" t="s">
        <v>5237</v>
      </c>
      <c r="E170" s="224" t="s">
        <v>820</v>
      </c>
      <c r="H170" s="194" t="s">
        <v>820</v>
      </c>
      <c r="I170" s="192" t="s">
        <v>821</v>
      </c>
      <c r="J170" s="194" t="s">
        <v>1360</v>
      </c>
    </row>
    <row r="171" spans="1:10" x14ac:dyDescent="0.2">
      <c r="A171" s="192" t="s">
        <v>1362</v>
      </c>
      <c r="B171" s="192" t="s">
        <v>40</v>
      </c>
      <c r="D171" s="192" t="s">
        <v>5237</v>
      </c>
      <c r="E171" s="224" t="s">
        <v>820</v>
      </c>
      <c r="H171" s="194" t="s">
        <v>820</v>
      </c>
      <c r="I171" s="192" t="s">
        <v>821</v>
      </c>
      <c r="J171" s="194" t="s">
        <v>1360</v>
      </c>
    </row>
    <row r="172" spans="1:10" x14ac:dyDescent="0.2">
      <c r="A172" s="192" t="s">
        <v>1363</v>
      </c>
      <c r="B172" s="192" t="s">
        <v>40</v>
      </c>
      <c r="C172" s="192" t="s">
        <v>41</v>
      </c>
      <c r="D172" s="192" t="s">
        <v>5237</v>
      </c>
      <c r="E172" s="224" t="s">
        <v>820</v>
      </c>
      <c r="H172" s="194" t="s">
        <v>820</v>
      </c>
      <c r="I172" s="192" t="s">
        <v>821</v>
      </c>
      <c r="J172" s="194" t="s">
        <v>1360</v>
      </c>
    </row>
    <row r="173" spans="1:10" x14ac:dyDescent="0.2">
      <c r="A173" s="192" t="s">
        <v>1364</v>
      </c>
      <c r="B173" s="192" t="s">
        <v>40</v>
      </c>
      <c r="D173" s="192" t="s">
        <v>5237</v>
      </c>
      <c r="E173" s="224" t="s">
        <v>820</v>
      </c>
      <c r="H173" s="194" t="s">
        <v>820</v>
      </c>
      <c r="I173" s="192" t="s">
        <v>821</v>
      </c>
      <c r="J173" s="194" t="s">
        <v>1360</v>
      </c>
    </row>
    <row r="174" spans="1:10" x14ac:dyDescent="0.2">
      <c r="A174" s="192" t="s">
        <v>1365</v>
      </c>
      <c r="B174" s="192" t="s">
        <v>40</v>
      </c>
      <c r="C174" s="192" t="s">
        <v>41</v>
      </c>
      <c r="D174" s="192" t="s">
        <v>5237</v>
      </c>
      <c r="E174" s="224" t="s">
        <v>820</v>
      </c>
      <c r="H174" s="194" t="s">
        <v>820</v>
      </c>
      <c r="I174" s="192" t="s">
        <v>821</v>
      </c>
      <c r="J174" s="194" t="s">
        <v>1360</v>
      </c>
    </row>
    <row r="175" spans="1:10" x14ac:dyDescent="0.2">
      <c r="A175" s="192" t="s">
        <v>1366</v>
      </c>
      <c r="B175" s="192" t="s">
        <v>40</v>
      </c>
      <c r="D175" s="192" t="s">
        <v>5237</v>
      </c>
      <c r="E175" s="224" t="s">
        <v>820</v>
      </c>
      <c r="H175" s="194" t="s">
        <v>820</v>
      </c>
      <c r="I175" s="192" t="s">
        <v>821</v>
      </c>
      <c r="J175" s="194" t="s">
        <v>1360</v>
      </c>
    </row>
    <row r="176" spans="1:10" x14ac:dyDescent="0.2">
      <c r="A176" s="192" t="s">
        <v>1367</v>
      </c>
      <c r="B176" s="192" t="s">
        <v>40</v>
      </c>
      <c r="C176" s="192" t="s">
        <v>41</v>
      </c>
      <c r="D176" s="192" t="s">
        <v>5237</v>
      </c>
      <c r="E176" s="224" t="s">
        <v>820</v>
      </c>
      <c r="H176" s="194" t="s">
        <v>820</v>
      </c>
      <c r="I176" s="192" t="s">
        <v>821</v>
      </c>
      <c r="J176" s="194" t="s">
        <v>1360</v>
      </c>
    </row>
    <row r="177" spans="1:10" x14ac:dyDescent="0.2">
      <c r="A177" s="192" t="s">
        <v>1038</v>
      </c>
      <c r="B177" s="192" t="s">
        <v>40</v>
      </c>
      <c r="D177" s="192" t="s">
        <v>5237</v>
      </c>
      <c r="E177" s="224" t="s">
        <v>820</v>
      </c>
      <c r="F177" s="228" t="s">
        <v>41</v>
      </c>
      <c r="G177" s="234" t="s">
        <v>669</v>
      </c>
      <c r="H177" s="194" t="s">
        <v>820</v>
      </c>
      <c r="I177" s="192" t="s">
        <v>821</v>
      </c>
      <c r="J177" s="194" t="s">
        <v>1368</v>
      </c>
    </row>
    <row r="178" spans="1:10" x14ac:dyDescent="0.2">
      <c r="A178" s="192" t="s">
        <v>1040</v>
      </c>
      <c r="B178" s="192" t="s">
        <v>40</v>
      </c>
      <c r="C178" s="192" t="s">
        <v>41</v>
      </c>
      <c r="D178" s="192" t="s">
        <v>5237</v>
      </c>
      <c r="E178" s="224" t="s">
        <v>820</v>
      </c>
      <c r="F178" s="228" t="s">
        <v>41</v>
      </c>
      <c r="G178" s="234" t="s">
        <v>5256</v>
      </c>
      <c r="H178" s="203" t="s">
        <v>5257</v>
      </c>
      <c r="I178" s="192" t="s">
        <v>821</v>
      </c>
      <c r="J178" s="194" t="s">
        <v>1368</v>
      </c>
    </row>
    <row r="179" spans="1:10" x14ac:dyDescent="0.2">
      <c r="A179" s="192" t="s">
        <v>1041</v>
      </c>
      <c r="B179" s="192" t="s">
        <v>40</v>
      </c>
      <c r="D179" s="192" t="s">
        <v>5237</v>
      </c>
      <c r="E179" s="224" t="s">
        <v>820</v>
      </c>
      <c r="F179" s="228" t="s">
        <v>41</v>
      </c>
      <c r="G179" s="234" t="s">
        <v>669</v>
      </c>
      <c r="H179" s="194" t="s">
        <v>820</v>
      </c>
      <c r="I179" s="192" t="s">
        <v>821</v>
      </c>
      <c r="J179" s="194" t="s">
        <v>1368</v>
      </c>
    </row>
    <row r="180" spans="1:10" ht="25.5" x14ac:dyDescent="0.2">
      <c r="A180" s="192" t="s">
        <v>1042</v>
      </c>
      <c r="B180" s="192" t="s">
        <v>40</v>
      </c>
      <c r="C180" s="192" t="s">
        <v>41</v>
      </c>
      <c r="D180" s="192" t="s">
        <v>5237</v>
      </c>
      <c r="E180" s="224" t="s">
        <v>820</v>
      </c>
      <c r="F180" s="228" t="s">
        <v>41</v>
      </c>
      <c r="G180" s="234" t="s">
        <v>5255</v>
      </c>
      <c r="H180" s="203" t="s">
        <v>5258</v>
      </c>
      <c r="I180" s="192" t="s">
        <v>821</v>
      </c>
      <c r="J180" s="194" t="s">
        <v>1368</v>
      </c>
    </row>
    <row r="181" spans="1:10" x14ac:dyDescent="0.2">
      <c r="A181" s="192" t="s">
        <v>1043</v>
      </c>
      <c r="B181" s="192" t="s">
        <v>40</v>
      </c>
      <c r="D181" s="192" t="s">
        <v>5237</v>
      </c>
      <c r="E181" s="224" t="s">
        <v>820</v>
      </c>
      <c r="H181" s="194" t="s">
        <v>820</v>
      </c>
      <c r="I181" s="192" t="s">
        <v>821</v>
      </c>
      <c r="J181" s="194" t="s">
        <v>1368</v>
      </c>
    </row>
    <row r="182" spans="1:10" x14ac:dyDescent="0.2">
      <c r="A182" s="192" t="s">
        <v>1044</v>
      </c>
      <c r="B182" s="192" t="s">
        <v>40</v>
      </c>
      <c r="C182" s="192" t="s">
        <v>41</v>
      </c>
      <c r="D182" s="192" t="s">
        <v>5237</v>
      </c>
      <c r="E182" s="224" t="s">
        <v>820</v>
      </c>
      <c r="H182" s="194" t="s">
        <v>820</v>
      </c>
      <c r="I182" s="192" t="s">
        <v>821</v>
      </c>
      <c r="J182" s="194" t="s">
        <v>1368</v>
      </c>
    </row>
    <row r="183" spans="1:10" x14ac:dyDescent="0.2">
      <c r="A183" s="192" t="s">
        <v>1045</v>
      </c>
      <c r="B183" s="192" t="s">
        <v>40</v>
      </c>
      <c r="D183" s="192" t="s">
        <v>5237</v>
      </c>
      <c r="E183" s="224" t="s">
        <v>820</v>
      </c>
      <c r="H183" s="194" t="s">
        <v>820</v>
      </c>
      <c r="I183" s="192" t="s">
        <v>821</v>
      </c>
      <c r="J183" s="194" t="s">
        <v>1368</v>
      </c>
    </row>
    <row r="184" spans="1:10" x14ac:dyDescent="0.2">
      <c r="A184" s="192" t="s">
        <v>1046</v>
      </c>
      <c r="B184" s="192" t="s">
        <v>40</v>
      </c>
      <c r="C184" s="192" t="s">
        <v>41</v>
      </c>
      <c r="D184" s="192" t="s">
        <v>5237</v>
      </c>
      <c r="E184" s="224" t="s">
        <v>820</v>
      </c>
      <c r="H184" s="194" t="s">
        <v>820</v>
      </c>
      <c r="I184" s="192" t="s">
        <v>821</v>
      </c>
      <c r="J184" s="194" t="s">
        <v>1368</v>
      </c>
    </row>
    <row r="185" spans="1:10" ht="25.5" x14ac:dyDescent="0.2">
      <c r="A185" s="192" t="s">
        <v>572</v>
      </c>
      <c r="B185" s="192" t="s">
        <v>40</v>
      </c>
      <c r="D185" s="192" t="s">
        <v>5237</v>
      </c>
      <c r="E185" s="224" t="s">
        <v>820</v>
      </c>
      <c r="H185" s="194" t="s">
        <v>820</v>
      </c>
      <c r="I185" s="192" t="s">
        <v>821</v>
      </c>
      <c r="J185" s="194" t="s">
        <v>1369</v>
      </c>
    </row>
    <row r="186" spans="1:10" ht="25.5" x14ac:dyDescent="0.2">
      <c r="A186" s="192" t="s">
        <v>574</v>
      </c>
      <c r="B186" s="192" t="s">
        <v>40</v>
      </c>
      <c r="D186" s="192" t="s">
        <v>5237</v>
      </c>
      <c r="E186" s="224" t="s">
        <v>820</v>
      </c>
      <c r="H186" s="194" t="s">
        <v>820</v>
      </c>
      <c r="I186" s="192" t="s">
        <v>821</v>
      </c>
      <c r="J186" s="194" t="s">
        <v>1369</v>
      </c>
    </row>
    <row r="187" spans="1:10" x14ac:dyDescent="0.2">
      <c r="A187" s="192" t="s">
        <v>723</v>
      </c>
      <c r="B187" s="192" t="s">
        <v>40</v>
      </c>
      <c r="D187" s="216" t="s">
        <v>5239</v>
      </c>
      <c r="E187" s="224" t="s">
        <v>820</v>
      </c>
      <c r="H187" s="194" t="s">
        <v>820</v>
      </c>
      <c r="I187" s="192" t="s">
        <v>821</v>
      </c>
      <c r="J187" s="194" t="s">
        <v>1370</v>
      </c>
    </row>
    <row r="188" spans="1:10" x14ac:dyDescent="0.2">
      <c r="A188" s="192" t="s">
        <v>1371</v>
      </c>
      <c r="B188" s="192" t="s">
        <v>40</v>
      </c>
      <c r="D188" s="192" t="s">
        <v>5238</v>
      </c>
      <c r="E188" s="224" t="s">
        <v>820</v>
      </c>
      <c r="H188" s="194" t="s">
        <v>820</v>
      </c>
      <c r="I188" s="192" t="s">
        <v>824</v>
      </c>
      <c r="J188" s="194" t="s">
        <v>1372</v>
      </c>
    </row>
    <row r="189" spans="1:10" x14ac:dyDescent="0.2">
      <c r="A189" s="192" t="s">
        <v>1373</v>
      </c>
      <c r="B189" s="192" t="s">
        <v>40</v>
      </c>
      <c r="D189" s="192" t="s">
        <v>5238</v>
      </c>
      <c r="E189" s="224" t="s">
        <v>820</v>
      </c>
      <c r="H189" s="194" t="s">
        <v>820</v>
      </c>
      <c r="I189" s="192" t="s">
        <v>821</v>
      </c>
      <c r="J189" s="194" t="s">
        <v>1372</v>
      </c>
    </row>
    <row r="190" spans="1:10" x14ac:dyDescent="0.2">
      <c r="A190" s="192" t="s">
        <v>1374</v>
      </c>
      <c r="B190" s="192" t="s">
        <v>40</v>
      </c>
      <c r="D190" s="192" t="s">
        <v>5238</v>
      </c>
      <c r="E190" s="224" t="s">
        <v>820</v>
      </c>
      <c r="H190" s="194" t="s">
        <v>820</v>
      </c>
      <c r="I190" s="192" t="s">
        <v>821</v>
      </c>
      <c r="J190" s="194" t="s">
        <v>1372</v>
      </c>
    </row>
    <row r="191" spans="1:10" x14ac:dyDescent="0.2">
      <c r="A191" s="192" t="s">
        <v>1375</v>
      </c>
      <c r="B191" s="192" t="s">
        <v>40</v>
      </c>
      <c r="D191" s="192" t="s">
        <v>5238</v>
      </c>
      <c r="E191" s="224" t="s">
        <v>820</v>
      </c>
      <c r="H191" s="194" t="s">
        <v>820</v>
      </c>
      <c r="I191" s="192" t="s">
        <v>824</v>
      </c>
      <c r="J191" s="194" t="s">
        <v>1376</v>
      </c>
    </row>
    <row r="192" spans="1:10" ht="25.5" x14ac:dyDescent="0.2">
      <c r="A192" s="192" t="s">
        <v>1377</v>
      </c>
      <c r="B192" s="192" t="s">
        <v>46</v>
      </c>
      <c r="D192" s="192" t="s">
        <v>5237</v>
      </c>
      <c r="E192" s="224" t="s">
        <v>820</v>
      </c>
      <c r="H192" s="28" t="str">
        <f>HYPERLINK("#'TMS.Enumerations'!A335","OMS.Equipment: ALL, CONTAINER, CONTAINER_20_FT ...")</f>
        <v>OMS.Equipment: ALL, CONTAINER, CONTAINER_20_FT ...</v>
      </c>
      <c r="I192" s="192" t="s">
        <v>48</v>
      </c>
      <c r="J192" s="194" t="s">
        <v>1377</v>
      </c>
    </row>
    <row r="193" spans="1:10" ht="25.5" x14ac:dyDescent="0.2">
      <c r="A193" s="192" t="s">
        <v>1378</v>
      </c>
      <c r="B193" s="192" t="s">
        <v>46</v>
      </c>
      <c r="C193" s="192" t="s">
        <v>41</v>
      </c>
      <c r="D193" s="192" t="s">
        <v>5237</v>
      </c>
      <c r="E193" s="224" t="s">
        <v>820</v>
      </c>
      <c r="H193" s="28" t="str">
        <f>HYPERLINK("#'SCC.Enumerations'!A876","OrderClassification: Non-Recurring, Recurring")</f>
        <v>OrderClassification: Non-Recurring, Recurring</v>
      </c>
      <c r="I193" s="192" t="s">
        <v>48</v>
      </c>
      <c r="J193" s="194" t="s">
        <v>1379</v>
      </c>
    </row>
    <row r="194" spans="1:10" x14ac:dyDescent="0.2">
      <c r="A194" s="192" t="s">
        <v>1380</v>
      </c>
      <c r="B194" s="192" t="s">
        <v>40</v>
      </c>
      <c r="D194" s="192" t="s">
        <v>3998</v>
      </c>
      <c r="E194" s="224" t="s">
        <v>820</v>
      </c>
      <c r="H194" s="194" t="s">
        <v>820</v>
      </c>
      <c r="J194" s="194" t="s">
        <v>820</v>
      </c>
    </row>
    <row r="195" spans="1:10" x14ac:dyDescent="0.2">
      <c r="A195" s="192" t="s">
        <v>1381</v>
      </c>
      <c r="B195" s="192" t="s">
        <v>40</v>
      </c>
      <c r="D195" s="192" t="s">
        <v>3998</v>
      </c>
      <c r="E195" s="224" t="s">
        <v>820</v>
      </c>
      <c r="H195" s="194" t="s">
        <v>820</v>
      </c>
      <c r="J195" s="194" t="s">
        <v>820</v>
      </c>
    </row>
    <row r="196" spans="1:10" x14ac:dyDescent="0.2">
      <c r="A196" s="192" t="s">
        <v>1382</v>
      </c>
      <c r="B196" s="192" t="s">
        <v>40</v>
      </c>
      <c r="D196" s="192" t="s">
        <v>4019</v>
      </c>
      <c r="E196" s="224" t="s">
        <v>820</v>
      </c>
      <c r="H196" s="194" t="s">
        <v>820</v>
      </c>
      <c r="I196" s="192" t="s">
        <v>1383</v>
      </c>
      <c r="J196" s="194" t="s">
        <v>1384</v>
      </c>
    </row>
    <row r="197" spans="1:10" x14ac:dyDescent="0.2">
      <c r="A197" s="192" t="s">
        <v>1385</v>
      </c>
      <c r="B197" s="192" t="s">
        <v>40</v>
      </c>
      <c r="D197" s="192" t="s">
        <v>3998</v>
      </c>
      <c r="E197" s="224" t="s">
        <v>820</v>
      </c>
      <c r="H197" s="194" t="s">
        <v>820</v>
      </c>
      <c r="J197" s="194" t="s">
        <v>820</v>
      </c>
    </row>
    <row r="198" spans="1:10" x14ac:dyDescent="0.2">
      <c r="A198" s="192" t="s">
        <v>1386</v>
      </c>
      <c r="B198" s="192" t="s">
        <v>40</v>
      </c>
      <c r="D198" s="192" t="s">
        <v>3998</v>
      </c>
      <c r="E198" s="224" t="s">
        <v>820</v>
      </c>
      <c r="H198" s="194" t="s">
        <v>820</v>
      </c>
      <c r="J198" s="194" t="s">
        <v>820</v>
      </c>
    </row>
    <row r="199" spans="1:10" x14ac:dyDescent="0.2">
      <c r="A199" s="192" t="s">
        <v>1387</v>
      </c>
      <c r="B199" s="192" t="s">
        <v>40</v>
      </c>
      <c r="D199" s="192" t="s">
        <v>5238</v>
      </c>
      <c r="E199" s="224" t="s">
        <v>820</v>
      </c>
      <c r="H199" s="194" t="s">
        <v>820</v>
      </c>
      <c r="I199" s="192" t="s">
        <v>1383</v>
      </c>
      <c r="J199" s="194" t="s">
        <v>1388</v>
      </c>
    </row>
    <row r="200" spans="1:10" x14ac:dyDescent="0.2">
      <c r="A200" s="192" t="s">
        <v>944</v>
      </c>
      <c r="B200" s="192" t="s">
        <v>40</v>
      </c>
      <c r="D200" s="192" t="s">
        <v>5237</v>
      </c>
      <c r="E200" s="224" t="s">
        <v>820</v>
      </c>
      <c r="H200" s="194" t="s">
        <v>820</v>
      </c>
      <c r="I200" s="192" t="s">
        <v>821</v>
      </c>
      <c r="J200" s="194" t="s">
        <v>1389</v>
      </c>
    </row>
    <row r="201" spans="1:10" x14ac:dyDescent="0.2">
      <c r="A201" s="192" t="s">
        <v>946</v>
      </c>
      <c r="B201" s="192" t="s">
        <v>40</v>
      </c>
      <c r="D201" s="192" t="s">
        <v>5237</v>
      </c>
      <c r="E201" s="224" t="s">
        <v>820</v>
      </c>
      <c r="H201" s="194" t="s">
        <v>820</v>
      </c>
      <c r="I201" s="192" t="s">
        <v>821</v>
      </c>
      <c r="J201" s="194" t="s">
        <v>1389</v>
      </c>
    </row>
    <row r="202" spans="1:10" x14ac:dyDescent="0.2">
      <c r="A202" s="192" t="s">
        <v>1390</v>
      </c>
      <c r="B202" s="192" t="s">
        <v>114</v>
      </c>
      <c r="D202" s="192" t="s">
        <v>5237</v>
      </c>
      <c r="E202" s="224" t="s">
        <v>820</v>
      </c>
      <c r="H202" s="194" t="s">
        <v>115</v>
      </c>
      <c r="I202" s="192" t="s">
        <v>1172</v>
      </c>
      <c r="J202" s="194" t="s">
        <v>1391</v>
      </c>
    </row>
    <row r="203" spans="1:10" ht="25.5" x14ac:dyDescent="0.2">
      <c r="A203" s="192" t="s">
        <v>1392</v>
      </c>
      <c r="B203" s="192" t="s">
        <v>114</v>
      </c>
      <c r="D203" s="216" t="s">
        <v>5239</v>
      </c>
      <c r="E203" s="224" t="s">
        <v>820</v>
      </c>
      <c r="H203" s="194" t="s">
        <v>115</v>
      </c>
      <c r="I203" s="192" t="s">
        <v>1172</v>
      </c>
      <c r="J203" s="194" t="s">
        <v>1393</v>
      </c>
    </row>
    <row r="204" spans="1:10" ht="38.25" x14ac:dyDescent="0.2">
      <c r="A204" s="192" t="s">
        <v>1394</v>
      </c>
      <c r="B204" s="192" t="s">
        <v>40</v>
      </c>
      <c r="D204" s="192" t="s">
        <v>5238</v>
      </c>
      <c r="E204" s="224" t="s">
        <v>820</v>
      </c>
      <c r="H204" s="194" t="s">
        <v>820</v>
      </c>
      <c r="I204" s="192" t="s">
        <v>821</v>
      </c>
      <c r="J204" s="194" t="s">
        <v>1395</v>
      </c>
    </row>
    <row r="205" spans="1:10" ht="38.25" x14ac:dyDescent="0.2">
      <c r="A205" s="192" t="s">
        <v>1396</v>
      </c>
      <c r="B205" s="192" t="s">
        <v>40</v>
      </c>
      <c r="D205" s="192" t="s">
        <v>5238</v>
      </c>
      <c r="E205" s="224" t="s">
        <v>820</v>
      </c>
      <c r="H205" s="194" t="s">
        <v>820</v>
      </c>
      <c r="I205" s="192" t="s">
        <v>821</v>
      </c>
      <c r="J205" s="194" t="s">
        <v>1395</v>
      </c>
    </row>
    <row r="206" spans="1:10" s="221" customFormat="1" ht="102" x14ac:dyDescent="0.2">
      <c r="A206" s="217" t="s">
        <v>2773</v>
      </c>
      <c r="B206" s="217" t="s">
        <v>46</v>
      </c>
      <c r="C206" s="217" t="s">
        <v>41</v>
      </c>
      <c r="D206" s="214" t="s">
        <v>5237</v>
      </c>
      <c r="E206" s="227" t="s">
        <v>820</v>
      </c>
      <c r="F206" s="227" t="s">
        <v>41</v>
      </c>
      <c r="G206" s="219"/>
      <c r="H206" s="229" t="s">
        <v>2774</v>
      </c>
      <c r="I206" s="218" t="s">
        <v>48</v>
      </c>
      <c r="J206" s="220" t="s">
        <v>1398</v>
      </c>
    </row>
    <row r="207" spans="1:10" ht="25.5" x14ac:dyDescent="0.2">
      <c r="A207" s="192" t="s">
        <v>1399</v>
      </c>
      <c r="B207" s="192" t="s">
        <v>40</v>
      </c>
      <c r="E207" s="224" t="s">
        <v>820</v>
      </c>
      <c r="H207" s="194" t="s">
        <v>820</v>
      </c>
      <c r="J207" s="194" t="s">
        <v>1401</v>
      </c>
    </row>
    <row r="208" spans="1:10" ht="25.5" x14ac:dyDescent="0.2">
      <c r="A208" s="192" t="s">
        <v>1402</v>
      </c>
      <c r="B208" s="192" t="s">
        <v>40</v>
      </c>
      <c r="E208" s="224" t="s">
        <v>820</v>
      </c>
      <c r="H208" s="194" t="s">
        <v>820</v>
      </c>
      <c r="J208" s="194" t="s">
        <v>1403</v>
      </c>
    </row>
    <row r="209" spans="1:10" x14ac:dyDescent="0.2">
      <c r="A209" s="192" t="s">
        <v>2775</v>
      </c>
      <c r="B209" s="192" t="s">
        <v>40</v>
      </c>
      <c r="C209" s="192" t="s">
        <v>41</v>
      </c>
      <c r="D209" s="192" t="s">
        <v>5237</v>
      </c>
    </row>
    <row r="210" spans="1:10" x14ac:dyDescent="0.2">
      <c r="A210" s="207" t="s">
        <v>2776</v>
      </c>
      <c r="B210" s="192" t="s">
        <v>40</v>
      </c>
      <c r="C210" s="192" t="s">
        <v>41</v>
      </c>
      <c r="D210" s="192" t="s">
        <v>5237</v>
      </c>
    </row>
    <row r="211" spans="1:10" ht="15" x14ac:dyDescent="0.25">
      <c r="A211" s="222" t="s">
        <v>2777</v>
      </c>
      <c r="B211" s="192" t="s">
        <v>40</v>
      </c>
      <c r="C211" s="192" t="s">
        <v>41</v>
      </c>
      <c r="D211" s="192" t="s">
        <v>5237</v>
      </c>
    </row>
    <row r="212" spans="1:10" x14ac:dyDescent="0.2">
      <c r="A212" s="192" t="s">
        <v>2778</v>
      </c>
      <c r="B212" s="192" t="s">
        <v>40</v>
      </c>
      <c r="C212" s="192" t="s">
        <v>41</v>
      </c>
      <c r="D212" s="192" t="s">
        <v>5237</v>
      </c>
    </row>
    <row r="213" spans="1:10" x14ac:dyDescent="0.2">
      <c r="A213" s="192" t="s">
        <v>2779</v>
      </c>
      <c r="B213" s="192" t="s">
        <v>40</v>
      </c>
      <c r="C213" s="192" t="s">
        <v>41</v>
      </c>
      <c r="D213" s="192" t="s">
        <v>5237</v>
      </c>
    </row>
    <row r="214" spans="1:10" x14ac:dyDescent="0.2">
      <c r="A214" s="192" t="s">
        <v>2780</v>
      </c>
      <c r="B214" s="192" t="s">
        <v>40</v>
      </c>
      <c r="D214" s="192" t="s">
        <v>5237</v>
      </c>
    </row>
    <row r="215" spans="1:10" x14ac:dyDescent="0.2">
      <c r="A215" s="192" t="s">
        <v>2781</v>
      </c>
      <c r="B215" s="192" t="s">
        <v>40</v>
      </c>
      <c r="C215" s="192" t="s">
        <v>41</v>
      </c>
      <c r="D215" s="192" t="s">
        <v>5237</v>
      </c>
    </row>
    <row r="216" spans="1:10" x14ac:dyDescent="0.2">
      <c r="A216" s="192" t="s">
        <v>2782</v>
      </c>
      <c r="B216" s="192" t="s">
        <v>40</v>
      </c>
      <c r="C216" s="192" t="s">
        <v>41</v>
      </c>
      <c r="D216" s="192" t="s">
        <v>5237</v>
      </c>
    </row>
    <row r="217" spans="1:10" x14ac:dyDescent="0.2">
      <c r="A217" s="192" t="s">
        <v>2783</v>
      </c>
      <c r="B217" s="192" t="s">
        <v>40</v>
      </c>
      <c r="C217" s="192" t="s">
        <v>41</v>
      </c>
      <c r="D217" s="192" t="s">
        <v>5237</v>
      </c>
    </row>
    <row r="218" spans="1:10" x14ac:dyDescent="0.2">
      <c r="A218" s="192" t="s">
        <v>2784</v>
      </c>
      <c r="B218" s="192" t="s">
        <v>40</v>
      </c>
      <c r="C218" s="192" t="s">
        <v>41</v>
      </c>
      <c r="D218" s="192" t="s">
        <v>5237</v>
      </c>
    </row>
    <row r="219" spans="1:10" x14ac:dyDescent="0.2">
      <c r="A219" s="192" t="s">
        <v>2785</v>
      </c>
      <c r="B219" s="192" t="s">
        <v>40</v>
      </c>
      <c r="C219" s="192" t="s">
        <v>41</v>
      </c>
      <c r="D219" s="192" t="s">
        <v>5237</v>
      </c>
    </row>
    <row r="220" spans="1:10" x14ac:dyDescent="0.2">
      <c r="A220" s="192" t="s">
        <v>2786</v>
      </c>
      <c r="B220" s="192" t="s">
        <v>40</v>
      </c>
      <c r="C220" s="192" t="s">
        <v>41</v>
      </c>
      <c r="D220" s="192" t="s">
        <v>5237</v>
      </c>
    </row>
    <row r="221" spans="1:10" x14ac:dyDescent="0.2">
      <c r="A221" s="192" t="s">
        <v>2787</v>
      </c>
      <c r="B221" s="192" t="s">
        <v>40</v>
      </c>
      <c r="D221" s="192" t="s">
        <v>5237</v>
      </c>
    </row>
    <row r="222" spans="1:10" x14ac:dyDescent="0.2">
      <c r="A222" s="192" t="s">
        <v>2788</v>
      </c>
      <c r="B222" s="192" t="s">
        <v>40</v>
      </c>
      <c r="C222" s="192" t="s">
        <v>41</v>
      </c>
      <c r="D222" s="192" t="s">
        <v>5237</v>
      </c>
    </row>
    <row r="223" spans="1:10" ht="25.5" x14ac:dyDescent="0.2">
      <c r="A223" s="230" t="s">
        <v>2789</v>
      </c>
      <c r="B223" s="231" t="s">
        <v>258</v>
      </c>
      <c r="D223" s="214" t="s">
        <v>5237</v>
      </c>
      <c r="E223" s="224" t="s">
        <v>820</v>
      </c>
      <c r="F223" s="228" t="s">
        <v>41</v>
      </c>
      <c r="H223" s="194" t="s">
        <v>680</v>
      </c>
      <c r="I223" s="192" t="s">
        <v>820</v>
      </c>
      <c r="J223" s="194" t="s">
        <v>2790</v>
      </c>
    </row>
    <row r="224" spans="1:10" ht="25.5" x14ac:dyDescent="0.2">
      <c r="A224" s="231" t="s">
        <v>1408</v>
      </c>
      <c r="B224" s="231" t="s">
        <v>40</v>
      </c>
      <c r="D224" s="214" t="s">
        <v>5237</v>
      </c>
      <c r="E224" s="224" t="s">
        <v>820</v>
      </c>
      <c r="F224" s="228" t="s">
        <v>71</v>
      </c>
      <c r="H224" s="235" t="s">
        <v>5262</v>
      </c>
      <c r="I224" s="192" t="s">
        <v>824</v>
      </c>
      <c r="J224" s="192"/>
    </row>
    <row r="225" spans="1:10" x14ac:dyDescent="0.2">
      <c r="A225" s="231" t="s">
        <v>1410</v>
      </c>
      <c r="B225" s="231" t="s">
        <v>40</v>
      </c>
      <c r="D225" s="214" t="s">
        <v>5237</v>
      </c>
      <c r="E225" s="224" t="s">
        <v>71</v>
      </c>
      <c r="F225" s="228" t="s">
        <v>71</v>
      </c>
      <c r="H225" s="197" t="s">
        <v>820</v>
      </c>
      <c r="I225" s="192" t="s">
        <v>821</v>
      </c>
      <c r="J225" s="192"/>
    </row>
    <row r="226" spans="1:10" x14ac:dyDescent="0.2">
      <c r="A226" s="231" t="s">
        <v>1413</v>
      </c>
      <c r="B226" s="231" t="s">
        <v>40</v>
      </c>
      <c r="D226" s="214" t="s">
        <v>5237</v>
      </c>
      <c r="E226" s="224" t="s">
        <v>71</v>
      </c>
      <c r="F226" s="228" t="s">
        <v>71</v>
      </c>
      <c r="H226" s="197" t="s">
        <v>820</v>
      </c>
      <c r="I226" s="192" t="s">
        <v>821</v>
      </c>
      <c r="J226" s="192"/>
    </row>
    <row r="227" spans="1:10" x14ac:dyDescent="0.2">
      <c r="A227" s="231" t="s">
        <v>1415</v>
      </c>
      <c r="B227" s="231" t="s">
        <v>40</v>
      </c>
      <c r="C227" s="214"/>
      <c r="D227" s="214" t="s">
        <v>5239</v>
      </c>
      <c r="E227" s="226" t="s">
        <v>820</v>
      </c>
      <c r="F227" s="228" t="s">
        <v>71</v>
      </c>
      <c r="H227" s="194" t="s">
        <v>820</v>
      </c>
      <c r="I227" s="192" t="s">
        <v>824</v>
      </c>
    </row>
    <row r="228" spans="1:10" s="207" customFormat="1" x14ac:dyDescent="0.2">
      <c r="A228" s="231" t="s">
        <v>2792</v>
      </c>
      <c r="B228" s="231" t="s">
        <v>40</v>
      </c>
      <c r="C228" s="214"/>
      <c r="D228" s="214" t="s">
        <v>5239</v>
      </c>
      <c r="E228" s="228"/>
      <c r="F228" s="228" t="s">
        <v>71</v>
      </c>
      <c r="G228" s="234"/>
      <c r="H228" s="203"/>
      <c r="J228" s="203"/>
    </row>
    <row r="229" spans="1:10" s="207" customFormat="1" x14ac:dyDescent="0.2">
      <c r="A229" s="231" t="s">
        <v>2793</v>
      </c>
      <c r="B229" s="231" t="s">
        <v>40</v>
      </c>
      <c r="C229" s="214"/>
      <c r="D229" s="214" t="s">
        <v>5239</v>
      </c>
      <c r="E229" s="228"/>
      <c r="F229" s="228" t="s">
        <v>71</v>
      </c>
      <c r="G229" s="234"/>
      <c r="H229" s="203"/>
      <c r="J229" s="203"/>
    </row>
    <row r="230" spans="1:10" s="207" customFormat="1" x14ac:dyDescent="0.2">
      <c r="A230" s="231" t="s">
        <v>2794</v>
      </c>
      <c r="B230" s="231" t="s">
        <v>40</v>
      </c>
      <c r="C230" s="214"/>
      <c r="D230" s="214" t="s">
        <v>5239</v>
      </c>
      <c r="E230" s="228"/>
      <c r="F230" s="228" t="s">
        <v>71</v>
      </c>
      <c r="G230" s="234"/>
      <c r="H230" s="203"/>
      <c r="J230" s="203"/>
    </row>
    <row r="231" spans="1:10" x14ac:dyDescent="0.2">
      <c r="A231" s="231" t="s">
        <v>5240</v>
      </c>
      <c r="B231" s="231" t="s">
        <v>40</v>
      </c>
      <c r="D231" s="214"/>
      <c r="F231" s="224" t="s">
        <v>41</v>
      </c>
      <c r="G231" s="234" t="s">
        <v>885</v>
      </c>
      <c r="J231" s="203" t="s">
        <v>5253</v>
      </c>
    </row>
    <row r="232" spans="1:10" x14ac:dyDescent="0.2">
      <c r="A232" s="231" t="s">
        <v>5241</v>
      </c>
      <c r="B232" s="231" t="s">
        <v>40</v>
      </c>
      <c r="D232" s="214"/>
      <c r="F232" s="224" t="s">
        <v>41</v>
      </c>
      <c r="G232" s="234" t="s">
        <v>5261</v>
      </c>
    </row>
    <row r="233" spans="1:10" x14ac:dyDescent="0.2">
      <c r="A233" s="231" t="s">
        <v>5242</v>
      </c>
      <c r="B233" s="231" t="s">
        <v>40</v>
      </c>
      <c r="D233" s="214"/>
      <c r="F233" s="224" t="s">
        <v>41</v>
      </c>
      <c r="G233" s="234" t="s">
        <v>5259</v>
      </c>
      <c r="J233" s="192" t="s">
        <v>5243</v>
      </c>
    </row>
    <row r="234" spans="1:10" ht="12.75" customHeight="1" x14ac:dyDescent="0.2">
      <c r="A234" s="231" t="s">
        <v>5244</v>
      </c>
      <c r="B234" s="231" t="s">
        <v>40</v>
      </c>
      <c r="D234" s="214"/>
      <c r="F234" s="224" t="s">
        <v>41</v>
      </c>
      <c r="G234" s="234">
        <v>2024</v>
      </c>
    </row>
    <row r="235" spans="1:10" x14ac:dyDescent="0.2">
      <c r="A235" s="231" t="s">
        <v>5245</v>
      </c>
      <c r="B235" s="231" t="s">
        <v>40</v>
      </c>
      <c r="D235" s="214"/>
      <c r="F235" s="224" t="s">
        <v>41</v>
      </c>
      <c r="G235" s="234" t="s">
        <v>5260</v>
      </c>
    </row>
    <row r="236" spans="1:10" x14ac:dyDescent="0.2">
      <c r="A236" s="231" t="s">
        <v>5246</v>
      </c>
      <c r="B236" s="231" t="s">
        <v>40</v>
      </c>
      <c r="D236" s="214"/>
      <c r="F236" s="224" t="s">
        <v>41</v>
      </c>
      <c r="G236" s="234" t="s">
        <v>5245</v>
      </c>
    </row>
  </sheetData>
  <autoFilter ref="A4:J227" xr:uid="{8F891929-F88C-4E5D-91AE-610B5565B67C}"/>
  <mergeCells count="1">
    <mergeCell ref="B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9C1C-6E72-4AAE-895F-3526E91EB6C2}">
  <sheetPr codeName="Sheet2"/>
  <dimension ref="A1:H28"/>
  <sheetViews>
    <sheetView workbookViewId="0">
      <pane ySplit="1" topLeftCell="A2" activePane="bottomLeft" state="frozen"/>
      <selection pane="bottomLeft" activeCell="B4" sqref="A1:H28"/>
    </sheetView>
  </sheetViews>
  <sheetFormatPr defaultColWidth="8.7109375" defaultRowHeight="15" x14ac:dyDescent="0.25"/>
  <cols>
    <col min="1" max="1" width="32.5703125" bestFit="1" customWidth="1"/>
    <col min="2" max="2" width="21.7109375" bestFit="1" customWidth="1"/>
    <col min="3" max="3" width="8.42578125" bestFit="1" customWidth="1"/>
    <col min="4" max="4" width="14.42578125" bestFit="1" customWidth="1"/>
    <col min="5" max="5" width="15.7109375" bestFit="1" customWidth="1"/>
    <col min="6" max="6" width="17" bestFit="1" customWidth="1"/>
    <col min="7" max="7" width="16" bestFit="1" customWidth="1"/>
    <col min="8" max="8" width="113.140625" bestFit="1" customWidth="1"/>
  </cols>
  <sheetData>
    <row r="1" spans="1:8" x14ac:dyDescent="0.25">
      <c r="A1" s="3" t="s">
        <v>32</v>
      </c>
      <c r="B1" s="3" t="s">
        <v>33</v>
      </c>
      <c r="C1" s="3" t="s">
        <v>34</v>
      </c>
      <c r="D1" s="3" t="s">
        <v>3</v>
      </c>
      <c r="E1" s="4" t="s">
        <v>35</v>
      </c>
      <c r="F1" s="3" t="s">
        <v>36</v>
      </c>
      <c r="G1" s="3" t="s">
        <v>37</v>
      </c>
      <c r="H1" s="3" t="s">
        <v>38</v>
      </c>
    </row>
    <row r="2" spans="1:8" x14ac:dyDescent="0.25">
      <c r="A2" s="138" t="s">
        <v>39</v>
      </c>
      <c r="B2" s="138" t="s">
        <v>40</v>
      </c>
      <c r="C2" s="138" t="s">
        <v>41</v>
      </c>
      <c r="D2" s="138" t="s">
        <v>41</v>
      </c>
      <c r="E2" s="139" t="s">
        <v>42</v>
      </c>
      <c r="F2" s="138"/>
      <c r="G2" s="139">
        <v>128</v>
      </c>
      <c r="H2" s="138" t="s">
        <v>43</v>
      </c>
    </row>
    <row r="3" spans="1:8" x14ac:dyDescent="0.25">
      <c r="A3" s="1" t="s">
        <v>38</v>
      </c>
      <c r="B3" s="1" t="s">
        <v>40</v>
      </c>
      <c r="C3" s="1" t="s">
        <v>41</v>
      </c>
      <c r="D3" s="1" t="s">
        <v>41</v>
      </c>
      <c r="E3" s="2" t="s">
        <v>42</v>
      </c>
      <c r="F3" s="1"/>
      <c r="G3" s="2">
        <v>255</v>
      </c>
      <c r="H3" s="1" t="s">
        <v>44</v>
      </c>
    </row>
    <row r="4" spans="1:8" x14ac:dyDescent="0.25">
      <c r="A4" s="258" t="s">
        <v>45</v>
      </c>
      <c r="B4" s="258" t="s">
        <v>46</v>
      </c>
      <c r="C4" s="258"/>
      <c r="D4" s="258"/>
      <c r="E4" s="259"/>
      <c r="F4" s="258" t="s">
        <v>47</v>
      </c>
      <c r="G4" s="259" t="s">
        <v>48</v>
      </c>
      <c r="H4" s="1" t="s">
        <v>49</v>
      </c>
    </row>
    <row r="5" spans="1:8" x14ac:dyDescent="0.25">
      <c r="A5" s="258"/>
      <c r="B5" s="258"/>
      <c r="C5" s="258"/>
      <c r="D5" s="258"/>
      <c r="E5" s="259"/>
      <c r="F5" s="258"/>
      <c r="G5" s="259"/>
    </row>
    <row r="6" spans="1:8" x14ac:dyDescent="0.25">
      <c r="A6" s="258"/>
      <c r="B6" s="258"/>
      <c r="C6" s="258"/>
      <c r="D6" s="258"/>
      <c r="E6" s="259"/>
      <c r="F6" s="258"/>
      <c r="G6" s="259"/>
      <c r="H6" s="1" t="s">
        <v>50</v>
      </c>
    </row>
    <row r="7" spans="1:8" ht="14.45" x14ac:dyDescent="0.25">
      <c r="A7" s="1" t="s">
        <v>51</v>
      </c>
      <c r="B7" s="1" t="s">
        <v>40</v>
      </c>
      <c r="C7" s="1"/>
      <c r="D7" s="1"/>
      <c r="E7" s="2"/>
      <c r="F7" s="1"/>
      <c r="G7" s="2">
        <v>64</v>
      </c>
      <c r="H7" s="1" t="s">
        <v>52</v>
      </c>
    </row>
    <row r="8" spans="1:8" x14ac:dyDescent="0.25">
      <c r="A8" s="1" t="s">
        <v>53</v>
      </c>
      <c r="B8" s="1" t="s">
        <v>40</v>
      </c>
      <c r="C8" s="1" t="s">
        <v>41</v>
      </c>
      <c r="D8" s="1" t="s">
        <v>41</v>
      </c>
      <c r="E8" s="2" t="s">
        <v>54</v>
      </c>
      <c r="F8" s="1"/>
      <c r="G8" s="2">
        <v>9</v>
      </c>
      <c r="H8" s="1" t="s">
        <v>55</v>
      </c>
    </row>
    <row r="9" spans="1:8" x14ac:dyDescent="0.25">
      <c r="A9" s="1" t="s">
        <v>56</v>
      </c>
      <c r="B9" s="1" t="s">
        <v>40</v>
      </c>
      <c r="C9" s="1" t="s">
        <v>41</v>
      </c>
      <c r="D9" s="1" t="s">
        <v>41</v>
      </c>
      <c r="E9" s="2" t="s">
        <v>57</v>
      </c>
      <c r="F9" s="1"/>
      <c r="G9" s="2">
        <v>64</v>
      </c>
      <c r="H9" s="1" t="s">
        <v>58</v>
      </c>
    </row>
    <row r="10" spans="1:8" ht="14.45" x14ac:dyDescent="0.25">
      <c r="A10" s="1" t="s">
        <v>59</v>
      </c>
      <c r="B10" s="1" t="s">
        <v>60</v>
      </c>
      <c r="C10" s="1"/>
      <c r="D10" s="1"/>
      <c r="E10" s="2"/>
      <c r="F10" s="1" t="s">
        <v>61</v>
      </c>
      <c r="G10" s="2"/>
      <c r="H10" s="1" t="s">
        <v>62</v>
      </c>
    </row>
    <row r="11" spans="1:8" x14ac:dyDescent="0.25">
      <c r="A11" s="1" t="s">
        <v>63</v>
      </c>
      <c r="B11" s="1" t="s">
        <v>40</v>
      </c>
      <c r="C11" s="1" t="s">
        <v>41</v>
      </c>
      <c r="D11" s="1" t="s">
        <v>41</v>
      </c>
      <c r="E11" s="2">
        <v>9596543211</v>
      </c>
      <c r="F11" s="1"/>
      <c r="G11" s="2">
        <v>64</v>
      </c>
      <c r="H11" s="1" t="s">
        <v>64</v>
      </c>
    </row>
    <row r="12" spans="1:8" ht="14.45" x14ac:dyDescent="0.25">
      <c r="A12" s="1" t="s">
        <v>65</v>
      </c>
      <c r="B12" s="1" t="s">
        <v>40</v>
      </c>
      <c r="C12" s="1"/>
      <c r="D12" s="1"/>
      <c r="E12" s="2"/>
      <c r="F12" s="1"/>
      <c r="G12" s="2">
        <v>64</v>
      </c>
      <c r="H12" s="1" t="s">
        <v>66</v>
      </c>
    </row>
    <row r="13" spans="1:8" ht="14.45" x14ac:dyDescent="0.25">
      <c r="A13" s="1" t="s">
        <v>67</v>
      </c>
      <c r="B13" s="1" t="s">
        <v>40</v>
      </c>
      <c r="C13" s="1"/>
      <c r="D13" s="1" t="s">
        <v>41</v>
      </c>
      <c r="E13" s="2" t="s">
        <v>68</v>
      </c>
      <c r="F13" s="1"/>
      <c r="G13" s="2"/>
      <c r="H13" s="1" t="s">
        <v>69</v>
      </c>
    </row>
    <row r="14" spans="1:8" ht="14.45" x14ac:dyDescent="0.25">
      <c r="A14" s="1" t="s">
        <v>70</v>
      </c>
      <c r="B14" s="1" t="s">
        <v>40</v>
      </c>
      <c r="C14" s="1"/>
      <c r="D14" s="1" t="s">
        <v>71</v>
      </c>
      <c r="E14" s="2" t="s">
        <v>72</v>
      </c>
      <c r="F14" s="1"/>
      <c r="G14" s="2"/>
      <c r="H14" s="1" t="s">
        <v>69</v>
      </c>
    </row>
    <row r="15" spans="1:8" ht="14.45" x14ac:dyDescent="0.25">
      <c r="A15" s="1" t="s">
        <v>73</v>
      </c>
      <c r="B15" s="1" t="s">
        <v>40</v>
      </c>
      <c r="C15" s="1"/>
      <c r="D15" s="1" t="s">
        <v>41</v>
      </c>
      <c r="E15" s="2" t="s">
        <v>74</v>
      </c>
      <c r="F15" s="1"/>
      <c r="G15" s="2"/>
      <c r="H15" s="1" t="s">
        <v>69</v>
      </c>
    </row>
    <row r="16" spans="1:8" ht="14.45" x14ac:dyDescent="0.25">
      <c r="A16" s="1" t="s">
        <v>75</v>
      </c>
      <c r="B16" s="1" t="s">
        <v>40</v>
      </c>
      <c r="C16" s="1"/>
      <c r="D16" s="1" t="s">
        <v>41</v>
      </c>
      <c r="E16" s="2" t="s">
        <v>76</v>
      </c>
      <c r="F16" s="1"/>
      <c r="G16" s="2"/>
      <c r="H16" s="1" t="s">
        <v>69</v>
      </c>
    </row>
    <row r="17" spans="1:8" ht="14.45" x14ac:dyDescent="0.25">
      <c r="A17" s="1" t="s">
        <v>77</v>
      </c>
      <c r="B17" s="1" t="s">
        <v>40</v>
      </c>
      <c r="C17" s="1"/>
      <c r="D17" s="1" t="s">
        <v>41</v>
      </c>
      <c r="E17" s="2">
        <v>530068</v>
      </c>
      <c r="F17" s="1"/>
      <c r="G17" s="2"/>
      <c r="H17" s="1" t="s">
        <v>69</v>
      </c>
    </row>
    <row r="18" spans="1:8" x14ac:dyDescent="0.25">
      <c r="A18" s="1" t="s">
        <v>2830</v>
      </c>
      <c r="B18" s="1" t="s">
        <v>40</v>
      </c>
      <c r="C18" s="1" t="s">
        <v>41</v>
      </c>
      <c r="D18" s="1" t="s">
        <v>41</v>
      </c>
      <c r="E18" s="2" t="s">
        <v>79</v>
      </c>
      <c r="F18" s="1"/>
      <c r="G18" s="2"/>
      <c r="H18" s="1" t="s">
        <v>69</v>
      </c>
    </row>
    <row r="19" spans="1:8" ht="14.45" x14ac:dyDescent="0.25">
      <c r="A19" s="1" t="s">
        <v>80</v>
      </c>
      <c r="B19" s="1" t="s">
        <v>40</v>
      </c>
      <c r="C19" s="1"/>
      <c r="D19" s="1" t="s">
        <v>41</v>
      </c>
      <c r="E19" s="2" t="s">
        <v>68</v>
      </c>
      <c r="F19" s="1"/>
      <c r="G19" s="2"/>
      <c r="H19" s="1" t="s">
        <v>81</v>
      </c>
    </row>
    <row r="20" spans="1:8" ht="14.45" x14ac:dyDescent="0.25">
      <c r="A20" s="1" t="s">
        <v>82</v>
      </c>
      <c r="B20" s="1" t="s">
        <v>40</v>
      </c>
      <c r="C20" s="1"/>
      <c r="D20" s="1" t="s">
        <v>71</v>
      </c>
      <c r="E20" s="2" t="s">
        <v>72</v>
      </c>
      <c r="F20" s="1"/>
      <c r="G20" s="2"/>
      <c r="H20" s="1" t="s">
        <v>81</v>
      </c>
    </row>
    <row r="21" spans="1:8" ht="14.45" x14ac:dyDescent="0.25">
      <c r="A21" s="1" t="s">
        <v>83</v>
      </c>
      <c r="B21" s="1" t="s">
        <v>40</v>
      </c>
      <c r="C21" s="1"/>
      <c r="D21" s="1" t="s">
        <v>41</v>
      </c>
      <c r="E21" s="2" t="s">
        <v>74</v>
      </c>
      <c r="F21" s="1"/>
      <c r="G21" s="2"/>
      <c r="H21" s="1" t="s">
        <v>81</v>
      </c>
    </row>
    <row r="22" spans="1:8" x14ac:dyDescent="0.25">
      <c r="A22" s="1" t="s">
        <v>84</v>
      </c>
      <c r="B22" s="1" t="s">
        <v>40</v>
      </c>
      <c r="C22" s="1"/>
      <c r="D22" s="1" t="s">
        <v>41</v>
      </c>
      <c r="E22" s="2" t="s">
        <v>76</v>
      </c>
      <c r="F22" s="1"/>
      <c r="G22" s="2"/>
      <c r="H22" s="1" t="s">
        <v>81</v>
      </c>
    </row>
    <row r="23" spans="1:8" x14ac:dyDescent="0.25">
      <c r="A23" s="1" t="s">
        <v>85</v>
      </c>
      <c r="B23" s="1" t="s">
        <v>40</v>
      </c>
      <c r="C23" s="1"/>
      <c r="D23" s="1" t="s">
        <v>41</v>
      </c>
      <c r="E23" s="2">
        <v>530068</v>
      </c>
      <c r="F23" s="1"/>
      <c r="G23" s="2"/>
      <c r="H23" s="1" t="s">
        <v>81</v>
      </c>
    </row>
    <row r="24" spans="1:8" x14ac:dyDescent="0.25">
      <c r="A24" s="1" t="s">
        <v>86</v>
      </c>
      <c r="B24" s="1" t="s">
        <v>40</v>
      </c>
      <c r="C24" s="1"/>
      <c r="D24" s="1" t="s">
        <v>41</v>
      </c>
      <c r="E24" s="2" t="s">
        <v>79</v>
      </c>
      <c r="F24" s="1"/>
      <c r="G24" s="2"/>
      <c r="H24" s="1" t="s">
        <v>81</v>
      </c>
    </row>
    <row r="25" spans="1:8" x14ac:dyDescent="0.25">
      <c r="A25" s="1" t="s">
        <v>87</v>
      </c>
      <c r="B25" s="1" t="s">
        <v>40</v>
      </c>
      <c r="C25" s="1"/>
      <c r="D25" s="1"/>
      <c r="E25" s="2"/>
      <c r="F25" s="1"/>
      <c r="G25" s="2">
        <v>64</v>
      </c>
      <c r="H25" s="1" t="s">
        <v>88</v>
      </c>
    </row>
    <row r="26" spans="1:8" x14ac:dyDescent="0.25">
      <c r="A26" s="1" t="s">
        <v>89</v>
      </c>
      <c r="B26" s="1" t="s">
        <v>40</v>
      </c>
      <c r="C26" s="1"/>
      <c r="D26" s="1"/>
      <c r="E26" s="2"/>
      <c r="F26" s="1"/>
      <c r="G26" s="2">
        <v>64</v>
      </c>
      <c r="H26" s="1" t="s">
        <v>90</v>
      </c>
    </row>
    <row r="27" spans="1:8" x14ac:dyDescent="0.25">
      <c r="A27" s="1" t="s">
        <v>91</v>
      </c>
      <c r="B27" s="1" t="s">
        <v>40</v>
      </c>
      <c r="C27" s="1"/>
      <c r="D27" s="1"/>
      <c r="E27" s="2"/>
      <c r="F27" s="1"/>
      <c r="G27" s="2">
        <v>64</v>
      </c>
      <c r="H27" s="1" t="s">
        <v>92</v>
      </c>
    </row>
    <row r="28" spans="1:8" x14ac:dyDescent="0.25">
      <c r="A28" s="1" t="s">
        <v>93</v>
      </c>
      <c r="B28" s="1" t="s">
        <v>40</v>
      </c>
      <c r="C28" s="1"/>
      <c r="D28" s="1"/>
      <c r="E28" s="2"/>
      <c r="F28" s="1"/>
      <c r="G28" s="2">
        <v>64</v>
      </c>
      <c r="H28" s="1" t="s">
        <v>94</v>
      </c>
    </row>
  </sheetData>
  <mergeCells count="7">
    <mergeCell ref="F4:F6"/>
    <mergeCell ref="G4:G6"/>
    <mergeCell ref="A4:A6"/>
    <mergeCell ref="B4:B6"/>
    <mergeCell ref="C4:C6"/>
    <mergeCell ref="D4:D6"/>
    <mergeCell ref="E4:E6"/>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E597-1292-4FC6-8910-82916BB7F644}">
  <dimension ref="A1:J236"/>
  <sheetViews>
    <sheetView workbookViewId="0">
      <pane ySplit="4" topLeftCell="A5" activePane="bottomLeft" state="frozen"/>
      <selection pane="bottomLeft" activeCell="H14" sqref="H14"/>
    </sheetView>
  </sheetViews>
  <sheetFormatPr defaultRowHeight="12.75" customHeight="1" x14ac:dyDescent="0.2"/>
  <cols>
    <col min="1" max="1" width="46.28515625" style="192" bestFit="1" customWidth="1"/>
    <col min="2" max="2" width="22.85546875" style="192" bestFit="1" customWidth="1"/>
    <col min="3" max="3" width="7.42578125" style="192" customWidth="1"/>
    <col min="4" max="4" width="27.28515625" style="192" bestFit="1" customWidth="1"/>
    <col min="5" max="5" width="9.140625" style="224" bestFit="1" customWidth="1"/>
    <col min="6" max="6" width="15.5703125" style="224" bestFit="1" customWidth="1"/>
    <col min="7" max="7" width="25" style="193" bestFit="1" customWidth="1"/>
    <col min="8" max="8" width="42.28515625" style="194" customWidth="1"/>
    <col min="9" max="9" width="16.28515625" style="192" bestFit="1" customWidth="1"/>
    <col min="10" max="10" width="92.140625" style="194" customWidth="1"/>
    <col min="11" max="16384" width="9.140625" style="192"/>
  </cols>
  <sheetData>
    <row r="1" spans="1:10" x14ac:dyDescent="0.2">
      <c r="A1" s="198" t="s">
        <v>861</v>
      </c>
      <c r="B1" s="263" t="s">
        <v>2768</v>
      </c>
      <c r="C1" s="263"/>
      <c r="D1" s="263"/>
      <c r="E1" s="263"/>
      <c r="F1" s="263"/>
      <c r="G1" s="263"/>
      <c r="H1" s="263"/>
      <c r="I1" s="263"/>
      <c r="J1" s="263"/>
    </row>
    <row r="2" spans="1:10" x14ac:dyDescent="0.2">
      <c r="A2" s="18" t="str">
        <f>HYPERLINK("#'Summary'!A1","Back To Summary")</f>
        <v>Back To Summary</v>
      </c>
    </row>
    <row r="4" spans="1:10" x14ac:dyDescent="0.2">
      <c r="A4" s="198" t="s">
        <v>32</v>
      </c>
      <c r="B4" s="198" t="s">
        <v>33</v>
      </c>
      <c r="C4" s="198" t="s">
        <v>2808</v>
      </c>
      <c r="D4" s="198" t="s">
        <v>5236</v>
      </c>
      <c r="E4" s="225" t="s">
        <v>34</v>
      </c>
      <c r="F4" s="225" t="s">
        <v>3</v>
      </c>
      <c r="G4" s="199" t="s">
        <v>35</v>
      </c>
      <c r="H4" s="200" t="s">
        <v>36</v>
      </c>
      <c r="I4" s="198" t="s">
        <v>37</v>
      </c>
      <c r="J4" s="200" t="s">
        <v>38</v>
      </c>
    </row>
    <row r="5" spans="1:10" ht="39" x14ac:dyDescent="0.25">
      <c r="A5" s="192" t="s">
        <v>1084</v>
      </c>
      <c r="B5" s="192" t="s">
        <v>40</v>
      </c>
      <c r="E5" s="224" t="s">
        <v>41</v>
      </c>
      <c r="F5" s="224" t="s">
        <v>41</v>
      </c>
      <c r="G5" s="202" t="s">
        <v>1665</v>
      </c>
      <c r="H5" s="194" t="s">
        <v>5247</v>
      </c>
      <c r="J5" s="194" t="s">
        <v>1085</v>
      </c>
    </row>
    <row r="6" spans="1:10" x14ac:dyDescent="0.2">
      <c r="A6" s="192" t="s">
        <v>1086</v>
      </c>
      <c r="B6" s="192" t="s">
        <v>40</v>
      </c>
      <c r="D6" s="192" t="s">
        <v>5237</v>
      </c>
      <c r="E6" s="224" t="s">
        <v>820</v>
      </c>
      <c r="G6" s="204" t="s">
        <v>2769</v>
      </c>
      <c r="H6" s="194" t="s">
        <v>820</v>
      </c>
      <c r="I6" s="192" t="s">
        <v>821</v>
      </c>
      <c r="J6" s="194" t="s">
        <v>1088</v>
      </c>
    </row>
    <row r="7" spans="1:10" x14ac:dyDescent="0.2">
      <c r="A7" s="192" t="s">
        <v>1089</v>
      </c>
      <c r="B7" s="192" t="s">
        <v>40</v>
      </c>
      <c r="D7" s="192" t="s">
        <v>5237</v>
      </c>
      <c r="E7" s="224" t="s">
        <v>820</v>
      </c>
      <c r="G7" s="213" t="s">
        <v>2769</v>
      </c>
      <c r="H7" s="194" t="s">
        <v>820</v>
      </c>
      <c r="I7" s="192" t="s">
        <v>821</v>
      </c>
      <c r="J7" s="194" t="s">
        <v>1088</v>
      </c>
    </row>
    <row r="8" spans="1:10" x14ac:dyDescent="0.2">
      <c r="A8" s="192" t="s">
        <v>1090</v>
      </c>
      <c r="B8" s="192" t="s">
        <v>40</v>
      </c>
      <c r="D8" s="192" t="s">
        <v>5237</v>
      </c>
      <c r="E8" s="224" t="s">
        <v>41</v>
      </c>
      <c r="F8" s="224" t="s">
        <v>41</v>
      </c>
      <c r="G8" s="204" t="s">
        <v>2769</v>
      </c>
      <c r="H8" s="194" t="s">
        <v>820</v>
      </c>
      <c r="I8" s="192" t="s">
        <v>821</v>
      </c>
      <c r="J8" s="194" t="s">
        <v>1091</v>
      </c>
    </row>
    <row r="9" spans="1:10" x14ac:dyDescent="0.2">
      <c r="A9" s="192" t="s">
        <v>1092</v>
      </c>
      <c r="B9" s="192" t="s">
        <v>40</v>
      </c>
      <c r="C9" s="192" t="s">
        <v>41</v>
      </c>
      <c r="D9" s="192" t="s">
        <v>5237</v>
      </c>
      <c r="E9" s="224" t="s">
        <v>41</v>
      </c>
      <c r="F9" s="224" t="s">
        <v>41</v>
      </c>
      <c r="G9" s="204" t="s">
        <v>2769</v>
      </c>
      <c r="H9" s="194" t="s">
        <v>820</v>
      </c>
      <c r="I9" s="192" t="s">
        <v>821</v>
      </c>
      <c r="J9" s="194" t="s">
        <v>1093</v>
      </c>
    </row>
    <row r="10" spans="1:10" x14ac:dyDescent="0.2">
      <c r="A10" s="192" t="s">
        <v>1094</v>
      </c>
      <c r="B10" s="192" t="s">
        <v>40</v>
      </c>
      <c r="D10" s="192" t="s">
        <v>5237</v>
      </c>
      <c r="E10" s="224" t="s">
        <v>820</v>
      </c>
      <c r="G10" s="204" t="s">
        <v>2769</v>
      </c>
      <c r="H10" s="194" t="s">
        <v>820</v>
      </c>
      <c r="I10" s="192" t="s">
        <v>821</v>
      </c>
      <c r="J10" s="194" t="s">
        <v>1095</v>
      </c>
    </row>
    <row r="11" spans="1:10" x14ac:dyDescent="0.2">
      <c r="A11" s="192" t="s">
        <v>1096</v>
      </c>
      <c r="B11" s="192" t="s">
        <v>40</v>
      </c>
      <c r="C11" s="192" t="s">
        <v>41</v>
      </c>
      <c r="D11" s="192" t="s">
        <v>5237</v>
      </c>
      <c r="E11" s="224" t="s">
        <v>820</v>
      </c>
      <c r="G11" s="204" t="s">
        <v>2769</v>
      </c>
      <c r="H11" s="194" t="s">
        <v>820</v>
      </c>
      <c r="I11" s="192" t="s">
        <v>821</v>
      </c>
      <c r="J11" s="194" t="s">
        <v>1097</v>
      </c>
    </row>
    <row r="12" spans="1:10" x14ac:dyDescent="0.2">
      <c r="A12" s="192" t="s">
        <v>622</v>
      </c>
      <c r="B12" s="192" t="s">
        <v>40</v>
      </c>
      <c r="D12" s="192" t="s">
        <v>5237</v>
      </c>
      <c r="E12" s="224" t="s">
        <v>820</v>
      </c>
      <c r="G12" s="204"/>
      <c r="I12" s="192" t="s">
        <v>821</v>
      </c>
      <c r="J12" s="194" t="s">
        <v>1099</v>
      </c>
    </row>
    <row r="13" spans="1:10" x14ac:dyDescent="0.2">
      <c r="A13" s="192" t="s">
        <v>624</v>
      </c>
      <c r="B13" s="192" t="s">
        <v>40</v>
      </c>
      <c r="C13" s="192" t="s">
        <v>41</v>
      </c>
      <c r="D13" s="192" t="s">
        <v>5237</v>
      </c>
      <c r="E13" s="224" t="s">
        <v>820</v>
      </c>
      <c r="G13" s="204"/>
      <c r="I13" s="192" t="s">
        <v>821</v>
      </c>
      <c r="J13" s="194" t="s">
        <v>1100</v>
      </c>
    </row>
    <row r="14" spans="1:10" x14ac:dyDescent="0.2">
      <c r="A14" s="192" t="s">
        <v>1101</v>
      </c>
      <c r="B14" s="192" t="s">
        <v>40</v>
      </c>
      <c r="C14" s="192" t="s">
        <v>41</v>
      </c>
      <c r="D14" s="192" t="s">
        <v>5237</v>
      </c>
      <c r="E14" s="224" t="s">
        <v>41</v>
      </c>
      <c r="F14" s="224" t="s">
        <v>41</v>
      </c>
      <c r="G14" s="204" t="s">
        <v>2770</v>
      </c>
      <c r="H14" s="194" t="s">
        <v>820</v>
      </c>
      <c r="I14" s="192" t="s">
        <v>1102</v>
      </c>
      <c r="J14" s="194" t="s">
        <v>1103</v>
      </c>
    </row>
    <row r="15" spans="1:10" x14ac:dyDescent="0.2">
      <c r="A15" s="192" t="s">
        <v>1104</v>
      </c>
      <c r="B15" s="192" t="s">
        <v>40</v>
      </c>
      <c r="D15" s="192" t="s">
        <v>5237</v>
      </c>
      <c r="E15" s="224" t="s">
        <v>820</v>
      </c>
      <c r="G15" s="204"/>
      <c r="H15" s="194" t="s">
        <v>820</v>
      </c>
      <c r="I15" s="192" t="s">
        <v>821</v>
      </c>
      <c r="J15" s="194" t="s">
        <v>1105</v>
      </c>
    </row>
    <row r="16" spans="1:10" x14ac:dyDescent="0.2">
      <c r="A16" s="192" t="s">
        <v>1106</v>
      </c>
      <c r="B16" s="192" t="s">
        <v>40</v>
      </c>
      <c r="C16" s="192" t="s">
        <v>41</v>
      </c>
      <c r="D16" s="192" t="s">
        <v>5237</v>
      </c>
      <c r="E16" s="224" t="s">
        <v>820</v>
      </c>
      <c r="G16" s="204"/>
      <c r="H16" s="194" t="s">
        <v>820</v>
      </c>
      <c r="I16" s="192" t="s">
        <v>821</v>
      </c>
      <c r="J16" s="194" t="s">
        <v>1107</v>
      </c>
    </row>
    <row r="17" spans="1:10" x14ac:dyDescent="0.2">
      <c r="A17" s="192" t="s">
        <v>1108</v>
      </c>
      <c r="B17" s="192" t="s">
        <v>40</v>
      </c>
      <c r="D17" s="192" t="s">
        <v>5237</v>
      </c>
      <c r="E17" s="224" t="s">
        <v>41</v>
      </c>
      <c r="F17" s="224" t="s">
        <v>41</v>
      </c>
      <c r="G17" s="204" t="s">
        <v>918</v>
      </c>
      <c r="H17" s="194" t="s">
        <v>820</v>
      </c>
      <c r="I17" s="192" t="s">
        <v>821</v>
      </c>
      <c r="J17" s="194" t="s">
        <v>1109</v>
      </c>
    </row>
    <row r="18" spans="1:10" x14ac:dyDescent="0.2">
      <c r="A18" s="192" t="s">
        <v>1110</v>
      </c>
      <c r="B18" s="192" t="s">
        <v>40</v>
      </c>
      <c r="C18" s="192" t="s">
        <v>41</v>
      </c>
      <c r="D18" s="192" t="s">
        <v>5237</v>
      </c>
      <c r="E18" s="224" t="s">
        <v>41</v>
      </c>
      <c r="F18" s="224" t="s">
        <v>41</v>
      </c>
      <c r="G18" s="204" t="s">
        <v>923</v>
      </c>
      <c r="H18" s="194" t="s">
        <v>820</v>
      </c>
      <c r="I18" s="192" t="s">
        <v>821</v>
      </c>
      <c r="J18" s="194" t="s">
        <v>1111</v>
      </c>
    </row>
    <row r="19" spans="1:10" x14ac:dyDescent="0.2">
      <c r="A19" s="192" t="s">
        <v>1112</v>
      </c>
      <c r="B19" s="192" t="s">
        <v>40</v>
      </c>
      <c r="C19" s="192" t="s">
        <v>41</v>
      </c>
      <c r="D19" s="192" t="s">
        <v>5237</v>
      </c>
      <c r="E19" s="224" t="s">
        <v>41</v>
      </c>
      <c r="F19" s="224" t="s">
        <v>41</v>
      </c>
      <c r="G19" s="204">
        <v>90994</v>
      </c>
      <c r="H19" s="194" t="s">
        <v>820</v>
      </c>
      <c r="I19" s="192" t="s">
        <v>824</v>
      </c>
      <c r="J19" s="194" t="s">
        <v>1113</v>
      </c>
    </row>
    <row r="20" spans="1:10" x14ac:dyDescent="0.2">
      <c r="A20" s="192" t="s">
        <v>1114</v>
      </c>
      <c r="B20" s="192" t="s">
        <v>40</v>
      </c>
      <c r="D20" s="192" t="s">
        <v>4019</v>
      </c>
      <c r="E20" s="224" t="s">
        <v>820</v>
      </c>
      <c r="G20" s="204" t="s">
        <v>918</v>
      </c>
      <c r="H20" s="194" t="s">
        <v>820</v>
      </c>
      <c r="I20" s="192" t="s">
        <v>821</v>
      </c>
      <c r="J20" s="194" t="s">
        <v>1115</v>
      </c>
    </row>
    <row r="21" spans="1:10" x14ac:dyDescent="0.2">
      <c r="A21" s="192" t="s">
        <v>1116</v>
      </c>
      <c r="B21" s="192" t="s">
        <v>40</v>
      </c>
      <c r="D21" s="192" t="s">
        <v>4019</v>
      </c>
      <c r="E21" s="224" t="s">
        <v>820</v>
      </c>
      <c r="G21" s="204" t="s">
        <v>923</v>
      </c>
      <c r="H21" s="194" t="s">
        <v>820</v>
      </c>
      <c r="I21" s="192" t="s">
        <v>821</v>
      </c>
      <c r="J21" s="194" t="s">
        <v>1117</v>
      </c>
    </row>
    <row r="22" spans="1:10" ht="25.5" x14ac:dyDescent="0.2">
      <c r="A22" s="192" t="s">
        <v>1118</v>
      </c>
      <c r="B22" s="192" t="s">
        <v>40</v>
      </c>
      <c r="D22" s="192" t="s">
        <v>4019</v>
      </c>
      <c r="E22" s="224" t="s">
        <v>820</v>
      </c>
      <c r="G22" s="204" t="s">
        <v>5248</v>
      </c>
      <c r="H22" s="223" t="s">
        <v>5249</v>
      </c>
      <c r="I22" s="192" t="s">
        <v>1119</v>
      </c>
      <c r="J22" s="194" t="s">
        <v>1120</v>
      </c>
    </row>
    <row r="23" spans="1:10" x14ac:dyDescent="0.2">
      <c r="A23" s="192" t="s">
        <v>1121</v>
      </c>
      <c r="B23" s="192" t="s">
        <v>40</v>
      </c>
      <c r="D23" s="192" t="s">
        <v>4019</v>
      </c>
      <c r="E23" s="224" t="s">
        <v>820</v>
      </c>
      <c r="G23" s="204"/>
      <c r="H23" s="194" t="s">
        <v>820</v>
      </c>
      <c r="I23" s="192" t="s">
        <v>824</v>
      </c>
      <c r="J23" s="194" t="s">
        <v>1122</v>
      </c>
    </row>
    <row r="24" spans="1:10" ht="25.5" x14ac:dyDescent="0.2">
      <c r="A24" s="192" t="s">
        <v>1123</v>
      </c>
      <c r="B24" s="192" t="s">
        <v>40</v>
      </c>
      <c r="D24" s="192" t="s">
        <v>3998</v>
      </c>
      <c r="E24" s="224" t="s">
        <v>820</v>
      </c>
      <c r="G24" s="204" t="s">
        <v>203</v>
      </c>
      <c r="H24" s="223" t="s">
        <v>5250</v>
      </c>
      <c r="J24" s="194" t="s">
        <v>1124</v>
      </c>
    </row>
    <row r="25" spans="1:10" x14ac:dyDescent="0.2">
      <c r="A25" s="192" t="s">
        <v>1125</v>
      </c>
      <c r="B25" s="192" t="s">
        <v>40</v>
      </c>
      <c r="D25" s="192" t="s">
        <v>3998</v>
      </c>
      <c r="E25" s="224" t="s">
        <v>820</v>
      </c>
      <c r="G25" s="193" t="s">
        <v>205</v>
      </c>
      <c r="H25" s="223" t="s">
        <v>820</v>
      </c>
      <c r="J25" s="194" t="s">
        <v>1124</v>
      </c>
    </row>
    <row r="26" spans="1:10" x14ac:dyDescent="0.2">
      <c r="A26" s="192" t="s">
        <v>1126</v>
      </c>
      <c r="B26" s="192" t="s">
        <v>40</v>
      </c>
      <c r="D26" s="192" t="s">
        <v>3998</v>
      </c>
      <c r="E26" s="224" t="s">
        <v>820</v>
      </c>
      <c r="G26" s="193" t="s">
        <v>207</v>
      </c>
      <c r="H26" s="223" t="s">
        <v>820</v>
      </c>
      <c r="J26" s="194" t="s">
        <v>1124</v>
      </c>
    </row>
    <row r="27" spans="1:10" x14ac:dyDescent="0.2">
      <c r="A27" s="192" t="s">
        <v>1127</v>
      </c>
      <c r="B27" s="192" t="s">
        <v>40</v>
      </c>
      <c r="D27" s="192" t="s">
        <v>3998</v>
      </c>
      <c r="E27" s="224" t="s">
        <v>820</v>
      </c>
      <c r="G27" s="193" t="s">
        <v>207</v>
      </c>
      <c r="H27" s="223" t="s">
        <v>820</v>
      </c>
      <c r="J27" s="194" t="s">
        <v>1124</v>
      </c>
    </row>
    <row r="28" spans="1:10" x14ac:dyDescent="0.2">
      <c r="A28" s="192" t="s">
        <v>1128</v>
      </c>
      <c r="B28" s="192" t="s">
        <v>40</v>
      </c>
      <c r="D28" s="192" t="s">
        <v>3998</v>
      </c>
      <c r="E28" s="224" t="s">
        <v>820</v>
      </c>
      <c r="G28" s="193">
        <v>0</v>
      </c>
      <c r="H28" s="223" t="s">
        <v>820</v>
      </c>
      <c r="J28" s="194" t="s">
        <v>1124</v>
      </c>
    </row>
    <row r="29" spans="1:10" x14ac:dyDescent="0.2">
      <c r="A29" s="192" t="s">
        <v>1129</v>
      </c>
      <c r="B29" s="192" t="s">
        <v>40</v>
      </c>
      <c r="D29" s="192" t="s">
        <v>3998</v>
      </c>
      <c r="E29" s="224" t="s">
        <v>820</v>
      </c>
      <c r="G29" s="193" t="s">
        <v>1674</v>
      </c>
      <c r="H29" s="223" t="s">
        <v>820</v>
      </c>
      <c r="J29" s="194" t="s">
        <v>1124</v>
      </c>
    </row>
    <row r="30" spans="1:10" x14ac:dyDescent="0.2">
      <c r="A30" s="192" t="s">
        <v>1130</v>
      </c>
      <c r="B30" s="192" t="s">
        <v>40</v>
      </c>
      <c r="D30" s="192" t="s">
        <v>5238</v>
      </c>
      <c r="E30" s="224" t="s">
        <v>820</v>
      </c>
      <c r="H30" s="194" t="s">
        <v>820</v>
      </c>
      <c r="I30" s="192" t="s">
        <v>821</v>
      </c>
      <c r="J30" s="194" t="s">
        <v>1131</v>
      </c>
    </row>
    <row r="31" spans="1:10" x14ac:dyDescent="0.2">
      <c r="A31" s="192" t="s">
        <v>1132</v>
      </c>
      <c r="B31" s="192" t="s">
        <v>40</v>
      </c>
      <c r="D31" s="192" t="s">
        <v>5238</v>
      </c>
      <c r="E31" s="224" t="s">
        <v>820</v>
      </c>
      <c r="H31" s="194" t="s">
        <v>820</v>
      </c>
      <c r="I31" s="192" t="s">
        <v>821</v>
      </c>
      <c r="J31" s="194" t="s">
        <v>1133</v>
      </c>
    </row>
    <row r="32" spans="1:10" x14ac:dyDescent="0.2">
      <c r="A32" s="192" t="s">
        <v>1134</v>
      </c>
      <c r="B32" s="192" t="s">
        <v>40</v>
      </c>
      <c r="D32" s="192" t="s">
        <v>5238</v>
      </c>
      <c r="E32" s="224" t="s">
        <v>820</v>
      </c>
      <c r="H32" s="194" t="s">
        <v>820</v>
      </c>
      <c r="I32" s="192" t="s">
        <v>1119</v>
      </c>
      <c r="J32" s="194" t="s">
        <v>1134</v>
      </c>
    </row>
    <row r="33" spans="1:10" x14ac:dyDescent="0.2">
      <c r="A33" s="192" t="s">
        <v>1135</v>
      </c>
      <c r="B33" s="192" t="s">
        <v>40</v>
      </c>
      <c r="D33" s="192" t="s">
        <v>5238</v>
      </c>
      <c r="E33" s="224" t="s">
        <v>820</v>
      </c>
      <c r="H33" s="194" t="s">
        <v>820</v>
      </c>
      <c r="I33" s="192" t="s">
        <v>824</v>
      </c>
      <c r="J33" s="194" t="s">
        <v>1136</v>
      </c>
    </row>
    <row r="34" spans="1:10" x14ac:dyDescent="0.2">
      <c r="A34" s="192" t="s">
        <v>1137</v>
      </c>
      <c r="B34" s="192" t="s">
        <v>40</v>
      </c>
      <c r="D34" s="192" t="s">
        <v>3998</v>
      </c>
      <c r="E34" s="224" t="s">
        <v>820</v>
      </c>
      <c r="H34" s="194" t="s">
        <v>820</v>
      </c>
      <c r="J34" s="194" t="s">
        <v>1138</v>
      </c>
    </row>
    <row r="35" spans="1:10" x14ac:dyDescent="0.2">
      <c r="A35" s="192" t="s">
        <v>1139</v>
      </c>
      <c r="B35" s="192" t="s">
        <v>40</v>
      </c>
      <c r="D35" s="192" t="s">
        <v>3998</v>
      </c>
      <c r="E35" s="224" t="s">
        <v>820</v>
      </c>
      <c r="H35" s="194" t="s">
        <v>820</v>
      </c>
      <c r="J35" s="194" t="s">
        <v>1138</v>
      </c>
    </row>
    <row r="36" spans="1:10" x14ac:dyDescent="0.2">
      <c r="A36" s="192" t="s">
        <v>1140</v>
      </c>
      <c r="B36" s="192" t="s">
        <v>40</v>
      </c>
      <c r="D36" s="192" t="s">
        <v>3998</v>
      </c>
      <c r="E36" s="224" t="s">
        <v>820</v>
      </c>
      <c r="H36" s="194" t="s">
        <v>820</v>
      </c>
      <c r="J36" s="194" t="s">
        <v>1138</v>
      </c>
    </row>
    <row r="37" spans="1:10" x14ac:dyDescent="0.2">
      <c r="A37" s="192" t="s">
        <v>1141</v>
      </c>
      <c r="B37" s="192" t="s">
        <v>40</v>
      </c>
      <c r="D37" s="192" t="s">
        <v>3998</v>
      </c>
      <c r="E37" s="224" t="s">
        <v>820</v>
      </c>
      <c r="H37" s="194" t="s">
        <v>820</v>
      </c>
      <c r="J37" s="194" t="s">
        <v>1138</v>
      </c>
    </row>
    <row r="38" spans="1:10" x14ac:dyDescent="0.2">
      <c r="A38" s="192" t="s">
        <v>1142</v>
      </c>
      <c r="B38" s="192" t="s">
        <v>40</v>
      </c>
      <c r="D38" s="192" t="s">
        <v>3998</v>
      </c>
      <c r="E38" s="224" t="s">
        <v>820</v>
      </c>
      <c r="H38" s="194" t="s">
        <v>820</v>
      </c>
      <c r="J38" s="194" t="s">
        <v>1138</v>
      </c>
    </row>
    <row r="39" spans="1:10" x14ac:dyDescent="0.2">
      <c r="A39" s="192" t="s">
        <v>1143</v>
      </c>
      <c r="B39" s="192" t="s">
        <v>40</v>
      </c>
      <c r="D39" s="192" t="s">
        <v>3998</v>
      </c>
      <c r="E39" s="224" t="s">
        <v>820</v>
      </c>
      <c r="H39" s="194" t="s">
        <v>820</v>
      </c>
      <c r="J39" s="194" t="s">
        <v>1138</v>
      </c>
    </row>
    <row r="40" spans="1:10" x14ac:dyDescent="0.2">
      <c r="A40" s="192" t="s">
        <v>1144</v>
      </c>
      <c r="B40" s="192" t="s">
        <v>46</v>
      </c>
      <c r="C40" s="192" t="s">
        <v>41</v>
      </c>
      <c r="D40" s="192" t="s">
        <v>5237</v>
      </c>
      <c r="E40" s="224" t="s">
        <v>41</v>
      </c>
      <c r="F40" s="224" t="s">
        <v>41</v>
      </c>
      <c r="G40" s="193" t="s">
        <v>1676</v>
      </c>
      <c r="H40" s="194" t="s">
        <v>820</v>
      </c>
      <c r="I40" s="192" t="s">
        <v>824</v>
      </c>
      <c r="J40" s="194" t="s">
        <v>1145</v>
      </c>
    </row>
    <row r="41" spans="1:10" ht="51" x14ac:dyDescent="0.2">
      <c r="A41" s="192" t="s">
        <v>267</v>
      </c>
      <c r="B41" s="192" t="s">
        <v>46</v>
      </c>
      <c r="C41" s="192" t="s">
        <v>41</v>
      </c>
      <c r="D41" s="192" t="s">
        <v>5237</v>
      </c>
      <c r="E41" s="224" t="s">
        <v>41</v>
      </c>
      <c r="F41" s="224" t="s">
        <v>41</v>
      </c>
      <c r="G41" s="197" t="s">
        <v>2772</v>
      </c>
      <c r="H41"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I41" s="192" t="s">
        <v>48</v>
      </c>
      <c r="J41" s="194" t="s">
        <v>1146</v>
      </c>
    </row>
    <row r="42" spans="1:10" x14ac:dyDescent="0.2">
      <c r="A42" s="192" t="s">
        <v>1147</v>
      </c>
      <c r="B42" s="192" t="s">
        <v>46</v>
      </c>
      <c r="C42" s="192" t="s">
        <v>41</v>
      </c>
      <c r="D42" s="192" t="s">
        <v>5237</v>
      </c>
      <c r="E42" s="224" t="s">
        <v>41</v>
      </c>
      <c r="F42" s="224" t="s">
        <v>41</v>
      </c>
      <c r="G42" s="193" t="s">
        <v>1580</v>
      </c>
      <c r="H42" s="28" t="str">
        <f>HYPERLINK("#'OMS.Enumerations'!A279","FOBPoint: Origin, Delivered")</f>
        <v>FOBPoint: Origin, Delivered</v>
      </c>
      <c r="I42" s="192" t="s">
        <v>48</v>
      </c>
      <c r="J42" s="194" t="s">
        <v>1148</v>
      </c>
    </row>
    <row r="43" spans="1:10" x14ac:dyDescent="0.2">
      <c r="A43" s="192" t="s">
        <v>1149</v>
      </c>
      <c r="B43" s="192" t="s">
        <v>258</v>
      </c>
      <c r="D43" s="192" t="s">
        <v>5238</v>
      </c>
      <c r="E43" s="224" t="s">
        <v>820</v>
      </c>
      <c r="H43" s="194" t="s">
        <v>680</v>
      </c>
      <c r="I43" s="192" t="s">
        <v>820</v>
      </c>
      <c r="J43" s="194" t="s">
        <v>1150</v>
      </c>
    </row>
    <row r="44" spans="1:10" x14ac:dyDescent="0.2">
      <c r="A44" s="192" t="s">
        <v>1151</v>
      </c>
      <c r="B44" s="192" t="s">
        <v>258</v>
      </c>
      <c r="D44" s="192" t="s">
        <v>5238</v>
      </c>
      <c r="E44" s="224" t="s">
        <v>820</v>
      </c>
      <c r="H44" s="194" t="s">
        <v>680</v>
      </c>
      <c r="I44" s="192" t="s">
        <v>820</v>
      </c>
      <c r="J44" s="194" t="s">
        <v>1152</v>
      </c>
    </row>
    <row r="45" spans="1:10" x14ac:dyDescent="0.2">
      <c r="A45" s="214" t="s">
        <v>1153</v>
      </c>
      <c r="B45" s="214" t="s">
        <v>40</v>
      </c>
      <c r="C45" s="214"/>
      <c r="D45" s="207" t="s">
        <v>5239</v>
      </c>
      <c r="E45" s="226" t="s">
        <v>41</v>
      </c>
      <c r="F45" s="226" t="s">
        <v>41</v>
      </c>
      <c r="H45" s="194" t="s">
        <v>820</v>
      </c>
      <c r="I45" s="192" t="s">
        <v>824</v>
      </c>
      <c r="J45" s="194" t="s">
        <v>1153</v>
      </c>
    </row>
    <row r="46" spans="1:10" x14ac:dyDescent="0.2">
      <c r="A46" s="192" t="s">
        <v>416</v>
      </c>
      <c r="B46" s="192" t="s">
        <v>40</v>
      </c>
      <c r="D46" s="215" t="s">
        <v>5239</v>
      </c>
      <c r="E46" s="224" t="s">
        <v>71</v>
      </c>
      <c r="F46" s="224" t="s">
        <v>41</v>
      </c>
      <c r="G46" s="193" t="s">
        <v>5251</v>
      </c>
      <c r="H46" s="194" t="s">
        <v>820</v>
      </c>
      <c r="I46" s="192" t="s">
        <v>821</v>
      </c>
      <c r="J46" s="194" t="s">
        <v>1154</v>
      </c>
    </row>
    <row r="47" spans="1:10" x14ac:dyDescent="0.2">
      <c r="A47" s="192" t="s">
        <v>1155</v>
      </c>
      <c r="B47" s="192" t="s">
        <v>40</v>
      </c>
      <c r="D47" s="215" t="s">
        <v>5239</v>
      </c>
      <c r="H47" s="194" t="s">
        <v>820</v>
      </c>
      <c r="I47" s="192" t="s">
        <v>821</v>
      </c>
      <c r="J47" s="194" t="s">
        <v>1156</v>
      </c>
    </row>
    <row r="48" spans="1:10" x14ac:dyDescent="0.2">
      <c r="A48" s="192" t="s">
        <v>1157</v>
      </c>
      <c r="B48" s="192" t="s">
        <v>40</v>
      </c>
      <c r="D48" s="216" t="s">
        <v>5239</v>
      </c>
      <c r="E48" s="224" t="s">
        <v>820</v>
      </c>
      <c r="H48" s="194" t="s">
        <v>820</v>
      </c>
      <c r="I48" s="192" t="s">
        <v>1158</v>
      </c>
      <c r="J48" s="194" t="s">
        <v>1159</v>
      </c>
    </row>
    <row r="49" spans="1:10" x14ac:dyDescent="0.2">
      <c r="A49" s="192" t="s">
        <v>1160</v>
      </c>
      <c r="B49" s="192" t="s">
        <v>46</v>
      </c>
      <c r="D49" s="216" t="s">
        <v>5239</v>
      </c>
      <c r="E49" s="224" t="s">
        <v>820</v>
      </c>
      <c r="F49" s="224" t="s">
        <v>41</v>
      </c>
      <c r="G49" s="193" t="s">
        <v>5252</v>
      </c>
      <c r="H49" s="28" t="str">
        <f>HYPERLINK("#'OMS.Enumerations'!A283","LineType: Product, Service, Freight Entered ...")</f>
        <v>LineType: Product, Service, Freight Entered ...</v>
      </c>
      <c r="I49" s="192" t="s">
        <v>48</v>
      </c>
      <c r="J49" s="194" t="s">
        <v>1161</v>
      </c>
    </row>
    <row r="50" spans="1:10" x14ac:dyDescent="0.2">
      <c r="A50" s="192" t="s">
        <v>1162</v>
      </c>
      <c r="B50" s="192" t="s">
        <v>262</v>
      </c>
      <c r="D50" s="192" t="s">
        <v>5238</v>
      </c>
      <c r="E50" s="224" t="s">
        <v>41</v>
      </c>
      <c r="F50" s="224" t="s">
        <v>41</v>
      </c>
      <c r="G50" s="193">
        <v>500</v>
      </c>
      <c r="H50" s="194" t="s">
        <v>263</v>
      </c>
      <c r="I50" s="192" t="s">
        <v>820</v>
      </c>
      <c r="J50" s="194" t="s">
        <v>1163</v>
      </c>
    </row>
    <row r="51" spans="1:10" x14ac:dyDescent="0.2">
      <c r="A51" s="192" t="s">
        <v>1015</v>
      </c>
      <c r="B51" s="192" t="s">
        <v>262</v>
      </c>
      <c r="D51" s="192" t="s">
        <v>5238</v>
      </c>
      <c r="E51" s="224" t="s">
        <v>820</v>
      </c>
      <c r="H51" s="194" t="s">
        <v>263</v>
      </c>
      <c r="I51" s="192" t="s">
        <v>820</v>
      </c>
      <c r="J51" s="194" t="s">
        <v>1164</v>
      </c>
    </row>
    <row r="52" spans="1:10" x14ac:dyDescent="0.2">
      <c r="A52" s="192" t="s">
        <v>1165</v>
      </c>
      <c r="B52" s="192" t="s">
        <v>46</v>
      </c>
      <c r="C52" s="192" t="s">
        <v>41</v>
      </c>
      <c r="D52" s="215" t="s">
        <v>5239</v>
      </c>
      <c r="E52" s="224" t="s">
        <v>820</v>
      </c>
      <c r="G52" s="193" t="s">
        <v>498</v>
      </c>
      <c r="H52" s="28" t="str">
        <f>HYPERLINK("#'OMS.Enumerations'!A294","QuantityUOM: EACH, BOX, BUNDLE ...")</f>
        <v>QuantityUOM: EACH, BOX, BUNDLE ...</v>
      </c>
      <c r="I52" s="192" t="s">
        <v>48</v>
      </c>
      <c r="J52" s="194" t="s">
        <v>1165</v>
      </c>
    </row>
    <row r="53" spans="1:10" x14ac:dyDescent="0.2">
      <c r="A53" s="192" t="s">
        <v>1166</v>
      </c>
      <c r="B53" s="192" t="s">
        <v>262</v>
      </c>
      <c r="D53" s="216" t="s">
        <v>5239</v>
      </c>
      <c r="E53" s="224" t="s">
        <v>820</v>
      </c>
      <c r="H53" s="194" t="s">
        <v>263</v>
      </c>
      <c r="I53" s="192" t="s">
        <v>820</v>
      </c>
      <c r="J53" s="194" t="s">
        <v>1167</v>
      </c>
    </row>
    <row r="54" spans="1:10" x14ac:dyDescent="0.2">
      <c r="A54" s="192" t="s">
        <v>245</v>
      </c>
      <c r="B54" s="192" t="s">
        <v>40</v>
      </c>
      <c r="C54" s="192" t="s">
        <v>41</v>
      </c>
      <c r="D54" s="216" t="s">
        <v>5239</v>
      </c>
      <c r="E54" s="224" t="s">
        <v>820</v>
      </c>
      <c r="G54" s="193" t="s">
        <v>246</v>
      </c>
      <c r="H54" s="194" t="s">
        <v>820</v>
      </c>
      <c r="I54" s="192" t="s">
        <v>824</v>
      </c>
      <c r="J54" s="194" t="s">
        <v>1168</v>
      </c>
    </row>
    <row r="55" spans="1:10" x14ac:dyDescent="0.2">
      <c r="A55" s="192" t="s">
        <v>582</v>
      </c>
      <c r="B55" s="192" t="s">
        <v>40</v>
      </c>
      <c r="C55" s="192" t="s">
        <v>41</v>
      </c>
      <c r="D55" s="192" t="s">
        <v>5237</v>
      </c>
      <c r="E55" s="224" t="s">
        <v>820</v>
      </c>
      <c r="H55" s="194" t="s">
        <v>820</v>
      </c>
      <c r="I55" s="192" t="s">
        <v>824</v>
      </c>
      <c r="J55" s="194" t="s">
        <v>1169</v>
      </c>
    </row>
    <row r="56" spans="1:10" x14ac:dyDescent="0.2">
      <c r="A56" s="192" t="s">
        <v>547</v>
      </c>
      <c r="B56" s="192" t="s">
        <v>40</v>
      </c>
      <c r="C56" s="192" t="s">
        <v>41</v>
      </c>
      <c r="D56" s="192" t="s">
        <v>5237</v>
      </c>
      <c r="E56" s="224" t="s">
        <v>820</v>
      </c>
      <c r="H56" s="194" t="s">
        <v>820</v>
      </c>
      <c r="I56" s="192" t="s">
        <v>824</v>
      </c>
      <c r="J56" s="194" t="s">
        <v>1170</v>
      </c>
    </row>
    <row r="57" spans="1:10" x14ac:dyDescent="0.2">
      <c r="A57" s="192" t="s">
        <v>1171</v>
      </c>
      <c r="B57" s="192" t="s">
        <v>114</v>
      </c>
      <c r="C57" s="192" t="s">
        <v>41</v>
      </c>
      <c r="D57" s="192" t="s">
        <v>5237</v>
      </c>
      <c r="E57" s="224" t="s">
        <v>820</v>
      </c>
      <c r="G57" s="193">
        <v>1</v>
      </c>
      <c r="H57" s="194" t="s">
        <v>115</v>
      </c>
      <c r="I57" s="192" t="s">
        <v>1172</v>
      </c>
      <c r="J57" s="194" t="s">
        <v>1173</v>
      </c>
    </row>
    <row r="58" spans="1:10" x14ac:dyDescent="0.2">
      <c r="A58" s="192" t="s">
        <v>1174</v>
      </c>
      <c r="B58" s="192" t="s">
        <v>40</v>
      </c>
      <c r="C58" s="192" t="s">
        <v>41</v>
      </c>
      <c r="D58" s="192" t="s">
        <v>3998</v>
      </c>
      <c r="E58" s="224" t="s">
        <v>820</v>
      </c>
      <c r="H58" s="194" t="s">
        <v>820</v>
      </c>
      <c r="J58" s="194" t="s">
        <v>1175</v>
      </c>
    </row>
    <row r="59" spans="1:10" x14ac:dyDescent="0.2">
      <c r="A59" s="192" t="s">
        <v>1176</v>
      </c>
      <c r="B59" s="192" t="s">
        <v>40</v>
      </c>
      <c r="C59" s="192" t="s">
        <v>41</v>
      </c>
      <c r="D59" s="192" t="s">
        <v>3998</v>
      </c>
      <c r="E59" s="224" t="s">
        <v>820</v>
      </c>
      <c r="H59" s="194" t="s">
        <v>820</v>
      </c>
      <c r="J59" s="194" t="s">
        <v>1175</v>
      </c>
    </row>
    <row r="60" spans="1:10" x14ac:dyDescent="0.2">
      <c r="A60" s="192" t="s">
        <v>1177</v>
      </c>
      <c r="B60" s="192" t="s">
        <v>40</v>
      </c>
      <c r="C60" s="192" t="s">
        <v>41</v>
      </c>
      <c r="D60" s="192" t="s">
        <v>3998</v>
      </c>
      <c r="E60" s="224" t="s">
        <v>820</v>
      </c>
      <c r="H60" s="194" t="s">
        <v>820</v>
      </c>
      <c r="J60" s="194" t="s">
        <v>1175</v>
      </c>
    </row>
    <row r="61" spans="1:10" x14ac:dyDescent="0.2">
      <c r="A61" s="192" t="s">
        <v>1178</v>
      </c>
      <c r="B61" s="192" t="s">
        <v>40</v>
      </c>
      <c r="C61" s="192" t="s">
        <v>41</v>
      </c>
      <c r="D61" s="192" t="s">
        <v>3998</v>
      </c>
      <c r="E61" s="224" t="s">
        <v>820</v>
      </c>
      <c r="H61" s="194" t="s">
        <v>820</v>
      </c>
      <c r="J61" s="194" t="s">
        <v>1175</v>
      </c>
    </row>
    <row r="62" spans="1:10" x14ac:dyDescent="0.2">
      <c r="A62" s="192" t="s">
        <v>1179</v>
      </c>
      <c r="B62" s="192" t="s">
        <v>40</v>
      </c>
      <c r="C62" s="192" t="s">
        <v>41</v>
      </c>
      <c r="D62" s="192" t="s">
        <v>3998</v>
      </c>
      <c r="E62" s="224" t="s">
        <v>820</v>
      </c>
      <c r="H62" s="194" t="s">
        <v>820</v>
      </c>
      <c r="J62" s="194" t="s">
        <v>1175</v>
      </c>
    </row>
    <row r="63" spans="1:10" x14ac:dyDescent="0.2">
      <c r="A63" s="192" t="s">
        <v>1180</v>
      </c>
      <c r="B63" s="192" t="s">
        <v>40</v>
      </c>
      <c r="C63" s="192" t="s">
        <v>41</v>
      </c>
      <c r="D63" s="192" t="s">
        <v>3998</v>
      </c>
      <c r="E63" s="224" t="s">
        <v>820</v>
      </c>
      <c r="H63" s="194" t="s">
        <v>820</v>
      </c>
      <c r="J63" s="194" t="s">
        <v>1175</v>
      </c>
    </row>
    <row r="64" spans="1:10" x14ac:dyDescent="0.2">
      <c r="A64" s="192" t="s">
        <v>1181</v>
      </c>
      <c r="B64" s="192" t="s">
        <v>40</v>
      </c>
      <c r="C64" s="192" t="s">
        <v>41</v>
      </c>
      <c r="D64" s="192" t="s">
        <v>3998</v>
      </c>
      <c r="E64" s="224" t="s">
        <v>820</v>
      </c>
      <c r="H64" s="194" t="s">
        <v>820</v>
      </c>
      <c r="J64" s="194" t="s">
        <v>1182</v>
      </c>
    </row>
    <row r="65" spans="1:10" x14ac:dyDescent="0.2">
      <c r="A65" s="192" t="s">
        <v>1183</v>
      </c>
      <c r="B65" s="192" t="s">
        <v>40</v>
      </c>
      <c r="C65" s="192" t="s">
        <v>41</v>
      </c>
      <c r="D65" s="192" t="s">
        <v>3998</v>
      </c>
      <c r="E65" s="224" t="s">
        <v>820</v>
      </c>
      <c r="H65" s="194" t="s">
        <v>820</v>
      </c>
      <c r="J65" s="194" t="s">
        <v>1182</v>
      </c>
    </row>
    <row r="66" spans="1:10" x14ac:dyDescent="0.2">
      <c r="A66" s="192" t="s">
        <v>1184</v>
      </c>
      <c r="B66" s="192" t="s">
        <v>40</v>
      </c>
      <c r="C66" s="192" t="s">
        <v>41</v>
      </c>
      <c r="D66" s="192" t="s">
        <v>3998</v>
      </c>
      <c r="E66" s="224" t="s">
        <v>820</v>
      </c>
      <c r="H66" s="194" t="s">
        <v>820</v>
      </c>
      <c r="J66" s="194" t="s">
        <v>1182</v>
      </c>
    </row>
    <row r="67" spans="1:10" x14ac:dyDescent="0.2">
      <c r="A67" s="192" t="s">
        <v>1185</v>
      </c>
      <c r="B67" s="192" t="s">
        <v>40</v>
      </c>
      <c r="C67" s="192" t="s">
        <v>41</v>
      </c>
      <c r="D67" s="192" t="s">
        <v>3998</v>
      </c>
      <c r="E67" s="224" t="s">
        <v>820</v>
      </c>
      <c r="H67" s="194" t="s">
        <v>820</v>
      </c>
      <c r="J67" s="194" t="s">
        <v>1182</v>
      </c>
    </row>
    <row r="68" spans="1:10" x14ac:dyDescent="0.2">
      <c r="A68" s="192" t="s">
        <v>1186</v>
      </c>
      <c r="B68" s="192" t="s">
        <v>40</v>
      </c>
      <c r="C68" s="192" t="s">
        <v>41</v>
      </c>
      <c r="D68" s="192" t="s">
        <v>3998</v>
      </c>
      <c r="E68" s="224" t="s">
        <v>820</v>
      </c>
      <c r="H68" s="194" t="s">
        <v>820</v>
      </c>
      <c r="J68" s="194" t="s">
        <v>1182</v>
      </c>
    </row>
    <row r="69" spans="1:10" x14ac:dyDescent="0.2">
      <c r="A69" s="192" t="s">
        <v>1187</v>
      </c>
      <c r="B69" s="192" t="s">
        <v>40</v>
      </c>
      <c r="C69" s="192" t="s">
        <v>41</v>
      </c>
      <c r="D69" s="192" t="s">
        <v>3998</v>
      </c>
      <c r="E69" s="224" t="s">
        <v>820</v>
      </c>
      <c r="H69" s="194" t="s">
        <v>820</v>
      </c>
      <c r="J69" s="194" t="s">
        <v>1182</v>
      </c>
    </row>
    <row r="70" spans="1:10" x14ac:dyDescent="0.2">
      <c r="A70" s="192" t="s">
        <v>1188</v>
      </c>
      <c r="B70" s="192" t="s">
        <v>40</v>
      </c>
      <c r="C70" s="192" t="s">
        <v>41</v>
      </c>
      <c r="D70" s="192" t="s">
        <v>3998</v>
      </c>
      <c r="E70" s="224" t="s">
        <v>820</v>
      </c>
      <c r="H70" s="194" t="s">
        <v>820</v>
      </c>
      <c r="J70" s="194" t="s">
        <v>1189</v>
      </c>
    </row>
    <row r="71" spans="1:10" x14ac:dyDescent="0.2">
      <c r="A71" s="192" t="s">
        <v>1190</v>
      </c>
      <c r="B71" s="192" t="s">
        <v>40</v>
      </c>
      <c r="C71" s="192" t="s">
        <v>41</v>
      </c>
      <c r="D71" s="192" t="s">
        <v>3998</v>
      </c>
      <c r="E71" s="224" t="s">
        <v>820</v>
      </c>
      <c r="H71" s="194" t="s">
        <v>820</v>
      </c>
      <c r="J71" s="194" t="s">
        <v>1189</v>
      </c>
    </row>
    <row r="72" spans="1:10" x14ac:dyDescent="0.2">
      <c r="A72" s="192" t="s">
        <v>1191</v>
      </c>
      <c r="B72" s="192" t="s">
        <v>40</v>
      </c>
      <c r="C72" s="192" t="s">
        <v>41</v>
      </c>
      <c r="D72" s="192" t="s">
        <v>3998</v>
      </c>
      <c r="E72" s="224" t="s">
        <v>820</v>
      </c>
      <c r="H72" s="194" t="s">
        <v>820</v>
      </c>
      <c r="J72" s="194" t="s">
        <v>1189</v>
      </c>
    </row>
    <row r="73" spans="1:10" x14ac:dyDescent="0.2">
      <c r="A73" s="192" t="s">
        <v>1192</v>
      </c>
      <c r="B73" s="192" t="s">
        <v>40</v>
      </c>
      <c r="C73" s="192" t="s">
        <v>41</v>
      </c>
      <c r="D73" s="192" t="s">
        <v>3998</v>
      </c>
      <c r="E73" s="224" t="s">
        <v>820</v>
      </c>
      <c r="H73" s="194" t="s">
        <v>820</v>
      </c>
      <c r="J73" s="194" t="s">
        <v>1189</v>
      </c>
    </row>
    <row r="74" spans="1:10" x14ac:dyDescent="0.2">
      <c r="A74" s="192" t="s">
        <v>1193</v>
      </c>
      <c r="B74" s="192" t="s">
        <v>40</v>
      </c>
      <c r="C74" s="192" t="s">
        <v>41</v>
      </c>
      <c r="D74" s="192" t="s">
        <v>3998</v>
      </c>
      <c r="E74" s="224" t="s">
        <v>820</v>
      </c>
      <c r="H74" s="194" t="s">
        <v>820</v>
      </c>
      <c r="J74" s="194" t="s">
        <v>1189</v>
      </c>
    </row>
    <row r="75" spans="1:10" x14ac:dyDescent="0.2">
      <c r="A75" s="192" t="s">
        <v>1194</v>
      </c>
      <c r="B75" s="192" t="s">
        <v>40</v>
      </c>
      <c r="C75" s="192" t="s">
        <v>41</v>
      </c>
      <c r="D75" s="192" t="s">
        <v>3998</v>
      </c>
      <c r="E75" s="224" t="s">
        <v>820</v>
      </c>
      <c r="H75" s="194" t="s">
        <v>820</v>
      </c>
      <c r="J75" s="194" t="s">
        <v>1189</v>
      </c>
    </row>
    <row r="76" spans="1:10" x14ac:dyDescent="0.2">
      <c r="A76" s="192" t="s">
        <v>1195</v>
      </c>
      <c r="B76" s="192" t="s">
        <v>40</v>
      </c>
      <c r="E76" s="224" t="s">
        <v>820</v>
      </c>
      <c r="H76" s="194" t="s">
        <v>820</v>
      </c>
      <c r="J76" s="194" t="s">
        <v>1196</v>
      </c>
    </row>
    <row r="77" spans="1:10" x14ac:dyDescent="0.2">
      <c r="A77" s="192" t="s">
        <v>1197</v>
      </c>
      <c r="B77" s="192" t="s">
        <v>40</v>
      </c>
      <c r="D77" s="192" t="s">
        <v>4019</v>
      </c>
      <c r="E77" s="224" t="s">
        <v>820</v>
      </c>
      <c r="H77" s="194" t="s">
        <v>820</v>
      </c>
      <c r="I77" s="192" t="s">
        <v>824</v>
      </c>
      <c r="J77" s="194" t="s">
        <v>1197</v>
      </c>
    </row>
    <row r="78" spans="1:10" x14ac:dyDescent="0.2">
      <c r="A78" s="192" t="s">
        <v>1198</v>
      </c>
      <c r="B78" s="192" t="s">
        <v>40</v>
      </c>
      <c r="C78" s="192" t="s">
        <v>41</v>
      </c>
      <c r="D78" s="192" t="s">
        <v>5237</v>
      </c>
      <c r="E78" s="224" t="s">
        <v>820</v>
      </c>
      <c r="H78" s="194" t="s">
        <v>820</v>
      </c>
      <c r="I78" s="192" t="s">
        <v>824</v>
      </c>
      <c r="J78" s="194" t="s">
        <v>1199</v>
      </c>
    </row>
    <row r="79" spans="1:10" x14ac:dyDescent="0.2">
      <c r="A79" s="192" t="s">
        <v>1200</v>
      </c>
      <c r="B79" s="192" t="s">
        <v>40</v>
      </c>
      <c r="C79" s="192" t="s">
        <v>41</v>
      </c>
      <c r="D79" s="192" t="s">
        <v>5237</v>
      </c>
      <c r="E79" s="224" t="s">
        <v>820</v>
      </c>
      <c r="H79" s="194" t="s">
        <v>820</v>
      </c>
      <c r="I79" s="192" t="s">
        <v>824</v>
      </c>
      <c r="J79" s="194" t="s">
        <v>1201</v>
      </c>
    </row>
    <row r="80" spans="1:10" x14ac:dyDescent="0.2">
      <c r="A80" s="192" t="s">
        <v>1202</v>
      </c>
      <c r="B80" s="192" t="s">
        <v>40</v>
      </c>
      <c r="D80" s="192" t="s">
        <v>5238</v>
      </c>
      <c r="E80" s="224" t="s">
        <v>820</v>
      </c>
      <c r="H80" s="194" t="s">
        <v>820</v>
      </c>
      <c r="I80" s="192" t="s">
        <v>824</v>
      </c>
      <c r="J80" s="194" t="s">
        <v>1202</v>
      </c>
    </row>
    <row r="81" spans="1:10" x14ac:dyDescent="0.2">
      <c r="A81" s="192" t="s">
        <v>1203</v>
      </c>
      <c r="B81" s="192" t="s">
        <v>262</v>
      </c>
      <c r="D81" s="192" t="s">
        <v>5238</v>
      </c>
      <c r="E81" s="224" t="s">
        <v>820</v>
      </c>
      <c r="H81" s="194" t="s">
        <v>263</v>
      </c>
      <c r="I81" s="192" t="s">
        <v>820</v>
      </c>
      <c r="J81" s="194" t="s">
        <v>1204</v>
      </c>
    </row>
    <row r="82" spans="1:10" x14ac:dyDescent="0.2">
      <c r="A82" s="192" t="s">
        <v>1205</v>
      </c>
      <c r="B82" s="192" t="s">
        <v>262</v>
      </c>
      <c r="D82" s="192" t="s">
        <v>5238</v>
      </c>
      <c r="E82" s="224" t="s">
        <v>820</v>
      </c>
      <c r="H82" s="194" t="s">
        <v>263</v>
      </c>
      <c r="I82" s="192" t="s">
        <v>820</v>
      </c>
      <c r="J82" s="194" t="s">
        <v>1206</v>
      </c>
    </row>
    <row r="83" spans="1:10" x14ac:dyDescent="0.2">
      <c r="A83" s="192" t="s">
        <v>1207</v>
      </c>
      <c r="B83" s="192" t="s">
        <v>262</v>
      </c>
      <c r="D83" s="192" t="s">
        <v>5238</v>
      </c>
      <c r="E83" s="224" t="s">
        <v>820</v>
      </c>
      <c r="H83" s="194" t="s">
        <v>263</v>
      </c>
      <c r="I83" s="192" t="s">
        <v>820</v>
      </c>
      <c r="J83" s="194" t="s">
        <v>1208</v>
      </c>
    </row>
    <row r="84" spans="1:10" x14ac:dyDescent="0.2">
      <c r="A84" s="192" t="s">
        <v>1209</v>
      </c>
      <c r="B84" s="192" t="s">
        <v>262</v>
      </c>
      <c r="D84" s="192" t="s">
        <v>5238</v>
      </c>
      <c r="E84" s="224" t="s">
        <v>820</v>
      </c>
      <c r="H84" s="194" t="s">
        <v>263</v>
      </c>
      <c r="I84" s="192" t="s">
        <v>820</v>
      </c>
      <c r="J84" s="194" t="s">
        <v>1210</v>
      </c>
    </row>
    <row r="85" spans="1:10" x14ac:dyDescent="0.2">
      <c r="A85" s="192" t="s">
        <v>1211</v>
      </c>
      <c r="B85" s="192" t="s">
        <v>258</v>
      </c>
      <c r="C85" s="192" t="s">
        <v>41</v>
      </c>
      <c r="D85" s="192" t="s">
        <v>5238</v>
      </c>
      <c r="E85" s="224" t="s">
        <v>820</v>
      </c>
      <c r="H85" s="194" t="s">
        <v>680</v>
      </c>
      <c r="I85" s="192" t="s">
        <v>820</v>
      </c>
      <c r="J85" s="194" t="s">
        <v>1212</v>
      </c>
    </row>
    <row r="86" spans="1:10" x14ac:dyDescent="0.2">
      <c r="A86" s="192" t="s">
        <v>1213</v>
      </c>
      <c r="B86" s="192" t="s">
        <v>258</v>
      </c>
      <c r="D86" s="192" t="s">
        <v>5238</v>
      </c>
      <c r="E86" s="224" t="s">
        <v>820</v>
      </c>
      <c r="H86" s="194" t="s">
        <v>680</v>
      </c>
      <c r="I86" s="192" t="s">
        <v>820</v>
      </c>
      <c r="J86" s="194" t="s">
        <v>1214</v>
      </c>
    </row>
    <row r="87" spans="1:10" x14ac:dyDescent="0.2">
      <c r="A87" s="192" t="s">
        <v>1215</v>
      </c>
      <c r="B87" s="192" t="s">
        <v>271</v>
      </c>
      <c r="C87" s="192" t="s">
        <v>41</v>
      </c>
      <c r="D87" s="192" t="s">
        <v>5237</v>
      </c>
      <c r="E87" s="224" t="s">
        <v>820</v>
      </c>
      <c r="H87" s="194" t="s">
        <v>61</v>
      </c>
      <c r="I87" s="192" t="s">
        <v>820</v>
      </c>
      <c r="J87" s="194" t="s">
        <v>1216</v>
      </c>
    </row>
    <row r="88" spans="1:10" x14ac:dyDescent="0.2">
      <c r="A88" s="192" t="s">
        <v>1217</v>
      </c>
      <c r="B88" s="192" t="s">
        <v>40</v>
      </c>
      <c r="C88" s="192" t="s">
        <v>41</v>
      </c>
      <c r="D88" s="192" t="s">
        <v>5237</v>
      </c>
      <c r="E88" s="224" t="s">
        <v>820</v>
      </c>
      <c r="H88" s="194" t="s">
        <v>820</v>
      </c>
      <c r="I88" s="192" t="s">
        <v>824</v>
      </c>
      <c r="J88" s="194" t="s">
        <v>1218</v>
      </c>
    </row>
    <row r="89" spans="1:10" x14ac:dyDescent="0.2">
      <c r="A89" s="192" t="s">
        <v>1219</v>
      </c>
      <c r="B89" s="192" t="s">
        <v>40</v>
      </c>
      <c r="C89" s="192" t="s">
        <v>41</v>
      </c>
      <c r="D89" s="192" t="s">
        <v>5237</v>
      </c>
      <c r="E89" s="224" t="s">
        <v>820</v>
      </c>
      <c r="H89" s="194" t="s">
        <v>820</v>
      </c>
      <c r="I89" s="192" t="s">
        <v>824</v>
      </c>
      <c r="J89" s="194" t="s">
        <v>1220</v>
      </c>
    </row>
    <row r="90" spans="1:10" x14ac:dyDescent="0.2">
      <c r="A90" s="192" t="s">
        <v>1221</v>
      </c>
      <c r="B90" s="192" t="s">
        <v>40</v>
      </c>
      <c r="D90" s="215" t="s">
        <v>5239</v>
      </c>
      <c r="E90" s="224" t="s">
        <v>820</v>
      </c>
      <c r="H90" s="194" t="s">
        <v>820</v>
      </c>
      <c r="I90" s="192" t="s">
        <v>824</v>
      </c>
      <c r="J90" s="194" t="s">
        <v>1222</v>
      </c>
    </row>
    <row r="91" spans="1:10" x14ac:dyDescent="0.2">
      <c r="A91" s="192" t="s">
        <v>1223</v>
      </c>
      <c r="B91" s="192" t="s">
        <v>114</v>
      </c>
      <c r="C91" s="192" t="s">
        <v>41</v>
      </c>
      <c r="D91" s="192" t="s">
        <v>5237</v>
      </c>
      <c r="E91" s="224" t="s">
        <v>820</v>
      </c>
      <c r="H91" s="194" t="s">
        <v>115</v>
      </c>
      <c r="I91" s="192" t="s">
        <v>1172</v>
      </c>
      <c r="J91" s="194" t="s">
        <v>1224</v>
      </c>
    </row>
    <row r="92" spans="1:10" x14ac:dyDescent="0.2">
      <c r="A92" s="192" t="s">
        <v>1225</v>
      </c>
      <c r="B92" s="192" t="s">
        <v>114</v>
      </c>
      <c r="C92" s="192" t="s">
        <v>41</v>
      </c>
      <c r="D92" s="192" t="s">
        <v>5237</v>
      </c>
      <c r="E92" s="224" t="s">
        <v>820</v>
      </c>
      <c r="H92" s="194" t="s">
        <v>115</v>
      </c>
      <c r="I92" s="192" t="s">
        <v>1172</v>
      </c>
      <c r="J92" s="194" t="s">
        <v>1226</v>
      </c>
    </row>
    <row r="93" spans="1:10" x14ac:dyDescent="0.2">
      <c r="A93" s="192" t="s">
        <v>1227</v>
      </c>
      <c r="B93" s="192" t="s">
        <v>114</v>
      </c>
      <c r="C93" s="192" t="s">
        <v>41</v>
      </c>
      <c r="D93" s="192" t="s">
        <v>5237</v>
      </c>
      <c r="E93" s="224" t="s">
        <v>820</v>
      </c>
      <c r="F93" s="224" t="s">
        <v>41</v>
      </c>
      <c r="G93" s="193" t="s">
        <v>41</v>
      </c>
      <c r="H93" s="194" t="s">
        <v>115</v>
      </c>
      <c r="I93" s="192" t="s">
        <v>1172</v>
      </c>
      <c r="J93" s="194" t="s">
        <v>1228</v>
      </c>
    </row>
    <row r="94" spans="1:10" x14ac:dyDescent="0.2">
      <c r="A94" s="192" t="s">
        <v>1229</v>
      </c>
      <c r="B94" s="192" t="s">
        <v>114</v>
      </c>
      <c r="C94" s="192" t="s">
        <v>41</v>
      </c>
      <c r="D94" s="192" t="s">
        <v>5237</v>
      </c>
      <c r="E94" s="224" t="s">
        <v>820</v>
      </c>
      <c r="H94" s="194" t="s">
        <v>115</v>
      </c>
      <c r="I94" s="192" t="s">
        <v>1172</v>
      </c>
      <c r="J94" s="194" t="s">
        <v>1230</v>
      </c>
    </row>
    <row r="95" spans="1:10" x14ac:dyDescent="0.2">
      <c r="A95" s="192" t="s">
        <v>1231</v>
      </c>
      <c r="B95" s="192" t="s">
        <v>114</v>
      </c>
      <c r="C95" s="192" t="s">
        <v>41</v>
      </c>
      <c r="D95" s="192" t="s">
        <v>5237</v>
      </c>
      <c r="E95" s="224" t="s">
        <v>820</v>
      </c>
      <c r="H95" s="194" t="s">
        <v>115</v>
      </c>
      <c r="I95" s="192" t="s">
        <v>1172</v>
      </c>
      <c r="J95" s="194" t="s">
        <v>1232</v>
      </c>
    </row>
    <row r="96" spans="1:10" x14ac:dyDescent="0.2">
      <c r="A96" s="192" t="s">
        <v>239</v>
      </c>
      <c r="B96" s="192" t="s">
        <v>40</v>
      </c>
      <c r="C96" s="192" t="s">
        <v>41</v>
      </c>
      <c r="D96" s="192" t="s">
        <v>5237</v>
      </c>
      <c r="E96" s="224" t="s">
        <v>820</v>
      </c>
      <c r="H96" s="194" t="s">
        <v>820</v>
      </c>
      <c r="I96" s="192" t="s">
        <v>824</v>
      </c>
      <c r="J96" s="194" t="s">
        <v>1233</v>
      </c>
    </row>
    <row r="97" spans="1:10" x14ac:dyDescent="0.2">
      <c r="A97" s="192" t="s">
        <v>996</v>
      </c>
      <c r="B97" s="192" t="s">
        <v>40</v>
      </c>
      <c r="C97" s="192" t="s">
        <v>41</v>
      </c>
      <c r="D97" s="192" t="s">
        <v>5237</v>
      </c>
      <c r="E97" s="224" t="s">
        <v>820</v>
      </c>
      <c r="H97" s="194" t="s">
        <v>820</v>
      </c>
      <c r="I97" s="192" t="s">
        <v>824</v>
      </c>
      <c r="J97" s="194" t="s">
        <v>1234</v>
      </c>
    </row>
    <row r="98" spans="1:10" x14ac:dyDescent="0.2">
      <c r="A98" s="192" t="s">
        <v>998</v>
      </c>
      <c r="B98" s="192" t="s">
        <v>40</v>
      </c>
      <c r="D98" s="216" t="s">
        <v>5239</v>
      </c>
      <c r="E98" s="224" t="s">
        <v>820</v>
      </c>
      <c r="H98" s="194" t="s">
        <v>820</v>
      </c>
      <c r="I98" s="192" t="s">
        <v>824</v>
      </c>
      <c r="J98" s="194" t="s">
        <v>1235</v>
      </c>
    </row>
    <row r="99" spans="1:10" x14ac:dyDescent="0.2">
      <c r="A99" s="192" t="s">
        <v>1236</v>
      </c>
      <c r="B99" s="192" t="s">
        <v>258</v>
      </c>
      <c r="D99" s="192" t="s">
        <v>5238</v>
      </c>
      <c r="E99" s="224" t="s">
        <v>820</v>
      </c>
      <c r="H99" s="194" t="s">
        <v>680</v>
      </c>
      <c r="I99" s="192" t="s">
        <v>820</v>
      </c>
      <c r="J99" s="194" t="s">
        <v>1237</v>
      </c>
    </row>
    <row r="100" spans="1:10" x14ac:dyDescent="0.2">
      <c r="A100" s="192" t="s">
        <v>1238</v>
      </c>
      <c r="B100" s="192" t="s">
        <v>258</v>
      </c>
      <c r="D100" s="192" t="s">
        <v>5238</v>
      </c>
      <c r="E100" s="224" t="s">
        <v>820</v>
      </c>
      <c r="H100" s="194" t="s">
        <v>680</v>
      </c>
      <c r="I100" s="192" t="s">
        <v>820</v>
      </c>
      <c r="J100" s="194" t="s">
        <v>1239</v>
      </c>
    </row>
    <row r="101" spans="1:10" x14ac:dyDescent="0.2">
      <c r="A101" s="192" t="s">
        <v>1240</v>
      </c>
      <c r="B101" s="192" t="s">
        <v>258</v>
      </c>
      <c r="D101" s="192" t="s">
        <v>5238</v>
      </c>
      <c r="E101" s="224" t="s">
        <v>820</v>
      </c>
      <c r="H101" s="194" t="s">
        <v>680</v>
      </c>
      <c r="I101" s="192" t="s">
        <v>820</v>
      </c>
      <c r="J101" s="194" t="s">
        <v>1241</v>
      </c>
    </row>
    <row r="102" spans="1:10" x14ac:dyDescent="0.2">
      <c r="A102" s="192" t="s">
        <v>1242</v>
      </c>
      <c r="B102" s="192" t="s">
        <v>258</v>
      </c>
      <c r="C102" s="192" t="s">
        <v>41</v>
      </c>
      <c r="D102" s="192" t="s">
        <v>5238</v>
      </c>
      <c r="E102" s="224" t="s">
        <v>820</v>
      </c>
      <c r="H102" s="194" t="s">
        <v>680</v>
      </c>
      <c r="I102" s="192" t="s">
        <v>820</v>
      </c>
      <c r="J102" s="194" t="s">
        <v>1243</v>
      </c>
    </row>
    <row r="103" spans="1:10" x14ac:dyDescent="0.2">
      <c r="A103" s="192" t="s">
        <v>1244</v>
      </c>
      <c r="B103" s="192" t="s">
        <v>258</v>
      </c>
      <c r="D103" s="192" t="s">
        <v>5238</v>
      </c>
      <c r="E103" s="224" t="s">
        <v>820</v>
      </c>
      <c r="H103" s="194" t="s">
        <v>680</v>
      </c>
      <c r="I103" s="192" t="s">
        <v>820</v>
      </c>
      <c r="J103" s="194" t="s">
        <v>1245</v>
      </c>
    </row>
    <row r="104" spans="1:10" x14ac:dyDescent="0.2">
      <c r="A104" s="192" t="s">
        <v>378</v>
      </c>
      <c r="B104" s="192" t="s">
        <v>40</v>
      </c>
      <c r="C104" s="192" t="s">
        <v>41</v>
      </c>
      <c r="D104" s="192" t="s">
        <v>5237</v>
      </c>
      <c r="H104" s="194" t="s">
        <v>820</v>
      </c>
      <c r="I104" s="192" t="s">
        <v>824</v>
      </c>
      <c r="J104" s="194" t="s">
        <v>1246</v>
      </c>
    </row>
    <row r="105" spans="1:10" x14ac:dyDescent="0.2">
      <c r="A105" s="192" t="s">
        <v>1247</v>
      </c>
      <c r="B105" s="192" t="s">
        <v>114</v>
      </c>
      <c r="C105" s="192" t="s">
        <v>41</v>
      </c>
      <c r="D105" s="192" t="s">
        <v>5237</v>
      </c>
      <c r="E105" s="224" t="s">
        <v>820</v>
      </c>
      <c r="H105" s="194" t="s">
        <v>115</v>
      </c>
      <c r="I105" s="192" t="s">
        <v>1172</v>
      </c>
      <c r="J105" s="194" t="s">
        <v>1248</v>
      </c>
    </row>
    <row r="106" spans="1:10" x14ac:dyDescent="0.2">
      <c r="A106" s="192" t="s">
        <v>1249</v>
      </c>
      <c r="B106" s="192" t="s">
        <v>40</v>
      </c>
      <c r="C106" s="192" t="s">
        <v>41</v>
      </c>
      <c r="D106" s="192" t="s">
        <v>5237</v>
      </c>
      <c r="E106" s="224" t="s">
        <v>820</v>
      </c>
      <c r="H106" s="194" t="s">
        <v>820</v>
      </c>
      <c r="I106" s="192" t="s">
        <v>824</v>
      </c>
      <c r="J106" s="194" t="s">
        <v>1250</v>
      </c>
    </row>
    <row r="107" spans="1:10" x14ac:dyDescent="0.2">
      <c r="A107" s="192" t="s">
        <v>1069</v>
      </c>
      <c r="B107" s="192" t="s">
        <v>40</v>
      </c>
      <c r="D107" s="192" t="s">
        <v>5237</v>
      </c>
      <c r="E107" s="224" t="s">
        <v>820</v>
      </c>
      <c r="H107" s="194" t="s">
        <v>820</v>
      </c>
      <c r="I107" s="192" t="s">
        <v>821</v>
      </c>
      <c r="J107" s="194" t="s">
        <v>1251</v>
      </c>
    </row>
    <row r="108" spans="1:10" x14ac:dyDescent="0.2">
      <c r="A108" s="192" t="s">
        <v>1073</v>
      </c>
      <c r="B108" s="192" t="s">
        <v>40</v>
      </c>
      <c r="D108" s="192" t="s">
        <v>5237</v>
      </c>
      <c r="E108" s="224" t="s">
        <v>820</v>
      </c>
      <c r="H108" s="194" t="s">
        <v>820</v>
      </c>
      <c r="I108" s="192" t="s">
        <v>821</v>
      </c>
      <c r="J108" s="194" t="s">
        <v>1252</v>
      </c>
    </row>
    <row r="109" spans="1:10" x14ac:dyDescent="0.2">
      <c r="A109" s="192" t="s">
        <v>1071</v>
      </c>
      <c r="B109" s="192" t="s">
        <v>40</v>
      </c>
      <c r="C109" s="192" t="s">
        <v>41</v>
      </c>
      <c r="D109" s="192" t="s">
        <v>5237</v>
      </c>
      <c r="E109" s="224" t="s">
        <v>820</v>
      </c>
      <c r="H109" s="194" t="s">
        <v>820</v>
      </c>
      <c r="I109" s="192" t="s">
        <v>1119</v>
      </c>
      <c r="J109" s="194" t="s">
        <v>1253</v>
      </c>
    </row>
    <row r="110" spans="1:10" x14ac:dyDescent="0.2">
      <c r="A110" s="192" t="s">
        <v>1254</v>
      </c>
      <c r="B110" s="192" t="s">
        <v>40</v>
      </c>
      <c r="D110" s="216" t="s">
        <v>5239</v>
      </c>
      <c r="E110" s="224" t="s">
        <v>820</v>
      </c>
      <c r="H110" s="194" t="s">
        <v>820</v>
      </c>
      <c r="I110" s="192" t="s">
        <v>824</v>
      </c>
      <c r="J110" s="194" t="s">
        <v>1255</v>
      </c>
    </row>
    <row r="111" spans="1:10" x14ac:dyDescent="0.2">
      <c r="A111" s="192" t="s">
        <v>1256</v>
      </c>
      <c r="B111" s="192" t="s">
        <v>114</v>
      </c>
      <c r="D111" s="216" t="s">
        <v>5239</v>
      </c>
      <c r="E111" s="224" t="s">
        <v>820</v>
      </c>
      <c r="H111" s="194" t="s">
        <v>115</v>
      </c>
      <c r="I111" s="192" t="s">
        <v>1172</v>
      </c>
      <c r="J111" s="194" t="s">
        <v>1257</v>
      </c>
    </row>
    <row r="112" spans="1:10" x14ac:dyDescent="0.2">
      <c r="A112" s="192" t="s">
        <v>1258</v>
      </c>
      <c r="B112" s="192" t="s">
        <v>114</v>
      </c>
      <c r="D112" s="216" t="s">
        <v>5239</v>
      </c>
      <c r="E112" s="224" t="s">
        <v>820</v>
      </c>
      <c r="H112" s="194" t="s">
        <v>115</v>
      </c>
      <c r="I112" s="192" t="s">
        <v>1172</v>
      </c>
      <c r="J112" s="194" t="s">
        <v>1259</v>
      </c>
    </row>
    <row r="113" spans="1:10" ht="25.5" x14ac:dyDescent="0.2">
      <c r="A113" s="192" t="s">
        <v>570</v>
      </c>
      <c r="B113" s="192" t="s">
        <v>40</v>
      </c>
      <c r="D113" s="216" t="s">
        <v>5239</v>
      </c>
      <c r="E113" s="224" t="s">
        <v>820</v>
      </c>
      <c r="H113" s="194" t="s">
        <v>820</v>
      </c>
      <c r="I113" s="192" t="s">
        <v>824</v>
      </c>
      <c r="J113" s="194" t="s">
        <v>1260</v>
      </c>
    </row>
    <row r="114" spans="1:10" x14ac:dyDescent="0.2">
      <c r="A114" s="192" t="s">
        <v>1261</v>
      </c>
      <c r="B114" s="192" t="s">
        <v>40</v>
      </c>
      <c r="D114" s="216" t="s">
        <v>5239</v>
      </c>
      <c r="E114" s="224" t="s">
        <v>820</v>
      </c>
      <c r="H114" s="194" t="s">
        <v>820</v>
      </c>
      <c r="I114" s="192" t="s">
        <v>824</v>
      </c>
      <c r="J114" s="194" t="s">
        <v>1262</v>
      </c>
    </row>
    <row r="115" spans="1:10" x14ac:dyDescent="0.2">
      <c r="A115" s="192" t="s">
        <v>1263</v>
      </c>
      <c r="B115" s="192" t="s">
        <v>40</v>
      </c>
      <c r="D115" s="216" t="s">
        <v>5239</v>
      </c>
      <c r="E115" s="224" t="s">
        <v>820</v>
      </c>
      <c r="H115" s="194" t="s">
        <v>820</v>
      </c>
      <c r="I115" s="192" t="s">
        <v>824</v>
      </c>
      <c r="J115" s="194" t="s">
        <v>1264</v>
      </c>
    </row>
    <row r="116" spans="1:10" x14ac:dyDescent="0.2">
      <c r="A116" s="192" t="s">
        <v>1265</v>
      </c>
      <c r="B116" s="192" t="s">
        <v>114</v>
      </c>
      <c r="D116" s="216" t="s">
        <v>5239</v>
      </c>
      <c r="E116" s="224" t="s">
        <v>820</v>
      </c>
      <c r="H116" s="194" t="s">
        <v>115</v>
      </c>
      <c r="I116" s="192" t="s">
        <v>1172</v>
      </c>
      <c r="J116" s="194" t="s">
        <v>1266</v>
      </c>
    </row>
    <row r="117" spans="1:10" x14ac:dyDescent="0.2">
      <c r="A117" s="192" t="s">
        <v>1267</v>
      </c>
      <c r="B117" s="192" t="s">
        <v>40</v>
      </c>
      <c r="D117" s="216" t="s">
        <v>5239</v>
      </c>
      <c r="E117" s="224" t="s">
        <v>820</v>
      </c>
      <c r="H117" s="194" t="s">
        <v>820</v>
      </c>
      <c r="I117" s="192" t="s">
        <v>824</v>
      </c>
      <c r="J117" s="194" t="s">
        <v>1268</v>
      </c>
    </row>
    <row r="118" spans="1:10" x14ac:dyDescent="0.2">
      <c r="A118" s="192" t="s">
        <v>1269</v>
      </c>
      <c r="B118" s="192" t="s">
        <v>114</v>
      </c>
      <c r="D118" s="216" t="s">
        <v>5239</v>
      </c>
      <c r="E118" s="224" t="s">
        <v>820</v>
      </c>
      <c r="H118" s="194" t="s">
        <v>115</v>
      </c>
      <c r="I118" s="192" t="s">
        <v>1172</v>
      </c>
      <c r="J118" s="194" t="s">
        <v>1270</v>
      </c>
    </row>
    <row r="119" spans="1:10" ht="25.5" x14ac:dyDescent="0.2">
      <c r="A119" s="192" t="s">
        <v>1271</v>
      </c>
      <c r="B119" s="192" t="s">
        <v>40</v>
      </c>
      <c r="D119" s="216" t="s">
        <v>5239</v>
      </c>
      <c r="E119" s="224" t="s">
        <v>820</v>
      </c>
      <c r="H119" s="194" t="s">
        <v>820</v>
      </c>
      <c r="I119" s="192" t="s">
        <v>827</v>
      </c>
      <c r="J119" s="194" t="s">
        <v>1272</v>
      </c>
    </row>
    <row r="120" spans="1:10" ht="25.5" x14ac:dyDescent="0.2">
      <c r="A120" s="192" t="s">
        <v>1273</v>
      </c>
      <c r="B120" s="192" t="s">
        <v>40</v>
      </c>
      <c r="D120" s="216" t="s">
        <v>5239</v>
      </c>
      <c r="E120" s="224" t="s">
        <v>820</v>
      </c>
      <c r="H120" s="194" t="s">
        <v>820</v>
      </c>
      <c r="I120" s="192" t="s">
        <v>815</v>
      </c>
      <c r="J120" s="194" t="s">
        <v>1274</v>
      </c>
    </row>
    <row r="121" spans="1:10" ht="25.5" x14ac:dyDescent="0.2">
      <c r="A121" s="192" t="s">
        <v>1275</v>
      </c>
      <c r="B121" s="192" t="s">
        <v>258</v>
      </c>
      <c r="D121" s="192" t="s">
        <v>4019</v>
      </c>
      <c r="E121" s="224" t="s">
        <v>820</v>
      </c>
      <c r="H121" s="194" t="s">
        <v>680</v>
      </c>
      <c r="I121" s="192" t="s">
        <v>820</v>
      </c>
      <c r="J121" s="194" t="s">
        <v>1276</v>
      </c>
    </row>
    <row r="122" spans="1:10" x14ac:dyDescent="0.2">
      <c r="A122" s="192" t="s">
        <v>1277</v>
      </c>
      <c r="B122" s="192" t="s">
        <v>40</v>
      </c>
      <c r="D122" s="192" t="s">
        <v>4019</v>
      </c>
      <c r="E122" s="224" t="s">
        <v>820</v>
      </c>
      <c r="H122" s="194" t="s">
        <v>820</v>
      </c>
      <c r="I122" s="192" t="s">
        <v>824</v>
      </c>
      <c r="J122" s="194" t="s">
        <v>1278</v>
      </c>
    </row>
    <row r="123" spans="1:10" ht="25.5" x14ac:dyDescent="0.2">
      <c r="A123" s="192" t="s">
        <v>1279</v>
      </c>
      <c r="B123" s="192" t="s">
        <v>114</v>
      </c>
      <c r="D123" s="192" t="s">
        <v>4019</v>
      </c>
      <c r="E123" s="224" t="s">
        <v>820</v>
      </c>
      <c r="H123" s="194" t="s">
        <v>115</v>
      </c>
      <c r="I123" s="192" t="s">
        <v>1172</v>
      </c>
      <c r="J123" s="194" t="s">
        <v>1280</v>
      </c>
    </row>
    <row r="124" spans="1:10" x14ac:dyDescent="0.2">
      <c r="A124" s="192" t="s">
        <v>1281</v>
      </c>
      <c r="B124" s="192" t="s">
        <v>40</v>
      </c>
      <c r="C124" s="192" t="s">
        <v>41</v>
      </c>
      <c r="D124" s="192" t="s">
        <v>5237</v>
      </c>
      <c r="E124" s="224" t="s">
        <v>820</v>
      </c>
      <c r="H124" s="194" t="s">
        <v>820</v>
      </c>
      <c r="I124" s="192" t="s">
        <v>1102</v>
      </c>
      <c r="J124" s="194" t="s">
        <v>1282</v>
      </c>
    </row>
    <row r="125" spans="1:10" x14ac:dyDescent="0.2">
      <c r="A125" s="192" t="s">
        <v>1283</v>
      </c>
      <c r="B125" s="192" t="s">
        <v>262</v>
      </c>
      <c r="C125" s="192" t="s">
        <v>41</v>
      </c>
      <c r="D125" s="192" t="s">
        <v>5237</v>
      </c>
      <c r="E125" s="224" t="s">
        <v>820</v>
      </c>
      <c r="H125" s="194" t="s">
        <v>263</v>
      </c>
      <c r="I125" s="192" t="s">
        <v>820</v>
      </c>
      <c r="J125" s="194" t="s">
        <v>1284</v>
      </c>
    </row>
    <row r="126" spans="1:10" x14ac:dyDescent="0.2">
      <c r="A126" s="192" t="s">
        <v>1285</v>
      </c>
      <c r="B126" s="192" t="s">
        <v>46</v>
      </c>
      <c r="D126" s="192" t="s">
        <v>5237</v>
      </c>
      <c r="E126" s="224" t="s">
        <v>820</v>
      </c>
      <c r="H126" s="28" t="str">
        <f>HYPERLINK("#'OMS.Enumerations'!A63","OrderCurrency: AED, AFN, ALL ...")</f>
        <v>OrderCurrency: AED, AFN, ALL ...</v>
      </c>
      <c r="I126" s="192" t="s">
        <v>48</v>
      </c>
      <c r="J126" s="194" t="s">
        <v>1286</v>
      </c>
    </row>
    <row r="127" spans="1:10" x14ac:dyDescent="0.2">
      <c r="A127" s="192" t="s">
        <v>1287</v>
      </c>
      <c r="B127" s="192" t="s">
        <v>40</v>
      </c>
      <c r="D127" s="192" t="s">
        <v>5237</v>
      </c>
      <c r="E127" s="224" t="s">
        <v>820</v>
      </c>
      <c r="H127" s="194" t="s">
        <v>820</v>
      </c>
      <c r="I127" s="192" t="s">
        <v>824</v>
      </c>
      <c r="J127" s="194" t="s">
        <v>1288</v>
      </c>
    </row>
    <row r="128" spans="1:10" x14ac:dyDescent="0.2">
      <c r="A128" s="192" t="s">
        <v>1289</v>
      </c>
      <c r="B128" s="192" t="s">
        <v>40</v>
      </c>
      <c r="D128" s="192" t="s">
        <v>5237</v>
      </c>
      <c r="E128" s="224" t="s">
        <v>820</v>
      </c>
      <c r="H128" s="194" t="s">
        <v>820</v>
      </c>
      <c r="I128" s="192" t="s">
        <v>824</v>
      </c>
      <c r="J128" s="194" t="s">
        <v>1290</v>
      </c>
    </row>
    <row r="129" spans="1:10" x14ac:dyDescent="0.2">
      <c r="A129" s="192" t="s">
        <v>1291</v>
      </c>
      <c r="B129" s="192" t="s">
        <v>40</v>
      </c>
      <c r="D129" s="192" t="s">
        <v>5237</v>
      </c>
      <c r="E129" s="224" t="s">
        <v>820</v>
      </c>
      <c r="H129" s="194" t="s">
        <v>820</v>
      </c>
      <c r="I129" s="192" t="s">
        <v>824</v>
      </c>
      <c r="J129" s="194" t="s">
        <v>1292</v>
      </c>
    </row>
    <row r="130" spans="1:10" x14ac:dyDescent="0.2">
      <c r="A130" s="192" t="s">
        <v>1293</v>
      </c>
      <c r="B130" s="192" t="s">
        <v>46</v>
      </c>
      <c r="D130" s="192" t="s">
        <v>5237</v>
      </c>
      <c r="E130" s="224" t="s">
        <v>820</v>
      </c>
      <c r="H130" s="28" t="str">
        <f>HYPERLINK("#'Enumerations'!A1072","OrderServiceClassCode: Default")</f>
        <v>OrderServiceClassCode: Default</v>
      </c>
      <c r="I130" s="192" t="s">
        <v>48</v>
      </c>
      <c r="J130" s="194" t="s">
        <v>1294</v>
      </c>
    </row>
    <row r="131" spans="1:10" x14ac:dyDescent="0.2">
      <c r="A131" s="192" t="s">
        <v>383</v>
      </c>
      <c r="B131" s="192" t="s">
        <v>46</v>
      </c>
      <c r="D131" s="192" t="s">
        <v>5237</v>
      </c>
      <c r="E131" s="224" t="s">
        <v>820</v>
      </c>
      <c r="H131" s="28" t="str">
        <f>HYPERLINK("#'OMS.Enumerations'!A63","SettlementCurrency: AED, AFN, ALL ...")</f>
        <v>SettlementCurrency: AED, AFN, ALL ...</v>
      </c>
      <c r="I131" s="192" t="s">
        <v>48</v>
      </c>
      <c r="J131" s="194" t="s">
        <v>1295</v>
      </c>
    </row>
    <row r="132" spans="1:10" ht="25.5" x14ac:dyDescent="0.2">
      <c r="A132" s="192" t="s">
        <v>382</v>
      </c>
      <c r="B132" s="192" t="s">
        <v>46</v>
      </c>
      <c r="D132" s="192" t="s">
        <v>5237</v>
      </c>
      <c r="E132" s="224" t="s">
        <v>820</v>
      </c>
      <c r="H132" s="28" t="str">
        <f>HYPERLINK("#'Enumerations'!A1075","PaymentMethod: Letter Of Credit, Draft Payable, Draft Acceptable ...")</f>
        <v>PaymentMethod: Letter Of Credit, Draft Payable, Draft Acceptable ...</v>
      </c>
      <c r="I132" s="192" t="s">
        <v>48</v>
      </c>
      <c r="J132" s="194" t="s">
        <v>1296</v>
      </c>
    </row>
    <row r="133" spans="1:10" x14ac:dyDescent="0.2">
      <c r="A133" s="192" t="s">
        <v>385</v>
      </c>
      <c r="B133" s="192" t="s">
        <v>271</v>
      </c>
      <c r="D133" s="192" t="s">
        <v>5237</v>
      </c>
      <c r="E133" s="224" t="s">
        <v>820</v>
      </c>
      <c r="H133" s="194" t="s">
        <v>61</v>
      </c>
      <c r="I133" s="192" t="s">
        <v>820</v>
      </c>
      <c r="J133" s="194" t="s">
        <v>1297</v>
      </c>
    </row>
    <row r="134" spans="1:10" x14ac:dyDescent="0.2">
      <c r="A134" s="192" t="s">
        <v>1298</v>
      </c>
      <c r="B134" s="192" t="s">
        <v>40</v>
      </c>
      <c r="D134" s="192" t="s">
        <v>5237</v>
      </c>
      <c r="E134" s="224" t="s">
        <v>820</v>
      </c>
      <c r="H134" s="194" t="s">
        <v>820</v>
      </c>
      <c r="I134" s="192" t="s">
        <v>824</v>
      </c>
      <c r="J134" s="194" t="s">
        <v>1299</v>
      </c>
    </row>
    <row r="135" spans="1:10" x14ac:dyDescent="0.2">
      <c r="A135" s="192" t="s">
        <v>1300</v>
      </c>
      <c r="B135" s="192" t="s">
        <v>40</v>
      </c>
      <c r="D135" s="192" t="s">
        <v>5237</v>
      </c>
      <c r="E135" s="224" t="s">
        <v>820</v>
      </c>
      <c r="H135" s="194" t="s">
        <v>820</v>
      </c>
      <c r="I135" s="192" t="s">
        <v>824</v>
      </c>
      <c r="J135" s="194" t="s">
        <v>1301</v>
      </c>
    </row>
    <row r="136" spans="1:10" x14ac:dyDescent="0.2">
      <c r="A136" s="192" t="s">
        <v>1302</v>
      </c>
      <c r="B136" s="192" t="s">
        <v>46</v>
      </c>
      <c r="D136" s="216" t="s">
        <v>5239</v>
      </c>
      <c r="E136" s="224" t="s">
        <v>820</v>
      </c>
      <c r="H136" s="28" t="str">
        <f>HYPERLINK("#'Enumerations'!A1072","LineServiceClassCode: Default")</f>
        <v>LineServiceClassCode: Default</v>
      </c>
      <c r="I136" s="192" t="s">
        <v>48</v>
      </c>
      <c r="J136" s="194" t="s">
        <v>1303</v>
      </c>
    </row>
    <row r="137" spans="1:10" x14ac:dyDescent="0.2">
      <c r="A137" s="192" t="s">
        <v>1304</v>
      </c>
      <c r="B137" s="192" t="s">
        <v>262</v>
      </c>
      <c r="D137" s="216" t="s">
        <v>5239</v>
      </c>
      <c r="E137" s="224" t="s">
        <v>820</v>
      </c>
      <c r="H137" s="194" t="s">
        <v>263</v>
      </c>
      <c r="I137" s="192" t="s">
        <v>820</v>
      </c>
      <c r="J137" s="194" t="s">
        <v>1305</v>
      </c>
    </row>
    <row r="138" spans="1:10" ht="25.5" x14ac:dyDescent="0.2">
      <c r="A138" s="192" t="s">
        <v>1306</v>
      </c>
      <c r="B138" s="192" t="s">
        <v>46</v>
      </c>
      <c r="D138" s="216" t="s">
        <v>5239</v>
      </c>
      <c r="E138" s="224" t="s">
        <v>820</v>
      </c>
      <c r="H138" s="28" t="str">
        <f>HYPERLINK("#'OMS.Enumerations'!A294","LineTotalRequestQtyUOM: EACH, BOX, BUNDLE ...")</f>
        <v>LineTotalRequestQtyUOM: EACH, BOX, BUNDLE ...</v>
      </c>
      <c r="I138" s="192" t="s">
        <v>48</v>
      </c>
      <c r="J138" s="194" t="s">
        <v>1307</v>
      </c>
    </row>
    <row r="139" spans="1:10" x14ac:dyDescent="0.2">
      <c r="A139" s="192" t="s">
        <v>1308</v>
      </c>
      <c r="B139" s="192" t="s">
        <v>40</v>
      </c>
      <c r="D139" s="216" t="s">
        <v>5239</v>
      </c>
      <c r="E139" s="224" t="s">
        <v>820</v>
      </c>
      <c r="H139" s="194" t="s">
        <v>820</v>
      </c>
      <c r="I139" s="192" t="s">
        <v>824</v>
      </c>
      <c r="J139" s="194" t="s">
        <v>1309</v>
      </c>
    </row>
    <row r="140" spans="1:10" x14ac:dyDescent="0.2">
      <c r="A140" s="192" t="s">
        <v>1310</v>
      </c>
      <c r="B140" s="192" t="s">
        <v>40</v>
      </c>
      <c r="D140" s="192" t="s">
        <v>4019</v>
      </c>
      <c r="E140" s="224" t="s">
        <v>820</v>
      </c>
      <c r="H140" s="194" t="s">
        <v>820</v>
      </c>
      <c r="I140" s="192" t="s">
        <v>824</v>
      </c>
      <c r="J140" s="194" t="s">
        <v>1311</v>
      </c>
    </row>
    <row r="141" spans="1:10" x14ac:dyDescent="0.2">
      <c r="A141" s="192" t="s">
        <v>1312</v>
      </c>
      <c r="B141" s="192" t="s">
        <v>40</v>
      </c>
      <c r="D141" s="192" t="s">
        <v>4019</v>
      </c>
      <c r="E141" s="224" t="s">
        <v>820</v>
      </c>
      <c r="H141" s="194" t="s">
        <v>820</v>
      </c>
      <c r="I141" s="192" t="s">
        <v>821</v>
      </c>
      <c r="J141" s="194" t="s">
        <v>1313</v>
      </c>
    </row>
    <row r="142" spans="1:10" x14ac:dyDescent="0.2">
      <c r="A142" s="192" t="s">
        <v>1314</v>
      </c>
      <c r="B142" s="192" t="s">
        <v>40</v>
      </c>
      <c r="D142" s="192" t="s">
        <v>4019</v>
      </c>
      <c r="E142" s="224" t="s">
        <v>820</v>
      </c>
      <c r="H142" s="194" t="s">
        <v>820</v>
      </c>
      <c r="I142" s="192" t="s">
        <v>821</v>
      </c>
      <c r="J142" s="194" t="s">
        <v>1313</v>
      </c>
    </row>
    <row r="143" spans="1:10" x14ac:dyDescent="0.2">
      <c r="A143" s="192" t="s">
        <v>1315</v>
      </c>
      <c r="B143" s="192" t="s">
        <v>40</v>
      </c>
      <c r="D143" s="192" t="s">
        <v>4019</v>
      </c>
      <c r="E143" s="224" t="s">
        <v>820</v>
      </c>
      <c r="H143" s="194" t="s">
        <v>820</v>
      </c>
      <c r="I143" s="192" t="s">
        <v>1119</v>
      </c>
      <c r="J143" s="194" t="s">
        <v>1313</v>
      </c>
    </row>
    <row r="144" spans="1:10" x14ac:dyDescent="0.2">
      <c r="A144" s="192" t="s">
        <v>1316</v>
      </c>
      <c r="B144" s="192" t="s">
        <v>40</v>
      </c>
      <c r="D144" s="192" t="s">
        <v>3998</v>
      </c>
      <c r="E144" s="224" t="s">
        <v>820</v>
      </c>
      <c r="H144" s="194" t="s">
        <v>820</v>
      </c>
      <c r="J144" s="194" t="s">
        <v>820</v>
      </c>
    </row>
    <row r="145" spans="1:10" x14ac:dyDescent="0.2">
      <c r="A145" s="192" t="s">
        <v>1317</v>
      </c>
      <c r="B145" s="192" t="s">
        <v>40</v>
      </c>
      <c r="D145" s="192" t="s">
        <v>3998</v>
      </c>
      <c r="E145" s="224" t="s">
        <v>820</v>
      </c>
      <c r="H145" s="194" t="s">
        <v>820</v>
      </c>
      <c r="J145" s="194" t="s">
        <v>820</v>
      </c>
    </row>
    <row r="146" spans="1:10" x14ac:dyDescent="0.2">
      <c r="A146" s="192" t="s">
        <v>1318</v>
      </c>
      <c r="B146" s="192" t="s">
        <v>40</v>
      </c>
      <c r="D146" s="192" t="s">
        <v>3998</v>
      </c>
      <c r="E146" s="224" t="s">
        <v>820</v>
      </c>
      <c r="H146" s="194" t="s">
        <v>820</v>
      </c>
      <c r="J146" s="194" t="s">
        <v>820</v>
      </c>
    </row>
    <row r="147" spans="1:10" x14ac:dyDescent="0.2">
      <c r="A147" s="192" t="s">
        <v>1319</v>
      </c>
      <c r="B147" s="192" t="s">
        <v>40</v>
      </c>
      <c r="D147" s="192" t="s">
        <v>3998</v>
      </c>
      <c r="E147" s="224" t="s">
        <v>820</v>
      </c>
      <c r="H147" s="194" t="s">
        <v>820</v>
      </c>
      <c r="J147" s="194" t="s">
        <v>820</v>
      </c>
    </row>
    <row r="148" spans="1:10" x14ac:dyDescent="0.2">
      <c r="A148" s="192" t="s">
        <v>1320</v>
      </c>
      <c r="B148" s="192" t="s">
        <v>40</v>
      </c>
      <c r="D148" s="192" t="s">
        <v>3998</v>
      </c>
      <c r="E148" s="224" t="s">
        <v>820</v>
      </c>
      <c r="H148" s="194" t="s">
        <v>820</v>
      </c>
      <c r="J148" s="194" t="s">
        <v>820</v>
      </c>
    </row>
    <row r="149" spans="1:10" x14ac:dyDescent="0.2">
      <c r="A149" s="192" t="s">
        <v>1321</v>
      </c>
      <c r="B149" s="192" t="s">
        <v>40</v>
      </c>
      <c r="D149" s="192" t="s">
        <v>3998</v>
      </c>
      <c r="E149" s="224" t="s">
        <v>820</v>
      </c>
      <c r="H149" s="194" t="s">
        <v>820</v>
      </c>
      <c r="J149" s="194" t="s">
        <v>820</v>
      </c>
    </row>
    <row r="150" spans="1:10" x14ac:dyDescent="0.2">
      <c r="A150" s="192" t="s">
        <v>1322</v>
      </c>
      <c r="B150" s="192" t="s">
        <v>46</v>
      </c>
      <c r="D150" s="192" t="s">
        <v>4019</v>
      </c>
      <c r="E150" s="224" t="s">
        <v>820</v>
      </c>
      <c r="H150" s="28" t="str">
        <f>HYPERLINK("#'Enumerations'!A1072","RequestScheduleServiceClassCode: Default")</f>
        <v>RequestScheduleServiceClassCode: Default</v>
      </c>
      <c r="I150" s="192" t="s">
        <v>48</v>
      </c>
      <c r="J150" s="194" t="s">
        <v>1294</v>
      </c>
    </row>
    <row r="151" spans="1:10" x14ac:dyDescent="0.2">
      <c r="A151" s="192" t="s">
        <v>1323</v>
      </c>
      <c r="B151" s="192" t="s">
        <v>262</v>
      </c>
      <c r="D151" s="192" t="s">
        <v>4019</v>
      </c>
      <c r="E151" s="224" t="s">
        <v>820</v>
      </c>
      <c r="H151" s="194" t="s">
        <v>263</v>
      </c>
      <c r="I151" s="192" t="s">
        <v>820</v>
      </c>
      <c r="J151" s="194" t="s">
        <v>1324</v>
      </c>
    </row>
    <row r="152" spans="1:10" ht="25.5" x14ac:dyDescent="0.2">
      <c r="A152" s="192" t="s">
        <v>1325</v>
      </c>
      <c r="B152" s="192" t="s">
        <v>46</v>
      </c>
      <c r="D152" s="192" t="s">
        <v>4019</v>
      </c>
      <c r="E152" s="224" t="s">
        <v>820</v>
      </c>
      <c r="H152" s="28" t="str">
        <f>HYPERLINK("#'OMS.Enumerations'!A63","RequestScheduleUnitPriceUOM: AED, AFN, ALL ...")</f>
        <v>RequestScheduleUnitPriceUOM: AED, AFN, ALL ...</v>
      </c>
      <c r="I152" s="192" t="s">
        <v>48</v>
      </c>
      <c r="J152" s="194" t="s">
        <v>1326</v>
      </c>
    </row>
    <row r="153" spans="1:10" ht="38.25" x14ac:dyDescent="0.2">
      <c r="A153" s="192" t="s">
        <v>1327</v>
      </c>
      <c r="B153" s="192" t="s">
        <v>40</v>
      </c>
      <c r="D153" s="192" t="s">
        <v>4019</v>
      </c>
      <c r="E153" s="224" t="s">
        <v>820</v>
      </c>
      <c r="H153" s="194" t="s">
        <v>820</v>
      </c>
      <c r="I153" s="192" t="s">
        <v>824</v>
      </c>
      <c r="J153" s="194" t="s">
        <v>1328</v>
      </c>
    </row>
    <row r="154" spans="1:10" x14ac:dyDescent="0.2">
      <c r="A154" s="192" t="s">
        <v>1329</v>
      </c>
      <c r="B154" s="192" t="s">
        <v>40</v>
      </c>
      <c r="D154" s="192" t="s">
        <v>4019</v>
      </c>
      <c r="E154" s="224" t="s">
        <v>820</v>
      </c>
      <c r="H154" s="194" t="s">
        <v>820</v>
      </c>
      <c r="I154" s="192" t="s">
        <v>824</v>
      </c>
      <c r="J154" s="194" t="s">
        <v>1330</v>
      </c>
    </row>
    <row r="155" spans="1:10" x14ac:dyDescent="0.2">
      <c r="A155" s="192" t="s">
        <v>1331</v>
      </c>
      <c r="B155" s="192" t="s">
        <v>40</v>
      </c>
      <c r="D155" s="192" t="s">
        <v>4019</v>
      </c>
      <c r="E155" s="224" t="s">
        <v>820</v>
      </c>
      <c r="H155" s="194" t="s">
        <v>820</v>
      </c>
      <c r="I155" s="192" t="s">
        <v>824</v>
      </c>
      <c r="J155" s="194" t="s">
        <v>1332</v>
      </c>
    </row>
    <row r="156" spans="1:10" x14ac:dyDescent="0.2">
      <c r="A156" s="192" t="s">
        <v>1333</v>
      </c>
      <c r="B156" s="192" t="s">
        <v>46</v>
      </c>
      <c r="D156" s="192" t="s">
        <v>4019</v>
      </c>
      <c r="E156" s="224" t="s">
        <v>820</v>
      </c>
      <c r="H156" s="28" t="str">
        <f>HYPERLINK("#'Enumerations'!A1072","FCCReasonCode: Default")</f>
        <v>FCCReasonCode: Default</v>
      </c>
      <c r="I156" s="192" t="s">
        <v>48</v>
      </c>
      <c r="J156" s="194" t="s">
        <v>1334</v>
      </c>
    </row>
    <row r="157" spans="1:10" x14ac:dyDescent="0.2">
      <c r="A157" s="192" t="s">
        <v>1335</v>
      </c>
      <c r="B157" s="192" t="s">
        <v>46</v>
      </c>
      <c r="D157" s="192" t="s">
        <v>4019</v>
      </c>
      <c r="E157" s="224" t="s">
        <v>820</v>
      </c>
      <c r="H157" s="28" t="str">
        <f>HYPERLINK("#'Enumerations'!A1072","FDAReasonCode: Default")</f>
        <v>FDAReasonCode: Default</v>
      </c>
      <c r="I157" s="192" t="s">
        <v>48</v>
      </c>
      <c r="J157" s="194" t="s">
        <v>1336</v>
      </c>
    </row>
    <row r="158" spans="1:10" x14ac:dyDescent="0.2">
      <c r="A158" s="192" t="s">
        <v>1337</v>
      </c>
      <c r="B158" s="192" t="s">
        <v>40</v>
      </c>
      <c r="D158" s="192" t="s">
        <v>4019</v>
      </c>
      <c r="E158" s="224" t="s">
        <v>820</v>
      </c>
      <c r="H158" s="194" t="s">
        <v>820</v>
      </c>
      <c r="I158" s="192" t="s">
        <v>824</v>
      </c>
      <c r="J158" s="194" t="s">
        <v>1338</v>
      </c>
    </row>
    <row r="159" spans="1:10" ht="25.5" x14ac:dyDescent="0.2">
      <c r="A159" s="192" t="s">
        <v>1339</v>
      </c>
      <c r="B159" s="192" t="s">
        <v>262</v>
      </c>
      <c r="D159" s="192" t="s">
        <v>5238</v>
      </c>
      <c r="E159" s="224" t="s">
        <v>820</v>
      </c>
      <c r="H159" s="194" t="s">
        <v>263</v>
      </c>
      <c r="I159" s="192" t="s">
        <v>820</v>
      </c>
      <c r="J159" s="194" t="s">
        <v>1340</v>
      </c>
    </row>
    <row r="160" spans="1:10" x14ac:dyDescent="0.2">
      <c r="A160" s="192" t="s">
        <v>1341</v>
      </c>
      <c r="B160" s="192" t="s">
        <v>262</v>
      </c>
      <c r="D160" s="192" t="s">
        <v>5238</v>
      </c>
      <c r="E160" s="224" t="s">
        <v>820</v>
      </c>
      <c r="H160" s="194" t="s">
        <v>263</v>
      </c>
      <c r="I160" s="192" t="s">
        <v>820</v>
      </c>
      <c r="J160" s="194" t="s">
        <v>1342</v>
      </c>
    </row>
    <row r="161" spans="1:10" x14ac:dyDescent="0.2">
      <c r="A161" s="192" t="s">
        <v>1343</v>
      </c>
      <c r="B161" s="192" t="s">
        <v>262</v>
      </c>
      <c r="D161" s="192" t="s">
        <v>5238</v>
      </c>
      <c r="E161" s="224" t="s">
        <v>820</v>
      </c>
      <c r="H161" s="194" t="s">
        <v>263</v>
      </c>
      <c r="I161" s="192" t="s">
        <v>820</v>
      </c>
      <c r="J161" s="194" t="s">
        <v>1344</v>
      </c>
    </row>
    <row r="162" spans="1:10" ht="25.5" x14ac:dyDescent="0.2">
      <c r="A162" s="192" t="s">
        <v>1345</v>
      </c>
      <c r="B162" s="192" t="s">
        <v>262</v>
      </c>
      <c r="D162" s="192" t="s">
        <v>5238</v>
      </c>
      <c r="E162" s="224" t="s">
        <v>820</v>
      </c>
      <c r="H162" s="194" t="s">
        <v>263</v>
      </c>
      <c r="I162" s="192" t="s">
        <v>820</v>
      </c>
      <c r="J162" s="194" t="s">
        <v>1346</v>
      </c>
    </row>
    <row r="163" spans="1:10" x14ac:dyDescent="0.2">
      <c r="A163" s="192" t="s">
        <v>1347</v>
      </c>
      <c r="B163" s="192" t="s">
        <v>40</v>
      </c>
      <c r="D163" s="192" t="s">
        <v>5238</v>
      </c>
      <c r="E163" s="224" t="s">
        <v>820</v>
      </c>
      <c r="H163" s="194" t="s">
        <v>820</v>
      </c>
      <c r="I163" s="192" t="s">
        <v>824</v>
      </c>
      <c r="J163" s="194" t="s">
        <v>1348</v>
      </c>
    </row>
    <row r="164" spans="1:10" x14ac:dyDescent="0.2">
      <c r="A164" s="192" t="s">
        <v>1349</v>
      </c>
      <c r="B164" s="192" t="s">
        <v>40</v>
      </c>
      <c r="D164" s="192" t="s">
        <v>5238</v>
      </c>
      <c r="E164" s="224" t="s">
        <v>820</v>
      </c>
      <c r="H164" s="194" t="s">
        <v>820</v>
      </c>
      <c r="I164" s="192" t="s">
        <v>824</v>
      </c>
      <c r="J164" s="194" t="s">
        <v>1350</v>
      </c>
    </row>
    <row r="165" spans="1:10" x14ac:dyDescent="0.2">
      <c r="A165" s="192" t="s">
        <v>1351</v>
      </c>
      <c r="B165" s="192" t="s">
        <v>262</v>
      </c>
      <c r="D165" s="192" t="s">
        <v>5238</v>
      </c>
      <c r="E165" s="224" t="s">
        <v>820</v>
      </c>
      <c r="H165" s="194" t="s">
        <v>263</v>
      </c>
      <c r="I165" s="192" t="s">
        <v>820</v>
      </c>
      <c r="J165" s="194" t="s">
        <v>1352</v>
      </c>
    </row>
    <row r="166" spans="1:10" x14ac:dyDescent="0.2">
      <c r="A166" s="192" t="s">
        <v>1353</v>
      </c>
      <c r="B166" s="192" t="s">
        <v>262</v>
      </c>
      <c r="D166" s="192" t="s">
        <v>5238</v>
      </c>
      <c r="E166" s="224" t="s">
        <v>820</v>
      </c>
      <c r="H166" s="194" t="s">
        <v>263</v>
      </c>
      <c r="I166" s="192" t="s">
        <v>820</v>
      </c>
      <c r="J166" s="194" t="s">
        <v>1354</v>
      </c>
    </row>
    <row r="167" spans="1:10" ht="25.5" x14ac:dyDescent="0.2">
      <c r="A167" s="192" t="s">
        <v>1355</v>
      </c>
      <c r="B167" s="192" t="s">
        <v>46</v>
      </c>
      <c r="D167" s="192" t="s">
        <v>5238</v>
      </c>
      <c r="E167" s="224" t="s">
        <v>820</v>
      </c>
      <c r="H167" s="28" t="str">
        <f>HYPERLINK("#'Enumerations'!A1085","LoadingDimensionsUOM: INCH, FOOT, METER ...")</f>
        <v>LoadingDimensionsUOM: INCH, FOOT, METER ...</v>
      </c>
      <c r="I167" s="192" t="s">
        <v>48</v>
      </c>
      <c r="J167" s="194" t="s">
        <v>1356</v>
      </c>
    </row>
    <row r="168" spans="1:10" x14ac:dyDescent="0.2">
      <c r="A168" s="192" t="s">
        <v>1357</v>
      </c>
      <c r="B168" s="192" t="s">
        <v>262</v>
      </c>
      <c r="D168" s="192" t="s">
        <v>5238</v>
      </c>
      <c r="E168" s="224" t="s">
        <v>820</v>
      </c>
      <c r="H168" s="194" t="s">
        <v>263</v>
      </c>
      <c r="I168" s="192" t="s">
        <v>820</v>
      </c>
      <c r="J168" s="194" t="s">
        <v>1358</v>
      </c>
    </row>
    <row r="169" spans="1:10" x14ac:dyDescent="0.2">
      <c r="A169" s="192" t="s">
        <v>1359</v>
      </c>
      <c r="B169" s="192" t="s">
        <v>40</v>
      </c>
      <c r="D169" s="192" t="s">
        <v>5237</v>
      </c>
      <c r="E169" s="224" t="s">
        <v>820</v>
      </c>
      <c r="H169" s="194" t="s">
        <v>820</v>
      </c>
      <c r="I169" s="192" t="s">
        <v>821</v>
      </c>
      <c r="J169" s="194" t="s">
        <v>1360</v>
      </c>
    </row>
    <row r="170" spans="1:10" x14ac:dyDescent="0.2">
      <c r="A170" s="192" t="s">
        <v>1361</v>
      </c>
      <c r="B170" s="192" t="s">
        <v>40</v>
      </c>
      <c r="C170" s="192" t="s">
        <v>41</v>
      </c>
      <c r="D170" s="192" t="s">
        <v>5237</v>
      </c>
      <c r="E170" s="224" t="s">
        <v>820</v>
      </c>
      <c r="H170" s="194" t="s">
        <v>820</v>
      </c>
      <c r="I170" s="192" t="s">
        <v>821</v>
      </c>
      <c r="J170" s="194" t="s">
        <v>1360</v>
      </c>
    </row>
    <row r="171" spans="1:10" x14ac:dyDescent="0.2">
      <c r="A171" s="192" t="s">
        <v>1362</v>
      </c>
      <c r="B171" s="192" t="s">
        <v>40</v>
      </c>
      <c r="D171" s="192" t="s">
        <v>5237</v>
      </c>
      <c r="E171" s="224" t="s">
        <v>820</v>
      </c>
      <c r="H171" s="194" t="s">
        <v>820</v>
      </c>
      <c r="I171" s="192" t="s">
        <v>821</v>
      </c>
      <c r="J171" s="194" t="s">
        <v>1360</v>
      </c>
    </row>
    <row r="172" spans="1:10" x14ac:dyDescent="0.2">
      <c r="A172" s="192" t="s">
        <v>1363</v>
      </c>
      <c r="B172" s="192" t="s">
        <v>40</v>
      </c>
      <c r="C172" s="192" t="s">
        <v>41</v>
      </c>
      <c r="D172" s="192" t="s">
        <v>5237</v>
      </c>
      <c r="E172" s="224" t="s">
        <v>820</v>
      </c>
      <c r="H172" s="194" t="s">
        <v>820</v>
      </c>
      <c r="I172" s="192" t="s">
        <v>821</v>
      </c>
      <c r="J172" s="194" t="s">
        <v>1360</v>
      </c>
    </row>
    <row r="173" spans="1:10" x14ac:dyDescent="0.2">
      <c r="A173" s="192" t="s">
        <v>1364</v>
      </c>
      <c r="B173" s="192" t="s">
        <v>40</v>
      </c>
      <c r="D173" s="192" t="s">
        <v>5237</v>
      </c>
      <c r="E173" s="224" t="s">
        <v>820</v>
      </c>
      <c r="H173" s="194" t="s">
        <v>820</v>
      </c>
      <c r="I173" s="192" t="s">
        <v>821</v>
      </c>
      <c r="J173" s="194" t="s">
        <v>1360</v>
      </c>
    </row>
    <row r="174" spans="1:10" x14ac:dyDescent="0.2">
      <c r="A174" s="192" t="s">
        <v>1365</v>
      </c>
      <c r="B174" s="192" t="s">
        <v>40</v>
      </c>
      <c r="C174" s="192" t="s">
        <v>41</v>
      </c>
      <c r="D174" s="192" t="s">
        <v>5237</v>
      </c>
      <c r="E174" s="224" t="s">
        <v>820</v>
      </c>
      <c r="H174" s="194" t="s">
        <v>820</v>
      </c>
      <c r="I174" s="192" t="s">
        <v>821</v>
      </c>
      <c r="J174" s="194" t="s">
        <v>1360</v>
      </c>
    </row>
    <row r="175" spans="1:10" x14ac:dyDescent="0.2">
      <c r="A175" s="192" t="s">
        <v>1366</v>
      </c>
      <c r="B175" s="192" t="s">
        <v>40</v>
      </c>
      <c r="D175" s="192" t="s">
        <v>5237</v>
      </c>
      <c r="E175" s="224" t="s">
        <v>820</v>
      </c>
      <c r="H175" s="194" t="s">
        <v>820</v>
      </c>
      <c r="I175" s="192" t="s">
        <v>821</v>
      </c>
      <c r="J175" s="194" t="s">
        <v>1360</v>
      </c>
    </row>
    <row r="176" spans="1:10" x14ac:dyDescent="0.2">
      <c r="A176" s="192" t="s">
        <v>1367</v>
      </c>
      <c r="B176" s="192" t="s">
        <v>40</v>
      </c>
      <c r="C176" s="192" t="s">
        <v>41</v>
      </c>
      <c r="D176" s="192" t="s">
        <v>5237</v>
      </c>
      <c r="E176" s="224" t="s">
        <v>820</v>
      </c>
      <c r="H176" s="194" t="s">
        <v>820</v>
      </c>
      <c r="I176" s="192" t="s">
        <v>821</v>
      </c>
      <c r="J176" s="194" t="s">
        <v>1360</v>
      </c>
    </row>
    <row r="177" spans="1:10" x14ac:dyDescent="0.2">
      <c r="A177" s="192" t="s">
        <v>1038</v>
      </c>
      <c r="B177" s="192" t="s">
        <v>40</v>
      </c>
      <c r="D177" s="192" t="s">
        <v>5237</v>
      </c>
      <c r="E177" s="224" t="s">
        <v>820</v>
      </c>
      <c r="F177" s="228" t="s">
        <v>41</v>
      </c>
      <c r="G177" s="234" t="s">
        <v>669</v>
      </c>
      <c r="H177" s="194" t="s">
        <v>820</v>
      </c>
      <c r="I177" s="192" t="s">
        <v>821</v>
      </c>
      <c r="J177" s="194" t="s">
        <v>1368</v>
      </c>
    </row>
    <row r="178" spans="1:10" x14ac:dyDescent="0.2">
      <c r="A178" s="192" t="s">
        <v>1040</v>
      </c>
      <c r="B178" s="192" t="s">
        <v>40</v>
      </c>
      <c r="C178" s="192" t="s">
        <v>41</v>
      </c>
      <c r="D178" s="192" t="s">
        <v>5237</v>
      </c>
      <c r="E178" s="224" t="s">
        <v>820</v>
      </c>
      <c r="F178" s="228" t="s">
        <v>41</v>
      </c>
      <c r="G178" s="234" t="s">
        <v>5256</v>
      </c>
      <c r="H178" s="203" t="s">
        <v>5257</v>
      </c>
      <c r="I178" s="192" t="s">
        <v>821</v>
      </c>
      <c r="J178" s="194" t="s">
        <v>1368</v>
      </c>
    </row>
    <row r="179" spans="1:10" x14ac:dyDescent="0.2">
      <c r="A179" s="192" t="s">
        <v>1041</v>
      </c>
      <c r="B179" s="192" t="s">
        <v>40</v>
      </c>
      <c r="D179" s="192" t="s">
        <v>5237</v>
      </c>
      <c r="E179" s="224" t="s">
        <v>820</v>
      </c>
      <c r="F179" s="228" t="s">
        <v>41</v>
      </c>
      <c r="G179" s="234" t="s">
        <v>669</v>
      </c>
      <c r="H179" s="194" t="s">
        <v>820</v>
      </c>
      <c r="I179" s="192" t="s">
        <v>821</v>
      </c>
      <c r="J179" s="194" t="s">
        <v>1368</v>
      </c>
    </row>
    <row r="180" spans="1:10" ht="25.5" x14ac:dyDescent="0.2">
      <c r="A180" s="192" t="s">
        <v>1042</v>
      </c>
      <c r="B180" s="192" t="s">
        <v>40</v>
      </c>
      <c r="C180" s="192" t="s">
        <v>41</v>
      </c>
      <c r="D180" s="192" t="s">
        <v>5237</v>
      </c>
      <c r="E180" s="224" t="s">
        <v>820</v>
      </c>
      <c r="F180" s="228" t="s">
        <v>41</v>
      </c>
      <c r="G180" s="234" t="s">
        <v>5255</v>
      </c>
      <c r="H180" s="203" t="s">
        <v>5258</v>
      </c>
      <c r="I180" s="192" t="s">
        <v>821</v>
      </c>
      <c r="J180" s="194" t="s">
        <v>1368</v>
      </c>
    </row>
    <row r="181" spans="1:10" x14ac:dyDescent="0.2">
      <c r="A181" s="192" t="s">
        <v>1043</v>
      </c>
      <c r="B181" s="192" t="s">
        <v>40</v>
      </c>
      <c r="D181" s="192" t="s">
        <v>5237</v>
      </c>
      <c r="E181" s="224" t="s">
        <v>820</v>
      </c>
      <c r="H181" s="194" t="s">
        <v>820</v>
      </c>
      <c r="I181" s="192" t="s">
        <v>821</v>
      </c>
      <c r="J181" s="194" t="s">
        <v>1368</v>
      </c>
    </row>
    <row r="182" spans="1:10" x14ac:dyDescent="0.2">
      <c r="A182" s="192" t="s">
        <v>1044</v>
      </c>
      <c r="B182" s="192" t="s">
        <v>40</v>
      </c>
      <c r="C182" s="192" t="s">
        <v>41</v>
      </c>
      <c r="D182" s="192" t="s">
        <v>5237</v>
      </c>
      <c r="E182" s="224" t="s">
        <v>820</v>
      </c>
      <c r="H182" s="194" t="s">
        <v>820</v>
      </c>
      <c r="I182" s="192" t="s">
        <v>821</v>
      </c>
      <c r="J182" s="194" t="s">
        <v>1368</v>
      </c>
    </row>
    <row r="183" spans="1:10" x14ac:dyDescent="0.2">
      <c r="A183" s="192" t="s">
        <v>1045</v>
      </c>
      <c r="B183" s="192" t="s">
        <v>40</v>
      </c>
      <c r="D183" s="192" t="s">
        <v>5237</v>
      </c>
      <c r="E183" s="224" t="s">
        <v>820</v>
      </c>
      <c r="H183" s="194" t="s">
        <v>820</v>
      </c>
      <c r="I183" s="192" t="s">
        <v>821</v>
      </c>
      <c r="J183" s="194" t="s">
        <v>1368</v>
      </c>
    </row>
    <row r="184" spans="1:10" x14ac:dyDescent="0.2">
      <c r="A184" s="192" t="s">
        <v>1046</v>
      </c>
      <c r="B184" s="192" t="s">
        <v>40</v>
      </c>
      <c r="C184" s="192" t="s">
        <v>41</v>
      </c>
      <c r="D184" s="192" t="s">
        <v>5237</v>
      </c>
      <c r="E184" s="224" t="s">
        <v>820</v>
      </c>
      <c r="H184" s="194" t="s">
        <v>820</v>
      </c>
      <c r="I184" s="192" t="s">
        <v>821</v>
      </c>
      <c r="J184" s="194" t="s">
        <v>1368</v>
      </c>
    </row>
    <row r="185" spans="1:10" ht="25.5" x14ac:dyDescent="0.2">
      <c r="A185" s="192" t="s">
        <v>572</v>
      </c>
      <c r="B185" s="192" t="s">
        <v>40</v>
      </c>
      <c r="D185" s="192" t="s">
        <v>5237</v>
      </c>
      <c r="E185" s="224" t="s">
        <v>820</v>
      </c>
      <c r="H185" s="194" t="s">
        <v>820</v>
      </c>
      <c r="I185" s="192" t="s">
        <v>821</v>
      </c>
      <c r="J185" s="194" t="s">
        <v>1369</v>
      </c>
    </row>
    <row r="186" spans="1:10" ht="25.5" x14ac:dyDescent="0.2">
      <c r="A186" s="192" t="s">
        <v>574</v>
      </c>
      <c r="B186" s="192" t="s">
        <v>40</v>
      </c>
      <c r="D186" s="192" t="s">
        <v>5237</v>
      </c>
      <c r="E186" s="224" t="s">
        <v>820</v>
      </c>
      <c r="H186" s="194" t="s">
        <v>820</v>
      </c>
      <c r="I186" s="192" t="s">
        <v>821</v>
      </c>
      <c r="J186" s="194" t="s">
        <v>1369</v>
      </c>
    </row>
    <row r="187" spans="1:10" x14ac:dyDescent="0.2">
      <c r="A187" s="192" t="s">
        <v>723</v>
      </c>
      <c r="B187" s="192" t="s">
        <v>40</v>
      </c>
      <c r="D187" s="216" t="s">
        <v>5239</v>
      </c>
      <c r="E187" s="224" t="s">
        <v>820</v>
      </c>
      <c r="H187" s="194" t="s">
        <v>820</v>
      </c>
      <c r="I187" s="192" t="s">
        <v>821</v>
      </c>
      <c r="J187" s="194" t="s">
        <v>1370</v>
      </c>
    </row>
    <row r="188" spans="1:10" x14ac:dyDescent="0.2">
      <c r="A188" s="192" t="s">
        <v>1371</v>
      </c>
      <c r="B188" s="192" t="s">
        <v>40</v>
      </c>
      <c r="D188" s="192" t="s">
        <v>5238</v>
      </c>
      <c r="E188" s="224" t="s">
        <v>820</v>
      </c>
      <c r="H188" s="194" t="s">
        <v>820</v>
      </c>
      <c r="I188" s="192" t="s">
        <v>824</v>
      </c>
      <c r="J188" s="194" t="s">
        <v>1372</v>
      </c>
    </row>
    <row r="189" spans="1:10" x14ac:dyDescent="0.2">
      <c r="A189" s="192" t="s">
        <v>1373</v>
      </c>
      <c r="B189" s="192" t="s">
        <v>40</v>
      </c>
      <c r="D189" s="192" t="s">
        <v>5238</v>
      </c>
      <c r="E189" s="224" t="s">
        <v>820</v>
      </c>
      <c r="H189" s="194" t="s">
        <v>820</v>
      </c>
      <c r="I189" s="192" t="s">
        <v>821</v>
      </c>
      <c r="J189" s="194" t="s">
        <v>1372</v>
      </c>
    </row>
    <row r="190" spans="1:10" x14ac:dyDescent="0.2">
      <c r="A190" s="192" t="s">
        <v>1374</v>
      </c>
      <c r="B190" s="192" t="s">
        <v>40</v>
      </c>
      <c r="D190" s="192" t="s">
        <v>5238</v>
      </c>
      <c r="E190" s="224" t="s">
        <v>820</v>
      </c>
      <c r="H190" s="194" t="s">
        <v>820</v>
      </c>
      <c r="I190" s="192" t="s">
        <v>821</v>
      </c>
      <c r="J190" s="194" t="s">
        <v>1372</v>
      </c>
    </row>
    <row r="191" spans="1:10" x14ac:dyDescent="0.2">
      <c r="A191" s="192" t="s">
        <v>1375</v>
      </c>
      <c r="B191" s="192" t="s">
        <v>40</v>
      </c>
      <c r="D191" s="192" t="s">
        <v>5238</v>
      </c>
      <c r="E191" s="224" t="s">
        <v>820</v>
      </c>
      <c r="H191" s="194" t="s">
        <v>820</v>
      </c>
      <c r="I191" s="192" t="s">
        <v>824</v>
      </c>
      <c r="J191" s="194" t="s">
        <v>1376</v>
      </c>
    </row>
    <row r="192" spans="1:10" ht="25.5" x14ac:dyDescent="0.2">
      <c r="A192" s="192" t="s">
        <v>1377</v>
      </c>
      <c r="B192" s="192" t="s">
        <v>46</v>
      </c>
      <c r="D192" s="192" t="s">
        <v>5237</v>
      </c>
      <c r="E192" s="224" t="s">
        <v>820</v>
      </c>
      <c r="H192" s="28" t="str">
        <f>HYPERLINK("#'TMS.Enumerations'!A335","OMS.Equipment: ALL, CONTAINER, CONTAINER_20_FT ...")</f>
        <v>OMS.Equipment: ALL, CONTAINER, CONTAINER_20_FT ...</v>
      </c>
      <c r="I192" s="192" t="s">
        <v>48</v>
      </c>
      <c r="J192" s="194" t="s">
        <v>1377</v>
      </c>
    </row>
    <row r="193" spans="1:10" ht="25.5" x14ac:dyDescent="0.2">
      <c r="A193" s="192" t="s">
        <v>1378</v>
      </c>
      <c r="B193" s="192" t="s">
        <v>46</v>
      </c>
      <c r="C193" s="192" t="s">
        <v>41</v>
      </c>
      <c r="D193" s="192" t="s">
        <v>5237</v>
      </c>
      <c r="E193" s="224" t="s">
        <v>820</v>
      </c>
      <c r="H193" s="28" t="str">
        <f>HYPERLINK("#'SCC.Enumerations'!A876","OrderClassification: Non-Recurring, Recurring")</f>
        <v>OrderClassification: Non-Recurring, Recurring</v>
      </c>
      <c r="I193" s="192" t="s">
        <v>48</v>
      </c>
      <c r="J193" s="194" t="s">
        <v>1379</v>
      </c>
    </row>
    <row r="194" spans="1:10" x14ac:dyDescent="0.2">
      <c r="A194" s="192" t="s">
        <v>1380</v>
      </c>
      <c r="B194" s="192" t="s">
        <v>40</v>
      </c>
      <c r="D194" s="192" t="s">
        <v>3998</v>
      </c>
      <c r="E194" s="224" t="s">
        <v>820</v>
      </c>
      <c r="H194" s="194" t="s">
        <v>820</v>
      </c>
      <c r="J194" s="194" t="s">
        <v>820</v>
      </c>
    </row>
    <row r="195" spans="1:10" x14ac:dyDescent="0.2">
      <c r="A195" s="192" t="s">
        <v>1381</v>
      </c>
      <c r="B195" s="192" t="s">
        <v>40</v>
      </c>
      <c r="D195" s="192" t="s">
        <v>3998</v>
      </c>
      <c r="E195" s="224" t="s">
        <v>820</v>
      </c>
      <c r="H195" s="194" t="s">
        <v>820</v>
      </c>
      <c r="J195" s="194" t="s">
        <v>820</v>
      </c>
    </row>
    <row r="196" spans="1:10" x14ac:dyDescent="0.2">
      <c r="A196" s="192" t="s">
        <v>1382</v>
      </c>
      <c r="B196" s="192" t="s">
        <v>40</v>
      </c>
      <c r="D196" s="192" t="s">
        <v>4019</v>
      </c>
      <c r="E196" s="224" t="s">
        <v>820</v>
      </c>
      <c r="H196" s="194" t="s">
        <v>820</v>
      </c>
      <c r="I196" s="192" t="s">
        <v>1383</v>
      </c>
      <c r="J196" s="194" t="s">
        <v>1384</v>
      </c>
    </row>
    <row r="197" spans="1:10" x14ac:dyDescent="0.2">
      <c r="A197" s="192" t="s">
        <v>1385</v>
      </c>
      <c r="B197" s="192" t="s">
        <v>40</v>
      </c>
      <c r="D197" s="192" t="s">
        <v>3998</v>
      </c>
      <c r="E197" s="224" t="s">
        <v>820</v>
      </c>
      <c r="H197" s="194" t="s">
        <v>820</v>
      </c>
      <c r="J197" s="194" t="s">
        <v>820</v>
      </c>
    </row>
    <row r="198" spans="1:10" x14ac:dyDescent="0.2">
      <c r="A198" s="192" t="s">
        <v>1386</v>
      </c>
      <c r="B198" s="192" t="s">
        <v>40</v>
      </c>
      <c r="D198" s="192" t="s">
        <v>3998</v>
      </c>
      <c r="E198" s="224" t="s">
        <v>820</v>
      </c>
      <c r="H198" s="194" t="s">
        <v>820</v>
      </c>
      <c r="J198" s="194" t="s">
        <v>820</v>
      </c>
    </row>
    <row r="199" spans="1:10" x14ac:dyDescent="0.2">
      <c r="A199" s="192" t="s">
        <v>1387</v>
      </c>
      <c r="B199" s="192" t="s">
        <v>40</v>
      </c>
      <c r="D199" s="192" t="s">
        <v>5238</v>
      </c>
      <c r="E199" s="224" t="s">
        <v>820</v>
      </c>
      <c r="H199" s="194" t="s">
        <v>820</v>
      </c>
      <c r="I199" s="192" t="s">
        <v>1383</v>
      </c>
      <c r="J199" s="194" t="s">
        <v>1388</v>
      </c>
    </row>
    <row r="200" spans="1:10" x14ac:dyDescent="0.2">
      <c r="A200" s="192" t="s">
        <v>944</v>
      </c>
      <c r="B200" s="192" t="s">
        <v>40</v>
      </c>
      <c r="D200" s="192" t="s">
        <v>5237</v>
      </c>
      <c r="E200" s="224" t="s">
        <v>820</v>
      </c>
      <c r="H200" s="194" t="s">
        <v>820</v>
      </c>
      <c r="I200" s="192" t="s">
        <v>821</v>
      </c>
      <c r="J200" s="194" t="s">
        <v>1389</v>
      </c>
    </row>
    <row r="201" spans="1:10" x14ac:dyDescent="0.2">
      <c r="A201" s="192" t="s">
        <v>946</v>
      </c>
      <c r="B201" s="192" t="s">
        <v>40</v>
      </c>
      <c r="D201" s="192" t="s">
        <v>5237</v>
      </c>
      <c r="E201" s="224" t="s">
        <v>820</v>
      </c>
      <c r="H201" s="194" t="s">
        <v>820</v>
      </c>
      <c r="I201" s="192" t="s">
        <v>821</v>
      </c>
      <c r="J201" s="194" t="s">
        <v>1389</v>
      </c>
    </row>
    <row r="202" spans="1:10" x14ac:dyDescent="0.2">
      <c r="A202" s="192" t="s">
        <v>1390</v>
      </c>
      <c r="B202" s="192" t="s">
        <v>114</v>
      </c>
      <c r="D202" s="192" t="s">
        <v>5237</v>
      </c>
      <c r="E202" s="224" t="s">
        <v>820</v>
      </c>
      <c r="H202" s="194" t="s">
        <v>115</v>
      </c>
      <c r="I202" s="192" t="s">
        <v>1172</v>
      </c>
      <c r="J202" s="194" t="s">
        <v>1391</v>
      </c>
    </row>
    <row r="203" spans="1:10" ht="25.5" x14ac:dyDescent="0.2">
      <c r="A203" s="192" t="s">
        <v>1392</v>
      </c>
      <c r="B203" s="192" t="s">
        <v>114</v>
      </c>
      <c r="D203" s="216" t="s">
        <v>5239</v>
      </c>
      <c r="E203" s="224" t="s">
        <v>820</v>
      </c>
      <c r="H203" s="194" t="s">
        <v>115</v>
      </c>
      <c r="I203" s="192" t="s">
        <v>1172</v>
      </c>
      <c r="J203" s="194" t="s">
        <v>1393</v>
      </c>
    </row>
    <row r="204" spans="1:10" ht="38.25" x14ac:dyDescent="0.2">
      <c r="A204" s="192" t="s">
        <v>1394</v>
      </c>
      <c r="B204" s="192" t="s">
        <v>40</v>
      </c>
      <c r="D204" s="192" t="s">
        <v>5238</v>
      </c>
      <c r="E204" s="224" t="s">
        <v>820</v>
      </c>
      <c r="H204" s="194" t="s">
        <v>820</v>
      </c>
      <c r="I204" s="192" t="s">
        <v>821</v>
      </c>
      <c r="J204" s="194" t="s">
        <v>1395</v>
      </c>
    </row>
    <row r="205" spans="1:10" ht="38.25" x14ac:dyDescent="0.2">
      <c r="A205" s="192" t="s">
        <v>1396</v>
      </c>
      <c r="B205" s="192" t="s">
        <v>40</v>
      </c>
      <c r="D205" s="192" t="s">
        <v>5238</v>
      </c>
      <c r="E205" s="224" t="s">
        <v>820</v>
      </c>
      <c r="H205" s="194" t="s">
        <v>820</v>
      </c>
      <c r="I205" s="192" t="s">
        <v>821</v>
      </c>
      <c r="J205" s="194" t="s">
        <v>1395</v>
      </c>
    </row>
    <row r="206" spans="1:10" s="221" customFormat="1" ht="102" x14ac:dyDescent="0.2">
      <c r="A206" s="217" t="s">
        <v>2773</v>
      </c>
      <c r="B206" s="217" t="s">
        <v>46</v>
      </c>
      <c r="C206" s="217" t="s">
        <v>41</v>
      </c>
      <c r="D206" s="214" t="s">
        <v>5237</v>
      </c>
      <c r="E206" s="227" t="s">
        <v>820</v>
      </c>
      <c r="F206" s="227" t="s">
        <v>41</v>
      </c>
      <c r="G206" s="219"/>
      <c r="H206" s="229" t="s">
        <v>2774</v>
      </c>
      <c r="I206" s="218" t="s">
        <v>48</v>
      </c>
      <c r="J206" s="220" t="s">
        <v>1398</v>
      </c>
    </row>
    <row r="207" spans="1:10" ht="25.5" x14ac:dyDescent="0.2">
      <c r="A207" s="192" t="s">
        <v>1399</v>
      </c>
      <c r="B207" s="192" t="s">
        <v>40</v>
      </c>
      <c r="E207" s="224" t="s">
        <v>820</v>
      </c>
      <c r="H207" s="194" t="s">
        <v>820</v>
      </c>
      <c r="J207" s="194" t="s">
        <v>1401</v>
      </c>
    </row>
    <row r="208" spans="1:10" ht="25.5" x14ac:dyDescent="0.2">
      <c r="A208" s="192" t="s">
        <v>1402</v>
      </c>
      <c r="B208" s="192" t="s">
        <v>40</v>
      </c>
      <c r="E208" s="224" t="s">
        <v>820</v>
      </c>
      <c r="H208" s="194" t="s">
        <v>820</v>
      </c>
      <c r="J208" s="194" t="s">
        <v>1403</v>
      </c>
    </row>
    <row r="209" spans="1:10" x14ac:dyDescent="0.2">
      <c r="A209" s="192" t="s">
        <v>2775</v>
      </c>
      <c r="B209" s="192" t="s">
        <v>40</v>
      </c>
      <c r="C209" s="192" t="s">
        <v>41</v>
      </c>
      <c r="D209" s="192" t="s">
        <v>5237</v>
      </c>
    </row>
    <row r="210" spans="1:10" x14ac:dyDescent="0.2">
      <c r="A210" s="207" t="s">
        <v>2776</v>
      </c>
      <c r="B210" s="192" t="s">
        <v>40</v>
      </c>
      <c r="C210" s="192" t="s">
        <v>41</v>
      </c>
      <c r="D210" s="192" t="s">
        <v>5237</v>
      </c>
    </row>
    <row r="211" spans="1:10" ht="15" x14ac:dyDescent="0.25">
      <c r="A211" s="222" t="s">
        <v>2777</v>
      </c>
      <c r="B211" s="192" t="s">
        <v>40</v>
      </c>
      <c r="C211" s="192" t="s">
        <v>41</v>
      </c>
      <c r="D211" s="192" t="s">
        <v>5237</v>
      </c>
    </row>
    <row r="212" spans="1:10" x14ac:dyDescent="0.2">
      <c r="A212" s="192" t="s">
        <v>2778</v>
      </c>
      <c r="B212" s="192" t="s">
        <v>40</v>
      </c>
      <c r="C212" s="192" t="s">
        <v>41</v>
      </c>
      <c r="D212" s="192" t="s">
        <v>5237</v>
      </c>
    </row>
    <row r="213" spans="1:10" x14ac:dyDescent="0.2">
      <c r="A213" s="192" t="s">
        <v>2779</v>
      </c>
      <c r="B213" s="192" t="s">
        <v>40</v>
      </c>
      <c r="C213" s="192" t="s">
        <v>41</v>
      </c>
      <c r="D213" s="192" t="s">
        <v>5237</v>
      </c>
    </row>
    <row r="214" spans="1:10" x14ac:dyDescent="0.2">
      <c r="A214" s="192" t="s">
        <v>2780</v>
      </c>
      <c r="B214" s="192" t="s">
        <v>40</v>
      </c>
      <c r="D214" s="192" t="s">
        <v>5237</v>
      </c>
    </row>
    <row r="215" spans="1:10" x14ac:dyDescent="0.2">
      <c r="A215" s="192" t="s">
        <v>2781</v>
      </c>
      <c r="B215" s="192" t="s">
        <v>40</v>
      </c>
      <c r="C215" s="192" t="s">
        <v>41</v>
      </c>
      <c r="D215" s="192" t="s">
        <v>5237</v>
      </c>
    </row>
    <row r="216" spans="1:10" x14ac:dyDescent="0.2">
      <c r="A216" s="192" t="s">
        <v>2782</v>
      </c>
      <c r="B216" s="192" t="s">
        <v>40</v>
      </c>
      <c r="C216" s="192" t="s">
        <v>41</v>
      </c>
      <c r="D216" s="192" t="s">
        <v>5237</v>
      </c>
    </row>
    <row r="217" spans="1:10" x14ac:dyDescent="0.2">
      <c r="A217" s="192" t="s">
        <v>2783</v>
      </c>
      <c r="B217" s="192" t="s">
        <v>40</v>
      </c>
      <c r="C217" s="192" t="s">
        <v>41</v>
      </c>
      <c r="D217" s="192" t="s">
        <v>5237</v>
      </c>
    </row>
    <row r="218" spans="1:10" x14ac:dyDescent="0.2">
      <c r="A218" s="192" t="s">
        <v>2784</v>
      </c>
      <c r="B218" s="192" t="s">
        <v>40</v>
      </c>
      <c r="C218" s="192" t="s">
        <v>41</v>
      </c>
      <c r="D218" s="192" t="s">
        <v>5237</v>
      </c>
    </row>
    <row r="219" spans="1:10" x14ac:dyDescent="0.2">
      <c r="A219" s="192" t="s">
        <v>2785</v>
      </c>
      <c r="B219" s="192" t="s">
        <v>40</v>
      </c>
      <c r="C219" s="192" t="s">
        <v>41</v>
      </c>
      <c r="D219" s="192" t="s">
        <v>5237</v>
      </c>
    </row>
    <row r="220" spans="1:10" x14ac:dyDescent="0.2">
      <c r="A220" s="192" t="s">
        <v>2786</v>
      </c>
      <c r="B220" s="192" t="s">
        <v>40</v>
      </c>
      <c r="C220" s="192" t="s">
        <v>41</v>
      </c>
      <c r="D220" s="192" t="s">
        <v>5237</v>
      </c>
    </row>
    <row r="221" spans="1:10" x14ac:dyDescent="0.2">
      <c r="A221" s="192" t="s">
        <v>2787</v>
      </c>
      <c r="B221" s="192" t="s">
        <v>40</v>
      </c>
      <c r="D221" s="192" t="s">
        <v>5237</v>
      </c>
    </row>
    <row r="222" spans="1:10" x14ac:dyDescent="0.2">
      <c r="A222" s="192" t="s">
        <v>2788</v>
      </c>
      <c r="B222" s="192" t="s">
        <v>40</v>
      </c>
      <c r="C222" s="192" t="s">
        <v>41</v>
      </c>
      <c r="D222" s="192" t="s">
        <v>5237</v>
      </c>
    </row>
    <row r="223" spans="1:10" ht="25.5" x14ac:dyDescent="0.2">
      <c r="A223" s="230" t="s">
        <v>2789</v>
      </c>
      <c r="B223" s="231" t="s">
        <v>258</v>
      </c>
      <c r="D223" s="214" t="s">
        <v>5237</v>
      </c>
      <c r="E223" s="224" t="s">
        <v>820</v>
      </c>
      <c r="F223" s="228" t="s">
        <v>41</v>
      </c>
      <c r="H223" s="194" t="s">
        <v>680</v>
      </c>
      <c r="I223" s="192" t="s">
        <v>820</v>
      </c>
      <c r="J223" s="194" t="s">
        <v>2790</v>
      </c>
    </row>
    <row r="224" spans="1:10" x14ac:dyDescent="0.2">
      <c r="A224" s="231" t="s">
        <v>1408</v>
      </c>
      <c r="B224" s="231" t="s">
        <v>40</v>
      </c>
      <c r="D224" s="214" t="s">
        <v>5237</v>
      </c>
      <c r="E224" s="224" t="s">
        <v>820</v>
      </c>
      <c r="F224" s="228" t="s">
        <v>41</v>
      </c>
      <c r="G224" s="193">
        <v>9101</v>
      </c>
      <c r="H224" s="197" t="s">
        <v>820</v>
      </c>
      <c r="I224" s="192" t="s">
        <v>824</v>
      </c>
      <c r="J224" s="192" t="s">
        <v>1409</v>
      </c>
    </row>
    <row r="225" spans="1:10" x14ac:dyDescent="0.2">
      <c r="A225" s="231" t="s">
        <v>1410</v>
      </c>
      <c r="B225" s="231" t="s">
        <v>40</v>
      </c>
      <c r="D225" s="214" t="s">
        <v>5237</v>
      </c>
      <c r="E225" s="224" t="s">
        <v>71</v>
      </c>
      <c r="F225" s="228" t="s">
        <v>41</v>
      </c>
      <c r="G225" s="193" t="s">
        <v>1411</v>
      </c>
      <c r="H225" s="197" t="s">
        <v>820</v>
      </c>
      <c r="I225" s="192" t="s">
        <v>821</v>
      </c>
      <c r="J225" s="207" t="s">
        <v>5263</v>
      </c>
    </row>
    <row r="226" spans="1:10" x14ac:dyDescent="0.2">
      <c r="A226" s="231" t="s">
        <v>1413</v>
      </c>
      <c r="B226" s="231" t="s">
        <v>40</v>
      </c>
      <c r="D226" s="214" t="s">
        <v>5237</v>
      </c>
      <c r="E226" s="224" t="s">
        <v>71</v>
      </c>
      <c r="F226" s="228" t="s">
        <v>41</v>
      </c>
      <c r="G226" s="193" t="s">
        <v>1414</v>
      </c>
      <c r="H226" s="197" t="s">
        <v>820</v>
      </c>
      <c r="I226" s="192" t="s">
        <v>821</v>
      </c>
      <c r="J226" s="207" t="s">
        <v>5264</v>
      </c>
    </row>
    <row r="227" spans="1:10" x14ac:dyDescent="0.2">
      <c r="A227" s="231" t="s">
        <v>1415</v>
      </c>
      <c r="B227" s="231" t="s">
        <v>40</v>
      </c>
      <c r="C227" s="214"/>
      <c r="D227" s="214" t="s">
        <v>5239</v>
      </c>
      <c r="E227" s="226" t="s">
        <v>820</v>
      </c>
      <c r="F227" s="228" t="s">
        <v>41</v>
      </c>
      <c r="G227" s="193">
        <v>1</v>
      </c>
      <c r="H227" s="194" t="s">
        <v>820</v>
      </c>
      <c r="I227" s="192" t="s">
        <v>824</v>
      </c>
      <c r="J227" s="203" t="s">
        <v>5265</v>
      </c>
    </row>
    <row r="228" spans="1:10" s="207" customFormat="1" x14ac:dyDescent="0.2">
      <c r="A228" s="231" t="s">
        <v>2792</v>
      </c>
      <c r="B228" s="231" t="s">
        <v>40</v>
      </c>
      <c r="C228" s="214"/>
      <c r="D228" s="214" t="s">
        <v>5239</v>
      </c>
      <c r="E228" s="228"/>
      <c r="F228" s="228" t="s">
        <v>41</v>
      </c>
      <c r="G228" s="193">
        <v>9101</v>
      </c>
      <c r="H228" s="203"/>
      <c r="I228" s="192" t="s">
        <v>824</v>
      </c>
      <c r="J228" s="203" t="s">
        <v>5266</v>
      </c>
    </row>
    <row r="229" spans="1:10" s="207" customFormat="1" x14ac:dyDescent="0.2">
      <c r="A229" s="231" t="s">
        <v>2793</v>
      </c>
      <c r="B229" s="231" t="s">
        <v>40</v>
      </c>
      <c r="C229" s="214"/>
      <c r="D229" s="214" t="s">
        <v>5239</v>
      </c>
      <c r="E229" s="228"/>
      <c r="F229" s="228" t="s">
        <v>41</v>
      </c>
      <c r="G229" s="193" t="s">
        <v>1411</v>
      </c>
      <c r="H229" s="203"/>
      <c r="I229" s="192" t="s">
        <v>821</v>
      </c>
      <c r="J229" s="203" t="s">
        <v>5267</v>
      </c>
    </row>
    <row r="230" spans="1:10" s="207" customFormat="1" x14ac:dyDescent="0.2">
      <c r="A230" s="231" t="s">
        <v>2794</v>
      </c>
      <c r="B230" s="231" t="s">
        <v>40</v>
      </c>
      <c r="C230" s="214"/>
      <c r="D230" s="214" t="s">
        <v>5239</v>
      </c>
      <c r="E230" s="228"/>
      <c r="F230" s="228" t="s">
        <v>41</v>
      </c>
      <c r="G230" s="193" t="s">
        <v>1414</v>
      </c>
      <c r="H230" s="203"/>
      <c r="I230" s="192" t="s">
        <v>821</v>
      </c>
      <c r="J230" s="203" t="s">
        <v>5268</v>
      </c>
    </row>
    <row r="231" spans="1:10" x14ac:dyDescent="0.2">
      <c r="A231" s="231" t="s">
        <v>5240</v>
      </c>
      <c r="B231" s="231" t="s">
        <v>40</v>
      </c>
      <c r="D231" s="214"/>
      <c r="F231" s="224" t="s">
        <v>41</v>
      </c>
      <c r="G231" s="234" t="s">
        <v>885</v>
      </c>
      <c r="J231" s="203" t="s">
        <v>5253</v>
      </c>
    </row>
    <row r="232" spans="1:10" x14ac:dyDescent="0.2">
      <c r="A232" s="231" t="s">
        <v>5241</v>
      </c>
      <c r="B232" s="231" t="s">
        <v>40</v>
      </c>
      <c r="D232" s="214"/>
      <c r="F232" s="224" t="s">
        <v>41</v>
      </c>
      <c r="G232" s="234" t="s">
        <v>5261</v>
      </c>
    </row>
    <row r="233" spans="1:10" x14ac:dyDescent="0.2">
      <c r="A233" s="231" t="s">
        <v>5242</v>
      </c>
      <c r="B233" s="231" t="s">
        <v>40</v>
      </c>
      <c r="D233" s="214"/>
      <c r="F233" s="224" t="s">
        <v>41</v>
      </c>
      <c r="G233" s="234" t="s">
        <v>5259</v>
      </c>
      <c r="J233" s="192" t="s">
        <v>5243</v>
      </c>
    </row>
    <row r="234" spans="1:10" ht="12.75" customHeight="1" x14ac:dyDescent="0.2">
      <c r="A234" s="231" t="s">
        <v>5244</v>
      </c>
      <c r="B234" s="231" t="s">
        <v>40</v>
      </c>
      <c r="D234" s="214"/>
      <c r="F234" s="224" t="s">
        <v>41</v>
      </c>
      <c r="G234" s="234">
        <v>2024</v>
      </c>
    </row>
    <row r="235" spans="1:10" x14ac:dyDescent="0.2">
      <c r="A235" s="231" t="s">
        <v>5245</v>
      </c>
      <c r="B235" s="231" t="s">
        <v>40</v>
      </c>
      <c r="D235" s="214"/>
      <c r="F235" s="224" t="s">
        <v>41</v>
      </c>
      <c r="G235" s="234" t="s">
        <v>5260</v>
      </c>
    </row>
    <row r="236" spans="1:10" x14ac:dyDescent="0.2">
      <c r="A236" s="231" t="s">
        <v>5246</v>
      </c>
      <c r="B236" s="231" t="s">
        <v>40</v>
      </c>
      <c r="D236" s="214"/>
      <c r="F236" s="224" t="s">
        <v>41</v>
      </c>
      <c r="G236" s="234" t="s">
        <v>5245</v>
      </c>
    </row>
  </sheetData>
  <autoFilter ref="A4:J227" xr:uid="{8F891929-F88C-4E5D-91AE-610B5565B67C}"/>
  <mergeCells count="1">
    <mergeCell ref="B1:J1"/>
  </mergeCells>
  <pageMargins left="0.7" right="0.7" top="0.75" bottom="0.75" header="0.3" footer="0.3"/>
  <pageSetup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37B6-F349-4AA7-9710-04F638C1C785}">
  <dimension ref="A1:J236"/>
  <sheetViews>
    <sheetView workbookViewId="0">
      <pane ySplit="4" topLeftCell="A5" activePane="bottomLeft" state="frozen"/>
      <selection pane="bottomLeft" activeCell="D21" sqref="D21"/>
    </sheetView>
  </sheetViews>
  <sheetFormatPr defaultRowHeight="12.75" customHeight="1" x14ac:dyDescent="0.2"/>
  <cols>
    <col min="1" max="1" width="46.28515625" style="192" bestFit="1" customWidth="1"/>
    <col min="2" max="2" width="22.85546875" style="192" bestFit="1" customWidth="1"/>
    <col min="3" max="3" width="7.42578125" style="192" customWidth="1"/>
    <col min="4" max="4" width="25.140625" style="192" bestFit="1" customWidth="1"/>
    <col min="5" max="5" width="9.140625" style="224" bestFit="1" customWidth="1"/>
    <col min="6" max="6" width="15.5703125" style="224" bestFit="1" customWidth="1"/>
    <col min="7" max="7" width="23" style="193" bestFit="1" customWidth="1"/>
    <col min="8" max="8" width="42.28515625" style="194" customWidth="1"/>
    <col min="9" max="9" width="16.28515625" style="192" bestFit="1" customWidth="1"/>
    <col min="10" max="10" width="92.140625" style="194" customWidth="1"/>
    <col min="11" max="16384" width="9.140625" style="192"/>
  </cols>
  <sheetData>
    <row r="1" spans="1:10" x14ac:dyDescent="0.2">
      <c r="A1" s="198" t="s">
        <v>861</v>
      </c>
      <c r="B1" s="263" t="s">
        <v>2768</v>
      </c>
      <c r="C1" s="263"/>
      <c r="D1" s="263"/>
      <c r="E1" s="263"/>
      <c r="F1" s="263"/>
      <c r="G1" s="263"/>
      <c r="H1" s="263"/>
      <c r="I1" s="263"/>
      <c r="J1" s="263"/>
    </row>
    <row r="2" spans="1:10" x14ac:dyDescent="0.2">
      <c r="A2" s="18" t="str">
        <f>HYPERLINK("#'Summary'!A1","Back To Summary")</f>
        <v>Back To Summary</v>
      </c>
    </row>
    <row r="4" spans="1:10" x14ac:dyDescent="0.2">
      <c r="A4" s="198" t="s">
        <v>32</v>
      </c>
      <c r="B4" s="198" t="s">
        <v>33</v>
      </c>
      <c r="C4" s="198" t="s">
        <v>2808</v>
      </c>
      <c r="D4" s="198" t="s">
        <v>5236</v>
      </c>
      <c r="E4" s="225" t="s">
        <v>34</v>
      </c>
      <c r="F4" s="225" t="s">
        <v>3</v>
      </c>
      <c r="G4" s="199" t="s">
        <v>35</v>
      </c>
      <c r="H4" s="200" t="s">
        <v>36</v>
      </c>
      <c r="I4" s="198" t="s">
        <v>37</v>
      </c>
      <c r="J4" s="200" t="s">
        <v>38</v>
      </c>
    </row>
    <row r="5" spans="1:10" ht="39" x14ac:dyDescent="0.25">
      <c r="A5" s="192" t="s">
        <v>1084</v>
      </c>
      <c r="B5" s="192" t="s">
        <v>40</v>
      </c>
      <c r="E5" s="224" t="s">
        <v>41</v>
      </c>
      <c r="F5" s="224" t="s">
        <v>41</v>
      </c>
      <c r="G5" s="202" t="s">
        <v>1665</v>
      </c>
      <c r="H5" s="194" t="s">
        <v>5247</v>
      </c>
      <c r="J5" s="194" t="s">
        <v>1085</v>
      </c>
    </row>
    <row r="6" spans="1:10" x14ac:dyDescent="0.2">
      <c r="A6" s="192" t="s">
        <v>1086</v>
      </c>
      <c r="B6" s="192" t="s">
        <v>40</v>
      </c>
      <c r="D6" s="192" t="s">
        <v>5237</v>
      </c>
      <c r="E6" s="224" t="s">
        <v>820</v>
      </c>
      <c r="G6" s="204" t="s">
        <v>2769</v>
      </c>
      <c r="H6" s="194" t="s">
        <v>820</v>
      </c>
      <c r="I6" s="192" t="s">
        <v>821</v>
      </c>
      <c r="J6" s="194" t="s">
        <v>1088</v>
      </c>
    </row>
    <row r="7" spans="1:10" x14ac:dyDescent="0.2">
      <c r="A7" s="192" t="s">
        <v>1089</v>
      </c>
      <c r="B7" s="192" t="s">
        <v>40</v>
      </c>
      <c r="D7" s="192" t="s">
        <v>5237</v>
      </c>
      <c r="E7" s="224" t="s">
        <v>820</v>
      </c>
      <c r="G7" s="213" t="s">
        <v>2769</v>
      </c>
      <c r="H7" s="194" t="s">
        <v>820</v>
      </c>
      <c r="I7" s="192" t="s">
        <v>821</v>
      </c>
      <c r="J7" s="194" t="s">
        <v>1088</v>
      </c>
    </row>
    <row r="8" spans="1:10" x14ac:dyDescent="0.2">
      <c r="A8" s="192" t="s">
        <v>1090</v>
      </c>
      <c r="B8" s="192" t="s">
        <v>40</v>
      </c>
      <c r="D8" s="192" t="s">
        <v>5237</v>
      </c>
      <c r="E8" s="224" t="s">
        <v>41</v>
      </c>
      <c r="F8" s="224" t="s">
        <v>41</v>
      </c>
      <c r="G8" s="204" t="s">
        <v>2769</v>
      </c>
      <c r="H8" s="194" t="s">
        <v>820</v>
      </c>
      <c r="I8" s="192" t="s">
        <v>821</v>
      </c>
      <c r="J8" s="194" t="s">
        <v>1091</v>
      </c>
    </row>
    <row r="9" spans="1:10" x14ac:dyDescent="0.2">
      <c r="A9" s="192" t="s">
        <v>1092</v>
      </c>
      <c r="B9" s="192" t="s">
        <v>40</v>
      </c>
      <c r="C9" s="192" t="s">
        <v>41</v>
      </c>
      <c r="D9" s="192" t="s">
        <v>5237</v>
      </c>
      <c r="E9" s="224" t="s">
        <v>41</v>
      </c>
      <c r="F9" s="224" t="s">
        <v>41</v>
      </c>
      <c r="G9" s="204" t="s">
        <v>2769</v>
      </c>
      <c r="H9" s="194" t="s">
        <v>820</v>
      </c>
      <c r="I9" s="192" t="s">
        <v>821</v>
      </c>
      <c r="J9" s="194" t="s">
        <v>1093</v>
      </c>
    </row>
    <row r="10" spans="1:10" x14ac:dyDescent="0.2">
      <c r="A10" s="192" t="s">
        <v>1094</v>
      </c>
      <c r="B10" s="192" t="s">
        <v>40</v>
      </c>
      <c r="D10" s="192" t="s">
        <v>5237</v>
      </c>
      <c r="E10" s="224" t="s">
        <v>820</v>
      </c>
      <c r="G10" s="204" t="s">
        <v>2769</v>
      </c>
      <c r="H10" s="194" t="s">
        <v>820</v>
      </c>
      <c r="I10" s="192" t="s">
        <v>821</v>
      </c>
      <c r="J10" s="194" t="s">
        <v>1095</v>
      </c>
    </row>
    <row r="11" spans="1:10" x14ac:dyDescent="0.2">
      <c r="A11" s="192" t="s">
        <v>1096</v>
      </c>
      <c r="B11" s="192" t="s">
        <v>40</v>
      </c>
      <c r="C11" s="192" t="s">
        <v>41</v>
      </c>
      <c r="D11" s="192" t="s">
        <v>5237</v>
      </c>
      <c r="E11" s="224" t="s">
        <v>820</v>
      </c>
      <c r="G11" s="204" t="s">
        <v>2769</v>
      </c>
      <c r="H11" s="194" t="s">
        <v>820</v>
      </c>
      <c r="I11" s="192" t="s">
        <v>821</v>
      </c>
      <c r="J11" s="194" t="s">
        <v>1097</v>
      </c>
    </row>
    <row r="12" spans="1:10" x14ac:dyDescent="0.2">
      <c r="A12" s="192" t="s">
        <v>622</v>
      </c>
      <c r="B12" s="192" t="s">
        <v>40</v>
      </c>
      <c r="D12" s="192" t="s">
        <v>5237</v>
      </c>
      <c r="E12" s="224" t="s">
        <v>820</v>
      </c>
      <c r="G12" s="204"/>
      <c r="I12" s="192" t="s">
        <v>821</v>
      </c>
      <c r="J12" s="194" t="s">
        <v>1099</v>
      </c>
    </row>
    <row r="13" spans="1:10" x14ac:dyDescent="0.2">
      <c r="A13" s="192" t="s">
        <v>624</v>
      </c>
      <c r="B13" s="192" t="s">
        <v>40</v>
      </c>
      <c r="C13" s="192" t="s">
        <v>41</v>
      </c>
      <c r="D13" s="192" t="s">
        <v>5237</v>
      </c>
      <c r="E13" s="224" t="s">
        <v>820</v>
      </c>
      <c r="G13" s="204"/>
      <c r="I13" s="192" t="s">
        <v>821</v>
      </c>
      <c r="J13" s="194" t="s">
        <v>1100</v>
      </c>
    </row>
    <row r="14" spans="1:10" x14ac:dyDescent="0.2">
      <c r="A14" s="192" t="s">
        <v>1101</v>
      </c>
      <c r="B14" s="192" t="s">
        <v>40</v>
      </c>
      <c r="C14" s="192" t="s">
        <v>41</v>
      </c>
      <c r="D14" s="192" t="s">
        <v>5237</v>
      </c>
      <c r="E14" s="224" t="s">
        <v>41</v>
      </c>
      <c r="F14" s="224" t="s">
        <v>41</v>
      </c>
      <c r="G14" s="204" t="s">
        <v>2770</v>
      </c>
      <c r="H14" s="233" t="s">
        <v>5254</v>
      </c>
      <c r="I14" s="192" t="s">
        <v>1102</v>
      </c>
      <c r="J14" s="194" t="s">
        <v>1103</v>
      </c>
    </row>
    <row r="15" spans="1:10" x14ac:dyDescent="0.2">
      <c r="A15" s="192" t="s">
        <v>1104</v>
      </c>
      <c r="B15" s="192" t="s">
        <v>40</v>
      </c>
      <c r="D15" s="192" t="s">
        <v>5237</v>
      </c>
      <c r="E15" s="224" t="s">
        <v>820</v>
      </c>
      <c r="G15" s="204"/>
      <c r="H15" s="194" t="s">
        <v>820</v>
      </c>
      <c r="I15" s="192" t="s">
        <v>821</v>
      </c>
      <c r="J15" s="194" t="s">
        <v>1105</v>
      </c>
    </row>
    <row r="16" spans="1:10" x14ac:dyDescent="0.2">
      <c r="A16" s="192" t="s">
        <v>1106</v>
      </c>
      <c r="B16" s="192" t="s">
        <v>40</v>
      </c>
      <c r="C16" s="192" t="s">
        <v>41</v>
      </c>
      <c r="D16" s="192" t="s">
        <v>5237</v>
      </c>
      <c r="E16" s="224" t="s">
        <v>820</v>
      </c>
      <c r="G16" s="204"/>
      <c r="H16" s="194" t="s">
        <v>820</v>
      </c>
      <c r="I16" s="192" t="s">
        <v>821</v>
      </c>
      <c r="J16" s="194" t="s">
        <v>1107</v>
      </c>
    </row>
    <row r="17" spans="1:10" x14ac:dyDescent="0.2">
      <c r="A17" s="192" t="s">
        <v>1108</v>
      </c>
      <c r="B17" s="192" t="s">
        <v>40</v>
      </c>
      <c r="D17" s="192" t="s">
        <v>5237</v>
      </c>
      <c r="E17" s="224" t="s">
        <v>41</v>
      </c>
      <c r="F17" s="224" t="s">
        <v>41</v>
      </c>
      <c r="G17" s="204" t="s">
        <v>2769</v>
      </c>
      <c r="H17" s="194" t="s">
        <v>820</v>
      </c>
      <c r="I17" s="192" t="s">
        <v>821</v>
      </c>
      <c r="J17" s="194" t="s">
        <v>1109</v>
      </c>
    </row>
    <row r="18" spans="1:10" x14ac:dyDescent="0.2">
      <c r="A18" s="192" t="s">
        <v>1110</v>
      </c>
      <c r="B18" s="192" t="s">
        <v>40</v>
      </c>
      <c r="C18" s="192" t="s">
        <v>41</v>
      </c>
      <c r="D18" s="192" t="s">
        <v>5237</v>
      </c>
      <c r="E18" s="224" t="s">
        <v>41</v>
      </c>
      <c r="F18" s="224" t="s">
        <v>41</v>
      </c>
      <c r="G18" s="204" t="s">
        <v>2769</v>
      </c>
      <c r="H18" s="194" t="s">
        <v>820</v>
      </c>
      <c r="I18" s="192" t="s">
        <v>821</v>
      </c>
      <c r="J18" s="194" t="s">
        <v>1111</v>
      </c>
    </row>
    <row r="19" spans="1:10" x14ac:dyDescent="0.2">
      <c r="A19" s="192" t="s">
        <v>1112</v>
      </c>
      <c r="B19" s="192" t="s">
        <v>40</v>
      </c>
      <c r="C19" s="192" t="s">
        <v>41</v>
      </c>
      <c r="D19" s="192" t="s">
        <v>5237</v>
      </c>
      <c r="E19" s="224" t="s">
        <v>41</v>
      </c>
      <c r="F19" s="224" t="s">
        <v>41</v>
      </c>
      <c r="G19" s="204">
        <v>90994</v>
      </c>
      <c r="H19" s="194" t="s">
        <v>820</v>
      </c>
      <c r="I19" s="192" t="s">
        <v>824</v>
      </c>
      <c r="J19" s="194" t="s">
        <v>1113</v>
      </c>
    </row>
    <row r="20" spans="1:10" x14ac:dyDescent="0.2">
      <c r="A20" s="192" t="s">
        <v>1114</v>
      </c>
      <c r="B20" s="192" t="s">
        <v>40</v>
      </c>
      <c r="D20" s="192" t="s">
        <v>4019</v>
      </c>
      <c r="E20" s="224" t="s">
        <v>820</v>
      </c>
      <c r="G20" s="204" t="s">
        <v>918</v>
      </c>
      <c r="H20" s="194" t="s">
        <v>820</v>
      </c>
      <c r="I20" s="192" t="s">
        <v>821</v>
      </c>
      <c r="J20" s="194" t="s">
        <v>1115</v>
      </c>
    </row>
    <row r="21" spans="1:10" x14ac:dyDescent="0.2">
      <c r="A21" s="192" t="s">
        <v>1116</v>
      </c>
      <c r="B21" s="192" t="s">
        <v>40</v>
      </c>
      <c r="D21" s="192" t="s">
        <v>4019</v>
      </c>
      <c r="E21" s="224" t="s">
        <v>820</v>
      </c>
      <c r="G21" s="204" t="s">
        <v>923</v>
      </c>
      <c r="H21" s="194" t="s">
        <v>820</v>
      </c>
      <c r="I21" s="192" t="s">
        <v>821</v>
      </c>
      <c r="J21" s="194" t="s">
        <v>1117</v>
      </c>
    </row>
    <row r="22" spans="1:10" ht="25.5" x14ac:dyDescent="0.2">
      <c r="A22" s="192" t="s">
        <v>1118</v>
      </c>
      <c r="B22" s="192" t="s">
        <v>40</v>
      </c>
      <c r="D22" s="192" t="s">
        <v>4019</v>
      </c>
      <c r="E22" s="224" t="s">
        <v>820</v>
      </c>
      <c r="G22" s="204" t="s">
        <v>5248</v>
      </c>
      <c r="H22" s="223" t="s">
        <v>5249</v>
      </c>
      <c r="I22" s="192" t="s">
        <v>1119</v>
      </c>
      <c r="J22" s="194" t="s">
        <v>1120</v>
      </c>
    </row>
    <row r="23" spans="1:10" x14ac:dyDescent="0.2">
      <c r="A23" s="192" t="s">
        <v>1121</v>
      </c>
      <c r="B23" s="192" t="s">
        <v>40</v>
      </c>
      <c r="D23" s="192" t="s">
        <v>4019</v>
      </c>
      <c r="E23" s="224" t="s">
        <v>820</v>
      </c>
      <c r="G23" s="204"/>
      <c r="H23" s="194" t="s">
        <v>820</v>
      </c>
      <c r="I23" s="192" t="s">
        <v>824</v>
      </c>
      <c r="J23" s="194" t="s">
        <v>1122</v>
      </c>
    </row>
    <row r="24" spans="1:10" ht="25.5" x14ac:dyDescent="0.2">
      <c r="A24" s="192" t="s">
        <v>1123</v>
      </c>
      <c r="B24" s="192" t="s">
        <v>40</v>
      </c>
      <c r="D24" s="192" t="s">
        <v>3998</v>
      </c>
      <c r="E24" s="224" t="s">
        <v>820</v>
      </c>
      <c r="G24" s="204" t="s">
        <v>203</v>
      </c>
      <c r="H24" s="223" t="s">
        <v>5250</v>
      </c>
      <c r="J24" s="194" t="s">
        <v>1124</v>
      </c>
    </row>
    <row r="25" spans="1:10" x14ac:dyDescent="0.2">
      <c r="A25" s="192" t="s">
        <v>1125</v>
      </c>
      <c r="B25" s="192" t="s">
        <v>40</v>
      </c>
      <c r="D25" s="192" t="s">
        <v>3998</v>
      </c>
      <c r="E25" s="224" t="s">
        <v>820</v>
      </c>
      <c r="G25" s="193" t="s">
        <v>205</v>
      </c>
      <c r="H25" s="223" t="s">
        <v>820</v>
      </c>
      <c r="J25" s="194" t="s">
        <v>1124</v>
      </c>
    </row>
    <row r="26" spans="1:10" x14ac:dyDescent="0.2">
      <c r="A26" s="192" t="s">
        <v>1126</v>
      </c>
      <c r="B26" s="192" t="s">
        <v>40</v>
      </c>
      <c r="D26" s="192" t="s">
        <v>3998</v>
      </c>
      <c r="E26" s="224" t="s">
        <v>820</v>
      </c>
      <c r="G26" s="193" t="s">
        <v>207</v>
      </c>
      <c r="H26" s="223" t="s">
        <v>820</v>
      </c>
      <c r="J26" s="194" t="s">
        <v>1124</v>
      </c>
    </row>
    <row r="27" spans="1:10" x14ac:dyDescent="0.2">
      <c r="A27" s="192" t="s">
        <v>1127</v>
      </c>
      <c r="B27" s="192" t="s">
        <v>40</v>
      </c>
      <c r="D27" s="192" t="s">
        <v>3998</v>
      </c>
      <c r="E27" s="224" t="s">
        <v>820</v>
      </c>
      <c r="G27" s="193" t="s">
        <v>207</v>
      </c>
      <c r="H27" s="223" t="s">
        <v>820</v>
      </c>
      <c r="J27" s="194" t="s">
        <v>1124</v>
      </c>
    </row>
    <row r="28" spans="1:10" x14ac:dyDescent="0.2">
      <c r="A28" s="192" t="s">
        <v>1128</v>
      </c>
      <c r="B28" s="192" t="s">
        <v>40</v>
      </c>
      <c r="D28" s="192" t="s">
        <v>3998</v>
      </c>
      <c r="E28" s="224" t="s">
        <v>820</v>
      </c>
      <c r="G28" s="193">
        <v>0</v>
      </c>
      <c r="H28" s="223" t="s">
        <v>820</v>
      </c>
      <c r="J28" s="194" t="s">
        <v>1124</v>
      </c>
    </row>
    <row r="29" spans="1:10" x14ac:dyDescent="0.2">
      <c r="A29" s="192" t="s">
        <v>1129</v>
      </c>
      <c r="B29" s="192" t="s">
        <v>40</v>
      </c>
      <c r="D29" s="192" t="s">
        <v>3998</v>
      </c>
      <c r="E29" s="224" t="s">
        <v>820</v>
      </c>
      <c r="G29" s="193" t="s">
        <v>1674</v>
      </c>
      <c r="H29" s="223" t="s">
        <v>820</v>
      </c>
      <c r="J29" s="194" t="s">
        <v>1124</v>
      </c>
    </row>
    <row r="30" spans="1:10" x14ac:dyDescent="0.2">
      <c r="A30" s="192" t="s">
        <v>1130</v>
      </c>
      <c r="B30" s="192" t="s">
        <v>40</v>
      </c>
      <c r="D30" s="192" t="s">
        <v>5238</v>
      </c>
      <c r="E30" s="224" t="s">
        <v>820</v>
      </c>
      <c r="H30" s="194" t="s">
        <v>820</v>
      </c>
      <c r="I30" s="192" t="s">
        <v>821</v>
      </c>
      <c r="J30" s="194" t="s">
        <v>1131</v>
      </c>
    </row>
    <row r="31" spans="1:10" x14ac:dyDescent="0.2">
      <c r="A31" s="192" t="s">
        <v>1132</v>
      </c>
      <c r="B31" s="192" t="s">
        <v>40</v>
      </c>
      <c r="D31" s="192" t="s">
        <v>5238</v>
      </c>
      <c r="E31" s="224" t="s">
        <v>820</v>
      </c>
      <c r="H31" s="194" t="s">
        <v>820</v>
      </c>
      <c r="I31" s="192" t="s">
        <v>821</v>
      </c>
      <c r="J31" s="194" t="s">
        <v>1133</v>
      </c>
    </row>
    <row r="32" spans="1:10" x14ac:dyDescent="0.2">
      <c r="A32" s="192" t="s">
        <v>1134</v>
      </c>
      <c r="B32" s="192" t="s">
        <v>40</v>
      </c>
      <c r="D32" s="192" t="s">
        <v>5238</v>
      </c>
      <c r="E32" s="224" t="s">
        <v>820</v>
      </c>
      <c r="H32" s="194" t="s">
        <v>820</v>
      </c>
      <c r="I32" s="192" t="s">
        <v>1119</v>
      </c>
      <c r="J32" s="194" t="s">
        <v>1134</v>
      </c>
    </row>
    <row r="33" spans="1:10" x14ac:dyDescent="0.2">
      <c r="A33" s="192" t="s">
        <v>1135</v>
      </c>
      <c r="B33" s="192" t="s">
        <v>40</v>
      </c>
      <c r="D33" s="192" t="s">
        <v>5238</v>
      </c>
      <c r="E33" s="224" t="s">
        <v>820</v>
      </c>
      <c r="H33" s="194" t="s">
        <v>820</v>
      </c>
      <c r="I33" s="192" t="s">
        <v>824</v>
      </c>
      <c r="J33" s="194" t="s">
        <v>1136</v>
      </c>
    </row>
    <row r="34" spans="1:10" x14ac:dyDescent="0.2">
      <c r="A34" s="192" t="s">
        <v>1137</v>
      </c>
      <c r="B34" s="192" t="s">
        <v>40</v>
      </c>
      <c r="D34" s="192" t="s">
        <v>3998</v>
      </c>
      <c r="E34" s="224" t="s">
        <v>820</v>
      </c>
      <c r="H34" s="194" t="s">
        <v>820</v>
      </c>
      <c r="J34" s="194" t="s">
        <v>1138</v>
      </c>
    </row>
    <row r="35" spans="1:10" x14ac:dyDescent="0.2">
      <c r="A35" s="192" t="s">
        <v>1139</v>
      </c>
      <c r="B35" s="192" t="s">
        <v>40</v>
      </c>
      <c r="D35" s="192" t="s">
        <v>3998</v>
      </c>
      <c r="E35" s="224" t="s">
        <v>820</v>
      </c>
      <c r="H35" s="194" t="s">
        <v>820</v>
      </c>
      <c r="J35" s="194" t="s">
        <v>1138</v>
      </c>
    </row>
    <row r="36" spans="1:10" x14ac:dyDescent="0.2">
      <c r="A36" s="192" t="s">
        <v>1140</v>
      </c>
      <c r="B36" s="192" t="s">
        <v>40</v>
      </c>
      <c r="D36" s="192" t="s">
        <v>3998</v>
      </c>
      <c r="E36" s="224" t="s">
        <v>820</v>
      </c>
      <c r="H36" s="194" t="s">
        <v>820</v>
      </c>
      <c r="J36" s="194" t="s">
        <v>1138</v>
      </c>
    </row>
    <row r="37" spans="1:10" x14ac:dyDescent="0.2">
      <c r="A37" s="192" t="s">
        <v>1141</v>
      </c>
      <c r="B37" s="192" t="s">
        <v>40</v>
      </c>
      <c r="D37" s="192" t="s">
        <v>3998</v>
      </c>
      <c r="E37" s="224" t="s">
        <v>820</v>
      </c>
      <c r="H37" s="194" t="s">
        <v>820</v>
      </c>
      <c r="J37" s="194" t="s">
        <v>1138</v>
      </c>
    </row>
    <row r="38" spans="1:10" x14ac:dyDescent="0.2">
      <c r="A38" s="192" t="s">
        <v>1142</v>
      </c>
      <c r="B38" s="192" t="s">
        <v>40</v>
      </c>
      <c r="D38" s="192" t="s">
        <v>3998</v>
      </c>
      <c r="E38" s="224" t="s">
        <v>820</v>
      </c>
      <c r="H38" s="194" t="s">
        <v>820</v>
      </c>
      <c r="J38" s="194" t="s">
        <v>1138</v>
      </c>
    </row>
    <row r="39" spans="1:10" x14ac:dyDescent="0.2">
      <c r="A39" s="192" t="s">
        <v>1143</v>
      </c>
      <c r="B39" s="192" t="s">
        <v>40</v>
      </c>
      <c r="D39" s="192" t="s">
        <v>3998</v>
      </c>
      <c r="E39" s="224" t="s">
        <v>820</v>
      </c>
      <c r="H39" s="194" t="s">
        <v>820</v>
      </c>
      <c r="J39" s="194" t="s">
        <v>1138</v>
      </c>
    </row>
    <row r="40" spans="1:10" x14ac:dyDescent="0.2">
      <c r="A40" s="192" t="s">
        <v>1144</v>
      </c>
      <c r="B40" s="192" t="s">
        <v>46</v>
      </c>
      <c r="C40" s="192" t="s">
        <v>41</v>
      </c>
      <c r="D40" s="192" t="s">
        <v>5237</v>
      </c>
      <c r="E40" s="224" t="s">
        <v>41</v>
      </c>
      <c r="F40" s="224" t="s">
        <v>41</v>
      </c>
      <c r="G40" s="193" t="s">
        <v>1676</v>
      </c>
      <c r="H40" s="194" t="s">
        <v>820</v>
      </c>
      <c r="I40" s="192" t="s">
        <v>824</v>
      </c>
      <c r="J40" s="194" t="s">
        <v>1145</v>
      </c>
    </row>
    <row r="41" spans="1:10" ht="51" x14ac:dyDescent="0.2">
      <c r="A41" s="192" t="s">
        <v>267</v>
      </c>
      <c r="B41" s="192" t="s">
        <v>46</v>
      </c>
      <c r="C41" s="192" t="s">
        <v>41</v>
      </c>
      <c r="D41" s="192" t="s">
        <v>5237</v>
      </c>
      <c r="E41" s="224" t="s">
        <v>41</v>
      </c>
      <c r="F41" s="224" t="s">
        <v>41</v>
      </c>
      <c r="G41" s="197" t="s">
        <v>2772</v>
      </c>
      <c r="H41"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I41" s="192" t="s">
        <v>48</v>
      </c>
      <c r="J41" s="194" t="s">
        <v>1146</v>
      </c>
    </row>
    <row r="42" spans="1:10" x14ac:dyDescent="0.2">
      <c r="A42" s="192" t="s">
        <v>1147</v>
      </c>
      <c r="B42" s="192" t="s">
        <v>46</v>
      </c>
      <c r="C42" s="192" t="s">
        <v>41</v>
      </c>
      <c r="D42" s="192" t="s">
        <v>5237</v>
      </c>
      <c r="E42" s="224" t="s">
        <v>41</v>
      </c>
      <c r="F42" s="224" t="s">
        <v>41</v>
      </c>
      <c r="G42" s="193" t="s">
        <v>1580</v>
      </c>
      <c r="H42" s="28" t="str">
        <f>HYPERLINK("#'OMS.Enumerations'!A279","FOBPoint: Origin, Delivered")</f>
        <v>FOBPoint: Origin, Delivered</v>
      </c>
      <c r="I42" s="192" t="s">
        <v>48</v>
      </c>
      <c r="J42" s="194" t="s">
        <v>1148</v>
      </c>
    </row>
    <row r="43" spans="1:10" x14ac:dyDescent="0.2">
      <c r="A43" s="192" t="s">
        <v>1149</v>
      </c>
      <c r="B43" s="192" t="s">
        <v>258</v>
      </c>
      <c r="D43" s="192" t="s">
        <v>5238</v>
      </c>
      <c r="E43" s="224" t="s">
        <v>820</v>
      </c>
      <c r="H43" s="194" t="s">
        <v>680</v>
      </c>
      <c r="I43" s="192" t="s">
        <v>820</v>
      </c>
      <c r="J43" s="194" t="s">
        <v>1150</v>
      </c>
    </row>
    <row r="44" spans="1:10" x14ac:dyDescent="0.2">
      <c r="A44" s="192" t="s">
        <v>1151</v>
      </c>
      <c r="B44" s="192" t="s">
        <v>258</v>
      </c>
      <c r="D44" s="192" t="s">
        <v>5238</v>
      </c>
      <c r="E44" s="224" t="s">
        <v>820</v>
      </c>
      <c r="H44" s="194" t="s">
        <v>680</v>
      </c>
      <c r="I44" s="192" t="s">
        <v>820</v>
      </c>
      <c r="J44" s="194" t="s">
        <v>1152</v>
      </c>
    </row>
    <row r="45" spans="1:10" x14ac:dyDescent="0.2">
      <c r="A45" s="214" t="s">
        <v>1153</v>
      </c>
      <c r="B45" s="214" t="s">
        <v>40</v>
      </c>
      <c r="C45" s="214"/>
      <c r="D45" s="207" t="s">
        <v>5239</v>
      </c>
      <c r="E45" s="226" t="s">
        <v>41</v>
      </c>
      <c r="F45" s="226" t="s">
        <v>41</v>
      </c>
      <c r="H45" s="194" t="s">
        <v>820</v>
      </c>
      <c r="I45" s="192" t="s">
        <v>824</v>
      </c>
      <c r="J45" s="194" t="s">
        <v>1153</v>
      </c>
    </row>
    <row r="46" spans="1:10" x14ac:dyDescent="0.2">
      <c r="A46" s="192" t="s">
        <v>416</v>
      </c>
      <c r="B46" s="192" t="s">
        <v>40</v>
      </c>
      <c r="D46" s="215" t="s">
        <v>5239</v>
      </c>
      <c r="E46" s="224" t="s">
        <v>71</v>
      </c>
      <c r="F46" s="224" t="s">
        <v>41</v>
      </c>
      <c r="G46" s="193" t="s">
        <v>5251</v>
      </c>
      <c r="H46" s="194" t="s">
        <v>820</v>
      </c>
      <c r="I46" s="192" t="s">
        <v>821</v>
      </c>
      <c r="J46" s="194" t="s">
        <v>1154</v>
      </c>
    </row>
    <row r="47" spans="1:10" x14ac:dyDescent="0.2">
      <c r="A47" s="192" t="s">
        <v>1155</v>
      </c>
      <c r="B47" s="192" t="s">
        <v>40</v>
      </c>
      <c r="D47" s="215" t="s">
        <v>5239</v>
      </c>
      <c r="H47" s="194" t="s">
        <v>820</v>
      </c>
      <c r="I47" s="192" t="s">
        <v>821</v>
      </c>
      <c r="J47" s="194" t="s">
        <v>1156</v>
      </c>
    </row>
    <row r="48" spans="1:10" x14ac:dyDescent="0.2">
      <c r="A48" s="192" t="s">
        <v>1157</v>
      </c>
      <c r="B48" s="192" t="s">
        <v>40</v>
      </c>
      <c r="D48" s="216" t="s">
        <v>5239</v>
      </c>
      <c r="E48" s="224" t="s">
        <v>820</v>
      </c>
      <c r="H48" s="194" t="s">
        <v>820</v>
      </c>
      <c r="I48" s="192" t="s">
        <v>1158</v>
      </c>
      <c r="J48" s="194" t="s">
        <v>1159</v>
      </c>
    </row>
    <row r="49" spans="1:10" x14ac:dyDescent="0.2">
      <c r="A49" s="192" t="s">
        <v>1160</v>
      </c>
      <c r="B49" s="192" t="s">
        <v>46</v>
      </c>
      <c r="D49" s="216" t="s">
        <v>5239</v>
      </c>
      <c r="E49" s="224" t="s">
        <v>820</v>
      </c>
      <c r="F49" s="224" t="s">
        <v>41</v>
      </c>
      <c r="G49" s="193" t="s">
        <v>5252</v>
      </c>
      <c r="H49" s="28" t="str">
        <f>HYPERLINK("#'OMS.Enumerations'!A283","LineType: Product, Service, Freight Entered ...")</f>
        <v>LineType: Product, Service, Freight Entered ...</v>
      </c>
      <c r="I49" s="192" t="s">
        <v>48</v>
      </c>
      <c r="J49" s="194" t="s">
        <v>1161</v>
      </c>
    </row>
    <row r="50" spans="1:10" x14ac:dyDescent="0.2">
      <c r="A50" s="192" t="s">
        <v>1162</v>
      </c>
      <c r="B50" s="192" t="s">
        <v>262</v>
      </c>
      <c r="D50" s="192" t="s">
        <v>5238</v>
      </c>
      <c r="E50" s="224" t="s">
        <v>41</v>
      </c>
      <c r="F50" s="224" t="s">
        <v>41</v>
      </c>
      <c r="G50" s="193">
        <v>500</v>
      </c>
      <c r="H50" s="194" t="s">
        <v>263</v>
      </c>
      <c r="I50" s="192" t="s">
        <v>820</v>
      </c>
      <c r="J50" s="194" t="s">
        <v>1163</v>
      </c>
    </row>
    <row r="51" spans="1:10" x14ac:dyDescent="0.2">
      <c r="A51" s="192" t="s">
        <v>1015</v>
      </c>
      <c r="B51" s="192" t="s">
        <v>262</v>
      </c>
      <c r="D51" s="192" t="s">
        <v>5238</v>
      </c>
      <c r="E51" s="224" t="s">
        <v>820</v>
      </c>
      <c r="H51" s="194" t="s">
        <v>263</v>
      </c>
      <c r="I51" s="192" t="s">
        <v>820</v>
      </c>
      <c r="J51" s="194" t="s">
        <v>1164</v>
      </c>
    </row>
    <row r="52" spans="1:10" x14ac:dyDescent="0.2">
      <c r="A52" s="192" t="s">
        <v>1165</v>
      </c>
      <c r="B52" s="192" t="s">
        <v>46</v>
      </c>
      <c r="C52" s="192" t="s">
        <v>41</v>
      </c>
      <c r="D52" s="215" t="s">
        <v>5239</v>
      </c>
      <c r="E52" s="224" t="s">
        <v>820</v>
      </c>
      <c r="G52" s="193" t="s">
        <v>498</v>
      </c>
      <c r="H52" s="28" t="str">
        <f>HYPERLINK("#'OMS.Enumerations'!A294","QuantityUOM: EACH, BOX, BUNDLE ...")</f>
        <v>QuantityUOM: EACH, BOX, BUNDLE ...</v>
      </c>
      <c r="I52" s="192" t="s">
        <v>48</v>
      </c>
      <c r="J52" s="194" t="s">
        <v>1165</v>
      </c>
    </row>
    <row r="53" spans="1:10" x14ac:dyDescent="0.2">
      <c r="A53" s="192" t="s">
        <v>1166</v>
      </c>
      <c r="B53" s="192" t="s">
        <v>262</v>
      </c>
      <c r="D53" s="216" t="s">
        <v>5239</v>
      </c>
      <c r="E53" s="224" t="s">
        <v>820</v>
      </c>
      <c r="H53" s="194" t="s">
        <v>263</v>
      </c>
      <c r="I53" s="192" t="s">
        <v>820</v>
      </c>
      <c r="J53" s="194" t="s">
        <v>1167</v>
      </c>
    </row>
    <row r="54" spans="1:10" x14ac:dyDescent="0.2">
      <c r="A54" s="192" t="s">
        <v>245</v>
      </c>
      <c r="B54" s="192" t="s">
        <v>40</v>
      </c>
      <c r="C54" s="192" t="s">
        <v>41</v>
      </c>
      <c r="D54" s="216" t="s">
        <v>5239</v>
      </c>
      <c r="E54" s="224" t="s">
        <v>820</v>
      </c>
      <c r="G54" s="193" t="s">
        <v>246</v>
      </c>
      <c r="H54" s="194" t="s">
        <v>820</v>
      </c>
      <c r="I54" s="192" t="s">
        <v>824</v>
      </c>
      <c r="J54" s="194" t="s">
        <v>1168</v>
      </c>
    </row>
    <row r="55" spans="1:10" x14ac:dyDescent="0.2">
      <c r="A55" s="192" t="s">
        <v>582</v>
      </c>
      <c r="B55" s="192" t="s">
        <v>40</v>
      </c>
      <c r="C55" s="192" t="s">
        <v>41</v>
      </c>
      <c r="D55" s="192" t="s">
        <v>5237</v>
      </c>
      <c r="E55" s="224" t="s">
        <v>820</v>
      </c>
      <c r="H55" s="194" t="s">
        <v>820</v>
      </c>
      <c r="I55" s="192" t="s">
        <v>824</v>
      </c>
      <c r="J55" s="194" t="s">
        <v>1169</v>
      </c>
    </row>
    <row r="56" spans="1:10" x14ac:dyDescent="0.2">
      <c r="A56" s="192" t="s">
        <v>547</v>
      </c>
      <c r="B56" s="192" t="s">
        <v>40</v>
      </c>
      <c r="C56" s="192" t="s">
        <v>41</v>
      </c>
      <c r="D56" s="192" t="s">
        <v>5237</v>
      </c>
      <c r="E56" s="224" t="s">
        <v>820</v>
      </c>
      <c r="H56" s="194" t="s">
        <v>820</v>
      </c>
      <c r="I56" s="192" t="s">
        <v>824</v>
      </c>
      <c r="J56" s="194" t="s">
        <v>1170</v>
      </c>
    </row>
    <row r="57" spans="1:10" x14ac:dyDescent="0.2">
      <c r="A57" s="192" t="s">
        <v>1171</v>
      </c>
      <c r="B57" s="192" t="s">
        <v>114</v>
      </c>
      <c r="C57" s="192" t="s">
        <v>41</v>
      </c>
      <c r="D57" s="192" t="s">
        <v>5237</v>
      </c>
      <c r="E57" s="224" t="s">
        <v>820</v>
      </c>
      <c r="G57" s="193">
        <v>1</v>
      </c>
      <c r="H57" s="194" t="s">
        <v>115</v>
      </c>
      <c r="I57" s="192" t="s">
        <v>1172</v>
      </c>
      <c r="J57" s="194" t="s">
        <v>1173</v>
      </c>
    </row>
    <row r="58" spans="1:10" x14ac:dyDescent="0.2">
      <c r="A58" s="192" t="s">
        <v>1174</v>
      </c>
      <c r="B58" s="192" t="s">
        <v>40</v>
      </c>
      <c r="C58" s="192" t="s">
        <v>41</v>
      </c>
      <c r="D58" s="192" t="s">
        <v>3998</v>
      </c>
      <c r="E58" s="224" t="s">
        <v>820</v>
      </c>
      <c r="H58" s="194" t="s">
        <v>820</v>
      </c>
      <c r="J58" s="194" t="s">
        <v>1175</v>
      </c>
    </row>
    <row r="59" spans="1:10" x14ac:dyDescent="0.2">
      <c r="A59" s="192" t="s">
        <v>1176</v>
      </c>
      <c r="B59" s="192" t="s">
        <v>40</v>
      </c>
      <c r="C59" s="192" t="s">
        <v>41</v>
      </c>
      <c r="D59" s="192" t="s">
        <v>3998</v>
      </c>
      <c r="E59" s="224" t="s">
        <v>820</v>
      </c>
      <c r="H59" s="194" t="s">
        <v>820</v>
      </c>
      <c r="J59" s="194" t="s">
        <v>1175</v>
      </c>
    </row>
    <row r="60" spans="1:10" x14ac:dyDescent="0.2">
      <c r="A60" s="192" t="s">
        <v>1177</v>
      </c>
      <c r="B60" s="192" t="s">
        <v>40</v>
      </c>
      <c r="C60" s="192" t="s">
        <v>41</v>
      </c>
      <c r="D60" s="192" t="s">
        <v>3998</v>
      </c>
      <c r="E60" s="224" t="s">
        <v>820</v>
      </c>
      <c r="H60" s="194" t="s">
        <v>820</v>
      </c>
      <c r="J60" s="194" t="s">
        <v>1175</v>
      </c>
    </row>
    <row r="61" spans="1:10" x14ac:dyDescent="0.2">
      <c r="A61" s="192" t="s">
        <v>1178</v>
      </c>
      <c r="B61" s="192" t="s">
        <v>40</v>
      </c>
      <c r="C61" s="192" t="s">
        <v>41</v>
      </c>
      <c r="D61" s="192" t="s">
        <v>3998</v>
      </c>
      <c r="E61" s="224" t="s">
        <v>820</v>
      </c>
      <c r="H61" s="194" t="s">
        <v>820</v>
      </c>
      <c r="J61" s="194" t="s">
        <v>1175</v>
      </c>
    </row>
    <row r="62" spans="1:10" x14ac:dyDescent="0.2">
      <c r="A62" s="192" t="s">
        <v>1179</v>
      </c>
      <c r="B62" s="192" t="s">
        <v>40</v>
      </c>
      <c r="C62" s="192" t="s">
        <v>41</v>
      </c>
      <c r="D62" s="192" t="s">
        <v>3998</v>
      </c>
      <c r="E62" s="224" t="s">
        <v>820</v>
      </c>
      <c r="H62" s="194" t="s">
        <v>820</v>
      </c>
      <c r="J62" s="194" t="s">
        <v>1175</v>
      </c>
    </row>
    <row r="63" spans="1:10" x14ac:dyDescent="0.2">
      <c r="A63" s="192" t="s">
        <v>1180</v>
      </c>
      <c r="B63" s="192" t="s">
        <v>40</v>
      </c>
      <c r="C63" s="192" t="s">
        <v>41</v>
      </c>
      <c r="D63" s="192" t="s">
        <v>3998</v>
      </c>
      <c r="E63" s="224" t="s">
        <v>820</v>
      </c>
      <c r="H63" s="194" t="s">
        <v>820</v>
      </c>
      <c r="J63" s="194" t="s">
        <v>1175</v>
      </c>
    </row>
    <row r="64" spans="1:10" x14ac:dyDescent="0.2">
      <c r="A64" s="192" t="s">
        <v>1181</v>
      </c>
      <c r="B64" s="192" t="s">
        <v>40</v>
      </c>
      <c r="C64" s="192" t="s">
        <v>41</v>
      </c>
      <c r="D64" s="192" t="s">
        <v>3998</v>
      </c>
      <c r="E64" s="224" t="s">
        <v>820</v>
      </c>
      <c r="H64" s="194" t="s">
        <v>820</v>
      </c>
      <c r="J64" s="194" t="s">
        <v>1182</v>
      </c>
    </row>
    <row r="65" spans="1:10" x14ac:dyDescent="0.2">
      <c r="A65" s="192" t="s">
        <v>1183</v>
      </c>
      <c r="B65" s="192" t="s">
        <v>40</v>
      </c>
      <c r="C65" s="192" t="s">
        <v>41</v>
      </c>
      <c r="D65" s="192" t="s">
        <v>3998</v>
      </c>
      <c r="E65" s="224" t="s">
        <v>820</v>
      </c>
      <c r="H65" s="194" t="s">
        <v>820</v>
      </c>
      <c r="J65" s="194" t="s">
        <v>1182</v>
      </c>
    </row>
    <row r="66" spans="1:10" x14ac:dyDescent="0.2">
      <c r="A66" s="192" t="s">
        <v>1184</v>
      </c>
      <c r="B66" s="192" t="s">
        <v>40</v>
      </c>
      <c r="C66" s="192" t="s">
        <v>41</v>
      </c>
      <c r="D66" s="192" t="s">
        <v>3998</v>
      </c>
      <c r="E66" s="224" t="s">
        <v>820</v>
      </c>
      <c r="H66" s="194" t="s">
        <v>820</v>
      </c>
      <c r="J66" s="194" t="s">
        <v>1182</v>
      </c>
    </row>
    <row r="67" spans="1:10" x14ac:dyDescent="0.2">
      <c r="A67" s="192" t="s">
        <v>1185</v>
      </c>
      <c r="B67" s="192" t="s">
        <v>40</v>
      </c>
      <c r="C67" s="192" t="s">
        <v>41</v>
      </c>
      <c r="D67" s="192" t="s">
        <v>3998</v>
      </c>
      <c r="E67" s="224" t="s">
        <v>820</v>
      </c>
      <c r="H67" s="194" t="s">
        <v>820</v>
      </c>
      <c r="J67" s="194" t="s">
        <v>1182</v>
      </c>
    </row>
    <row r="68" spans="1:10" x14ac:dyDescent="0.2">
      <c r="A68" s="192" t="s">
        <v>1186</v>
      </c>
      <c r="B68" s="192" t="s">
        <v>40</v>
      </c>
      <c r="C68" s="192" t="s">
        <v>41</v>
      </c>
      <c r="D68" s="192" t="s">
        <v>3998</v>
      </c>
      <c r="E68" s="224" t="s">
        <v>820</v>
      </c>
      <c r="H68" s="194" t="s">
        <v>820</v>
      </c>
      <c r="J68" s="194" t="s">
        <v>1182</v>
      </c>
    </row>
    <row r="69" spans="1:10" x14ac:dyDescent="0.2">
      <c r="A69" s="192" t="s">
        <v>1187</v>
      </c>
      <c r="B69" s="192" t="s">
        <v>40</v>
      </c>
      <c r="C69" s="192" t="s">
        <v>41</v>
      </c>
      <c r="D69" s="192" t="s">
        <v>3998</v>
      </c>
      <c r="E69" s="224" t="s">
        <v>820</v>
      </c>
      <c r="H69" s="194" t="s">
        <v>820</v>
      </c>
      <c r="J69" s="194" t="s">
        <v>1182</v>
      </c>
    </row>
    <row r="70" spans="1:10" x14ac:dyDescent="0.2">
      <c r="A70" s="192" t="s">
        <v>1188</v>
      </c>
      <c r="B70" s="192" t="s">
        <v>40</v>
      </c>
      <c r="C70" s="192" t="s">
        <v>41</v>
      </c>
      <c r="D70" s="192" t="s">
        <v>3998</v>
      </c>
      <c r="E70" s="224" t="s">
        <v>820</v>
      </c>
      <c r="H70" s="194" t="s">
        <v>820</v>
      </c>
      <c r="J70" s="194" t="s">
        <v>1189</v>
      </c>
    </row>
    <row r="71" spans="1:10" x14ac:dyDescent="0.2">
      <c r="A71" s="192" t="s">
        <v>1190</v>
      </c>
      <c r="B71" s="192" t="s">
        <v>40</v>
      </c>
      <c r="C71" s="192" t="s">
        <v>41</v>
      </c>
      <c r="D71" s="192" t="s">
        <v>3998</v>
      </c>
      <c r="E71" s="224" t="s">
        <v>820</v>
      </c>
      <c r="H71" s="194" t="s">
        <v>820</v>
      </c>
      <c r="J71" s="194" t="s">
        <v>1189</v>
      </c>
    </row>
    <row r="72" spans="1:10" x14ac:dyDescent="0.2">
      <c r="A72" s="192" t="s">
        <v>1191</v>
      </c>
      <c r="B72" s="192" t="s">
        <v>40</v>
      </c>
      <c r="C72" s="192" t="s">
        <v>41</v>
      </c>
      <c r="D72" s="192" t="s">
        <v>3998</v>
      </c>
      <c r="E72" s="224" t="s">
        <v>820</v>
      </c>
      <c r="H72" s="194" t="s">
        <v>820</v>
      </c>
      <c r="J72" s="194" t="s">
        <v>1189</v>
      </c>
    </row>
    <row r="73" spans="1:10" x14ac:dyDescent="0.2">
      <c r="A73" s="192" t="s">
        <v>1192</v>
      </c>
      <c r="B73" s="192" t="s">
        <v>40</v>
      </c>
      <c r="C73" s="192" t="s">
        <v>41</v>
      </c>
      <c r="D73" s="192" t="s">
        <v>3998</v>
      </c>
      <c r="E73" s="224" t="s">
        <v>820</v>
      </c>
      <c r="H73" s="194" t="s">
        <v>820</v>
      </c>
      <c r="J73" s="194" t="s">
        <v>1189</v>
      </c>
    </row>
    <row r="74" spans="1:10" x14ac:dyDescent="0.2">
      <c r="A74" s="192" t="s">
        <v>1193</v>
      </c>
      <c r="B74" s="192" t="s">
        <v>40</v>
      </c>
      <c r="C74" s="192" t="s">
        <v>41</v>
      </c>
      <c r="D74" s="192" t="s">
        <v>3998</v>
      </c>
      <c r="E74" s="224" t="s">
        <v>820</v>
      </c>
      <c r="H74" s="194" t="s">
        <v>820</v>
      </c>
      <c r="J74" s="194" t="s">
        <v>1189</v>
      </c>
    </row>
    <row r="75" spans="1:10" x14ac:dyDescent="0.2">
      <c r="A75" s="192" t="s">
        <v>1194</v>
      </c>
      <c r="B75" s="192" t="s">
        <v>40</v>
      </c>
      <c r="C75" s="192" t="s">
        <v>41</v>
      </c>
      <c r="D75" s="192" t="s">
        <v>3998</v>
      </c>
      <c r="E75" s="224" t="s">
        <v>820</v>
      </c>
      <c r="H75" s="194" t="s">
        <v>820</v>
      </c>
      <c r="J75" s="194" t="s">
        <v>1189</v>
      </c>
    </row>
    <row r="76" spans="1:10" x14ac:dyDescent="0.2">
      <c r="A76" s="192" t="s">
        <v>1195</v>
      </c>
      <c r="B76" s="192" t="s">
        <v>40</v>
      </c>
      <c r="E76" s="224" t="s">
        <v>820</v>
      </c>
      <c r="H76" s="194" t="s">
        <v>820</v>
      </c>
      <c r="J76" s="194" t="s">
        <v>1196</v>
      </c>
    </row>
    <row r="77" spans="1:10" x14ac:dyDescent="0.2">
      <c r="A77" s="192" t="s">
        <v>1197</v>
      </c>
      <c r="B77" s="192" t="s">
        <v>40</v>
      </c>
      <c r="D77" s="192" t="s">
        <v>4019</v>
      </c>
      <c r="E77" s="224" t="s">
        <v>820</v>
      </c>
      <c r="H77" s="194" t="s">
        <v>820</v>
      </c>
      <c r="I77" s="192" t="s">
        <v>824</v>
      </c>
      <c r="J77" s="194" t="s">
        <v>1197</v>
      </c>
    </row>
    <row r="78" spans="1:10" x14ac:dyDescent="0.2">
      <c r="A78" s="192" t="s">
        <v>1198</v>
      </c>
      <c r="B78" s="192" t="s">
        <v>40</v>
      </c>
      <c r="C78" s="192" t="s">
        <v>41</v>
      </c>
      <c r="D78" s="192" t="s">
        <v>5237</v>
      </c>
      <c r="E78" s="224" t="s">
        <v>820</v>
      </c>
      <c r="H78" s="194" t="s">
        <v>820</v>
      </c>
      <c r="I78" s="192" t="s">
        <v>824</v>
      </c>
      <c r="J78" s="194" t="s">
        <v>1199</v>
      </c>
    </row>
    <row r="79" spans="1:10" x14ac:dyDescent="0.2">
      <c r="A79" s="192" t="s">
        <v>1200</v>
      </c>
      <c r="B79" s="192" t="s">
        <v>40</v>
      </c>
      <c r="C79" s="192" t="s">
        <v>41</v>
      </c>
      <c r="D79" s="192" t="s">
        <v>5237</v>
      </c>
      <c r="E79" s="224" t="s">
        <v>820</v>
      </c>
      <c r="H79" s="194" t="s">
        <v>820</v>
      </c>
      <c r="I79" s="192" t="s">
        <v>824</v>
      </c>
      <c r="J79" s="194" t="s">
        <v>1201</v>
      </c>
    </row>
    <row r="80" spans="1:10" x14ac:dyDescent="0.2">
      <c r="A80" s="192" t="s">
        <v>1202</v>
      </c>
      <c r="B80" s="192" t="s">
        <v>40</v>
      </c>
      <c r="D80" s="192" t="s">
        <v>5238</v>
      </c>
      <c r="E80" s="224" t="s">
        <v>820</v>
      </c>
      <c r="H80" s="194" t="s">
        <v>820</v>
      </c>
      <c r="I80" s="192" t="s">
        <v>824</v>
      </c>
      <c r="J80" s="194" t="s">
        <v>1202</v>
      </c>
    </row>
    <row r="81" spans="1:10" x14ac:dyDescent="0.2">
      <c r="A81" s="192" t="s">
        <v>1203</v>
      </c>
      <c r="B81" s="192" t="s">
        <v>262</v>
      </c>
      <c r="D81" s="192" t="s">
        <v>5238</v>
      </c>
      <c r="E81" s="224" t="s">
        <v>820</v>
      </c>
      <c r="H81" s="194" t="s">
        <v>263</v>
      </c>
      <c r="I81" s="192" t="s">
        <v>820</v>
      </c>
      <c r="J81" s="194" t="s">
        <v>1204</v>
      </c>
    </row>
    <row r="82" spans="1:10" x14ac:dyDescent="0.2">
      <c r="A82" s="192" t="s">
        <v>1205</v>
      </c>
      <c r="B82" s="192" t="s">
        <v>262</v>
      </c>
      <c r="D82" s="192" t="s">
        <v>5238</v>
      </c>
      <c r="E82" s="224" t="s">
        <v>820</v>
      </c>
      <c r="H82" s="194" t="s">
        <v>263</v>
      </c>
      <c r="I82" s="192" t="s">
        <v>820</v>
      </c>
      <c r="J82" s="194" t="s">
        <v>1206</v>
      </c>
    </row>
    <row r="83" spans="1:10" x14ac:dyDescent="0.2">
      <c r="A83" s="192" t="s">
        <v>1207</v>
      </c>
      <c r="B83" s="192" t="s">
        <v>262</v>
      </c>
      <c r="D83" s="192" t="s">
        <v>5238</v>
      </c>
      <c r="E83" s="224" t="s">
        <v>820</v>
      </c>
      <c r="H83" s="194" t="s">
        <v>263</v>
      </c>
      <c r="I83" s="192" t="s">
        <v>820</v>
      </c>
      <c r="J83" s="194" t="s">
        <v>1208</v>
      </c>
    </row>
    <row r="84" spans="1:10" x14ac:dyDescent="0.2">
      <c r="A84" s="192" t="s">
        <v>1209</v>
      </c>
      <c r="B84" s="192" t="s">
        <v>262</v>
      </c>
      <c r="D84" s="192" t="s">
        <v>5238</v>
      </c>
      <c r="E84" s="224" t="s">
        <v>820</v>
      </c>
      <c r="H84" s="194" t="s">
        <v>263</v>
      </c>
      <c r="I84" s="192" t="s">
        <v>820</v>
      </c>
      <c r="J84" s="194" t="s">
        <v>1210</v>
      </c>
    </row>
    <row r="85" spans="1:10" x14ac:dyDescent="0.2">
      <c r="A85" s="192" t="s">
        <v>1211</v>
      </c>
      <c r="B85" s="192" t="s">
        <v>258</v>
      </c>
      <c r="C85" s="192" t="s">
        <v>41</v>
      </c>
      <c r="D85" s="192" t="s">
        <v>5238</v>
      </c>
      <c r="E85" s="224" t="s">
        <v>820</v>
      </c>
      <c r="H85" s="194" t="s">
        <v>680</v>
      </c>
      <c r="I85" s="192" t="s">
        <v>820</v>
      </c>
      <c r="J85" s="194" t="s">
        <v>1212</v>
      </c>
    </row>
    <row r="86" spans="1:10" x14ac:dyDescent="0.2">
      <c r="A86" s="192" t="s">
        <v>1213</v>
      </c>
      <c r="B86" s="192" t="s">
        <v>258</v>
      </c>
      <c r="D86" s="192" t="s">
        <v>5238</v>
      </c>
      <c r="E86" s="224" t="s">
        <v>820</v>
      </c>
      <c r="H86" s="194" t="s">
        <v>680</v>
      </c>
      <c r="I86" s="192" t="s">
        <v>820</v>
      </c>
      <c r="J86" s="194" t="s">
        <v>1214</v>
      </c>
    </row>
    <row r="87" spans="1:10" x14ac:dyDescent="0.2">
      <c r="A87" s="192" t="s">
        <v>1215</v>
      </c>
      <c r="B87" s="192" t="s">
        <v>271</v>
      </c>
      <c r="C87" s="192" t="s">
        <v>41</v>
      </c>
      <c r="D87" s="192" t="s">
        <v>5237</v>
      </c>
      <c r="E87" s="224" t="s">
        <v>820</v>
      </c>
      <c r="H87" s="194" t="s">
        <v>61</v>
      </c>
      <c r="I87" s="192" t="s">
        <v>820</v>
      </c>
      <c r="J87" s="194" t="s">
        <v>1216</v>
      </c>
    </row>
    <row r="88" spans="1:10" x14ac:dyDescent="0.2">
      <c r="A88" s="192" t="s">
        <v>1217</v>
      </c>
      <c r="B88" s="192" t="s">
        <v>40</v>
      </c>
      <c r="C88" s="192" t="s">
        <v>41</v>
      </c>
      <c r="D88" s="192" t="s">
        <v>5237</v>
      </c>
      <c r="E88" s="224" t="s">
        <v>820</v>
      </c>
      <c r="H88" s="194" t="s">
        <v>820</v>
      </c>
      <c r="I88" s="192" t="s">
        <v>824</v>
      </c>
      <c r="J88" s="194" t="s">
        <v>1218</v>
      </c>
    </row>
    <row r="89" spans="1:10" x14ac:dyDescent="0.2">
      <c r="A89" s="192" t="s">
        <v>1219</v>
      </c>
      <c r="B89" s="192" t="s">
        <v>40</v>
      </c>
      <c r="C89" s="192" t="s">
        <v>41</v>
      </c>
      <c r="D89" s="192" t="s">
        <v>5237</v>
      </c>
      <c r="E89" s="224" t="s">
        <v>820</v>
      </c>
      <c r="H89" s="194" t="s">
        <v>820</v>
      </c>
      <c r="I89" s="192" t="s">
        <v>824</v>
      </c>
      <c r="J89" s="194" t="s">
        <v>1220</v>
      </c>
    </row>
    <row r="90" spans="1:10" x14ac:dyDescent="0.2">
      <c r="A90" s="192" t="s">
        <v>1221</v>
      </c>
      <c r="B90" s="192" t="s">
        <v>40</v>
      </c>
      <c r="D90" s="215" t="s">
        <v>5239</v>
      </c>
      <c r="E90" s="224" t="s">
        <v>820</v>
      </c>
      <c r="H90" s="194" t="s">
        <v>820</v>
      </c>
      <c r="I90" s="192" t="s">
        <v>824</v>
      </c>
      <c r="J90" s="194" t="s">
        <v>1222</v>
      </c>
    </row>
    <row r="91" spans="1:10" x14ac:dyDescent="0.2">
      <c r="A91" s="192" t="s">
        <v>1223</v>
      </c>
      <c r="B91" s="192" t="s">
        <v>114</v>
      </c>
      <c r="C91" s="192" t="s">
        <v>41</v>
      </c>
      <c r="D91" s="192" t="s">
        <v>5237</v>
      </c>
      <c r="E91" s="224" t="s">
        <v>820</v>
      </c>
      <c r="H91" s="194" t="s">
        <v>115</v>
      </c>
      <c r="I91" s="192" t="s">
        <v>1172</v>
      </c>
      <c r="J91" s="194" t="s">
        <v>1224</v>
      </c>
    </row>
    <row r="92" spans="1:10" x14ac:dyDescent="0.2">
      <c r="A92" s="192" t="s">
        <v>1225</v>
      </c>
      <c r="B92" s="192" t="s">
        <v>114</v>
      </c>
      <c r="C92" s="192" t="s">
        <v>41</v>
      </c>
      <c r="D92" s="192" t="s">
        <v>5237</v>
      </c>
      <c r="E92" s="224" t="s">
        <v>820</v>
      </c>
      <c r="H92" s="194" t="s">
        <v>115</v>
      </c>
      <c r="I92" s="192" t="s">
        <v>1172</v>
      </c>
      <c r="J92" s="194" t="s">
        <v>1226</v>
      </c>
    </row>
    <row r="93" spans="1:10" x14ac:dyDescent="0.2">
      <c r="A93" s="192" t="s">
        <v>1227</v>
      </c>
      <c r="B93" s="192" t="s">
        <v>114</v>
      </c>
      <c r="C93" s="192" t="s">
        <v>41</v>
      </c>
      <c r="D93" s="192" t="s">
        <v>5237</v>
      </c>
      <c r="E93" s="224" t="s">
        <v>820</v>
      </c>
      <c r="F93" s="224" t="s">
        <v>41</v>
      </c>
      <c r="G93" s="193" t="s">
        <v>41</v>
      </c>
      <c r="H93" s="194" t="s">
        <v>115</v>
      </c>
      <c r="I93" s="192" t="s">
        <v>1172</v>
      </c>
      <c r="J93" s="194" t="s">
        <v>1228</v>
      </c>
    </row>
    <row r="94" spans="1:10" x14ac:dyDescent="0.2">
      <c r="A94" s="192" t="s">
        <v>1229</v>
      </c>
      <c r="B94" s="192" t="s">
        <v>114</v>
      </c>
      <c r="C94" s="192" t="s">
        <v>41</v>
      </c>
      <c r="D94" s="192" t="s">
        <v>5237</v>
      </c>
      <c r="E94" s="224" t="s">
        <v>820</v>
      </c>
      <c r="H94" s="194" t="s">
        <v>115</v>
      </c>
      <c r="I94" s="192" t="s">
        <v>1172</v>
      </c>
      <c r="J94" s="194" t="s">
        <v>1230</v>
      </c>
    </row>
    <row r="95" spans="1:10" x14ac:dyDescent="0.2">
      <c r="A95" s="192" t="s">
        <v>1231</v>
      </c>
      <c r="B95" s="192" t="s">
        <v>114</v>
      </c>
      <c r="C95" s="192" t="s">
        <v>41</v>
      </c>
      <c r="D95" s="192" t="s">
        <v>5237</v>
      </c>
      <c r="E95" s="224" t="s">
        <v>820</v>
      </c>
      <c r="H95" s="194" t="s">
        <v>115</v>
      </c>
      <c r="I95" s="192" t="s">
        <v>1172</v>
      </c>
      <c r="J95" s="194" t="s">
        <v>1232</v>
      </c>
    </row>
    <row r="96" spans="1:10" x14ac:dyDescent="0.2">
      <c r="A96" s="192" t="s">
        <v>239</v>
      </c>
      <c r="B96" s="192" t="s">
        <v>40</v>
      </c>
      <c r="C96" s="192" t="s">
        <v>41</v>
      </c>
      <c r="D96" s="192" t="s">
        <v>5237</v>
      </c>
      <c r="E96" s="224" t="s">
        <v>820</v>
      </c>
      <c r="H96" s="194" t="s">
        <v>820</v>
      </c>
      <c r="I96" s="192" t="s">
        <v>824</v>
      </c>
      <c r="J96" s="194" t="s">
        <v>1233</v>
      </c>
    </row>
    <row r="97" spans="1:10" x14ac:dyDescent="0.2">
      <c r="A97" s="192" t="s">
        <v>996</v>
      </c>
      <c r="B97" s="192" t="s">
        <v>40</v>
      </c>
      <c r="C97" s="192" t="s">
        <v>41</v>
      </c>
      <c r="D97" s="192" t="s">
        <v>5237</v>
      </c>
      <c r="E97" s="224" t="s">
        <v>820</v>
      </c>
      <c r="H97" s="194" t="s">
        <v>820</v>
      </c>
      <c r="I97" s="192" t="s">
        <v>824</v>
      </c>
      <c r="J97" s="194" t="s">
        <v>1234</v>
      </c>
    </row>
    <row r="98" spans="1:10" x14ac:dyDescent="0.2">
      <c r="A98" s="192" t="s">
        <v>998</v>
      </c>
      <c r="B98" s="192" t="s">
        <v>40</v>
      </c>
      <c r="D98" s="216" t="s">
        <v>5239</v>
      </c>
      <c r="E98" s="224" t="s">
        <v>820</v>
      </c>
      <c r="H98" s="194" t="s">
        <v>820</v>
      </c>
      <c r="I98" s="192" t="s">
        <v>824</v>
      </c>
      <c r="J98" s="194" t="s">
        <v>1235</v>
      </c>
    </row>
    <row r="99" spans="1:10" x14ac:dyDescent="0.2">
      <c r="A99" s="192" t="s">
        <v>1236</v>
      </c>
      <c r="B99" s="192" t="s">
        <v>258</v>
      </c>
      <c r="D99" s="192" t="s">
        <v>5238</v>
      </c>
      <c r="E99" s="224" t="s">
        <v>820</v>
      </c>
      <c r="H99" s="194" t="s">
        <v>680</v>
      </c>
      <c r="I99" s="192" t="s">
        <v>820</v>
      </c>
      <c r="J99" s="194" t="s">
        <v>1237</v>
      </c>
    </row>
    <row r="100" spans="1:10" x14ac:dyDescent="0.2">
      <c r="A100" s="192" t="s">
        <v>1238</v>
      </c>
      <c r="B100" s="192" t="s">
        <v>258</v>
      </c>
      <c r="D100" s="192" t="s">
        <v>5238</v>
      </c>
      <c r="E100" s="224" t="s">
        <v>820</v>
      </c>
      <c r="H100" s="194" t="s">
        <v>680</v>
      </c>
      <c r="I100" s="192" t="s">
        <v>820</v>
      </c>
      <c r="J100" s="194" t="s">
        <v>1239</v>
      </c>
    </row>
    <row r="101" spans="1:10" x14ac:dyDescent="0.2">
      <c r="A101" s="192" t="s">
        <v>1240</v>
      </c>
      <c r="B101" s="192" t="s">
        <v>258</v>
      </c>
      <c r="D101" s="192" t="s">
        <v>5238</v>
      </c>
      <c r="E101" s="224" t="s">
        <v>820</v>
      </c>
      <c r="H101" s="194" t="s">
        <v>680</v>
      </c>
      <c r="I101" s="192" t="s">
        <v>820</v>
      </c>
      <c r="J101" s="194" t="s">
        <v>1241</v>
      </c>
    </row>
    <row r="102" spans="1:10" x14ac:dyDescent="0.2">
      <c r="A102" s="192" t="s">
        <v>1242</v>
      </c>
      <c r="B102" s="192" t="s">
        <v>258</v>
      </c>
      <c r="C102" s="192" t="s">
        <v>41</v>
      </c>
      <c r="D102" s="192" t="s">
        <v>5238</v>
      </c>
      <c r="E102" s="224" t="s">
        <v>820</v>
      </c>
      <c r="H102" s="194" t="s">
        <v>680</v>
      </c>
      <c r="I102" s="192" t="s">
        <v>820</v>
      </c>
      <c r="J102" s="194" t="s">
        <v>1243</v>
      </c>
    </row>
    <row r="103" spans="1:10" x14ac:dyDescent="0.2">
      <c r="A103" s="192" t="s">
        <v>1244</v>
      </c>
      <c r="B103" s="192" t="s">
        <v>258</v>
      </c>
      <c r="D103" s="192" t="s">
        <v>5238</v>
      </c>
      <c r="E103" s="224" t="s">
        <v>820</v>
      </c>
      <c r="H103" s="194" t="s">
        <v>680</v>
      </c>
      <c r="I103" s="192" t="s">
        <v>820</v>
      </c>
      <c r="J103" s="194" t="s">
        <v>1245</v>
      </c>
    </row>
    <row r="104" spans="1:10" x14ac:dyDescent="0.2">
      <c r="A104" s="192" t="s">
        <v>378</v>
      </c>
      <c r="B104" s="192" t="s">
        <v>40</v>
      </c>
      <c r="C104" s="192" t="s">
        <v>41</v>
      </c>
      <c r="D104" s="192" t="s">
        <v>5237</v>
      </c>
      <c r="H104" s="194" t="s">
        <v>820</v>
      </c>
      <c r="I104" s="192" t="s">
        <v>824</v>
      </c>
      <c r="J104" s="194" t="s">
        <v>1246</v>
      </c>
    </row>
    <row r="105" spans="1:10" x14ac:dyDescent="0.2">
      <c r="A105" s="192" t="s">
        <v>1247</v>
      </c>
      <c r="B105" s="192" t="s">
        <v>114</v>
      </c>
      <c r="C105" s="192" t="s">
        <v>41</v>
      </c>
      <c r="D105" s="192" t="s">
        <v>5237</v>
      </c>
      <c r="E105" s="224" t="s">
        <v>820</v>
      </c>
      <c r="H105" s="194" t="s">
        <v>115</v>
      </c>
      <c r="I105" s="192" t="s">
        <v>1172</v>
      </c>
      <c r="J105" s="194" t="s">
        <v>1248</v>
      </c>
    </row>
    <row r="106" spans="1:10" x14ac:dyDescent="0.2">
      <c r="A106" s="192" t="s">
        <v>1249</v>
      </c>
      <c r="B106" s="192" t="s">
        <v>40</v>
      </c>
      <c r="C106" s="192" t="s">
        <v>41</v>
      </c>
      <c r="D106" s="192" t="s">
        <v>5237</v>
      </c>
      <c r="E106" s="224" t="s">
        <v>820</v>
      </c>
      <c r="H106" s="194" t="s">
        <v>820</v>
      </c>
      <c r="I106" s="192" t="s">
        <v>824</v>
      </c>
      <c r="J106" s="194" t="s">
        <v>1250</v>
      </c>
    </row>
    <row r="107" spans="1:10" x14ac:dyDescent="0.2">
      <c r="A107" s="192" t="s">
        <v>1069</v>
      </c>
      <c r="B107" s="192" t="s">
        <v>40</v>
      </c>
      <c r="D107" s="192" t="s">
        <v>5237</v>
      </c>
      <c r="E107" s="224" t="s">
        <v>820</v>
      </c>
      <c r="H107" s="194" t="s">
        <v>820</v>
      </c>
      <c r="I107" s="192" t="s">
        <v>821</v>
      </c>
      <c r="J107" s="194" t="s">
        <v>1251</v>
      </c>
    </row>
    <row r="108" spans="1:10" x14ac:dyDescent="0.2">
      <c r="A108" s="192" t="s">
        <v>1073</v>
      </c>
      <c r="B108" s="192" t="s">
        <v>40</v>
      </c>
      <c r="D108" s="192" t="s">
        <v>5237</v>
      </c>
      <c r="E108" s="224" t="s">
        <v>820</v>
      </c>
      <c r="H108" s="194" t="s">
        <v>820</v>
      </c>
      <c r="I108" s="192" t="s">
        <v>821</v>
      </c>
      <c r="J108" s="194" t="s">
        <v>1252</v>
      </c>
    </row>
    <row r="109" spans="1:10" x14ac:dyDescent="0.2">
      <c r="A109" s="192" t="s">
        <v>1071</v>
      </c>
      <c r="B109" s="192" t="s">
        <v>40</v>
      </c>
      <c r="C109" s="192" t="s">
        <v>41</v>
      </c>
      <c r="D109" s="192" t="s">
        <v>5237</v>
      </c>
      <c r="E109" s="224" t="s">
        <v>820</v>
      </c>
      <c r="H109" s="194" t="s">
        <v>820</v>
      </c>
      <c r="I109" s="192" t="s">
        <v>1119</v>
      </c>
      <c r="J109" s="194" t="s">
        <v>1253</v>
      </c>
    </row>
    <row r="110" spans="1:10" x14ac:dyDescent="0.2">
      <c r="A110" s="192" t="s">
        <v>1254</v>
      </c>
      <c r="B110" s="192" t="s">
        <v>40</v>
      </c>
      <c r="D110" s="216" t="s">
        <v>5239</v>
      </c>
      <c r="E110" s="224" t="s">
        <v>820</v>
      </c>
      <c r="H110" s="194" t="s">
        <v>820</v>
      </c>
      <c r="I110" s="192" t="s">
        <v>824</v>
      </c>
      <c r="J110" s="194" t="s">
        <v>1255</v>
      </c>
    </row>
    <row r="111" spans="1:10" x14ac:dyDescent="0.2">
      <c r="A111" s="192" t="s">
        <v>1256</v>
      </c>
      <c r="B111" s="192" t="s">
        <v>114</v>
      </c>
      <c r="D111" s="216" t="s">
        <v>5239</v>
      </c>
      <c r="E111" s="224" t="s">
        <v>820</v>
      </c>
      <c r="H111" s="194" t="s">
        <v>115</v>
      </c>
      <c r="I111" s="192" t="s">
        <v>1172</v>
      </c>
      <c r="J111" s="194" t="s">
        <v>1257</v>
      </c>
    </row>
    <row r="112" spans="1:10" x14ac:dyDescent="0.2">
      <c r="A112" s="192" t="s">
        <v>1258</v>
      </c>
      <c r="B112" s="192" t="s">
        <v>114</v>
      </c>
      <c r="D112" s="216" t="s">
        <v>5239</v>
      </c>
      <c r="E112" s="224" t="s">
        <v>820</v>
      </c>
      <c r="H112" s="194" t="s">
        <v>115</v>
      </c>
      <c r="I112" s="192" t="s">
        <v>1172</v>
      </c>
      <c r="J112" s="194" t="s">
        <v>1259</v>
      </c>
    </row>
    <row r="113" spans="1:10" ht="25.5" x14ac:dyDescent="0.2">
      <c r="A113" s="192" t="s">
        <v>570</v>
      </c>
      <c r="B113" s="192" t="s">
        <v>40</v>
      </c>
      <c r="D113" s="216" t="s">
        <v>5239</v>
      </c>
      <c r="E113" s="224" t="s">
        <v>820</v>
      </c>
      <c r="H113" s="194" t="s">
        <v>820</v>
      </c>
      <c r="I113" s="192" t="s">
        <v>824</v>
      </c>
      <c r="J113" s="194" t="s">
        <v>1260</v>
      </c>
    </row>
    <row r="114" spans="1:10" x14ac:dyDescent="0.2">
      <c r="A114" s="192" t="s">
        <v>1261</v>
      </c>
      <c r="B114" s="192" t="s">
        <v>40</v>
      </c>
      <c r="D114" s="216" t="s">
        <v>5239</v>
      </c>
      <c r="E114" s="224" t="s">
        <v>820</v>
      </c>
      <c r="H114" s="194" t="s">
        <v>820</v>
      </c>
      <c r="I114" s="192" t="s">
        <v>824</v>
      </c>
      <c r="J114" s="194" t="s">
        <v>1262</v>
      </c>
    </row>
    <row r="115" spans="1:10" x14ac:dyDescent="0.2">
      <c r="A115" s="192" t="s">
        <v>1263</v>
      </c>
      <c r="B115" s="192" t="s">
        <v>40</v>
      </c>
      <c r="D115" s="216" t="s">
        <v>5239</v>
      </c>
      <c r="E115" s="224" t="s">
        <v>820</v>
      </c>
      <c r="H115" s="194" t="s">
        <v>820</v>
      </c>
      <c r="I115" s="192" t="s">
        <v>824</v>
      </c>
      <c r="J115" s="194" t="s">
        <v>1264</v>
      </c>
    </row>
    <row r="116" spans="1:10" x14ac:dyDescent="0.2">
      <c r="A116" s="192" t="s">
        <v>1265</v>
      </c>
      <c r="B116" s="192" t="s">
        <v>114</v>
      </c>
      <c r="D116" s="216" t="s">
        <v>5239</v>
      </c>
      <c r="E116" s="224" t="s">
        <v>820</v>
      </c>
      <c r="H116" s="194" t="s">
        <v>115</v>
      </c>
      <c r="I116" s="192" t="s">
        <v>1172</v>
      </c>
      <c r="J116" s="194" t="s">
        <v>1266</v>
      </c>
    </row>
    <row r="117" spans="1:10" x14ac:dyDescent="0.2">
      <c r="A117" s="192" t="s">
        <v>1267</v>
      </c>
      <c r="B117" s="192" t="s">
        <v>40</v>
      </c>
      <c r="D117" s="216" t="s">
        <v>5239</v>
      </c>
      <c r="E117" s="224" t="s">
        <v>820</v>
      </c>
      <c r="H117" s="194" t="s">
        <v>820</v>
      </c>
      <c r="I117" s="192" t="s">
        <v>824</v>
      </c>
      <c r="J117" s="194" t="s">
        <v>1268</v>
      </c>
    </row>
    <row r="118" spans="1:10" x14ac:dyDescent="0.2">
      <c r="A118" s="192" t="s">
        <v>1269</v>
      </c>
      <c r="B118" s="192" t="s">
        <v>114</v>
      </c>
      <c r="D118" s="216" t="s">
        <v>5239</v>
      </c>
      <c r="E118" s="224" t="s">
        <v>820</v>
      </c>
      <c r="H118" s="194" t="s">
        <v>115</v>
      </c>
      <c r="I118" s="192" t="s">
        <v>1172</v>
      </c>
      <c r="J118" s="194" t="s">
        <v>1270</v>
      </c>
    </row>
    <row r="119" spans="1:10" ht="25.5" x14ac:dyDescent="0.2">
      <c r="A119" s="192" t="s">
        <v>1271</v>
      </c>
      <c r="B119" s="192" t="s">
        <v>40</v>
      </c>
      <c r="D119" s="216" t="s">
        <v>5239</v>
      </c>
      <c r="E119" s="224" t="s">
        <v>820</v>
      </c>
      <c r="H119" s="194" t="s">
        <v>820</v>
      </c>
      <c r="I119" s="192" t="s">
        <v>827</v>
      </c>
      <c r="J119" s="194" t="s">
        <v>1272</v>
      </c>
    </row>
    <row r="120" spans="1:10" ht="25.5" x14ac:dyDescent="0.2">
      <c r="A120" s="192" t="s">
        <v>1273</v>
      </c>
      <c r="B120" s="192" t="s">
        <v>40</v>
      </c>
      <c r="D120" s="216" t="s">
        <v>5239</v>
      </c>
      <c r="E120" s="224" t="s">
        <v>820</v>
      </c>
      <c r="H120" s="194" t="s">
        <v>820</v>
      </c>
      <c r="I120" s="192" t="s">
        <v>815</v>
      </c>
      <c r="J120" s="194" t="s">
        <v>1274</v>
      </c>
    </row>
    <row r="121" spans="1:10" ht="25.5" x14ac:dyDescent="0.2">
      <c r="A121" s="192" t="s">
        <v>1275</v>
      </c>
      <c r="B121" s="192" t="s">
        <v>258</v>
      </c>
      <c r="D121" s="192" t="s">
        <v>4019</v>
      </c>
      <c r="E121" s="224" t="s">
        <v>820</v>
      </c>
      <c r="H121" s="194" t="s">
        <v>680</v>
      </c>
      <c r="I121" s="192" t="s">
        <v>820</v>
      </c>
      <c r="J121" s="194" t="s">
        <v>1276</v>
      </c>
    </row>
    <row r="122" spans="1:10" x14ac:dyDescent="0.2">
      <c r="A122" s="192" t="s">
        <v>1277</v>
      </c>
      <c r="B122" s="192" t="s">
        <v>40</v>
      </c>
      <c r="D122" s="192" t="s">
        <v>4019</v>
      </c>
      <c r="E122" s="224" t="s">
        <v>820</v>
      </c>
      <c r="H122" s="194" t="s">
        <v>820</v>
      </c>
      <c r="I122" s="192" t="s">
        <v>824</v>
      </c>
      <c r="J122" s="194" t="s">
        <v>1278</v>
      </c>
    </row>
    <row r="123" spans="1:10" ht="25.5" x14ac:dyDescent="0.2">
      <c r="A123" s="192" t="s">
        <v>1279</v>
      </c>
      <c r="B123" s="192" t="s">
        <v>114</v>
      </c>
      <c r="D123" s="192" t="s">
        <v>4019</v>
      </c>
      <c r="E123" s="224" t="s">
        <v>820</v>
      </c>
      <c r="H123" s="194" t="s">
        <v>115</v>
      </c>
      <c r="I123" s="192" t="s">
        <v>1172</v>
      </c>
      <c r="J123" s="194" t="s">
        <v>1280</v>
      </c>
    </row>
    <row r="124" spans="1:10" x14ac:dyDescent="0.2">
      <c r="A124" s="192" t="s">
        <v>1281</v>
      </c>
      <c r="B124" s="192" t="s">
        <v>40</v>
      </c>
      <c r="C124" s="192" t="s">
        <v>41</v>
      </c>
      <c r="D124" s="192" t="s">
        <v>5237</v>
      </c>
      <c r="E124" s="224" t="s">
        <v>820</v>
      </c>
      <c r="H124" s="194" t="s">
        <v>820</v>
      </c>
      <c r="I124" s="192" t="s">
        <v>1102</v>
      </c>
      <c r="J124" s="194" t="s">
        <v>1282</v>
      </c>
    </row>
    <row r="125" spans="1:10" x14ac:dyDescent="0.2">
      <c r="A125" s="192" t="s">
        <v>1283</v>
      </c>
      <c r="B125" s="192" t="s">
        <v>262</v>
      </c>
      <c r="C125" s="192" t="s">
        <v>41</v>
      </c>
      <c r="D125" s="192" t="s">
        <v>5237</v>
      </c>
      <c r="E125" s="224" t="s">
        <v>820</v>
      </c>
      <c r="H125" s="194" t="s">
        <v>263</v>
      </c>
      <c r="I125" s="192" t="s">
        <v>820</v>
      </c>
      <c r="J125" s="194" t="s">
        <v>1284</v>
      </c>
    </row>
    <row r="126" spans="1:10" x14ac:dyDescent="0.2">
      <c r="A126" s="192" t="s">
        <v>1285</v>
      </c>
      <c r="B126" s="192" t="s">
        <v>46</v>
      </c>
      <c r="D126" s="192" t="s">
        <v>5237</v>
      </c>
      <c r="E126" s="224" t="s">
        <v>820</v>
      </c>
      <c r="H126" s="28" t="str">
        <f>HYPERLINK("#'OMS.Enumerations'!A63","OrderCurrency: AED, AFN, ALL ...")</f>
        <v>OrderCurrency: AED, AFN, ALL ...</v>
      </c>
      <c r="I126" s="192" t="s">
        <v>48</v>
      </c>
      <c r="J126" s="194" t="s">
        <v>1286</v>
      </c>
    </row>
    <row r="127" spans="1:10" x14ac:dyDescent="0.2">
      <c r="A127" s="192" t="s">
        <v>1287</v>
      </c>
      <c r="B127" s="192" t="s">
        <v>40</v>
      </c>
      <c r="D127" s="192" t="s">
        <v>5237</v>
      </c>
      <c r="E127" s="224" t="s">
        <v>820</v>
      </c>
      <c r="H127" s="194" t="s">
        <v>820</v>
      </c>
      <c r="I127" s="192" t="s">
        <v>824</v>
      </c>
      <c r="J127" s="194" t="s">
        <v>1288</v>
      </c>
    </row>
    <row r="128" spans="1:10" x14ac:dyDescent="0.2">
      <c r="A128" s="192" t="s">
        <v>1289</v>
      </c>
      <c r="B128" s="192" t="s">
        <v>40</v>
      </c>
      <c r="D128" s="192" t="s">
        <v>5237</v>
      </c>
      <c r="E128" s="224" t="s">
        <v>820</v>
      </c>
      <c r="H128" s="194" t="s">
        <v>820</v>
      </c>
      <c r="I128" s="192" t="s">
        <v>824</v>
      </c>
      <c r="J128" s="194" t="s">
        <v>1290</v>
      </c>
    </row>
    <row r="129" spans="1:10" x14ac:dyDescent="0.2">
      <c r="A129" s="192" t="s">
        <v>1291</v>
      </c>
      <c r="B129" s="192" t="s">
        <v>40</v>
      </c>
      <c r="D129" s="192" t="s">
        <v>5237</v>
      </c>
      <c r="E129" s="224" t="s">
        <v>820</v>
      </c>
      <c r="H129" s="194" t="s">
        <v>820</v>
      </c>
      <c r="I129" s="192" t="s">
        <v>824</v>
      </c>
      <c r="J129" s="194" t="s">
        <v>1292</v>
      </c>
    </row>
    <row r="130" spans="1:10" x14ac:dyDescent="0.2">
      <c r="A130" s="192" t="s">
        <v>1293</v>
      </c>
      <c r="B130" s="192" t="s">
        <v>46</v>
      </c>
      <c r="D130" s="192" t="s">
        <v>5237</v>
      </c>
      <c r="E130" s="224" t="s">
        <v>820</v>
      </c>
      <c r="H130" s="28" t="str">
        <f>HYPERLINK("#'Enumerations'!A1072","OrderServiceClassCode: Default")</f>
        <v>OrderServiceClassCode: Default</v>
      </c>
      <c r="I130" s="192" t="s">
        <v>48</v>
      </c>
      <c r="J130" s="194" t="s">
        <v>1294</v>
      </c>
    </row>
    <row r="131" spans="1:10" x14ac:dyDescent="0.2">
      <c r="A131" s="192" t="s">
        <v>383</v>
      </c>
      <c r="B131" s="192" t="s">
        <v>46</v>
      </c>
      <c r="D131" s="192" t="s">
        <v>5237</v>
      </c>
      <c r="E131" s="224" t="s">
        <v>820</v>
      </c>
      <c r="H131" s="28" t="str">
        <f>HYPERLINK("#'OMS.Enumerations'!A63","SettlementCurrency: AED, AFN, ALL ...")</f>
        <v>SettlementCurrency: AED, AFN, ALL ...</v>
      </c>
      <c r="I131" s="192" t="s">
        <v>48</v>
      </c>
      <c r="J131" s="194" t="s">
        <v>1295</v>
      </c>
    </row>
    <row r="132" spans="1:10" ht="25.5" x14ac:dyDescent="0.2">
      <c r="A132" s="192" t="s">
        <v>382</v>
      </c>
      <c r="B132" s="192" t="s">
        <v>46</v>
      </c>
      <c r="D132" s="192" t="s">
        <v>5237</v>
      </c>
      <c r="E132" s="224" t="s">
        <v>820</v>
      </c>
      <c r="H132" s="28" t="str">
        <f>HYPERLINK("#'Enumerations'!A1075","PaymentMethod: Letter Of Credit, Draft Payable, Draft Acceptable ...")</f>
        <v>PaymentMethod: Letter Of Credit, Draft Payable, Draft Acceptable ...</v>
      </c>
      <c r="I132" s="192" t="s">
        <v>48</v>
      </c>
      <c r="J132" s="194" t="s">
        <v>1296</v>
      </c>
    </row>
    <row r="133" spans="1:10" x14ac:dyDescent="0.2">
      <c r="A133" s="192" t="s">
        <v>385</v>
      </c>
      <c r="B133" s="192" t="s">
        <v>271</v>
      </c>
      <c r="D133" s="192" t="s">
        <v>5237</v>
      </c>
      <c r="E133" s="224" t="s">
        <v>820</v>
      </c>
      <c r="H133" s="194" t="s">
        <v>61</v>
      </c>
      <c r="I133" s="192" t="s">
        <v>820</v>
      </c>
      <c r="J133" s="194" t="s">
        <v>1297</v>
      </c>
    </row>
    <row r="134" spans="1:10" x14ac:dyDescent="0.2">
      <c r="A134" s="192" t="s">
        <v>1298</v>
      </c>
      <c r="B134" s="192" t="s">
        <v>40</v>
      </c>
      <c r="D134" s="192" t="s">
        <v>5237</v>
      </c>
      <c r="E134" s="224" t="s">
        <v>820</v>
      </c>
      <c r="H134" s="194" t="s">
        <v>820</v>
      </c>
      <c r="I134" s="192" t="s">
        <v>824</v>
      </c>
      <c r="J134" s="194" t="s">
        <v>1299</v>
      </c>
    </row>
    <row r="135" spans="1:10" x14ac:dyDescent="0.2">
      <c r="A135" s="192" t="s">
        <v>1300</v>
      </c>
      <c r="B135" s="192" t="s">
        <v>40</v>
      </c>
      <c r="D135" s="192" t="s">
        <v>5237</v>
      </c>
      <c r="E135" s="224" t="s">
        <v>820</v>
      </c>
      <c r="H135" s="194" t="s">
        <v>820</v>
      </c>
      <c r="I135" s="192" t="s">
        <v>824</v>
      </c>
      <c r="J135" s="194" t="s">
        <v>1301</v>
      </c>
    </row>
    <row r="136" spans="1:10" x14ac:dyDescent="0.2">
      <c r="A136" s="192" t="s">
        <v>1302</v>
      </c>
      <c r="B136" s="192" t="s">
        <v>46</v>
      </c>
      <c r="D136" s="216" t="s">
        <v>5239</v>
      </c>
      <c r="E136" s="224" t="s">
        <v>820</v>
      </c>
      <c r="H136" s="28" t="str">
        <f>HYPERLINK("#'Enumerations'!A1072","LineServiceClassCode: Default")</f>
        <v>LineServiceClassCode: Default</v>
      </c>
      <c r="I136" s="192" t="s">
        <v>48</v>
      </c>
      <c r="J136" s="194" t="s">
        <v>1303</v>
      </c>
    </row>
    <row r="137" spans="1:10" x14ac:dyDescent="0.2">
      <c r="A137" s="192" t="s">
        <v>1304</v>
      </c>
      <c r="B137" s="192" t="s">
        <v>262</v>
      </c>
      <c r="D137" s="216" t="s">
        <v>5239</v>
      </c>
      <c r="E137" s="224" t="s">
        <v>820</v>
      </c>
      <c r="H137" s="194" t="s">
        <v>263</v>
      </c>
      <c r="I137" s="192" t="s">
        <v>820</v>
      </c>
      <c r="J137" s="194" t="s">
        <v>1305</v>
      </c>
    </row>
    <row r="138" spans="1:10" ht="25.5" x14ac:dyDescent="0.2">
      <c r="A138" s="192" t="s">
        <v>1306</v>
      </c>
      <c r="B138" s="192" t="s">
        <v>46</v>
      </c>
      <c r="D138" s="216" t="s">
        <v>5239</v>
      </c>
      <c r="E138" s="224" t="s">
        <v>820</v>
      </c>
      <c r="H138" s="28" t="str">
        <f>HYPERLINK("#'OMS.Enumerations'!A294","LineTotalRequestQtyUOM: EACH, BOX, BUNDLE ...")</f>
        <v>LineTotalRequestQtyUOM: EACH, BOX, BUNDLE ...</v>
      </c>
      <c r="I138" s="192" t="s">
        <v>48</v>
      </c>
      <c r="J138" s="194" t="s">
        <v>1307</v>
      </c>
    </row>
    <row r="139" spans="1:10" x14ac:dyDescent="0.2">
      <c r="A139" s="192" t="s">
        <v>1308</v>
      </c>
      <c r="B139" s="192" t="s">
        <v>40</v>
      </c>
      <c r="D139" s="216" t="s">
        <v>5239</v>
      </c>
      <c r="E139" s="224" t="s">
        <v>820</v>
      </c>
      <c r="H139" s="194" t="s">
        <v>820</v>
      </c>
      <c r="I139" s="192" t="s">
        <v>824</v>
      </c>
      <c r="J139" s="194" t="s">
        <v>1309</v>
      </c>
    </row>
    <row r="140" spans="1:10" x14ac:dyDescent="0.2">
      <c r="A140" s="192" t="s">
        <v>1310</v>
      </c>
      <c r="B140" s="192" t="s">
        <v>40</v>
      </c>
      <c r="D140" s="192" t="s">
        <v>4019</v>
      </c>
      <c r="E140" s="224" t="s">
        <v>820</v>
      </c>
      <c r="H140" s="194" t="s">
        <v>820</v>
      </c>
      <c r="I140" s="192" t="s">
        <v>824</v>
      </c>
      <c r="J140" s="194" t="s">
        <v>1311</v>
      </c>
    </row>
    <row r="141" spans="1:10" x14ac:dyDescent="0.2">
      <c r="A141" s="192" t="s">
        <v>1312</v>
      </c>
      <c r="B141" s="192" t="s">
        <v>40</v>
      </c>
      <c r="D141" s="192" t="s">
        <v>4019</v>
      </c>
      <c r="E141" s="224" t="s">
        <v>820</v>
      </c>
      <c r="H141" s="194" t="s">
        <v>820</v>
      </c>
      <c r="I141" s="192" t="s">
        <v>821</v>
      </c>
      <c r="J141" s="194" t="s">
        <v>1313</v>
      </c>
    </row>
    <row r="142" spans="1:10" x14ac:dyDescent="0.2">
      <c r="A142" s="192" t="s">
        <v>1314</v>
      </c>
      <c r="B142" s="192" t="s">
        <v>40</v>
      </c>
      <c r="D142" s="192" t="s">
        <v>4019</v>
      </c>
      <c r="E142" s="224" t="s">
        <v>820</v>
      </c>
      <c r="H142" s="194" t="s">
        <v>820</v>
      </c>
      <c r="I142" s="192" t="s">
        <v>821</v>
      </c>
      <c r="J142" s="194" t="s">
        <v>1313</v>
      </c>
    </row>
    <row r="143" spans="1:10" x14ac:dyDescent="0.2">
      <c r="A143" s="192" t="s">
        <v>1315</v>
      </c>
      <c r="B143" s="192" t="s">
        <v>40</v>
      </c>
      <c r="D143" s="192" t="s">
        <v>4019</v>
      </c>
      <c r="E143" s="224" t="s">
        <v>820</v>
      </c>
      <c r="H143" s="194" t="s">
        <v>820</v>
      </c>
      <c r="I143" s="192" t="s">
        <v>1119</v>
      </c>
      <c r="J143" s="194" t="s">
        <v>1313</v>
      </c>
    </row>
    <row r="144" spans="1:10" x14ac:dyDescent="0.2">
      <c r="A144" s="192" t="s">
        <v>1316</v>
      </c>
      <c r="B144" s="192" t="s">
        <v>40</v>
      </c>
      <c r="D144" s="192" t="s">
        <v>3998</v>
      </c>
      <c r="E144" s="224" t="s">
        <v>820</v>
      </c>
      <c r="H144" s="194" t="s">
        <v>820</v>
      </c>
      <c r="J144" s="194" t="s">
        <v>820</v>
      </c>
    </row>
    <row r="145" spans="1:10" x14ac:dyDescent="0.2">
      <c r="A145" s="192" t="s">
        <v>1317</v>
      </c>
      <c r="B145" s="192" t="s">
        <v>40</v>
      </c>
      <c r="D145" s="192" t="s">
        <v>3998</v>
      </c>
      <c r="E145" s="224" t="s">
        <v>820</v>
      </c>
      <c r="H145" s="194" t="s">
        <v>820</v>
      </c>
      <c r="J145" s="194" t="s">
        <v>820</v>
      </c>
    </row>
    <row r="146" spans="1:10" x14ac:dyDescent="0.2">
      <c r="A146" s="192" t="s">
        <v>1318</v>
      </c>
      <c r="B146" s="192" t="s">
        <v>40</v>
      </c>
      <c r="D146" s="192" t="s">
        <v>3998</v>
      </c>
      <c r="E146" s="224" t="s">
        <v>820</v>
      </c>
      <c r="H146" s="194" t="s">
        <v>820</v>
      </c>
      <c r="J146" s="194" t="s">
        <v>820</v>
      </c>
    </row>
    <row r="147" spans="1:10" x14ac:dyDescent="0.2">
      <c r="A147" s="192" t="s">
        <v>1319</v>
      </c>
      <c r="B147" s="192" t="s">
        <v>40</v>
      </c>
      <c r="D147" s="192" t="s">
        <v>3998</v>
      </c>
      <c r="E147" s="224" t="s">
        <v>820</v>
      </c>
      <c r="H147" s="194" t="s">
        <v>820</v>
      </c>
      <c r="J147" s="194" t="s">
        <v>820</v>
      </c>
    </row>
    <row r="148" spans="1:10" x14ac:dyDescent="0.2">
      <c r="A148" s="192" t="s">
        <v>1320</v>
      </c>
      <c r="B148" s="192" t="s">
        <v>40</v>
      </c>
      <c r="D148" s="192" t="s">
        <v>3998</v>
      </c>
      <c r="E148" s="224" t="s">
        <v>820</v>
      </c>
      <c r="H148" s="194" t="s">
        <v>820</v>
      </c>
      <c r="J148" s="194" t="s">
        <v>820</v>
      </c>
    </row>
    <row r="149" spans="1:10" x14ac:dyDescent="0.2">
      <c r="A149" s="192" t="s">
        <v>1321</v>
      </c>
      <c r="B149" s="192" t="s">
        <v>40</v>
      </c>
      <c r="D149" s="192" t="s">
        <v>3998</v>
      </c>
      <c r="E149" s="224" t="s">
        <v>820</v>
      </c>
      <c r="H149" s="194" t="s">
        <v>820</v>
      </c>
      <c r="J149" s="194" t="s">
        <v>820</v>
      </c>
    </row>
    <row r="150" spans="1:10" x14ac:dyDescent="0.2">
      <c r="A150" s="192" t="s">
        <v>1322</v>
      </c>
      <c r="B150" s="192" t="s">
        <v>46</v>
      </c>
      <c r="D150" s="192" t="s">
        <v>4019</v>
      </c>
      <c r="E150" s="224" t="s">
        <v>820</v>
      </c>
      <c r="H150" s="28" t="str">
        <f>HYPERLINK("#'Enumerations'!A1072","RequestScheduleServiceClassCode: Default")</f>
        <v>RequestScheduleServiceClassCode: Default</v>
      </c>
      <c r="I150" s="192" t="s">
        <v>48</v>
      </c>
      <c r="J150" s="194" t="s">
        <v>1294</v>
      </c>
    </row>
    <row r="151" spans="1:10" x14ac:dyDescent="0.2">
      <c r="A151" s="192" t="s">
        <v>1323</v>
      </c>
      <c r="B151" s="192" t="s">
        <v>262</v>
      </c>
      <c r="D151" s="192" t="s">
        <v>4019</v>
      </c>
      <c r="E151" s="224" t="s">
        <v>820</v>
      </c>
      <c r="H151" s="194" t="s">
        <v>263</v>
      </c>
      <c r="I151" s="192" t="s">
        <v>820</v>
      </c>
      <c r="J151" s="194" t="s">
        <v>1324</v>
      </c>
    </row>
    <row r="152" spans="1:10" ht="25.5" x14ac:dyDescent="0.2">
      <c r="A152" s="192" t="s">
        <v>1325</v>
      </c>
      <c r="B152" s="192" t="s">
        <v>46</v>
      </c>
      <c r="D152" s="192" t="s">
        <v>4019</v>
      </c>
      <c r="E152" s="224" t="s">
        <v>820</v>
      </c>
      <c r="H152" s="28" t="str">
        <f>HYPERLINK("#'OMS.Enumerations'!A63","RequestScheduleUnitPriceUOM: AED, AFN, ALL ...")</f>
        <v>RequestScheduleUnitPriceUOM: AED, AFN, ALL ...</v>
      </c>
      <c r="I152" s="192" t="s">
        <v>48</v>
      </c>
      <c r="J152" s="194" t="s">
        <v>1326</v>
      </c>
    </row>
    <row r="153" spans="1:10" ht="38.25" x14ac:dyDescent="0.2">
      <c r="A153" s="192" t="s">
        <v>1327</v>
      </c>
      <c r="B153" s="192" t="s">
        <v>40</v>
      </c>
      <c r="D153" s="192" t="s">
        <v>4019</v>
      </c>
      <c r="E153" s="224" t="s">
        <v>820</v>
      </c>
      <c r="H153" s="194" t="s">
        <v>820</v>
      </c>
      <c r="I153" s="192" t="s">
        <v>824</v>
      </c>
      <c r="J153" s="194" t="s">
        <v>1328</v>
      </c>
    </row>
    <row r="154" spans="1:10" x14ac:dyDescent="0.2">
      <c r="A154" s="192" t="s">
        <v>1329</v>
      </c>
      <c r="B154" s="192" t="s">
        <v>40</v>
      </c>
      <c r="D154" s="192" t="s">
        <v>4019</v>
      </c>
      <c r="E154" s="224" t="s">
        <v>820</v>
      </c>
      <c r="H154" s="194" t="s">
        <v>820</v>
      </c>
      <c r="I154" s="192" t="s">
        <v>824</v>
      </c>
      <c r="J154" s="194" t="s">
        <v>1330</v>
      </c>
    </row>
    <row r="155" spans="1:10" x14ac:dyDescent="0.2">
      <c r="A155" s="192" t="s">
        <v>1331</v>
      </c>
      <c r="B155" s="192" t="s">
        <v>40</v>
      </c>
      <c r="D155" s="192" t="s">
        <v>4019</v>
      </c>
      <c r="E155" s="224" t="s">
        <v>820</v>
      </c>
      <c r="H155" s="194" t="s">
        <v>820</v>
      </c>
      <c r="I155" s="192" t="s">
        <v>824</v>
      </c>
      <c r="J155" s="194" t="s">
        <v>1332</v>
      </c>
    </row>
    <row r="156" spans="1:10" x14ac:dyDescent="0.2">
      <c r="A156" s="192" t="s">
        <v>1333</v>
      </c>
      <c r="B156" s="192" t="s">
        <v>46</v>
      </c>
      <c r="D156" s="192" t="s">
        <v>4019</v>
      </c>
      <c r="E156" s="224" t="s">
        <v>820</v>
      </c>
      <c r="H156" s="28" t="str">
        <f>HYPERLINK("#'Enumerations'!A1072","FCCReasonCode: Default")</f>
        <v>FCCReasonCode: Default</v>
      </c>
      <c r="I156" s="192" t="s">
        <v>48</v>
      </c>
      <c r="J156" s="194" t="s">
        <v>1334</v>
      </c>
    </row>
    <row r="157" spans="1:10" x14ac:dyDescent="0.2">
      <c r="A157" s="192" t="s">
        <v>1335</v>
      </c>
      <c r="B157" s="192" t="s">
        <v>46</v>
      </c>
      <c r="D157" s="192" t="s">
        <v>4019</v>
      </c>
      <c r="E157" s="224" t="s">
        <v>820</v>
      </c>
      <c r="H157" s="28" t="str">
        <f>HYPERLINK("#'Enumerations'!A1072","FDAReasonCode: Default")</f>
        <v>FDAReasonCode: Default</v>
      </c>
      <c r="I157" s="192" t="s">
        <v>48</v>
      </c>
      <c r="J157" s="194" t="s">
        <v>1336</v>
      </c>
    </row>
    <row r="158" spans="1:10" x14ac:dyDescent="0.2">
      <c r="A158" s="192" t="s">
        <v>1337</v>
      </c>
      <c r="B158" s="192" t="s">
        <v>40</v>
      </c>
      <c r="D158" s="192" t="s">
        <v>4019</v>
      </c>
      <c r="E158" s="224" t="s">
        <v>820</v>
      </c>
      <c r="H158" s="194" t="s">
        <v>820</v>
      </c>
      <c r="I158" s="192" t="s">
        <v>824</v>
      </c>
      <c r="J158" s="194" t="s">
        <v>1338</v>
      </c>
    </row>
    <row r="159" spans="1:10" ht="25.5" x14ac:dyDescent="0.2">
      <c r="A159" s="192" t="s">
        <v>1339</v>
      </c>
      <c r="B159" s="192" t="s">
        <v>262</v>
      </c>
      <c r="D159" s="192" t="s">
        <v>5238</v>
      </c>
      <c r="E159" s="224" t="s">
        <v>820</v>
      </c>
      <c r="H159" s="194" t="s">
        <v>263</v>
      </c>
      <c r="I159" s="192" t="s">
        <v>820</v>
      </c>
      <c r="J159" s="194" t="s">
        <v>1340</v>
      </c>
    </row>
    <row r="160" spans="1:10" x14ac:dyDescent="0.2">
      <c r="A160" s="192" t="s">
        <v>1341</v>
      </c>
      <c r="B160" s="192" t="s">
        <v>262</v>
      </c>
      <c r="D160" s="192" t="s">
        <v>5238</v>
      </c>
      <c r="E160" s="224" t="s">
        <v>820</v>
      </c>
      <c r="H160" s="194" t="s">
        <v>263</v>
      </c>
      <c r="I160" s="192" t="s">
        <v>820</v>
      </c>
      <c r="J160" s="194" t="s">
        <v>1342</v>
      </c>
    </row>
    <row r="161" spans="1:10" x14ac:dyDescent="0.2">
      <c r="A161" s="192" t="s">
        <v>1343</v>
      </c>
      <c r="B161" s="192" t="s">
        <v>262</v>
      </c>
      <c r="D161" s="192" t="s">
        <v>5238</v>
      </c>
      <c r="E161" s="224" t="s">
        <v>820</v>
      </c>
      <c r="H161" s="194" t="s">
        <v>263</v>
      </c>
      <c r="I161" s="192" t="s">
        <v>820</v>
      </c>
      <c r="J161" s="194" t="s">
        <v>1344</v>
      </c>
    </row>
    <row r="162" spans="1:10" ht="25.5" x14ac:dyDescent="0.2">
      <c r="A162" s="192" t="s">
        <v>1345</v>
      </c>
      <c r="B162" s="192" t="s">
        <v>262</v>
      </c>
      <c r="D162" s="192" t="s">
        <v>5238</v>
      </c>
      <c r="E162" s="224" t="s">
        <v>820</v>
      </c>
      <c r="H162" s="194" t="s">
        <v>263</v>
      </c>
      <c r="I162" s="192" t="s">
        <v>820</v>
      </c>
      <c r="J162" s="194" t="s">
        <v>1346</v>
      </c>
    </row>
    <row r="163" spans="1:10" x14ac:dyDescent="0.2">
      <c r="A163" s="192" t="s">
        <v>1347</v>
      </c>
      <c r="B163" s="192" t="s">
        <v>40</v>
      </c>
      <c r="D163" s="192" t="s">
        <v>5238</v>
      </c>
      <c r="E163" s="224" t="s">
        <v>820</v>
      </c>
      <c r="H163" s="194" t="s">
        <v>820</v>
      </c>
      <c r="I163" s="192" t="s">
        <v>824</v>
      </c>
      <c r="J163" s="194" t="s">
        <v>1348</v>
      </c>
    </row>
    <row r="164" spans="1:10" x14ac:dyDescent="0.2">
      <c r="A164" s="192" t="s">
        <v>1349</v>
      </c>
      <c r="B164" s="192" t="s">
        <v>40</v>
      </c>
      <c r="D164" s="192" t="s">
        <v>5238</v>
      </c>
      <c r="E164" s="224" t="s">
        <v>820</v>
      </c>
      <c r="H164" s="194" t="s">
        <v>820</v>
      </c>
      <c r="I164" s="192" t="s">
        <v>824</v>
      </c>
      <c r="J164" s="194" t="s">
        <v>1350</v>
      </c>
    </row>
    <row r="165" spans="1:10" x14ac:dyDescent="0.2">
      <c r="A165" s="192" t="s">
        <v>1351</v>
      </c>
      <c r="B165" s="192" t="s">
        <v>262</v>
      </c>
      <c r="D165" s="192" t="s">
        <v>5238</v>
      </c>
      <c r="E165" s="224" t="s">
        <v>820</v>
      </c>
      <c r="H165" s="194" t="s">
        <v>263</v>
      </c>
      <c r="I165" s="192" t="s">
        <v>820</v>
      </c>
      <c r="J165" s="194" t="s">
        <v>1352</v>
      </c>
    </row>
    <row r="166" spans="1:10" x14ac:dyDescent="0.2">
      <c r="A166" s="192" t="s">
        <v>1353</v>
      </c>
      <c r="B166" s="192" t="s">
        <v>262</v>
      </c>
      <c r="D166" s="192" t="s">
        <v>5238</v>
      </c>
      <c r="E166" s="224" t="s">
        <v>820</v>
      </c>
      <c r="H166" s="194" t="s">
        <v>263</v>
      </c>
      <c r="I166" s="192" t="s">
        <v>820</v>
      </c>
      <c r="J166" s="194" t="s">
        <v>1354</v>
      </c>
    </row>
    <row r="167" spans="1:10" ht="25.5" x14ac:dyDescent="0.2">
      <c r="A167" s="192" t="s">
        <v>1355</v>
      </c>
      <c r="B167" s="192" t="s">
        <v>46</v>
      </c>
      <c r="D167" s="192" t="s">
        <v>5238</v>
      </c>
      <c r="E167" s="224" t="s">
        <v>820</v>
      </c>
      <c r="H167" s="28" t="str">
        <f>HYPERLINK("#'Enumerations'!A1085","LoadingDimensionsUOM: INCH, FOOT, METER ...")</f>
        <v>LoadingDimensionsUOM: INCH, FOOT, METER ...</v>
      </c>
      <c r="I167" s="192" t="s">
        <v>48</v>
      </c>
      <c r="J167" s="194" t="s">
        <v>1356</v>
      </c>
    </row>
    <row r="168" spans="1:10" x14ac:dyDescent="0.2">
      <c r="A168" s="192" t="s">
        <v>1357</v>
      </c>
      <c r="B168" s="192" t="s">
        <v>262</v>
      </c>
      <c r="D168" s="192" t="s">
        <v>5238</v>
      </c>
      <c r="E168" s="224" t="s">
        <v>820</v>
      </c>
      <c r="H168" s="194" t="s">
        <v>263</v>
      </c>
      <c r="I168" s="192" t="s">
        <v>820</v>
      </c>
      <c r="J168" s="194" t="s">
        <v>1358</v>
      </c>
    </row>
    <row r="169" spans="1:10" x14ac:dyDescent="0.2">
      <c r="A169" s="192" t="s">
        <v>1359</v>
      </c>
      <c r="B169" s="192" t="s">
        <v>40</v>
      </c>
      <c r="D169" s="192" t="s">
        <v>5237</v>
      </c>
      <c r="E169" s="224" t="s">
        <v>820</v>
      </c>
      <c r="H169" s="194" t="s">
        <v>820</v>
      </c>
      <c r="I169" s="192" t="s">
        <v>821</v>
      </c>
      <c r="J169" s="194" t="s">
        <v>1360</v>
      </c>
    </row>
    <row r="170" spans="1:10" x14ac:dyDescent="0.2">
      <c r="A170" s="192" t="s">
        <v>1361</v>
      </c>
      <c r="B170" s="192" t="s">
        <v>40</v>
      </c>
      <c r="C170" s="192" t="s">
        <v>41</v>
      </c>
      <c r="D170" s="192" t="s">
        <v>5237</v>
      </c>
      <c r="E170" s="224" t="s">
        <v>820</v>
      </c>
      <c r="H170" s="194" t="s">
        <v>820</v>
      </c>
      <c r="I170" s="192" t="s">
        <v>821</v>
      </c>
      <c r="J170" s="194" t="s">
        <v>1360</v>
      </c>
    </row>
    <row r="171" spans="1:10" x14ac:dyDescent="0.2">
      <c r="A171" s="192" t="s">
        <v>1362</v>
      </c>
      <c r="B171" s="192" t="s">
        <v>40</v>
      </c>
      <c r="D171" s="192" t="s">
        <v>5237</v>
      </c>
      <c r="E171" s="224" t="s">
        <v>820</v>
      </c>
      <c r="H171" s="194" t="s">
        <v>820</v>
      </c>
      <c r="I171" s="192" t="s">
        <v>821</v>
      </c>
      <c r="J171" s="194" t="s">
        <v>1360</v>
      </c>
    </row>
    <row r="172" spans="1:10" x14ac:dyDescent="0.2">
      <c r="A172" s="192" t="s">
        <v>1363</v>
      </c>
      <c r="B172" s="192" t="s">
        <v>40</v>
      </c>
      <c r="C172" s="192" t="s">
        <v>41</v>
      </c>
      <c r="D172" s="192" t="s">
        <v>5237</v>
      </c>
      <c r="E172" s="224" t="s">
        <v>820</v>
      </c>
      <c r="H172" s="194" t="s">
        <v>820</v>
      </c>
      <c r="I172" s="192" t="s">
        <v>821</v>
      </c>
      <c r="J172" s="194" t="s">
        <v>1360</v>
      </c>
    </row>
    <row r="173" spans="1:10" x14ac:dyDescent="0.2">
      <c r="A173" s="192" t="s">
        <v>1364</v>
      </c>
      <c r="B173" s="192" t="s">
        <v>40</v>
      </c>
      <c r="D173" s="192" t="s">
        <v>5237</v>
      </c>
      <c r="E173" s="224" t="s">
        <v>820</v>
      </c>
      <c r="H173" s="194" t="s">
        <v>820</v>
      </c>
      <c r="I173" s="192" t="s">
        <v>821</v>
      </c>
      <c r="J173" s="194" t="s">
        <v>1360</v>
      </c>
    </row>
    <row r="174" spans="1:10" x14ac:dyDescent="0.2">
      <c r="A174" s="192" t="s">
        <v>1365</v>
      </c>
      <c r="B174" s="192" t="s">
        <v>40</v>
      </c>
      <c r="C174" s="192" t="s">
        <v>41</v>
      </c>
      <c r="D174" s="192" t="s">
        <v>5237</v>
      </c>
      <c r="E174" s="224" t="s">
        <v>820</v>
      </c>
      <c r="H174" s="194" t="s">
        <v>820</v>
      </c>
      <c r="I174" s="192" t="s">
        <v>821</v>
      </c>
      <c r="J174" s="194" t="s">
        <v>1360</v>
      </c>
    </row>
    <row r="175" spans="1:10" x14ac:dyDescent="0.2">
      <c r="A175" s="192" t="s">
        <v>1366</v>
      </c>
      <c r="B175" s="192" t="s">
        <v>40</v>
      </c>
      <c r="D175" s="192" t="s">
        <v>5237</v>
      </c>
      <c r="E175" s="224" t="s">
        <v>820</v>
      </c>
      <c r="H175" s="194" t="s">
        <v>820</v>
      </c>
      <c r="I175" s="192" t="s">
        <v>821</v>
      </c>
      <c r="J175" s="194" t="s">
        <v>1360</v>
      </c>
    </row>
    <row r="176" spans="1:10" x14ac:dyDescent="0.2">
      <c r="A176" s="192" t="s">
        <v>1367</v>
      </c>
      <c r="B176" s="192" t="s">
        <v>40</v>
      </c>
      <c r="C176" s="192" t="s">
        <v>41</v>
      </c>
      <c r="D176" s="192" t="s">
        <v>5237</v>
      </c>
      <c r="E176" s="224" t="s">
        <v>820</v>
      </c>
      <c r="H176" s="194" t="s">
        <v>820</v>
      </c>
      <c r="I176" s="192" t="s">
        <v>821</v>
      </c>
      <c r="J176" s="194" t="s">
        <v>1360</v>
      </c>
    </row>
    <row r="177" spans="1:10" x14ac:dyDescent="0.2">
      <c r="A177" s="192" t="s">
        <v>1038</v>
      </c>
      <c r="B177" s="192" t="s">
        <v>40</v>
      </c>
      <c r="D177" s="192" t="s">
        <v>5237</v>
      </c>
      <c r="E177" s="224" t="s">
        <v>820</v>
      </c>
      <c r="H177" s="194" t="s">
        <v>820</v>
      </c>
      <c r="I177" s="192" t="s">
        <v>821</v>
      </c>
      <c r="J177" s="194" t="s">
        <v>1368</v>
      </c>
    </row>
    <row r="178" spans="1:10" x14ac:dyDescent="0.2">
      <c r="A178" s="192" t="s">
        <v>1040</v>
      </c>
      <c r="B178" s="192" t="s">
        <v>40</v>
      </c>
      <c r="C178" s="192" t="s">
        <v>41</v>
      </c>
      <c r="D178" s="192" t="s">
        <v>5237</v>
      </c>
      <c r="E178" s="224" t="s">
        <v>820</v>
      </c>
      <c r="H178" s="194" t="s">
        <v>820</v>
      </c>
      <c r="I178" s="192" t="s">
        <v>821</v>
      </c>
      <c r="J178" s="194" t="s">
        <v>1368</v>
      </c>
    </row>
    <row r="179" spans="1:10" x14ac:dyDescent="0.2">
      <c r="A179" s="192" t="s">
        <v>1041</v>
      </c>
      <c r="B179" s="192" t="s">
        <v>40</v>
      </c>
      <c r="D179" s="192" t="s">
        <v>5237</v>
      </c>
      <c r="E179" s="224" t="s">
        <v>820</v>
      </c>
      <c r="H179" s="194" t="s">
        <v>820</v>
      </c>
      <c r="I179" s="192" t="s">
        <v>821</v>
      </c>
      <c r="J179" s="194" t="s">
        <v>1368</v>
      </c>
    </row>
    <row r="180" spans="1:10" x14ac:dyDescent="0.2">
      <c r="A180" s="192" t="s">
        <v>1042</v>
      </c>
      <c r="B180" s="192" t="s">
        <v>40</v>
      </c>
      <c r="C180" s="192" t="s">
        <v>41</v>
      </c>
      <c r="D180" s="192" t="s">
        <v>5237</v>
      </c>
      <c r="E180" s="224" t="s">
        <v>820</v>
      </c>
      <c r="H180" s="194" t="s">
        <v>820</v>
      </c>
      <c r="I180" s="192" t="s">
        <v>821</v>
      </c>
      <c r="J180" s="194" t="s">
        <v>1368</v>
      </c>
    </row>
    <row r="181" spans="1:10" x14ac:dyDescent="0.2">
      <c r="A181" s="192" t="s">
        <v>1043</v>
      </c>
      <c r="B181" s="192" t="s">
        <v>40</v>
      </c>
      <c r="D181" s="192" t="s">
        <v>5237</v>
      </c>
      <c r="E181" s="224" t="s">
        <v>820</v>
      </c>
      <c r="H181" s="194" t="s">
        <v>820</v>
      </c>
      <c r="I181" s="192" t="s">
        <v>821</v>
      </c>
      <c r="J181" s="194" t="s">
        <v>1368</v>
      </c>
    </row>
    <row r="182" spans="1:10" x14ac:dyDescent="0.2">
      <c r="A182" s="192" t="s">
        <v>1044</v>
      </c>
      <c r="B182" s="192" t="s">
        <v>40</v>
      </c>
      <c r="C182" s="192" t="s">
        <v>41</v>
      </c>
      <c r="D182" s="192" t="s">
        <v>5237</v>
      </c>
      <c r="E182" s="224" t="s">
        <v>820</v>
      </c>
      <c r="H182" s="194" t="s">
        <v>820</v>
      </c>
      <c r="I182" s="192" t="s">
        <v>821</v>
      </c>
      <c r="J182" s="194" t="s">
        <v>1368</v>
      </c>
    </row>
    <row r="183" spans="1:10" x14ac:dyDescent="0.2">
      <c r="A183" s="192" t="s">
        <v>1045</v>
      </c>
      <c r="B183" s="192" t="s">
        <v>40</v>
      </c>
      <c r="D183" s="192" t="s">
        <v>5237</v>
      </c>
      <c r="E183" s="224" t="s">
        <v>820</v>
      </c>
      <c r="H183" s="194" t="s">
        <v>820</v>
      </c>
      <c r="I183" s="192" t="s">
        <v>821</v>
      </c>
      <c r="J183" s="194" t="s">
        <v>1368</v>
      </c>
    </row>
    <row r="184" spans="1:10" x14ac:dyDescent="0.2">
      <c r="A184" s="192" t="s">
        <v>1046</v>
      </c>
      <c r="B184" s="192" t="s">
        <v>40</v>
      </c>
      <c r="C184" s="192" t="s">
        <v>41</v>
      </c>
      <c r="D184" s="192" t="s">
        <v>5237</v>
      </c>
      <c r="E184" s="224" t="s">
        <v>820</v>
      </c>
      <c r="H184" s="194" t="s">
        <v>820</v>
      </c>
      <c r="I184" s="192" t="s">
        <v>821</v>
      </c>
      <c r="J184" s="194" t="s">
        <v>1368</v>
      </c>
    </row>
    <row r="185" spans="1:10" ht="25.5" x14ac:dyDescent="0.2">
      <c r="A185" s="192" t="s">
        <v>572</v>
      </c>
      <c r="B185" s="192" t="s">
        <v>40</v>
      </c>
      <c r="D185" s="192" t="s">
        <v>5237</v>
      </c>
      <c r="E185" s="224" t="s">
        <v>820</v>
      </c>
      <c r="H185" s="194" t="s">
        <v>820</v>
      </c>
      <c r="I185" s="192" t="s">
        <v>821</v>
      </c>
      <c r="J185" s="194" t="s">
        <v>1369</v>
      </c>
    </row>
    <row r="186" spans="1:10" ht="25.5" x14ac:dyDescent="0.2">
      <c r="A186" s="192" t="s">
        <v>574</v>
      </c>
      <c r="B186" s="192" t="s">
        <v>40</v>
      </c>
      <c r="D186" s="192" t="s">
        <v>5237</v>
      </c>
      <c r="E186" s="224" t="s">
        <v>820</v>
      </c>
      <c r="H186" s="194" t="s">
        <v>820</v>
      </c>
      <c r="I186" s="192" t="s">
        <v>821</v>
      </c>
      <c r="J186" s="194" t="s">
        <v>1369</v>
      </c>
    </row>
    <row r="187" spans="1:10" x14ac:dyDescent="0.2">
      <c r="A187" s="192" t="s">
        <v>723</v>
      </c>
      <c r="B187" s="192" t="s">
        <v>40</v>
      </c>
      <c r="D187" s="216" t="s">
        <v>5239</v>
      </c>
      <c r="E187" s="224" t="s">
        <v>820</v>
      </c>
      <c r="H187" s="194" t="s">
        <v>820</v>
      </c>
      <c r="I187" s="192" t="s">
        <v>821</v>
      </c>
      <c r="J187" s="194" t="s">
        <v>1370</v>
      </c>
    </row>
    <row r="188" spans="1:10" x14ac:dyDescent="0.2">
      <c r="A188" s="192" t="s">
        <v>1371</v>
      </c>
      <c r="B188" s="192" t="s">
        <v>40</v>
      </c>
      <c r="D188" s="192" t="s">
        <v>5238</v>
      </c>
      <c r="E188" s="224" t="s">
        <v>820</v>
      </c>
      <c r="H188" s="194" t="s">
        <v>820</v>
      </c>
      <c r="I188" s="192" t="s">
        <v>824</v>
      </c>
      <c r="J188" s="194" t="s">
        <v>1372</v>
      </c>
    </row>
    <row r="189" spans="1:10" x14ac:dyDescent="0.2">
      <c r="A189" s="192" t="s">
        <v>1373</v>
      </c>
      <c r="B189" s="192" t="s">
        <v>40</v>
      </c>
      <c r="D189" s="192" t="s">
        <v>5238</v>
      </c>
      <c r="E189" s="224" t="s">
        <v>820</v>
      </c>
      <c r="H189" s="194" t="s">
        <v>820</v>
      </c>
      <c r="I189" s="192" t="s">
        <v>821</v>
      </c>
      <c r="J189" s="194" t="s">
        <v>1372</v>
      </c>
    </row>
    <row r="190" spans="1:10" x14ac:dyDescent="0.2">
      <c r="A190" s="192" t="s">
        <v>1374</v>
      </c>
      <c r="B190" s="192" t="s">
        <v>40</v>
      </c>
      <c r="D190" s="192" t="s">
        <v>5238</v>
      </c>
      <c r="E190" s="224" t="s">
        <v>820</v>
      </c>
      <c r="H190" s="194" t="s">
        <v>820</v>
      </c>
      <c r="I190" s="192" t="s">
        <v>821</v>
      </c>
      <c r="J190" s="194" t="s">
        <v>1372</v>
      </c>
    </row>
    <row r="191" spans="1:10" x14ac:dyDescent="0.2">
      <c r="A191" s="192" t="s">
        <v>1375</v>
      </c>
      <c r="B191" s="192" t="s">
        <v>40</v>
      </c>
      <c r="D191" s="192" t="s">
        <v>5238</v>
      </c>
      <c r="E191" s="224" t="s">
        <v>820</v>
      </c>
      <c r="H191" s="194" t="s">
        <v>820</v>
      </c>
      <c r="I191" s="192" t="s">
        <v>824</v>
      </c>
      <c r="J191" s="194" t="s">
        <v>1376</v>
      </c>
    </row>
    <row r="192" spans="1:10" ht="25.5" x14ac:dyDescent="0.2">
      <c r="A192" s="192" t="s">
        <v>1377</v>
      </c>
      <c r="B192" s="192" t="s">
        <v>46</v>
      </c>
      <c r="D192" s="192" t="s">
        <v>5237</v>
      </c>
      <c r="E192" s="224" t="s">
        <v>820</v>
      </c>
      <c r="H192" s="28" t="str">
        <f>HYPERLINK("#'TMS.Enumerations'!A335","OMS.Equipment: ALL, CONTAINER, CONTAINER_20_FT ...")</f>
        <v>OMS.Equipment: ALL, CONTAINER, CONTAINER_20_FT ...</v>
      </c>
      <c r="I192" s="192" t="s">
        <v>48</v>
      </c>
      <c r="J192" s="194" t="s">
        <v>1377</v>
      </c>
    </row>
    <row r="193" spans="1:10" ht="25.5" x14ac:dyDescent="0.2">
      <c r="A193" s="192" t="s">
        <v>1378</v>
      </c>
      <c r="B193" s="192" t="s">
        <v>46</v>
      </c>
      <c r="C193" s="192" t="s">
        <v>41</v>
      </c>
      <c r="D193" s="192" t="s">
        <v>5237</v>
      </c>
      <c r="E193" s="224" t="s">
        <v>820</v>
      </c>
      <c r="H193" s="28" t="str">
        <f>HYPERLINK("#'SCC.Enumerations'!A876","OrderClassification: Non-Recurring, Recurring")</f>
        <v>OrderClassification: Non-Recurring, Recurring</v>
      </c>
      <c r="I193" s="192" t="s">
        <v>48</v>
      </c>
      <c r="J193" s="194" t="s">
        <v>1379</v>
      </c>
    </row>
    <row r="194" spans="1:10" x14ac:dyDescent="0.2">
      <c r="A194" s="192" t="s">
        <v>1380</v>
      </c>
      <c r="B194" s="192" t="s">
        <v>40</v>
      </c>
      <c r="D194" s="192" t="s">
        <v>3998</v>
      </c>
      <c r="E194" s="224" t="s">
        <v>820</v>
      </c>
      <c r="H194" s="194" t="s">
        <v>820</v>
      </c>
      <c r="J194" s="194" t="s">
        <v>820</v>
      </c>
    </row>
    <row r="195" spans="1:10" x14ac:dyDescent="0.2">
      <c r="A195" s="192" t="s">
        <v>1381</v>
      </c>
      <c r="B195" s="192" t="s">
        <v>40</v>
      </c>
      <c r="D195" s="192" t="s">
        <v>3998</v>
      </c>
      <c r="E195" s="224" t="s">
        <v>820</v>
      </c>
      <c r="H195" s="194" t="s">
        <v>820</v>
      </c>
      <c r="J195" s="194" t="s">
        <v>820</v>
      </c>
    </row>
    <row r="196" spans="1:10" x14ac:dyDescent="0.2">
      <c r="A196" s="192" t="s">
        <v>1382</v>
      </c>
      <c r="B196" s="192" t="s">
        <v>40</v>
      </c>
      <c r="D196" s="192" t="s">
        <v>4019</v>
      </c>
      <c r="E196" s="224" t="s">
        <v>820</v>
      </c>
      <c r="H196" s="194" t="s">
        <v>820</v>
      </c>
      <c r="I196" s="192" t="s">
        <v>1383</v>
      </c>
      <c r="J196" s="194" t="s">
        <v>1384</v>
      </c>
    </row>
    <row r="197" spans="1:10" x14ac:dyDescent="0.2">
      <c r="A197" s="192" t="s">
        <v>1385</v>
      </c>
      <c r="B197" s="192" t="s">
        <v>40</v>
      </c>
      <c r="D197" s="192" t="s">
        <v>3998</v>
      </c>
      <c r="E197" s="224" t="s">
        <v>820</v>
      </c>
      <c r="H197" s="194" t="s">
        <v>820</v>
      </c>
      <c r="J197" s="194" t="s">
        <v>820</v>
      </c>
    </row>
    <row r="198" spans="1:10" x14ac:dyDescent="0.2">
      <c r="A198" s="192" t="s">
        <v>1386</v>
      </c>
      <c r="B198" s="192" t="s">
        <v>40</v>
      </c>
      <c r="D198" s="192" t="s">
        <v>3998</v>
      </c>
      <c r="E198" s="224" t="s">
        <v>820</v>
      </c>
      <c r="H198" s="194" t="s">
        <v>820</v>
      </c>
      <c r="J198" s="194" t="s">
        <v>820</v>
      </c>
    </row>
    <row r="199" spans="1:10" x14ac:dyDescent="0.2">
      <c r="A199" s="192" t="s">
        <v>1387</v>
      </c>
      <c r="B199" s="192" t="s">
        <v>40</v>
      </c>
      <c r="D199" s="192" t="s">
        <v>5238</v>
      </c>
      <c r="E199" s="224" t="s">
        <v>820</v>
      </c>
      <c r="H199" s="194" t="s">
        <v>820</v>
      </c>
      <c r="I199" s="192" t="s">
        <v>1383</v>
      </c>
      <c r="J199" s="194" t="s">
        <v>1388</v>
      </c>
    </row>
    <row r="200" spans="1:10" x14ac:dyDescent="0.2">
      <c r="A200" s="192" t="s">
        <v>944</v>
      </c>
      <c r="B200" s="192" t="s">
        <v>40</v>
      </c>
      <c r="D200" s="192" t="s">
        <v>5237</v>
      </c>
      <c r="E200" s="224" t="s">
        <v>820</v>
      </c>
      <c r="H200" s="194" t="s">
        <v>820</v>
      </c>
      <c r="I200" s="192" t="s">
        <v>821</v>
      </c>
      <c r="J200" s="194" t="s">
        <v>1389</v>
      </c>
    </row>
    <row r="201" spans="1:10" x14ac:dyDescent="0.2">
      <c r="A201" s="192" t="s">
        <v>946</v>
      </c>
      <c r="B201" s="192" t="s">
        <v>40</v>
      </c>
      <c r="D201" s="192" t="s">
        <v>5237</v>
      </c>
      <c r="E201" s="224" t="s">
        <v>820</v>
      </c>
      <c r="H201" s="194" t="s">
        <v>820</v>
      </c>
      <c r="I201" s="192" t="s">
        <v>821</v>
      </c>
      <c r="J201" s="194" t="s">
        <v>1389</v>
      </c>
    </row>
    <row r="202" spans="1:10" x14ac:dyDescent="0.2">
      <c r="A202" s="192" t="s">
        <v>1390</v>
      </c>
      <c r="B202" s="192" t="s">
        <v>114</v>
      </c>
      <c r="D202" s="192" t="s">
        <v>5237</v>
      </c>
      <c r="E202" s="224" t="s">
        <v>820</v>
      </c>
      <c r="H202" s="194" t="s">
        <v>115</v>
      </c>
      <c r="I202" s="192" t="s">
        <v>1172</v>
      </c>
      <c r="J202" s="194" t="s">
        <v>1391</v>
      </c>
    </row>
    <row r="203" spans="1:10" ht="25.5" x14ac:dyDescent="0.2">
      <c r="A203" s="192" t="s">
        <v>1392</v>
      </c>
      <c r="B203" s="192" t="s">
        <v>114</v>
      </c>
      <c r="D203" s="216" t="s">
        <v>5239</v>
      </c>
      <c r="E203" s="224" t="s">
        <v>820</v>
      </c>
      <c r="H203" s="194" t="s">
        <v>115</v>
      </c>
      <c r="I203" s="192" t="s">
        <v>1172</v>
      </c>
      <c r="J203" s="194" t="s">
        <v>1393</v>
      </c>
    </row>
    <row r="204" spans="1:10" ht="38.25" x14ac:dyDescent="0.2">
      <c r="A204" s="192" t="s">
        <v>1394</v>
      </c>
      <c r="B204" s="192" t="s">
        <v>40</v>
      </c>
      <c r="D204" s="192" t="s">
        <v>5238</v>
      </c>
      <c r="E204" s="224" t="s">
        <v>820</v>
      </c>
      <c r="H204" s="194" t="s">
        <v>820</v>
      </c>
      <c r="I204" s="192" t="s">
        <v>821</v>
      </c>
      <c r="J204" s="194" t="s">
        <v>1395</v>
      </c>
    </row>
    <row r="205" spans="1:10" ht="38.25" x14ac:dyDescent="0.2">
      <c r="A205" s="192" t="s">
        <v>1396</v>
      </c>
      <c r="B205" s="192" t="s">
        <v>40</v>
      </c>
      <c r="D205" s="192" t="s">
        <v>5238</v>
      </c>
      <c r="E205" s="224" t="s">
        <v>820</v>
      </c>
      <c r="H205" s="194" t="s">
        <v>820</v>
      </c>
      <c r="I205" s="192" t="s">
        <v>821</v>
      </c>
      <c r="J205" s="194" t="s">
        <v>1395</v>
      </c>
    </row>
    <row r="206" spans="1:10" s="221" customFormat="1" ht="102" x14ac:dyDescent="0.2">
      <c r="A206" s="217" t="s">
        <v>2773</v>
      </c>
      <c r="B206" s="217" t="s">
        <v>46</v>
      </c>
      <c r="C206" s="217" t="s">
        <v>41</v>
      </c>
      <c r="D206" s="214" t="s">
        <v>5237</v>
      </c>
      <c r="E206" s="227" t="s">
        <v>820</v>
      </c>
      <c r="F206" s="227" t="s">
        <v>41</v>
      </c>
      <c r="G206" s="219"/>
      <c r="H206" s="229" t="s">
        <v>2774</v>
      </c>
      <c r="I206" s="218" t="s">
        <v>48</v>
      </c>
      <c r="J206" s="220" t="s">
        <v>1398</v>
      </c>
    </row>
    <row r="207" spans="1:10" ht="25.5" x14ac:dyDescent="0.2">
      <c r="A207" s="192" t="s">
        <v>1399</v>
      </c>
      <c r="B207" s="192" t="s">
        <v>40</v>
      </c>
      <c r="E207" s="224" t="s">
        <v>820</v>
      </c>
      <c r="H207" s="194" t="s">
        <v>820</v>
      </c>
      <c r="J207" s="194" t="s">
        <v>1401</v>
      </c>
    </row>
    <row r="208" spans="1:10" ht="25.5" x14ac:dyDescent="0.2">
      <c r="A208" s="192" t="s">
        <v>1402</v>
      </c>
      <c r="B208" s="192" t="s">
        <v>40</v>
      </c>
      <c r="E208" s="224" t="s">
        <v>820</v>
      </c>
      <c r="H208" s="194" t="s">
        <v>820</v>
      </c>
      <c r="J208" s="194" t="s">
        <v>1403</v>
      </c>
    </row>
    <row r="209" spans="1:10" x14ac:dyDescent="0.2">
      <c r="A209" s="192" t="s">
        <v>2775</v>
      </c>
      <c r="B209" s="192" t="s">
        <v>40</v>
      </c>
      <c r="C209" s="192" t="s">
        <v>41</v>
      </c>
      <c r="D209" s="192" t="s">
        <v>5237</v>
      </c>
    </row>
    <row r="210" spans="1:10" x14ac:dyDescent="0.2">
      <c r="A210" s="207" t="s">
        <v>2776</v>
      </c>
      <c r="B210" s="192" t="s">
        <v>40</v>
      </c>
      <c r="C210" s="192" t="s">
        <v>41</v>
      </c>
      <c r="D210" s="192" t="s">
        <v>5237</v>
      </c>
    </row>
    <row r="211" spans="1:10" ht="15" x14ac:dyDescent="0.25">
      <c r="A211" s="222" t="s">
        <v>2777</v>
      </c>
      <c r="B211" s="192" t="s">
        <v>40</v>
      </c>
      <c r="C211" s="192" t="s">
        <v>41</v>
      </c>
      <c r="D211" s="192" t="s">
        <v>5237</v>
      </c>
    </row>
    <row r="212" spans="1:10" x14ac:dyDescent="0.2">
      <c r="A212" s="192" t="s">
        <v>2778</v>
      </c>
      <c r="B212" s="192" t="s">
        <v>40</v>
      </c>
      <c r="C212" s="192" t="s">
        <v>41</v>
      </c>
      <c r="D212" s="192" t="s">
        <v>5237</v>
      </c>
    </row>
    <row r="213" spans="1:10" x14ac:dyDescent="0.2">
      <c r="A213" s="192" t="s">
        <v>2779</v>
      </c>
      <c r="B213" s="192" t="s">
        <v>40</v>
      </c>
      <c r="C213" s="192" t="s">
        <v>41</v>
      </c>
      <c r="D213" s="192" t="s">
        <v>5237</v>
      </c>
    </row>
    <row r="214" spans="1:10" x14ac:dyDescent="0.2">
      <c r="A214" s="192" t="s">
        <v>2780</v>
      </c>
      <c r="B214" s="192" t="s">
        <v>40</v>
      </c>
      <c r="D214" s="192" t="s">
        <v>5237</v>
      </c>
    </row>
    <row r="215" spans="1:10" x14ac:dyDescent="0.2">
      <c r="A215" s="192" t="s">
        <v>2781</v>
      </c>
      <c r="B215" s="192" t="s">
        <v>40</v>
      </c>
      <c r="C215" s="192" t="s">
        <v>41</v>
      </c>
      <c r="D215" s="192" t="s">
        <v>5237</v>
      </c>
    </row>
    <row r="216" spans="1:10" x14ac:dyDescent="0.2">
      <c r="A216" s="192" t="s">
        <v>2782</v>
      </c>
      <c r="B216" s="192" t="s">
        <v>40</v>
      </c>
      <c r="C216" s="192" t="s">
        <v>41</v>
      </c>
      <c r="D216" s="192" t="s">
        <v>5237</v>
      </c>
    </row>
    <row r="217" spans="1:10" x14ac:dyDescent="0.2">
      <c r="A217" s="192" t="s">
        <v>2783</v>
      </c>
      <c r="B217" s="192" t="s">
        <v>40</v>
      </c>
      <c r="C217" s="192" t="s">
        <v>41</v>
      </c>
      <c r="D217" s="192" t="s">
        <v>5237</v>
      </c>
    </row>
    <row r="218" spans="1:10" x14ac:dyDescent="0.2">
      <c r="A218" s="192" t="s">
        <v>2784</v>
      </c>
      <c r="B218" s="192" t="s">
        <v>40</v>
      </c>
      <c r="C218" s="192" t="s">
        <v>41</v>
      </c>
      <c r="D218" s="192" t="s">
        <v>5237</v>
      </c>
    </row>
    <row r="219" spans="1:10" x14ac:dyDescent="0.2">
      <c r="A219" s="192" t="s">
        <v>2785</v>
      </c>
      <c r="B219" s="192" t="s">
        <v>40</v>
      </c>
      <c r="C219" s="192" t="s">
        <v>41</v>
      </c>
      <c r="D219" s="192" t="s">
        <v>5237</v>
      </c>
    </row>
    <row r="220" spans="1:10" x14ac:dyDescent="0.2">
      <c r="A220" s="192" t="s">
        <v>2786</v>
      </c>
      <c r="B220" s="192" t="s">
        <v>40</v>
      </c>
      <c r="C220" s="192" t="s">
        <v>41</v>
      </c>
      <c r="D220" s="192" t="s">
        <v>5237</v>
      </c>
    </row>
    <row r="221" spans="1:10" x14ac:dyDescent="0.2">
      <c r="A221" s="192" t="s">
        <v>2787</v>
      </c>
      <c r="B221" s="192" t="s">
        <v>40</v>
      </c>
      <c r="D221" s="192" t="s">
        <v>5237</v>
      </c>
    </row>
    <row r="222" spans="1:10" x14ac:dyDescent="0.2">
      <c r="A222" s="192" t="s">
        <v>2788</v>
      </c>
      <c r="B222" s="192" t="s">
        <v>40</v>
      </c>
      <c r="C222" s="192" t="s">
        <v>41</v>
      </c>
      <c r="D222" s="192" t="s">
        <v>5237</v>
      </c>
    </row>
    <row r="223" spans="1:10" ht="25.5" x14ac:dyDescent="0.2">
      <c r="A223" s="230" t="s">
        <v>2789</v>
      </c>
      <c r="B223" s="231" t="s">
        <v>258</v>
      </c>
      <c r="D223" s="214" t="s">
        <v>5237</v>
      </c>
      <c r="E223" s="224" t="s">
        <v>820</v>
      </c>
      <c r="F223" s="228" t="s">
        <v>41</v>
      </c>
      <c r="H223" s="194" t="s">
        <v>680</v>
      </c>
      <c r="I223" s="192" t="s">
        <v>820</v>
      </c>
      <c r="J223" s="194" t="s">
        <v>2790</v>
      </c>
    </row>
    <row r="224" spans="1:10" x14ac:dyDescent="0.2">
      <c r="A224" s="236" t="s">
        <v>1408</v>
      </c>
      <c r="B224" s="236" t="s">
        <v>40</v>
      </c>
      <c r="C224" s="237"/>
      <c r="D224" s="236" t="s">
        <v>5237</v>
      </c>
      <c r="E224" s="238" t="s">
        <v>820</v>
      </c>
      <c r="F224" s="239" t="s">
        <v>41</v>
      </c>
      <c r="G224" s="240" t="s">
        <v>5269</v>
      </c>
      <c r="H224" s="241" t="s">
        <v>820</v>
      </c>
      <c r="I224" s="237" t="s">
        <v>824</v>
      </c>
      <c r="J224" s="242" t="s">
        <v>5270</v>
      </c>
    </row>
    <row r="225" spans="1:10" x14ac:dyDescent="0.2">
      <c r="A225" s="236" t="s">
        <v>1410</v>
      </c>
      <c r="B225" s="236" t="s">
        <v>40</v>
      </c>
      <c r="C225" s="237"/>
      <c r="D225" s="236" t="s">
        <v>5237</v>
      </c>
      <c r="E225" s="238" t="s">
        <v>71</v>
      </c>
      <c r="F225" s="239" t="s">
        <v>41</v>
      </c>
      <c r="G225" s="243"/>
      <c r="H225" s="241" t="s">
        <v>820</v>
      </c>
      <c r="I225" s="237" t="s">
        <v>821</v>
      </c>
      <c r="J225" s="237"/>
    </row>
    <row r="226" spans="1:10" x14ac:dyDescent="0.2">
      <c r="A226" s="236" t="s">
        <v>1413</v>
      </c>
      <c r="B226" s="236" t="s">
        <v>40</v>
      </c>
      <c r="C226" s="237"/>
      <c r="D226" s="236" t="s">
        <v>5237</v>
      </c>
      <c r="E226" s="238" t="s">
        <v>71</v>
      </c>
      <c r="F226" s="239" t="s">
        <v>41</v>
      </c>
      <c r="G226" s="243"/>
      <c r="H226" s="241" t="s">
        <v>820</v>
      </c>
      <c r="I226" s="237" t="s">
        <v>821</v>
      </c>
      <c r="J226" s="237"/>
    </row>
    <row r="227" spans="1:10" x14ac:dyDescent="0.2">
      <c r="A227" s="236" t="s">
        <v>1415</v>
      </c>
      <c r="B227" s="236" t="s">
        <v>40</v>
      </c>
      <c r="C227" s="236"/>
      <c r="D227" s="236" t="s">
        <v>5239</v>
      </c>
      <c r="E227" s="244" t="s">
        <v>820</v>
      </c>
      <c r="F227" s="239" t="s">
        <v>41</v>
      </c>
      <c r="G227" s="243"/>
      <c r="H227" s="223" t="s">
        <v>820</v>
      </c>
      <c r="I227" s="237" t="s">
        <v>824</v>
      </c>
      <c r="J227" s="223"/>
    </row>
    <row r="228" spans="1:10" s="232" customFormat="1" x14ac:dyDescent="0.2">
      <c r="A228" s="236" t="s">
        <v>2792</v>
      </c>
      <c r="B228" s="236" t="s">
        <v>40</v>
      </c>
      <c r="C228" s="236"/>
      <c r="D228" s="236" t="s">
        <v>5239</v>
      </c>
      <c r="E228" s="239"/>
      <c r="F228" s="239" t="s">
        <v>41</v>
      </c>
      <c r="G228" s="245"/>
      <c r="H228" s="246"/>
      <c r="I228" s="247"/>
      <c r="J228" s="246"/>
    </row>
    <row r="229" spans="1:10" s="232" customFormat="1" x14ac:dyDescent="0.2">
      <c r="A229" s="236" t="s">
        <v>2793</v>
      </c>
      <c r="B229" s="236" t="s">
        <v>40</v>
      </c>
      <c r="C229" s="236"/>
      <c r="D229" s="236" t="s">
        <v>5239</v>
      </c>
      <c r="E229" s="239"/>
      <c r="F229" s="239" t="s">
        <v>41</v>
      </c>
      <c r="G229" s="245"/>
      <c r="H229" s="246"/>
      <c r="I229" s="247"/>
      <c r="J229" s="246"/>
    </row>
    <row r="230" spans="1:10" s="232" customFormat="1" x14ac:dyDescent="0.2">
      <c r="A230" s="236" t="s">
        <v>2794</v>
      </c>
      <c r="B230" s="236" t="s">
        <v>40</v>
      </c>
      <c r="C230" s="236"/>
      <c r="D230" s="236" t="s">
        <v>5239</v>
      </c>
      <c r="E230" s="239"/>
      <c r="F230" s="239" t="s">
        <v>41</v>
      </c>
      <c r="G230" s="245"/>
      <c r="H230" s="246"/>
      <c r="I230" s="247"/>
      <c r="J230" s="246"/>
    </row>
    <row r="231" spans="1:10" x14ac:dyDescent="0.2">
      <c r="A231" s="231" t="s">
        <v>5240</v>
      </c>
      <c r="B231" s="231" t="s">
        <v>40</v>
      </c>
      <c r="D231" s="214"/>
      <c r="F231" s="224" t="s">
        <v>41</v>
      </c>
      <c r="J231" s="203" t="s">
        <v>5253</v>
      </c>
    </row>
    <row r="232" spans="1:10" x14ac:dyDescent="0.2">
      <c r="A232" s="231" t="s">
        <v>5241</v>
      </c>
      <c r="B232" s="231" t="s">
        <v>40</v>
      </c>
      <c r="D232" s="214"/>
      <c r="F232" s="224" t="s">
        <v>41</v>
      </c>
    </row>
    <row r="233" spans="1:10" x14ac:dyDescent="0.2">
      <c r="A233" s="231" t="s">
        <v>5242</v>
      </c>
      <c r="B233" s="231" t="s">
        <v>40</v>
      </c>
      <c r="D233" s="214"/>
      <c r="F233" s="224" t="s">
        <v>41</v>
      </c>
      <c r="J233" s="192" t="s">
        <v>5243</v>
      </c>
    </row>
    <row r="234" spans="1:10" ht="12.75" customHeight="1" x14ac:dyDescent="0.2">
      <c r="A234" s="231" t="s">
        <v>5244</v>
      </c>
      <c r="B234" s="231" t="s">
        <v>40</v>
      </c>
      <c r="D234" s="214"/>
      <c r="F234" s="224" t="s">
        <v>41</v>
      </c>
    </row>
    <row r="235" spans="1:10" x14ac:dyDescent="0.2">
      <c r="A235" s="231" t="s">
        <v>5245</v>
      </c>
      <c r="B235" s="231" t="s">
        <v>40</v>
      </c>
      <c r="D235" s="214"/>
      <c r="F235" s="224" t="s">
        <v>41</v>
      </c>
    </row>
    <row r="236" spans="1:10" x14ac:dyDescent="0.2">
      <c r="A236" s="231" t="s">
        <v>5246</v>
      </c>
      <c r="B236" s="231" t="s">
        <v>40</v>
      </c>
      <c r="D236" s="214"/>
      <c r="F236" s="224" t="s">
        <v>41</v>
      </c>
    </row>
  </sheetData>
  <autoFilter ref="A4:J227" xr:uid="{8F891929-F88C-4E5D-91AE-610B5565B67C}"/>
  <mergeCells count="1">
    <mergeCell ref="B1:J1"/>
  </mergeCells>
  <pageMargins left="0.7" right="0.7" top="0.75" bottom="0.75" header="0.3" footer="0.3"/>
  <pageSetup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3A91C-036D-4E46-916E-3109C947D2AB}">
  <dimension ref="A1:H228"/>
  <sheetViews>
    <sheetView topLeftCell="A160" workbookViewId="0">
      <selection activeCell="B12" sqref="B12"/>
    </sheetView>
  </sheetViews>
  <sheetFormatPr defaultColWidth="9.140625" defaultRowHeight="12.75" x14ac:dyDescent="0.2"/>
  <cols>
    <col min="1" max="1" width="46.28515625" style="86" bestFit="1" customWidth="1"/>
    <col min="2" max="2" width="23.28515625" style="86" bestFit="1" customWidth="1"/>
    <col min="3" max="3" width="9.140625" style="86" bestFit="1" customWidth="1"/>
    <col min="4" max="4" width="15.5703125" style="86" bestFit="1" customWidth="1"/>
    <col min="5" max="5" width="23" style="87" bestFit="1" customWidth="1"/>
    <col min="6" max="6" width="42.28515625" style="88" customWidth="1"/>
    <col min="7" max="7" width="16.28515625" style="86" bestFit="1" customWidth="1"/>
    <col min="8" max="8" width="92.140625" style="88" customWidth="1"/>
    <col min="9" max="16384" width="9.140625" style="86"/>
  </cols>
  <sheetData>
    <row r="1" spans="1:8" x14ac:dyDescent="0.2">
      <c r="A1" s="91" t="s">
        <v>861</v>
      </c>
      <c r="B1" s="260" t="s">
        <v>2768</v>
      </c>
      <c r="C1" s="260"/>
      <c r="D1" s="260"/>
      <c r="E1" s="260"/>
      <c r="F1" s="260"/>
      <c r="G1" s="260"/>
      <c r="H1" s="260"/>
    </row>
    <row r="2" spans="1:8" x14ac:dyDescent="0.2">
      <c r="A2" s="91" t="s">
        <v>32</v>
      </c>
      <c r="B2" s="91" t="s">
        <v>33</v>
      </c>
      <c r="C2" s="91" t="s">
        <v>34</v>
      </c>
      <c r="D2" s="91" t="s">
        <v>3</v>
      </c>
      <c r="E2" s="94" t="s">
        <v>35</v>
      </c>
      <c r="F2" s="92" t="s">
        <v>36</v>
      </c>
      <c r="G2" s="91" t="s">
        <v>37</v>
      </c>
      <c r="H2" s="92" t="s">
        <v>38</v>
      </c>
    </row>
    <row r="3" spans="1:8" ht="39" x14ac:dyDescent="0.25">
      <c r="A3" s="86" t="s">
        <v>1084</v>
      </c>
      <c r="B3" s="86" t="s">
        <v>40</v>
      </c>
      <c r="C3" s="86" t="s">
        <v>41</v>
      </c>
      <c r="D3" s="95" t="s">
        <v>41</v>
      </c>
      <c r="E3" s="96" t="s">
        <v>1665</v>
      </c>
      <c r="F3" s="88" t="s">
        <v>820</v>
      </c>
      <c r="H3" s="88" t="s">
        <v>1085</v>
      </c>
    </row>
    <row r="4" spans="1:8" x14ac:dyDescent="0.2">
      <c r="A4" s="86" t="s">
        <v>1086</v>
      </c>
      <c r="B4" s="86" t="s">
        <v>40</v>
      </c>
      <c r="C4" s="86" t="s">
        <v>820</v>
      </c>
      <c r="D4" s="95"/>
      <c r="E4" s="97" t="s">
        <v>2769</v>
      </c>
      <c r="F4" s="88" t="s">
        <v>820</v>
      </c>
      <c r="G4" s="86" t="s">
        <v>821</v>
      </c>
      <c r="H4" s="88" t="s">
        <v>1088</v>
      </c>
    </row>
    <row r="5" spans="1:8" x14ac:dyDescent="0.2">
      <c r="A5" s="86" t="s">
        <v>1089</v>
      </c>
      <c r="B5" s="86" t="s">
        <v>40</v>
      </c>
      <c r="C5" s="86" t="s">
        <v>820</v>
      </c>
      <c r="D5" s="95"/>
      <c r="E5" s="98" t="s">
        <v>2769</v>
      </c>
      <c r="F5" s="88" t="s">
        <v>820</v>
      </c>
      <c r="G5" s="86" t="s">
        <v>821</v>
      </c>
      <c r="H5" s="88" t="s">
        <v>1088</v>
      </c>
    </row>
    <row r="6" spans="1:8" x14ac:dyDescent="0.2">
      <c r="A6" s="86" t="s">
        <v>1090</v>
      </c>
      <c r="B6" s="86" t="s">
        <v>40</v>
      </c>
      <c r="C6" s="86" t="s">
        <v>41</v>
      </c>
      <c r="D6" s="95" t="s">
        <v>41</v>
      </c>
      <c r="E6" s="98" t="s">
        <v>2769</v>
      </c>
      <c r="F6" s="88" t="s">
        <v>820</v>
      </c>
      <c r="G6" s="86" t="s">
        <v>821</v>
      </c>
      <c r="H6" s="88" t="s">
        <v>1091</v>
      </c>
    </row>
    <row r="7" spans="1:8" x14ac:dyDescent="0.2">
      <c r="A7" s="86" t="s">
        <v>1092</v>
      </c>
      <c r="B7" s="86" t="s">
        <v>40</v>
      </c>
      <c r="C7" s="86" t="s">
        <v>41</v>
      </c>
      <c r="D7" s="95" t="s">
        <v>41</v>
      </c>
      <c r="E7" s="98" t="s">
        <v>2769</v>
      </c>
      <c r="F7" s="88" t="s">
        <v>820</v>
      </c>
      <c r="G7" s="86" t="s">
        <v>821</v>
      </c>
      <c r="H7" s="88" t="s">
        <v>1093</v>
      </c>
    </row>
    <row r="8" spans="1:8" x14ac:dyDescent="0.2">
      <c r="A8" s="86" t="s">
        <v>1094</v>
      </c>
      <c r="B8" s="86" t="s">
        <v>40</v>
      </c>
      <c r="C8" s="86" t="s">
        <v>820</v>
      </c>
      <c r="D8" s="95"/>
      <c r="E8" s="98" t="s">
        <v>2769</v>
      </c>
      <c r="F8" s="88" t="s">
        <v>820</v>
      </c>
      <c r="G8" s="86" t="s">
        <v>821</v>
      </c>
      <c r="H8" s="88" t="s">
        <v>1095</v>
      </c>
    </row>
    <row r="9" spans="1:8" x14ac:dyDescent="0.2">
      <c r="A9" s="86" t="s">
        <v>1096</v>
      </c>
      <c r="B9" s="86" t="s">
        <v>40</v>
      </c>
      <c r="C9" s="86" t="s">
        <v>820</v>
      </c>
      <c r="D9" s="95"/>
      <c r="E9" s="98" t="s">
        <v>2769</v>
      </c>
      <c r="F9" s="88" t="s">
        <v>820</v>
      </c>
      <c r="G9" s="86" t="s">
        <v>821</v>
      </c>
      <c r="H9" s="88" t="s">
        <v>1097</v>
      </c>
    </row>
    <row r="10" spans="1:8" x14ac:dyDescent="0.2">
      <c r="A10" s="86" t="s">
        <v>622</v>
      </c>
      <c r="B10" s="86" t="s">
        <v>40</v>
      </c>
      <c r="C10" s="86" t="s">
        <v>820</v>
      </c>
      <c r="D10" s="95"/>
      <c r="E10" s="98" t="s">
        <v>1544</v>
      </c>
      <c r="F10" s="88" t="s">
        <v>820</v>
      </c>
      <c r="G10" s="86" t="s">
        <v>821</v>
      </c>
      <c r="H10" s="88" t="s">
        <v>1099</v>
      </c>
    </row>
    <row r="11" spans="1:8" x14ac:dyDescent="0.2">
      <c r="A11" s="86" t="s">
        <v>624</v>
      </c>
      <c r="B11" s="86" t="s">
        <v>40</v>
      </c>
      <c r="C11" s="86" t="s">
        <v>820</v>
      </c>
      <c r="D11" s="95"/>
      <c r="E11" s="98" t="s">
        <v>1546</v>
      </c>
      <c r="F11" s="88" t="s">
        <v>820</v>
      </c>
      <c r="G11" s="86" t="s">
        <v>821</v>
      </c>
      <c r="H11" s="88" t="s">
        <v>1100</v>
      </c>
    </row>
    <row r="12" spans="1:8" x14ac:dyDescent="0.2">
      <c r="A12" s="86" t="s">
        <v>1101</v>
      </c>
      <c r="B12" s="86" t="s">
        <v>40</v>
      </c>
      <c r="C12" s="86" t="s">
        <v>41</v>
      </c>
      <c r="D12" s="95" t="s">
        <v>41</v>
      </c>
      <c r="E12" s="98" t="s">
        <v>2770</v>
      </c>
      <c r="F12" s="88" t="s">
        <v>820</v>
      </c>
      <c r="G12" s="86" t="s">
        <v>1102</v>
      </c>
      <c r="H12" s="88" t="s">
        <v>1103</v>
      </c>
    </row>
    <row r="13" spans="1:8" x14ac:dyDescent="0.2">
      <c r="A13" s="86" t="s">
        <v>1104</v>
      </c>
      <c r="B13" s="86" t="s">
        <v>40</v>
      </c>
      <c r="C13" s="86" t="s">
        <v>820</v>
      </c>
      <c r="D13" s="95"/>
      <c r="E13" s="98" t="s">
        <v>1544</v>
      </c>
      <c r="F13" s="88" t="s">
        <v>820</v>
      </c>
      <c r="G13" s="86" t="s">
        <v>821</v>
      </c>
      <c r="H13" s="88" t="s">
        <v>1105</v>
      </c>
    </row>
    <row r="14" spans="1:8" x14ac:dyDescent="0.2">
      <c r="A14" s="86" t="s">
        <v>1106</v>
      </c>
      <c r="B14" s="86" t="s">
        <v>40</v>
      </c>
      <c r="C14" s="86" t="s">
        <v>820</v>
      </c>
      <c r="D14" s="95"/>
      <c r="E14" s="98" t="s">
        <v>1546</v>
      </c>
      <c r="F14" s="88" t="s">
        <v>820</v>
      </c>
      <c r="G14" s="86" t="s">
        <v>821</v>
      </c>
      <c r="H14" s="88" t="s">
        <v>1107</v>
      </c>
    </row>
    <row r="15" spans="1:8" x14ac:dyDescent="0.2">
      <c r="A15" s="86" t="s">
        <v>1108</v>
      </c>
      <c r="B15" s="86" t="s">
        <v>40</v>
      </c>
      <c r="C15" s="86" t="s">
        <v>41</v>
      </c>
      <c r="D15" s="95" t="s">
        <v>41</v>
      </c>
      <c r="E15" s="98" t="s">
        <v>2769</v>
      </c>
      <c r="F15" s="88" t="s">
        <v>820</v>
      </c>
      <c r="G15" s="86" t="s">
        <v>821</v>
      </c>
      <c r="H15" s="88" t="s">
        <v>1109</v>
      </c>
    </row>
    <row r="16" spans="1:8" x14ac:dyDescent="0.2">
      <c r="A16" s="86" t="s">
        <v>1110</v>
      </c>
      <c r="B16" s="86" t="s">
        <v>40</v>
      </c>
      <c r="C16" s="86" t="s">
        <v>41</v>
      </c>
      <c r="D16" s="95" t="s">
        <v>41</v>
      </c>
      <c r="E16" s="98" t="s">
        <v>2769</v>
      </c>
      <c r="F16" s="88" t="s">
        <v>820</v>
      </c>
      <c r="G16" s="86" t="s">
        <v>821</v>
      </c>
      <c r="H16" s="88" t="s">
        <v>1111</v>
      </c>
    </row>
    <row r="17" spans="1:8" x14ac:dyDescent="0.2">
      <c r="A17" s="86" t="s">
        <v>1112</v>
      </c>
      <c r="B17" s="86" t="s">
        <v>40</v>
      </c>
      <c r="C17" s="86" t="s">
        <v>41</v>
      </c>
      <c r="D17" s="95" t="s">
        <v>41</v>
      </c>
      <c r="E17" s="98">
        <v>90994</v>
      </c>
      <c r="F17" s="88" t="s">
        <v>820</v>
      </c>
      <c r="G17" s="86" t="s">
        <v>824</v>
      </c>
      <c r="H17" s="88" t="s">
        <v>1113</v>
      </c>
    </row>
    <row r="18" spans="1:8" x14ac:dyDescent="0.2">
      <c r="A18" s="86" t="s">
        <v>1114</v>
      </c>
      <c r="B18" s="86" t="s">
        <v>40</v>
      </c>
      <c r="C18" s="86" t="s">
        <v>820</v>
      </c>
      <c r="D18" s="95"/>
      <c r="E18" s="98" t="s">
        <v>2769</v>
      </c>
      <c r="F18" s="88" t="s">
        <v>820</v>
      </c>
      <c r="G18" s="86" t="s">
        <v>821</v>
      </c>
      <c r="H18" s="88" t="s">
        <v>1115</v>
      </c>
    </row>
    <row r="19" spans="1:8" x14ac:dyDescent="0.2">
      <c r="A19" s="86" t="s">
        <v>1116</v>
      </c>
      <c r="B19" s="86" t="s">
        <v>40</v>
      </c>
      <c r="C19" s="86" t="s">
        <v>820</v>
      </c>
      <c r="D19" s="95"/>
      <c r="E19" s="98" t="s">
        <v>2769</v>
      </c>
      <c r="F19" s="88" t="s">
        <v>820</v>
      </c>
      <c r="G19" s="86" t="s">
        <v>821</v>
      </c>
      <c r="H19" s="88" t="s">
        <v>1117</v>
      </c>
    </row>
    <row r="20" spans="1:8" x14ac:dyDescent="0.2">
      <c r="A20" s="86" t="s">
        <v>1118</v>
      </c>
      <c r="B20" s="86" t="s">
        <v>40</v>
      </c>
      <c r="C20" s="86" t="s">
        <v>820</v>
      </c>
      <c r="D20" s="95"/>
      <c r="E20" s="98" t="s">
        <v>2771</v>
      </c>
      <c r="F20" s="88" t="s">
        <v>820</v>
      </c>
      <c r="G20" s="86" t="s">
        <v>1119</v>
      </c>
      <c r="H20" s="88" t="s">
        <v>1120</v>
      </c>
    </row>
    <row r="21" spans="1:8" x14ac:dyDescent="0.2">
      <c r="A21" s="86" t="s">
        <v>1121</v>
      </c>
      <c r="B21" s="86" t="s">
        <v>40</v>
      </c>
      <c r="C21" s="86" t="s">
        <v>820</v>
      </c>
      <c r="D21" s="95"/>
      <c r="E21" s="98"/>
      <c r="F21" s="88" t="s">
        <v>820</v>
      </c>
      <c r="G21" s="86" t="s">
        <v>824</v>
      </c>
      <c r="H21" s="88" t="s">
        <v>1122</v>
      </c>
    </row>
    <row r="22" spans="1:8" x14ac:dyDescent="0.2">
      <c r="A22" s="86" t="s">
        <v>1123</v>
      </c>
      <c r="B22" s="86" t="s">
        <v>40</v>
      </c>
      <c r="C22" s="86" t="s">
        <v>820</v>
      </c>
      <c r="D22" s="95"/>
      <c r="E22" s="97" t="s">
        <v>203</v>
      </c>
      <c r="F22" s="88" t="s">
        <v>820</v>
      </c>
      <c r="H22" s="88" t="s">
        <v>1124</v>
      </c>
    </row>
    <row r="23" spans="1:8" x14ac:dyDescent="0.2">
      <c r="A23" s="86" t="s">
        <v>1125</v>
      </c>
      <c r="B23" s="86" t="s">
        <v>40</v>
      </c>
      <c r="C23" s="86" t="s">
        <v>820</v>
      </c>
      <c r="D23" s="95"/>
      <c r="E23" s="87" t="s">
        <v>205</v>
      </c>
      <c r="F23" s="88" t="s">
        <v>820</v>
      </c>
      <c r="H23" s="88" t="s">
        <v>1124</v>
      </c>
    </row>
    <row r="24" spans="1:8" x14ac:dyDescent="0.2">
      <c r="A24" s="86" t="s">
        <v>1126</v>
      </c>
      <c r="B24" s="86" t="s">
        <v>40</v>
      </c>
      <c r="C24" s="86" t="s">
        <v>820</v>
      </c>
      <c r="D24" s="95"/>
      <c r="E24" s="87" t="s">
        <v>207</v>
      </c>
      <c r="F24" s="88" t="s">
        <v>820</v>
      </c>
      <c r="H24" s="88" t="s">
        <v>1124</v>
      </c>
    </row>
    <row r="25" spans="1:8" x14ac:dyDescent="0.2">
      <c r="A25" s="86" t="s">
        <v>1127</v>
      </c>
      <c r="B25" s="86" t="s">
        <v>40</v>
      </c>
      <c r="C25" s="86" t="s">
        <v>820</v>
      </c>
      <c r="D25" s="95"/>
      <c r="E25" s="87" t="s">
        <v>207</v>
      </c>
      <c r="F25" s="88" t="s">
        <v>820</v>
      </c>
      <c r="H25" s="88" t="s">
        <v>1124</v>
      </c>
    </row>
    <row r="26" spans="1:8" x14ac:dyDescent="0.2">
      <c r="A26" s="86" t="s">
        <v>1128</v>
      </c>
      <c r="B26" s="86" t="s">
        <v>40</v>
      </c>
      <c r="C26" s="86" t="s">
        <v>820</v>
      </c>
      <c r="D26" s="95"/>
      <c r="E26" s="87">
        <v>0</v>
      </c>
      <c r="F26" s="88" t="s">
        <v>820</v>
      </c>
      <c r="H26" s="88" t="s">
        <v>1124</v>
      </c>
    </row>
    <row r="27" spans="1:8" x14ac:dyDescent="0.2">
      <c r="A27" s="86" t="s">
        <v>1129</v>
      </c>
      <c r="B27" s="86" t="s">
        <v>40</v>
      </c>
      <c r="C27" s="86" t="s">
        <v>820</v>
      </c>
      <c r="D27" s="95"/>
      <c r="E27" s="87" t="s">
        <v>1674</v>
      </c>
      <c r="F27" s="88" t="s">
        <v>820</v>
      </c>
      <c r="H27" s="88" t="s">
        <v>1124</v>
      </c>
    </row>
    <row r="28" spans="1:8" x14ac:dyDescent="0.2">
      <c r="A28" s="86" t="s">
        <v>1130</v>
      </c>
      <c r="B28" s="86" t="s">
        <v>40</v>
      </c>
      <c r="C28" s="86" t="s">
        <v>820</v>
      </c>
      <c r="D28" s="95"/>
      <c r="E28" s="99"/>
      <c r="F28" s="88" t="s">
        <v>820</v>
      </c>
      <c r="G28" s="86" t="s">
        <v>821</v>
      </c>
      <c r="H28" s="88" t="s">
        <v>1131</v>
      </c>
    </row>
    <row r="29" spans="1:8" x14ac:dyDescent="0.2">
      <c r="A29" s="86" t="s">
        <v>1132</v>
      </c>
      <c r="B29" s="86" t="s">
        <v>40</v>
      </c>
      <c r="C29" s="86" t="s">
        <v>820</v>
      </c>
      <c r="D29" s="95"/>
      <c r="E29" s="99"/>
      <c r="F29" s="88" t="s">
        <v>820</v>
      </c>
      <c r="G29" s="86" t="s">
        <v>821</v>
      </c>
      <c r="H29" s="88" t="s">
        <v>1133</v>
      </c>
    </row>
    <row r="30" spans="1:8" x14ac:dyDescent="0.2">
      <c r="A30" s="86" t="s">
        <v>1134</v>
      </c>
      <c r="B30" s="86" t="s">
        <v>40</v>
      </c>
      <c r="C30" s="86" t="s">
        <v>820</v>
      </c>
      <c r="D30" s="95"/>
      <c r="E30" s="99"/>
      <c r="F30" s="88" t="s">
        <v>820</v>
      </c>
      <c r="G30" s="86" t="s">
        <v>1119</v>
      </c>
      <c r="H30" s="88" t="s">
        <v>1134</v>
      </c>
    </row>
    <row r="31" spans="1:8" x14ac:dyDescent="0.2">
      <c r="A31" s="86" t="s">
        <v>1135</v>
      </c>
      <c r="B31" s="86" t="s">
        <v>40</v>
      </c>
      <c r="C31" s="86" t="s">
        <v>820</v>
      </c>
      <c r="D31" s="95"/>
      <c r="E31" s="99"/>
      <c r="F31" s="88" t="s">
        <v>820</v>
      </c>
      <c r="G31" s="86" t="s">
        <v>824</v>
      </c>
      <c r="H31" s="88" t="s">
        <v>1136</v>
      </c>
    </row>
    <row r="32" spans="1:8" x14ac:dyDescent="0.2">
      <c r="A32" s="86" t="s">
        <v>1137</v>
      </c>
      <c r="B32" s="86" t="s">
        <v>40</v>
      </c>
      <c r="C32" s="86" t="s">
        <v>820</v>
      </c>
      <c r="D32" s="95"/>
      <c r="E32" s="99"/>
      <c r="F32" s="88" t="s">
        <v>820</v>
      </c>
      <c r="H32" s="88" t="s">
        <v>1138</v>
      </c>
    </row>
    <row r="33" spans="1:8" x14ac:dyDescent="0.2">
      <c r="A33" s="86" t="s">
        <v>1139</v>
      </c>
      <c r="B33" s="86" t="s">
        <v>40</v>
      </c>
      <c r="C33" s="86" t="s">
        <v>820</v>
      </c>
      <c r="D33" s="95"/>
      <c r="E33" s="99"/>
      <c r="F33" s="88" t="s">
        <v>820</v>
      </c>
      <c r="H33" s="88" t="s">
        <v>1138</v>
      </c>
    </row>
    <row r="34" spans="1:8" x14ac:dyDescent="0.2">
      <c r="A34" s="86" t="s">
        <v>1140</v>
      </c>
      <c r="B34" s="86" t="s">
        <v>40</v>
      </c>
      <c r="C34" s="86" t="s">
        <v>820</v>
      </c>
      <c r="D34" s="95"/>
      <c r="E34" s="99"/>
      <c r="F34" s="88" t="s">
        <v>820</v>
      </c>
      <c r="H34" s="88" t="s">
        <v>1138</v>
      </c>
    </row>
    <row r="35" spans="1:8" x14ac:dyDescent="0.2">
      <c r="A35" s="86" t="s">
        <v>1141</v>
      </c>
      <c r="B35" s="86" t="s">
        <v>40</v>
      </c>
      <c r="C35" s="86" t="s">
        <v>820</v>
      </c>
      <c r="D35" s="95"/>
      <c r="E35" s="99"/>
      <c r="F35" s="88" t="s">
        <v>820</v>
      </c>
      <c r="H35" s="88" t="s">
        <v>1138</v>
      </c>
    </row>
    <row r="36" spans="1:8" x14ac:dyDescent="0.2">
      <c r="A36" s="86" t="s">
        <v>1142</v>
      </c>
      <c r="B36" s="86" t="s">
        <v>40</v>
      </c>
      <c r="C36" s="86" t="s">
        <v>820</v>
      </c>
      <c r="D36" s="95"/>
      <c r="E36" s="99"/>
      <c r="F36" s="88" t="s">
        <v>820</v>
      </c>
      <c r="H36" s="88" t="s">
        <v>1138</v>
      </c>
    </row>
    <row r="37" spans="1:8" x14ac:dyDescent="0.2">
      <c r="A37" s="86" t="s">
        <v>1143</v>
      </c>
      <c r="B37" s="86" t="s">
        <v>40</v>
      </c>
      <c r="C37" s="86" t="s">
        <v>820</v>
      </c>
      <c r="D37" s="95"/>
      <c r="E37" s="99"/>
      <c r="F37" s="88" t="s">
        <v>820</v>
      </c>
      <c r="H37" s="88" t="s">
        <v>1138</v>
      </c>
    </row>
    <row r="38" spans="1:8" x14ac:dyDescent="0.2">
      <c r="A38" s="86" t="s">
        <v>1144</v>
      </c>
      <c r="B38" s="86" t="s">
        <v>40</v>
      </c>
      <c r="C38" s="86" t="s">
        <v>41</v>
      </c>
      <c r="D38" s="95" t="s">
        <v>41</v>
      </c>
      <c r="E38" s="87" t="s">
        <v>1676</v>
      </c>
      <c r="F38" s="88" t="s">
        <v>820</v>
      </c>
      <c r="G38" s="86" t="s">
        <v>824</v>
      </c>
      <c r="H38" s="88" t="s">
        <v>1145</v>
      </c>
    </row>
    <row r="39" spans="1:8" ht="51" x14ac:dyDescent="0.2">
      <c r="A39" s="86" t="s">
        <v>267</v>
      </c>
      <c r="B39" s="86" t="s">
        <v>46</v>
      </c>
      <c r="C39" s="86" t="s">
        <v>41</v>
      </c>
      <c r="D39" s="95" t="s">
        <v>41</v>
      </c>
      <c r="E39" s="100" t="s">
        <v>2772</v>
      </c>
      <c r="F39"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G39" s="86" t="s">
        <v>48</v>
      </c>
      <c r="H39" s="88" t="s">
        <v>1146</v>
      </c>
    </row>
    <row r="40" spans="1:8" x14ac:dyDescent="0.2">
      <c r="A40" s="86" t="s">
        <v>1147</v>
      </c>
      <c r="B40" s="86" t="s">
        <v>46</v>
      </c>
      <c r="C40" s="86" t="s">
        <v>41</v>
      </c>
      <c r="D40" s="95" t="s">
        <v>41</v>
      </c>
      <c r="E40" s="99" t="s">
        <v>1580</v>
      </c>
      <c r="F40" s="28" t="str">
        <f>HYPERLINK("#'OMS.Enumerations'!A279","FOBPoint: Origin, Delivered")</f>
        <v>FOBPoint: Origin, Delivered</v>
      </c>
      <c r="G40" s="86" t="s">
        <v>48</v>
      </c>
      <c r="H40" s="88" t="s">
        <v>1148</v>
      </c>
    </row>
    <row r="41" spans="1:8" x14ac:dyDescent="0.2">
      <c r="A41" s="86" t="s">
        <v>1149</v>
      </c>
      <c r="B41" s="86" t="s">
        <v>258</v>
      </c>
      <c r="C41" s="86" t="s">
        <v>820</v>
      </c>
      <c r="D41" s="95"/>
      <c r="E41" s="99"/>
      <c r="F41" s="88" t="s">
        <v>680</v>
      </c>
      <c r="G41" s="86" t="s">
        <v>820</v>
      </c>
      <c r="H41" s="88" t="s">
        <v>1150</v>
      </c>
    </row>
    <row r="42" spans="1:8" x14ac:dyDescent="0.2">
      <c r="A42" s="86" t="s">
        <v>1151</v>
      </c>
      <c r="B42" s="86" t="s">
        <v>258</v>
      </c>
      <c r="C42" s="86" t="s">
        <v>820</v>
      </c>
      <c r="D42" s="95"/>
      <c r="E42" s="99"/>
      <c r="F42" s="88" t="s">
        <v>680</v>
      </c>
      <c r="G42" s="86" t="s">
        <v>820</v>
      </c>
      <c r="H42" s="88" t="s">
        <v>1152</v>
      </c>
    </row>
    <row r="43" spans="1:8" x14ac:dyDescent="0.2">
      <c r="A43" s="101" t="s">
        <v>1153</v>
      </c>
      <c r="B43" s="101" t="s">
        <v>40</v>
      </c>
      <c r="C43" s="101" t="s">
        <v>820</v>
      </c>
      <c r="D43" s="95"/>
      <c r="E43" s="99"/>
      <c r="F43" s="88" t="s">
        <v>820</v>
      </c>
      <c r="G43" s="86" t="s">
        <v>824</v>
      </c>
      <c r="H43" s="88" t="s">
        <v>1153</v>
      </c>
    </row>
    <row r="44" spans="1:8" x14ac:dyDescent="0.2">
      <c r="A44" s="86" t="s">
        <v>416</v>
      </c>
      <c r="B44" s="86" t="s">
        <v>40</v>
      </c>
      <c r="C44" s="86" t="s">
        <v>71</v>
      </c>
      <c r="D44" s="95"/>
      <c r="E44" s="99"/>
      <c r="F44" s="88" t="s">
        <v>820</v>
      </c>
      <c r="G44" s="86" t="s">
        <v>821</v>
      </c>
      <c r="H44" s="88" t="s">
        <v>1154</v>
      </c>
    </row>
    <row r="45" spans="1:8" x14ac:dyDescent="0.2">
      <c r="A45" s="86" t="s">
        <v>1155</v>
      </c>
      <c r="B45" s="86" t="s">
        <v>40</v>
      </c>
      <c r="C45" s="86" t="s">
        <v>71</v>
      </c>
      <c r="D45" s="95"/>
      <c r="E45" s="99"/>
      <c r="F45" s="88" t="s">
        <v>820</v>
      </c>
      <c r="G45" s="86" t="s">
        <v>821</v>
      </c>
      <c r="H45" s="88" t="s">
        <v>1156</v>
      </c>
    </row>
    <row r="46" spans="1:8" x14ac:dyDescent="0.2">
      <c r="A46" s="86" t="s">
        <v>1157</v>
      </c>
      <c r="B46" s="86" t="s">
        <v>40</v>
      </c>
      <c r="C46" s="86" t="s">
        <v>820</v>
      </c>
      <c r="D46" s="95"/>
      <c r="E46" s="99"/>
      <c r="F46" s="88" t="s">
        <v>820</v>
      </c>
      <c r="G46" s="86" t="s">
        <v>1158</v>
      </c>
      <c r="H46" s="88" t="s">
        <v>1159</v>
      </c>
    </row>
    <row r="47" spans="1:8" x14ac:dyDescent="0.2">
      <c r="A47" s="86" t="s">
        <v>1160</v>
      </c>
      <c r="B47" s="86" t="s">
        <v>46</v>
      </c>
      <c r="C47" s="86" t="s">
        <v>820</v>
      </c>
      <c r="D47" s="95"/>
      <c r="E47" s="99"/>
      <c r="F47" s="28" t="str">
        <f>HYPERLINK("#'OMS.Enumerations'!A283","LineType: Product, Service, Freight Entered ...")</f>
        <v>LineType: Product, Service, Freight Entered ...</v>
      </c>
      <c r="G47" s="86" t="s">
        <v>48</v>
      </c>
      <c r="H47" s="88" t="s">
        <v>1161</v>
      </c>
    </row>
    <row r="48" spans="1:8" x14ac:dyDescent="0.2">
      <c r="A48" s="86" t="s">
        <v>1162</v>
      </c>
      <c r="B48" s="86" t="s">
        <v>262</v>
      </c>
      <c r="C48" s="86" t="s">
        <v>41</v>
      </c>
      <c r="D48" s="95" t="s">
        <v>41</v>
      </c>
      <c r="E48" s="99">
        <v>500</v>
      </c>
      <c r="F48" s="88" t="s">
        <v>263</v>
      </c>
      <c r="G48" s="86" t="s">
        <v>820</v>
      </c>
      <c r="H48" s="88" t="s">
        <v>1163</v>
      </c>
    </row>
    <row r="49" spans="1:8" x14ac:dyDescent="0.2">
      <c r="A49" s="86" t="s">
        <v>1015</v>
      </c>
      <c r="B49" s="86" t="s">
        <v>262</v>
      </c>
      <c r="C49" s="86" t="s">
        <v>820</v>
      </c>
      <c r="D49" s="95"/>
      <c r="E49" s="99"/>
      <c r="F49" s="88" t="s">
        <v>263</v>
      </c>
      <c r="G49" s="86" t="s">
        <v>820</v>
      </c>
      <c r="H49" s="88" t="s">
        <v>1164</v>
      </c>
    </row>
    <row r="50" spans="1:8" x14ac:dyDescent="0.2">
      <c r="A50" s="86" t="s">
        <v>1165</v>
      </c>
      <c r="B50" s="86" t="s">
        <v>46</v>
      </c>
      <c r="C50" s="86" t="s">
        <v>820</v>
      </c>
      <c r="D50" s="95"/>
      <c r="E50" s="99"/>
      <c r="F50" s="28" t="str">
        <f>HYPERLINK("#'OMS.Enumerations'!A294","QuantityUOM: EACH, BOX, BUNDLE ...")</f>
        <v>QuantityUOM: EACH, BOX, BUNDLE ...</v>
      </c>
      <c r="G50" s="86" t="s">
        <v>48</v>
      </c>
      <c r="H50" s="88" t="s">
        <v>1165</v>
      </c>
    </row>
    <row r="51" spans="1:8" x14ac:dyDescent="0.2">
      <c r="A51" s="86" t="s">
        <v>1166</v>
      </c>
      <c r="B51" s="86" t="s">
        <v>262</v>
      </c>
      <c r="C51" s="86" t="s">
        <v>820</v>
      </c>
      <c r="D51" s="95"/>
      <c r="E51" s="99"/>
      <c r="F51" s="88" t="s">
        <v>263</v>
      </c>
      <c r="G51" s="86" t="s">
        <v>820</v>
      </c>
      <c r="H51" s="88" t="s">
        <v>1167</v>
      </c>
    </row>
    <row r="52" spans="1:8" x14ac:dyDescent="0.2">
      <c r="A52" s="86" t="s">
        <v>245</v>
      </c>
      <c r="B52" s="86" t="s">
        <v>40</v>
      </c>
      <c r="C52" s="86" t="s">
        <v>820</v>
      </c>
      <c r="D52" s="95"/>
      <c r="E52" s="99"/>
      <c r="F52" s="88" t="s">
        <v>820</v>
      </c>
      <c r="G52" s="86" t="s">
        <v>824</v>
      </c>
      <c r="H52" s="88" t="s">
        <v>1168</v>
      </c>
    </row>
    <row r="53" spans="1:8" x14ac:dyDescent="0.2">
      <c r="A53" s="86" t="s">
        <v>582</v>
      </c>
      <c r="B53" s="86" t="s">
        <v>40</v>
      </c>
      <c r="C53" s="86" t="s">
        <v>820</v>
      </c>
      <c r="D53" s="95"/>
      <c r="E53" s="99"/>
      <c r="F53" s="88" t="s">
        <v>820</v>
      </c>
      <c r="G53" s="86" t="s">
        <v>824</v>
      </c>
      <c r="H53" s="88" t="s">
        <v>1169</v>
      </c>
    </row>
    <row r="54" spans="1:8" x14ac:dyDescent="0.2">
      <c r="A54" s="86" t="s">
        <v>547</v>
      </c>
      <c r="B54" s="86" t="s">
        <v>40</v>
      </c>
      <c r="C54" s="86" t="s">
        <v>820</v>
      </c>
      <c r="D54" s="95"/>
      <c r="E54" s="99"/>
      <c r="F54" s="88" t="s">
        <v>820</v>
      </c>
      <c r="G54" s="86" t="s">
        <v>824</v>
      </c>
      <c r="H54" s="88" t="s">
        <v>1170</v>
      </c>
    </row>
    <row r="55" spans="1:8" x14ac:dyDescent="0.2">
      <c r="A55" s="86" t="s">
        <v>1171</v>
      </c>
      <c r="B55" s="86" t="s">
        <v>114</v>
      </c>
      <c r="C55" s="86" t="s">
        <v>820</v>
      </c>
      <c r="D55" s="95"/>
      <c r="E55" s="99"/>
      <c r="F55" s="88" t="s">
        <v>115</v>
      </c>
      <c r="G55" s="86" t="s">
        <v>1172</v>
      </c>
      <c r="H55" s="88" t="s">
        <v>1173</v>
      </c>
    </row>
    <row r="56" spans="1:8" x14ac:dyDescent="0.2">
      <c r="A56" s="86" t="s">
        <v>1174</v>
      </c>
      <c r="B56" s="86" t="s">
        <v>40</v>
      </c>
      <c r="C56" s="86" t="s">
        <v>820</v>
      </c>
      <c r="D56" s="95"/>
      <c r="E56" s="99"/>
      <c r="F56" s="88" t="s">
        <v>820</v>
      </c>
      <c r="H56" s="88" t="s">
        <v>1175</v>
      </c>
    </row>
    <row r="57" spans="1:8" x14ac:dyDescent="0.2">
      <c r="A57" s="86" t="s">
        <v>1176</v>
      </c>
      <c r="B57" s="86" t="s">
        <v>40</v>
      </c>
      <c r="C57" s="86" t="s">
        <v>820</v>
      </c>
      <c r="D57" s="95"/>
      <c r="E57" s="99"/>
      <c r="F57" s="88" t="s">
        <v>820</v>
      </c>
      <c r="H57" s="88" t="s">
        <v>1175</v>
      </c>
    </row>
    <row r="58" spans="1:8" x14ac:dyDescent="0.2">
      <c r="A58" s="86" t="s">
        <v>1177</v>
      </c>
      <c r="B58" s="86" t="s">
        <v>40</v>
      </c>
      <c r="C58" s="86" t="s">
        <v>820</v>
      </c>
      <c r="D58" s="95"/>
      <c r="E58" s="99"/>
      <c r="F58" s="88" t="s">
        <v>820</v>
      </c>
      <c r="H58" s="88" t="s">
        <v>1175</v>
      </c>
    </row>
    <row r="59" spans="1:8" x14ac:dyDescent="0.2">
      <c r="A59" s="86" t="s">
        <v>1178</v>
      </c>
      <c r="B59" s="86" t="s">
        <v>40</v>
      </c>
      <c r="C59" s="86" t="s">
        <v>820</v>
      </c>
      <c r="D59" s="95"/>
      <c r="E59" s="99"/>
      <c r="F59" s="88" t="s">
        <v>820</v>
      </c>
      <c r="H59" s="88" t="s">
        <v>1175</v>
      </c>
    </row>
    <row r="60" spans="1:8" x14ac:dyDescent="0.2">
      <c r="A60" s="86" t="s">
        <v>1179</v>
      </c>
      <c r="B60" s="86" t="s">
        <v>40</v>
      </c>
      <c r="C60" s="86" t="s">
        <v>820</v>
      </c>
      <c r="D60" s="95"/>
      <c r="E60" s="99"/>
      <c r="F60" s="88" t="s">
        <v>820</v>
      </c>
      <c r="H60" s="88" t="s">
        <v>1175</v>
      </c>
    </row>
    <row r="61" spans="1:8" x14ac:dyDescent="0.2">
      <c r="A61" s="86" t="s">
        <v>1180</v>
      </c>
      <c r="B61" s="86" t="s">
        <v>40</v>
      </c>
      <c r="C61" s="86" t="s">
        <v>820</v>
      </c>
      <c r="D61" s="95"/>
      <c r="E61" s="99"/>
      <c r="F61" s="88" t="s">
        <v>820</v>
      </c>
      <c r="H61" s="88" t="s">
        <v>1175</v>
      </c>
    </row>
    <row r="62" spans="1:8" x14ac:dyDescent="0.2">
      <c r="A62" s="86" t="s">
        <v>1181</v>
      </c>
      <c r="B62" s="86" t="s">
        <v>40</v>
      </c>
      <c r="C62" s="86" t="s">
        <v>820</v>
      </c>
      <c r="D62" s="95"/>
      <c r="E62" s="99"/>
      <c r="F62" s="88" t="s">
        <v>820</v>
      </c>
      <c r="H62" s="88" t="s">
        <v>1182</v>
      </c>
    </row>
    <row r="63" spans="1:8" x14ac:dyDescent="0.2">
      <c r="A63" s="86" t="s">
        <v>1183</v>
      </c>
      <c r="B63" s="86" t="s">
        <v>40</v>
      </c>
      <c r="C63" s="86" t="s">
        <v>820</v>
      </c>
      <c r="D63" s="95"/>
      <c r="E63" s="99"/>
      <c r="F63" s="88" t="s">
        <v>820</v>
      </c>
      <c r="H63" s="88" t="s">
        <v>1182</v>
      </c>
    </row>
    <row r="64" spans="1:8" x14ac:dyDescent="0.2">
      <c r="A64" s="86" t="s">
        <v>1184</v>
      </c>
      <c r="B64" s="86" t="s">
        <v>40</v>
      </c>
      <c r="C64" s="86" t="s">
        <v>820</v>
      </c>
      <c r="D64" s="95"/>
      <c r="E64" s="99"/>
      <c r="F64" s="88" t="s">
        <v>820</v>
      </c>
      <c r="H64" s="88" t="s">
        <v>1182</v>
      </c>
    </row>
    <row r="65" spans="1:8" x14ac:dyDescent="0.2">
      <c r="A65" s="86" t="s">
        <v>1185</v>
      </c>
      <c r="B65" s="86" t="s">
        <v>40</v>
      </c>
      <c r="C65" s="86" t="s">
        <v>820</v>
      </c>
      <c r="D65" s="95"/>
      <c r="E65" s="99"/>
      <c r="F65" s="88" t="s">
        <v>820</v>
      </c>
      <c r="H65" s="88" t="s">
        <v>1182</v>
      </c>
    </row>
    <row r="66" spans="1:8" x14ac:dyDescent="0.2">
      <c r="A66" s="86" t="s">
        <v>1186</v>
      </c>
      <c r="B66" s="86" t="s">
        <v>40</v>
      </c>
      <c r="C66" s="86" t="s">
        <v>820</v>
      </c>
      <c r="D66" s="95"/>
      <c r="E66" s="99"/>
      <c r="F66" s="88" t="s">
        <v>820</v>
      </c>
      <c r="H66" s="88" t="s">
        <v>1182</v>
      </c>
    </row>
    <row r="67" spans="1:8" x14ac:dyDescent="0.2">
      <c r="A67" s="86" t="s">
        <v>1187</v>
      </c>
      <c r="B67" s="86" t="s">
        <v>40</v>
      </c>
      <c r="C67" s="86" t="s">
        <v>820</v>
      </c>
      <c r="D67" s="95"/>
      <c r="E67" s="99"/>
      <c r="F67" s="88" t="s">
        <v>820</v>
      </c>
      <c r="H67" s="88" t="s">
        <v>1182</v>
      </c>
    </row>
    <row r="68" spans="1:8" x14ac:dyDescent="0.2">
      <c r="A68" s="86" t="s">
        <v>1188</v>
      </c>
      <c r="B68" s="86" t="s">
        <v>40</v>
      </c>
      <c r="C68" s="86" t="s">
        <v>820</v>
      </c>
      <c r="D68" s="95"/>
      <c r="E68" s="99"/>
      <c r="F68" s="88" t="s">
        <v>820</v>
      </c>
      <c r="H68" s="88" t="s">
        <v>1189</v>
      </c>
    </row>
    <row r="69" spans="1:8" x14ac:dyDescent="0.2">
      <c r="A69" s="86" t="s">
        <v>1190</v>
      </c>
      <c r="B69" s="86" t="s">
        <v>40</v>
      </c>
      <c r="C69" s="86" t="s">
        <v>820</v>
      </c>
      <c r="D69" s="95"/>
      <c r="E69" s="99"/>
      <c r="F69" s="88" t="s">
        <v>820</v>
      </c>
      <c r="H69" s="88" t="s">
        <v>1189</v>
      </c>
    </row>
    <row r="70" spans="1:8" x14ac:dyDescent="0.2">
      <c r="A70" s="86" t="s">
        <v>1191</v>
      </c>
      <c r="B70" s="86" t="s">
        <v>40</v>
      </c>
      <c r="C70" s="86" t="s">
        <v>820</v>
      </c>
      <c r="D70" s="95"/>
      <c r="E70" s="99"/>
      <c r="F70" s="88" t="s">
        <v>820</v>
      </c>
      <c r="H70" s="88" t="s">
        <v>1189</v>
      </c>
    </row>
    <row r="71" spans="1:8" x14ac:dyDescent="0.2">
      <c r="A71" s="86" t="s">
        <v>1192</v>
      </c>
      <c r="B71" s="86" t="s">
        <v>40</v>
      </c>
      <c r="C71" s="86" t="s">
        <v>820</v>
      </c>
      <c r="D71" s="95"/>
      <c r="E71" s="99"/>
      <c r="F71" s="88" t="s">
        <v>820</v>
      </c>
      <c r="H71" s="88" t="s">
        <v>1189</v>
      </c>
    </row>
    <row r="72" spans="1:8" x14ac:dyDescent="0.2">
      <c r="A72" s="86" t="s">
        <v>1193</v>
      </c>
      <c r="B72" s="86" t="s">
        <v>40</v>
      </c>
      <c r="C72" s="86" t="s">
        <v>820</v>
      </c>
      <c r="D72" s="95"/>
      <c r="E72" s="99"/>
      <c r="F72" s="88" t="s">
        <v>820</v>
      </c>
      <c r="H72" s="88" t="s">
        <v>1189</v>
      </c>
    </row>
    <row r="73" spans="1:8" x14ac:dyDescent="0.2">
      <c r="A73" s="86" t="s">
        <v>1194</v>
      </c>
      <c r="B73" s="86" t="s">
        <v>40</v>
      </c>
      <c r="C73" s="86" t="s">
        <v>820</v>
      </c>
      <c r="D73" s="95"/>
      <c r="E73" s="99"/>
      <c r="F73" s="88" t="s">
        <v>820</v>
      </c>
      <c r="H73" s="88" t="s">
        <v>1189</v>
      </c>
    </row>
    <row r="74" spans="1:8" x14ac:dyDescent="0.2">
      <c r="A74" s="86" t="s">
        <v>1195</v>
      </c>
      <c r="B74" s="86" t="s">
        <v>40</v>
      </c>
      <c r="C74" s="86" t="s">
        <v>820</v>
      </c>
      <c r="D74" s="95"/>
      <c r="E74" s="99"/>
      <c r="F74" s="88" t="s">
        <v>820</v>
      </c>
      <c r="H74" s="88" t="s">
        <v>1196</v>
      </c>
    </row>
    <row r="75" spans="1:8" x14ac:dyDescent="0.2">
      <c r="A75" s="86" t="s">
        <v>1197</v>
      </c>
      <c r="B75" s="86" t="s">
        <v>40</v>
      </c>
      <c r="C75" s="86" t="s">
        <v>820</v>
      </c>
      <c r="D75" s="95"/>
      <c r="E75" s="99"/>
      <c r="F75" s="88" t="s">
        <v>820</v>
      </c>
      <c r="G75" s="86" t="s">
        <v>824</v>
      </c>
      <c r="H75" s="88" t="s">
        <v>1197</v>
      </c>
    </row>
    <row r="76" spans="1:8" x14ac:dyDescent="0.2">
      <c r="A76" s="86" t="s">
        <v>1198</v>
      </c>
      <c r="B76" s="86" t="s">
        <v>40</v>
      </c>
      <c r="C76" s="86" t="s">
        <v>820</v>
      </c>
      <c r="D76" s="95"/>
      <c r="E76" s="99"/>
      <c r="F76" s="88" t="s">
        <v>820</v>
      </c>
      <c r="G76" s="86" t="s">
        <v>824</v>
      </c>
      <c r="H76" s="88" t="s">
        <v>1199</v>
      </c>
    </row>
    <row r="77" spans="1:8" x14ac:dyDescent="0.2">
      <c r="A77" s="86" t="s">
        <v>1200</v>
      </c>
      <c r="B77" s="86" t="s">
        <v>40</v>
      </c>
      <c r="C77" s="86" t="s">
        <v>820</v>
      </c>
      <c r="D77" s="95"/>
      <c r="E77" s="99"/>
      <c r="F77" s="88" t="s">
        <v>820</v>
      </c>
      <c r="G77" s="86" t="s">
        <v>824</v>
      </c>
      <c r="H77" s="88" t="s">
        <v>1201</v>
      </c>
    </row>
    <row r="78" spans="1:8" x14ac:dyDescent="0.2">
      <c r="A78" s="86" t="s">
        <v>1202</v>
      </c>
      <c r="B78" s="86" t="s">
        <v>40</v>
      </c>
      <c r="C78" s="86" t="s">
        <v>820</v>
      </c>
      <c r="D78" s="95"/>
      <c r="E78" s="99"/>
      <c r="F78" s="88" t="s">
        <v>820</v>
      </c>
      <c r="G78" s="86" t="s">
        <v>824</v>
      </c>
      <c r="H78" s="88" t="s">
        <v>1202</v>
      </c>
    </row>
    <row r="79" spans="1:8" x14ac:dyDescent="0.2">
      <c r="A79" s="86" t="s">
        <v>1203</v>
      </c>
      <c r="B79" s="86" t="s">
        <v>262</v>
      </c>
      <c r="C79" s="86" t="s">
        <v>820</v>
      </c>
      <c r="D79" s="95"/>
      <c r="E79" s="99"/>
      <c r="F79" s="88" t="s">
        <v>263</v>
      </c>
      <c r="G79" s="86" t="s">
        <v>820</v>
      </c>
      <c r="H79" s="88" t="s">
        <v>1204</v>
      </c>
    </row>
    <row r="80" spans="1:8" x14ac:dyDescent="0.2">
      <c r="A80" s="86" t="s">
        <v>1205</v>
      </c>
      <c r="B80" s="86" t="s">
        <v>262</v>
      </c>
      <c r="C80" s="86" t="s">
        <v>820</v>
      </c>
      <c r="D80" s="95"/>
      <c r="E80" s="99"/>
      <c r="F80" s="88" t="s">
        <v>263</v>
      </c>
      <c r="G80" s="86" t="s">
        <v>820</v>
      </c>
      <c r="H80" s="88" t="s">
        <v>1206</v>
      </c>
    </row>
    <row r="81" spans="1:8" x14ac:dyDescent="0.2">
      <c r="A81" s="86" t="s">
        <v>1207</v>
      </c>
      <c r="B81" s="86" t="s">
        <v>262</v>
      </c>
      <c r="C81" s="86" t="s">
        <v>820</v>
      </c>
      <c r="D81" s="95"/>
      <c r="E81" s="99"/>
      <c r="F81" s="88" t="s">
        <v>263</v>
      </c>
      <c r="G81" s="86" t="s">
        <v>820</v>
      </c>
      <c r="H81" s="88" t="s">
        <v>1208</v>
      </c>
    </row>
    <row r="82" spans="1:8" x14ac:dyDescent="0.2">
      <c r="A82" s="86" t="s">
        <v>1209</v>
      </c>
      <c r="B82" s="86" t="s">
        <v>262</v>
      </c>
      <c r="C82" s="86" t="s">
        <v>820</v>
      </c>
      <c r="D82" s="95"/>
      <c r="E82" s="99"/>
      <c r="F82" s="88" t="s">
        <v>263</v>
      </c>
      <c r="G82" s="86" t="s">
        <v>820</v>
      </c>
      <c r="H82" s="88" t="s">
        <v>1210</v>
      </c>
    </row>
    <row r="83" spans="1:8" x14ac:dyDescent="0.2">
      <c r="A83" s="86" t="s">
        <v>1211</v>
      </c>
      <c r="B83" s="86" t="s">
        <v>258</v>
      </c>
      <c r="C83" s="86" t="s">
        <v>820</v>
      </c>
      <c r="D83" s="95"/>
      <c r="E83" s="99"/>
      <c r="F83" s="88" t="s">
        <v>680</v>
      </c>
      <c r="G83" s="86" t="s">
        <v>820</v>
      </c>
      <c r="H83" s="88" t="s">
        <v>1212</v>
      </c>
    </row>
    <row r="84" spans="1:8" x14ac:dyDescent="0.2">
      <c r="A84" s="86" t="s">
        <v>1213</v>
      </c>
      <c r="B84" s="86" t="s">
        <v>258</v>
      </c>
      <c r="C84" s="86" t="s">
        <v>820</v>
      </c>
      <c r="D84" s="95"/>
      <c r="E84" s="99"/>
      <c r="F84" s="88" t="s">
        <v>680</v>
      </c>
      <c r="G84" s="86" t="s">
        <v>820</v>
      </c>
      <c r="H84" s="88" t="s">
        <v>1214</v>
      </c>
    </row>
    <row r="85" spans="1:8" x14ac:dyDescent="0.2">
      <c r="A85" s="86" t="s">
        <v>1215</v>
      </c>
      <c r="B85" s="86" t="s">
        <v>271</v>
      </c>
      <c r="C85" s="86" t="s">
        <v>820</v>
      </c>
      <c r="D85" s="95"/>
      <c r="E85" s="99"/>
      <c r="F85" s="88" t="s">
        <v>61</v>
      </c>
      <c r="G85" s="86" t="s">
        <v>820</v>
      </c>
      <c r="H85" s="88" t="s">
        <v>1216</v>
      </c>
    </row>
    <row r="86" spans="1:8" x14ac:dyDescent="0.2">
      <c r="A86" s="86" t="s">
        <v>1217</v>
      </c>
      <c r="B86" s="86" t="s">
        <v>40</v>
      </c>
      <c r="C86" s="86" t="s">
        <v>820</v>
      </c>
      <c r="D86" s="95"/>
      <c r="E86" s="99"/>
      <c r="F86" s="88" t="s">
        <v>820</v>
      </c>
      <c r="G86" s="86" t="s">
        <v>824</v>
      </c>
      <c r="H86" s="88" t="s">
        <v>1218</v>
      </c>
    </row>
    <row r="87" spans="1:8" x14ac:dyDescent="0.2">
      <c r="A87" s="86" t="s">
        <v>1219</v>
      </c>
      <c r="B87" s="86" t="s">
        <v>40</v>
      </c>
      <c r="C87" s="86" t="s">
        <v>820</v>
      </c>
      <c r="D87" s="95"/>
      <c r="E87" s="99"/>
      <c r="F87" s="88" t="s">
        <v>820</v>
      </c>
      <c r="G87" s="86" t="s">
        <v>824</v>
      </c>
      <c r="H87" s="88" t="s">
        <v>1220</v>
      </c>
    </row>
    <row r="88" spans="1:8" x14ac:dyDescent="0.2">
      <c r="A88" s="86" t="s">
        <v>1221</v>
      </c>
      <c r="B88" s="86" t="s">
        <v>40</v>
      </c>
      <c r="C88" s="86" t="s">
        <v>820</v>
      </c>
      <c r="D88" s="95"/>
      <c r="E88" s="99"/>
      <c r="F88" s="88" t="s">
        <v>820</v>
      </c>
      <c r="G88" s="86" t="s">
        <v>824</v>
      </c>
      <c r="H88" s="88" t="s">
        <v>1222</v>
      </c>
    </row>
    <row r="89" spans="1:8" x14ac:dyDescent="0.2">
      <c r="A89" s="86" t="s">
        <v>1223</v>
      </c>
      <c r="B89" s="86" t="s">
        <v>114</v>
      </c>
      <c r="C89" s="86" t="s">
        <v>820</v>
      </c>
      <c r="D89" s="95"/>
      <c r="E89" s="99"/>
      <c r="F89" s="88" t="s">
        <v>115</v>
      </c>
      <c r="G89" s="86" t="s">
        <v>1172</v>
      </c>
      <c r="H89" s="88" t="s">
        <v>1224</v>
      </c>
    </row>
    <row r="90" spans="1:8" x14ac:dyDescent="0.2">
      <c r="A90" s="86" t="s">
        <v>1225</v>
      </c>
      <c r="B90" s="86" t="s">
        <v>114</v>
      </c>
      <c r="C90" s="86" t="s">
        <v>820</v>
      </c>
      <c r="D90" s="95"/>
      <c r="E90" s="99"/>
      <c r="F90" s="88" t="s">
        <v>115</v>
      </c>
      <c r="G90" s="86" t="s">
        <v>1172</v>
      </c>
      <c r="H90" s="88" t="s">
        <v>1226</v>
      </c>
    </row>
    <row r="91" spans="1:8" x14ac:dyDescent="0.2">
      <c r="A91" s="86" t="s">
        <v>1227</v>
      </c>
      <c r="B91" s="86" t="s">
        <v>114</v>
      </c>
      <c r="C91" s="86" t="s">
        <v>820</v>
      </c>
      <c r="D91" s="95" t="s">
        <v>41</v>
      </c>
      <c r="E91" s="99" t="s">
        <v>41</v>
      </c>
      <c r="F91" s="88" t="s">
        <v>115</v>
      </c>
      <c r="G91" s="86" t="s">
        <v>1172</v>
      </c>
      <c r="H91" s="88" t="s">
        <v>1228</v>
      </c>
    </row>
    <row r="92" spans="1:8" x14ac:dyDescent="0.2">
      <c r="A92" s="86" t="s">
        <v>1229</v>
      </c>
      <c r="B92" s="86" t="s">
        <v>114</v>
      </c>
      <c r="C92" s="86" t="s">
        <v>820</v>
      </c>
      <c r="D92" s="95"/>
      <c r="E92" s="99"/>
      <c r="F92" s="88" t="s">
        <v>115</v>
      </c>
      <c r="G92" s="86" t="s">
        <v>1172</v>
      </c>
      <c r="H92" s="88" t="s">
        <v>1230</v>
      </c>
    </row>
    <row r="93" spans="1:8" x14ac:dyDescent="0.2">
      <c r="A93" s="86" t="s">
        <v>1231</v>
      </c>
      <c r="B93" s="86" t="s">
        <v>114</v>
      </c>
      <c r="C93" s="86" t="s">
        <v>820</v>
      </c>
      <c r="D93" s="95"/>
      <c r="E93" s="99"/>
      <c r="F93" s="88" t="s">
        <v>115</v>
      </c>
      <c r="G93" s="86" t="s">
        <v>1172</v>
      </c>
      <c r="H93" s="88" t="s">
        <v>1232</v>
      </c>
    </row>
    <row r="94" spans="1:8" x14ac:dyDescent="0.2">
      <c r="A94" s="86" t="s">
        <v>239</v>
      </c>
      <c r="B94" s="86" t="s">
        <v>40</v>
      </c>
      <c r="C94" s="86" t="s">
        <v>820</v>
      </c>
      <c r="D94" s="95"/>
      <c r="E94" s="99"/>
      <c r="F94" s="88" t="s">
        <v>820</v>
      </c>
      <c r="G94" s="86" t="s">
        <v>824</v>
      </c>
      <c r="H94" s="88" t="s">
        <v>1233</v>
      </c>
    </row>
    <row r="95" spans="1:8" x14ac:dyDescent="0.2">
      <c r="A95" s="86" t="s">
        <v>996</v>
      </c>
      <c r="B95" s="86" t="s">
        <v>40</v>
      </c>
      <c r="C95" s="86" t="s">
        <v>820</v>
      </c>
      <c r="D95" s="95"/>
      <c r="E95" s="99"/>
      <c r="F95" s="88" t="s">
        <v>820</v>
      </c>
      <c r="G95" s="86" t="s">
        <v>824</v>
      </c>
      <c r="H95" s="88" t="s">
        <v>1234</v>
      </c>
    </row>
    <row r="96" spans="1:8" x14ac:dyDescent="0.2">
      <c r="A96" s="86" t="s">
        <v>998</v>
      </c>
      <c r="B96" s="86" t="s">
        <v>40</v>
      </c>
      <c r="C96" s="86" t="s">
        <v>820</v>
      </c>
      <c r="D96" s="95"/>
      <c r="E96" s="99"/>
      <c r="F96" s="88" t="s">
        <v>820</v>
      </c>
      <c r="G96" s="86" t="s">
        <v>824</v>
      </c>
      <c r="H96" s="88" t="s">
        <v>1235</v>
      </c>
    </row>
    <row r="97" spans="1:8" x14ac:dyDescent="0.2">
      <c r="A97" s="86" t="s">
        <v>1236</v>
      </c>
      <c r="B97" s="86" t="s">
        <v>258</v>
      </c>
      <c r="C97" s="86" t="s">
        <v>820</v>
      </c>
      <c r="D97" s="95"/>
      <c r="E97" s="99"/>
      <c r="F97" s="88" t="s">
        <v>680</v>
      </c>
      <c r="G97" s="86" t="s">
        <v>820</v>
      </c>
      <c r="H97" s="88" t="s">
        <v>1237</v>
      </c>
    </row>
    <row r="98" spans="1:8" x14ac:dyDescent="0.2">
      <c r="A98" s="86" t="s">
        <v>1238</v>
      </c>
      <c r="B98" s="86" t="s">
        <v>258</v>
      </c>
      <c r="C98" s="86" t="s">
        <v>820</v>
      </c>
      <c r="D98" s="95"/>
      <c r="E98" s="99"/>
      <c r="F98" s="88" t="s">
        <v>680</v>
      </c>
      <c r="G98" s="86" t="s">
        <v>820</v>
      </c>
      <c r="H98" s="88" t="s">
        <v>1239</v>
      </c>
    </row>
    <row r="99" spans="1:8" x14ac:dyDescent="0.2">
      <c r="A99" s="86" t="s">
        <v>1240</v>
      </c>
      <c r="B99" s="86" t="s">
        <v>258</v>
      </c>
      <c r="C99" s="86" t="s">
        <v>820</v>
      </c>
      <c r="D99" s="95"/>
      <c r="E99" s="99"/>
      <c r="F99" s="88" t="s">
        <v>680</v>
      </c>
      <c r="G99" s="86" t="s">
        <v>820</v>
      </c>
      <c r="H99" s="88" t="s">
        <v>1241</v>
      </c>
    </row>
    <row r="100" spans="1:8" x14ac:dyDescent="0.2">
      <c r="A100" s="86" t="s">
        <v>1242</v>
      </c>
      <c r="B100" s="86" t="s">
        <v>258</v>
      </c>
      <c r="C100" s="86" t="s">
        <v>820</v>
      </c>
      <c r="D100" s="95"/>
      <c r="E100" s="99"/>
      <c r="F100" s="88" t="s">
        <v>680</v>
      </c>
      <c r="G100" s="86" t="s">
        <v>820</v>
      </c>
      <c r="H100" s="88" t="s">
        <v>1243</v>
      </c>
    </row>
    <row r="101" spans="1:8" x14ac:dyDescent="0.2">
      <c r="A101" s="86" t="s">
        <v>1244</v>
      </c>
      <c r="B101" s="86" t="s">
        <v>258</v>
      </c>
      <c r="C101" s="86" t="s">
        <v>820</v>
      </c>
      <c r="D101" s="95"/>
      <c r="E101" s="99"/>
      <c r="F101" s="88" t="s">
        <v>680</v>
      </c>
      <c r="G101" s="86" t="s">
        <v>820</v>
      </c>
      <c r="H101" s="88" t="s">
        <v>1245</v>
      </c>
    </row>
    <row r="102" spans="1:8" x14ac:dyDescent="0.2">
      <c r="A102" s="86" t="s">
        <v>378</v>
      </c>
      <c r="B102" s="86" t="s">
        <v>40</v>
      </c>
      <c r="D102" s="95"/>
      <c r="E102" s="99"/>
      <c r="F102" s="88" t="s">
        <v>820</v>
      </c>
      <c r="G102" s="86" t="s">
        <v>824</v>
      </c>
      <c r="H102" s="88" t="s">
        <v>1246</v>
      </c>
    </row>
    <row r="103" spans="1:8" x14ac:dyDescent="0.2">
      <c r="A103" s="86" t="s">
        <v>1247</v>
      </c>
      <c r="B103" s="86" t="s">
        <v>114</v>
      </c>
      <c r="C103" s="86" t="s">
        <v>820</v>
      </c>
      <c r="D103" s="95"/>
      <c r="E103" s="99"/>
      <c r="F103" s="88" t="s">
        <v>115</v>
      </c>
      <c r="G103" s="86" t="s">
        <v>1172</v>
      </c>
      <c r="H103" s="88" t="s">
        <v>1248</v>
      </c>
    </row>
    <row r="104" spans="1:8" x14ac:dyDescent="0.2">
      <c r="A104" s="86" t="s">
        <v>1249</v>
      </c>
      <c r="B104" s="86" t="s">
        <v>40</v>
      </c>
      <c r="C104" s="86" t="s">
        <v>820</v>
      </c>
      <c r="D104" s="95"/>
      <c r="E104" s="99"/>
      <c r="F104" s="88" t="s">
        <v>820</v>
      </c>
      <c r="G104" s="86" t="s">
        <v>824</v>
      </c>
      <c r="H104" s="88" t="s">
        <v>1250</v>
      </c>
    </row>
    <row r="105" spans="1:8" x14ac:dyDescent="0.2">
      <c r="A105" s="86" t="s">
        <v>1069</v>
      </c>
      <c r="B105" s="86" t="s">
        <v>40</v>
      </c>
      <c r="C105" s="86" t="s">
        <v>820</v>
      </c>
      <c r="D105" s="95"/>
      <c r="E105" s="99"/>
      <c r="F105" s="88" t="s">
        <v>820</v>
      </c>
      <c r="G105" s="86" t="s">
        <v>821</v>
      </c>
      <c r="H105" s="88" t="s">
        <v>1251</v>
      </c>
    </row>
    <row r="106" spans="1:8" x14ac:dyDescent="0.2">
      <c r="A106" s="86" t="s">
        <v>1073</v>
      </c>
      <c r="B106" s="86" t="s">
        <v>40</v>
      </c>
      <c r="C106" s="86" t="s">
        <v>820</v>
      </c>
      <c r="D106" s="95"/>
      <c r="E106" s="99"/>
      <c r="F106" s="88" t="s">
        <v>820</v>
      </c>
      <c r="G106" s="86" t="s">
        <v>821</v>
      </c>
      <c r="H106" s="88" t="s">
        <v>1252</v>
      </c>
    </row>
    <row r="107" spans="1:8" x14ac:dyDescent="0.2">
      <c r="A107" s="86" t="s">
        <v>1071</v>
      </c>
      <c r="B107" s="86" t="s">
        <v>40</v>
      </c>
      <c r="C107" s="86" t="s">
        <v>820</v>
      </c>
      <c r="D107" s="95"/>
      <c r="E107" s="99"/>
      <c r="F107" s="88" t="s">
        <v>820</v>
      </c>
      <c r="G107" s="86" t="s">
        <v>1119</v>
      </c>
      <c r="H107" s="88" t="s">
        <v>1253</v>
      </c>
    </row>
    <row r="108" spans="1:8" x14ac:dyDescent="0.2">
      <c r="A108" s="86" t="s">
        <v>1254</v>
      </c>
      <c r="B108" s="86" t="s">
        <v>40</v>
      </c>
      <c r="C108" s="86" t="s">
        <v>820</v>
      </c>
      <c r="D108" s="95"/>
      <c r="E108" s="99"/>
      <c r="F108" s="88" t="s">
        <v>820</v>
      </c>
      <c r="G108" s="86" t="s">
        <v>824</v>
      </c>
      <c r="H108" s="88" t="s">
        <v>1255</v>
      </c>
    </row>
    <row r="109" spans="1:8" x14ac:dyDescent="0.2">
      <c r="A109" s="86" t="s">
        <v>1256</v>
      </c>
      <c r="B109" s="86" t="s">
        <v>114</v>
      </c>
      <c r="C109" s="86" t="s">
        <v>820</v>
      </c>
      <c r="D109" s="95"/>
      <c r="E109" s="99"/>
      <c r="F109" s="88" t="s">
        <v>115</v>
      </c>
      <c r="G109" s="86" t="s">
        <v>1172</v>
      </c>
      <c r="H109" s="88" t="s">
        <v>1257</v>
      </c>
    </row>
    <row r="110" spans="1:8" x14ac:dyDescent="0.2">
      <c r="A110" s="86" t="s">
        <v>1258</v>
      </c>
      <c r="B110" s="86" t="s">
        <v>114</v>
      </c>
      <c r="C110" s="86" t="s">
        <v>820</v>
      </c>
      <c r="D110" s="95"/>
      <c r="E110" s="99"/>
      <c r="F110" s="88" t="s">
        <v>115</v>
      </c>
      <c r="G110" s="86" t="s">
        <v>1172</v>
      </c>
      <c r="H110" s="88" t="s">
        <v>1259</v>
      </c>
    </row>
    <row r="111" spans="1:8" ht="25.5" x14ac:dyDescent="0.2">
      <c r="A111" s="86" t="s">
        <v>570</v>
      </c>
      <c r="B111" s="86" t="s">
        <v>40</v>
      </c>
      <c r="C111" s="86" t="s">
        <v>820</v>
      </c>
      <c r="D111" s="95"/>
      <c r="E111" s="99"/>
      <c r="F111" s="88" t="s">
        <v>820</v>
      </c>
      <c r="G111" s="86" t="s">
        <v>824</v>
      </c>
      <c r="H111" s="88" t="s">
        <v>1260</v>
      </c>
    </row>
    <row r="112" spans="1:8" x14ac:dyDescent="0.2">
      <c r="A112" s="86" t="s">
        <v>1261</v>
      </c>
      <c r="B112" s="86" t="s">
        <v>40</v>
      </c>
      <c r="C112" s="86" t="s">
        <v>820</v>
      </c>
      <c r="D112" s="95"/>
      <c r="E112" s="99"/>
      <c r="F112" s="88" t="s">
        <v>820</v>
      </c>
      <c r="G112" s="86" t="s">
        <v>824</v>
      </c>
      <c r="H112" s="88" t="s">
        <v>1262</v>
      </c>
    </row>
    <row r="113" spans="1:8" x14ac:dyDescent="0.2">
      <c r="A113" s="86" t="s">
        <v>1263</v>
      </c>
      <c r="B113" s="86" t="s">
        <v>40</v>
      </c>
      <c r="C113" s="86" t="s">
        <v>820</v>
      </c>
      <c r="D113" s="95"/>
      <c r="E113" s="99"/>
      <c r="F113" s="88" t="s">
        <v>820</v>
      </c>
      <c r="G113" s="86" t="s">
        <v>824</v>
      </c>
      <c r="H113" s="88" t="s">
        <v>1264</v>
      </c>
    </row>
    <row r="114" spans="1:8" x14ac:dyDescent="0.2">
      <c r="A114" s="86" t="s">
        <v>1265</v>
      </c>
      <c r="B114" s="86" t="s">
        <v>114</v>
      </c>
      <c r="C114" s="86" t="s">
        <v>820</v>
      </c>
      <c r="D114" s="95"/>
      <c r="E114" s="99"/>
      <c r="F114" s="88" t="s">
        <v>115</v>
      </c>
      <c r="G114" s="86" t="s">
        <v>1172</v>
      </c>
      <c r="H114" s="88" t="s">
        <v>1266</v>
      </c>
    </row>
    <row r="115" spans="1:8" x14ac:dyDescent="0.2">
      <c r="A115" s="86" t="s">
        <v>1267</v>
      </c>
      <c r="B115" s="86" t="s">
        <v>40</v>
      </c>
      <c r="C115" s="86" t="s">
        <v>820</v>
      </c>
      <c r="D115" s="95"/>
      <c r="E115" s="99"/>
      <c r="F115" s="88" t="s">
        <v>820</v>
      </c>
      <c r="G115" s="86" t="s">
        <v>824</v>
      </c>
      <c r="H115" s="88" t="s">
        <v>1268</v>
      </c>
    </row>
    <row r="116" spans="1:8" x14ac:dyDescent="0.2">
      <c r="A116" s="86" t="s">
        <v>1269</v>
      </c>
      <c r="B116" s="86" t="s">
        <v>114</v>
      </c>
      <c r="C116" s="86" t="s">
        <v>820</v>
      </c>
      <c r="D116" s="95"/>
      <c r="E116" s="99"/>
      <c r="F116" s="88" t="s">
        <v>115</v>
      </c>
      <c r="G116" s="86" t="s">
        <v>1172</v>
      </c>
      <c r="H116" s="88" t="s">
        <v>1270</v>
      </c>
    </row>
    <row r="117" spans="1:8" ht="25.5" x14ac:dyDescent="0.2">
      <c r="A117" s="86" t="s">
        <v>1271</v>
      </c>
      <c r="B117" s="86" t="s">
        <v>40</v>
      </c>
      <c r="C117" s="86" t="s">
        <v>820</v>
      </c>
      <c r="D117" s="95"/>
      <c r="E117" s="99"/>
      <c r="F117" s="88" t="s">
        <v>820</v>
      </c>
      <c r="G117" s="86" t="s">
        <v>827</v>
      </c>
      <c r="H117" s="88" t="s">
        <v>1272</v>
      </c>
    </row>
    <row r="118" spans="1:8" ht="25.5" x14ac:dyDescent="0.2">
      <c r="A118" s="86" t="s">
        <v>1273</v>
      </c>
      <c r="B118" s="86" t="s">
        <v>40</v>
      </c>
      <c r="C118" s="86" t="s">
        <v>820</v>
      </c>
      <c r="D118" s="95"/>
      <c r="E118" s="99"/>
      <c r="F118" s="88" t="s">
        <v>820</v>
      </c>
      <c r="G118" s="86" t="s">
        <v>815</v>
      </c>
      <c r="H118" s="88" t="s">
        <v>1274</v>
      </c>
    </row>
    <row r="119" spans="1:8" ht="25.5" x14ac:dyDescent="0.2">
      <c r="A119" s="86" t="s">
        <v>1275</v>
      </c>
      <c r="B119" s="86" t="s">
        <v>258</v>
      </c>
      <c r="C119" s="86" t="s">
        <v>820</v>
      </c>
      <c r="D119" s="95"/>
      <c r="E119" s="99"/>
      <c r="F119" s="88" t="s">
        <v>680</v>
      </c>
      <c r="G119" s="86" t="s">
        <v>820</v>
      </c>
      <c r="H119" s="88" t="s">
        <v>1276</v>
      </c>
    </row>
    <row r="120" spans="1:8" x14ac:dyDescent="0.2">
      <c r="A120" s="86" t="s">
        <v>1277</v>
      </c>
      <c r="B120" s="86" t="s">
        <v>40</v>
      </c>
      <c r="C120" s="86" t="s">
        <v>820</v>
      </c>
      <c r="D120" s="95"/>
      <c r="E120" s="99"/>
      <c r="F120" s="88" t="s">
        <v>820</v>
      </c>
      <c r="G120" s="86" t="s">
        <v>824</v>
      </c>
      <c r="H120" s="88" t="s">
        <v>1278</v>
      </c>
    </row>
    <row r="121" spans="1:8" ht="25.5" x14ac:dyDescent="0.2">
      <c r="A121" s="86" t="s">
        <v>1279</v>
      </c>
      <c r="B121" s="86" t="s">
        <v>114</v>
      </c>
      <c r="C121" s="86" t="s">
        <v>820</v>
      </c>
      <c r="D121" s="95"/>
      <c r="E121" s="99"/>
      <c r="F121" s="88" t="s">
        <v>115</v>
      </c>
      <c r="G121" s="86" t="s">
        <v>1172</v>
      </c>
      <c r="H121" s="88" t="s">
        <v>1280</v>
      </c>
    </row>
    <row r="122" spans="1:8" x14ac:dyDescent="0.2">
      <c r="A122" s="86" t="s">
        <v>1281</v>
      </c>
      <c r="B122" s="86" t="s">
        <v>40</v>
      </c>
      <c r="C122" s="86" t="s">
        <v>820</v>
      </c>
      <c r="D122" s="95"/>
      <c r="E122" s="99"/>
      <c r="F122" s="88" t="s">
        <v>820</v>
      </c>
      <c r="G122" s="86" t="s">
        <v>1102</v>
      </c>
      <c r="H122" s="88" t="s">
        <v>1282</v>
      </c>
    </row>
    <row r="123" spans="1:8" x14ac:dyDescent="0.2">
      <c r="A123" s="86" t="s">
        <v>1283</v>
      </c>
      <c r="B123" s="86" t="s">
        <v>262</v>
      </c>
      <c r="C123" s="86" t="s">
        <v>820</v>
      </c>
      <c r="D123" s="95"/>
      <c r="E123" s="99"/>
      <c r="F123" s="88" t="s">
        <v>263</v>
      </c>
      <c r="G123" s="86" t="s">
        <v>820</v>
      </c>
      <c r="H123" s="88" t="s">
        <v>1284</v>
      </c>
    </row>
    <row r="124" spans="1:8" x14ac:dyDescent="0.2">
      <c r="A124" s="86" t="s">
        <v>1285</v>
      </c>
      <c r="B124" s="86" t="s">
        <v>46</v>
      </c>
      <c r="C124" s="86" t="s">
        <v>820</v>
      </c>
      <c r="D124" s="95"/>
      <c r="E124" s="99"/>
      <c r="F124" s="28" t="str">
        <f>HYPERLINK("#'OMS.Enumerations'!A63","OrderCurrency: AED, AFN, ALL ...")</f>
        <v>OrderCurrency: AED, AFN, ALL ...</v>
      </c>
      <c r="G124" s="86" t="s">
        <v>48</v>
      </c>
      <c r="H124" s="88" t="s">
        <v>1286</v>
      </c>
    </row>
    <row r="125" spans="1:8" x14ac:dyDescent="0.2">
      <c r="A125" s="86" t="s">
        <v>1287</v>
      </c>
      <c r="B125" s="86" t="s">
        <v>40</v>
      </c>
      <c r="C125" s="86" t="s">
        <v>820</v>
      </c>
      <c r="D125" s="95"/>
      <c r="E125" s="99"/>
      <c r="F125" s="88" t="s">
        <v>820</v>
      </c>
      <c r="G125" s="86" t="s">
        <v>824</v>
      </c>
      <c r="H125" s="88" t="s">
        <v>1288</v>
      </c>
    </row>
    <row r="126" spans="1:8" x14ac:dyDescent="0.2">
      <c r="A126" s="86" t="s">
        <v>1289</v>
      </c>
      <c r="B126" s="86" t="s">
        <v>40</v>
      </c>
      <c r="C126" s="86" t="s">
        <v>820</v>
      </c>
      <c r="D126" s="95"/>
      <c r="E126" s="99"/>
      <c r="F126" s="88" t="s">
        <v>820</v>
      </c>
      <c r="G126" s="86" t="s">
        <v>824</v>
      </c>
      <c r="H126" s="88" t="s">
        <v>1290</v>
      </c>
    </row>
    <row r="127" spans="1:8" x14ac:dyDescent="0.2">
      <c r="A127" s="86" t="s">
        <v>1291</v>
      </c>
      <c r="B127" s="86" t="s">
        <v>40</v>
      </c>
      <c r="C127" s="86" t="s">
        <v>820</v>
      </c>
      <c r="D127" s="95"/>
      <c r="E127" s="99"/>
      <c r="F127" s="88" t="s">
        <v>820</v>
      </c>
      <c r="G127" s="86" t="s">
        <v>824</v>
      </c>
      <c r="H127" s="88" t="s">
        <v>1292</v>
      </c>
    </row>
    <row r="128" spans="1:8" x14ac:dyDescent="0.2">
      <c r="A128" s="86" t="s">
        <v>1293</v>
      </c>
      <c r="B128" s="86" t="s">
        <v>46</v>
      </c>
      <c r="C128" s="86" t="s">
        <v>820</v>
      </c>
      <c r="D128" s="95"/>
      <c r="E128" s="99"/>
      <c r="F128" s="28" t="str">
        <f>HYPERLINK("#'Enumerations'!A1072","OrderServiceClassCode: Default")</f>
        <v>OrderServiceClassCode: Default</v>
      </c>
      <c r="G128" s="86" t="s">
        <v>48</v>
      </c>
      <c r="H128" s="88" t="s">
        <v>1294</v>
      </c>
    </row>
    <row r="129" spans="1:8" x14ac:dyDescent="0.2">
      <c r="A129" s="86" t="s">
        <v>383</v>
      </c>
      <c r="B129" s="86" t="s">
        <v>46</v>
      </c>
      <c r="C129" s="86" t="s">
        <v>820</v>
      </c>
      <c r="D129" s="95"/>
      <c r="E129" s="99"/>
      <c r="F129" s="28" t="str">
        <f>HYPERLINK("#'OMS.Enumerations'!A63","SettlementCurrency: AED, AFN, ALL ...")</f>
        <v>SettlementCurrency: AED, AFN, ALL ...</v>
      </c>
      <c r="G129" s="86" t="s">
        <v>48</v>
      </c>
      <c r="H129" s="88" t="s">
        <v>1295</v>
      </c>
    </row>
    <row r="130" spans="1:8" ht="25.5" x14ac:dyDescent="0.2">
      <c r="A130" s="86" t="s">
        <v>382</v>
      </c>
      <c r="B130" s="86" t="s">
        <v>46</v>
      </c>
      <c r="C130" s="86" t="s">
        <v>820</v>
      </c>
      <c r="D130" s="95"/>
      <c r="E130" s="99"/>
      <c r="F130" s="28" t="str">
        <f>HYPERLINK("#'Enumerations'!A1075","PaymentMethod: Letter Of Credit, Draft Payable, Draft Acceptable ...")</f>
        <v>PaymentMethod: Letter Of Credit, Draft Payable, Draft Acceptable ...</v>
      </c>
      <c r="G130" s="86" t="s">
        <v>48</v>
      </c>
      <c r="H130" s="88" t="s">
        <v>1296</v>
      </c>
    </row>
    <row r="131" spans="1:8" x14ac:dyDescent="0.2">
      <c r="A131" s="86" t="s">
        <v>385</v>
      </c>
      <c r="B131" s="86" t="s">
        <v>271</v>
      </c>
      <c r="C131" s="86" t="s">
        <v>820</v>
      </c>
      <c r="D131" s="95"/>
      <c r="E131" s="99"/>
      <c r="F131" s="88" t="s">
        <v>61</v>
      </c>
      <c r="G131" s="86" t="s">
        <v>820</v>
      </c>
      <c r="H131" s="88" t="s">
        <v>1297</v>
      </c>
    </row>
    <row r="132" spans="1:8" x14ac:dyDescent="0.2">
      <c r="A132" s="86" t="s">
        <v>1298</v>
      </c>
      <c r="B132" s="86" t="s">
        <v>40</v>
      </c>
      <c r="C132" s="86" t="s">
        <v>820</v>
      </c>
      <c r="D132" s="95"/>
      <c r="E132" s="99"/>
      <c r="F132" s="88" t="s">
        <v>820</v>
      </c>
      <c r="G132" s="86" t="s">
        <v>824</v>
      </c>
      <c r="H132" s="88" t="s">
        <v>1299</v>
      </c>
    </row>
    <row r="133" spans="1:8" x14ac:dyDescent="0.2">
      <c r="A133" s="86" t="s">
        <v>1300</v>
      </c>
      <c r="B133" s="86" t="s">
        <v>40</v>
      </c>
      <c r="C133" s="86" t="s">
        <v>820</v>
      </c>
      <c r="D133" s="95"/>
      <c r="E133" s="99"/>
      <c r="F133" s="88" t="s">
        <v>820</v>
      </c>
      <c r="G133" s="86" t="s">
        <v>824</v>
      </c>
      <c r="H133" s="88" t="s">
        <v>1301</v>
      </c>
    </row>
    <row r="134" spans="1:8" x14ac:dyDescent="0.2">
      <c r="A134" s="86" t="s">
        <v>1302</v>
      </c>
      <c r="B134" s="86" t="s">
        <v>46</v>
      </c>
      <c r="C134" s="86" t="s">
        <v>820</v>
      </c>
      <c r="D134" s="95"/>
      <c r="E134" s="99"/>
      <c r="F134" s="28" t="str">
        <f>HYPERLINK("#'Enumerations'!A1072","LineServiceClassCode: Default")</f>
        <v>LineServiceClassCode: Default</v>
      </c>
      <c r="G134" s="86" t="s">
        <v>48</v>
      </c>
      <c r="H134" s="88" t="s">
        <v>1303</v>
      </c>
    </row>
    <row r="135" spans="1:8" x14ac:dyDescent="0.2">
      <c r="A135" s="86" t="s">
        <v>1304</v>
      </c>
      <c r="B135" s="86" t="s">
        <v>262</v>
      </c>
      <c r="C135" s="86" t="s">
        <v>820</v>
      </c>
      <c r="D135" s="95"/>
      <c r="E135" s="99"/>
      <c r="F135" s="88" t="s">
        <v>263</v>
      </c>
      <c r="G135" s="86" t="s">
        <v>820</v>
      </c>
      <c r="H135" s="88" t="s">
        <v>1305</v>
      </c>
    </row>
    <row r="136" spans="1:8" ht="25.5" x14ac:dyDescent="0.2">
      <c r="A136" s="86" t="s">
        <v>1306</v>
      </c>
      <c r="B136" s="86" t="s">
        <v>46</v>
      </c>
      <c r="C136" s="86" t="s">
        <v>820</v>
      </c>
      <c r="D136" s="95"/>
      <c r="E136" s="99"/>
      <c r="F136" s="28" t="str">
        <f>HYPERLINK("#'OMS.Enumerations'!A294","LineTotalRequestQtyUOM: EACH, BOX, BUNDLE ...")</f>
        <v>LineTotalRequestQtyUOM: EACH, BOX, BUNDLE ...</v>
      </c>
      <c r="G136" s="86" t="s">
        <v>48</v>
      </c>
      <c r="H136" s="88" t="s">
        <v>1307</v>
      </c>
    </row>
    <row r="137" spans="1:8" x14ac:dyDescent="0.2">
      <c r="A137" s="86" t="s">
        <v>1308</v>
      </c>
      <c r="B137" s="86" t="s">
        <v>40</v>
      </c>
      <c r="C137" s="86" t="s">
        <v>820</v>
      </c>
      <c r="D137" s="95"/>
      <c r="E137" s="99"/>
      <c r="F137" s="88" t="s">
        <v>820</v>
      </c>
      <c r="G137" s="86" t="s">
        <v>824</v>
      </c>
      <c r="H137" s="88" t="s">
        <v>1309</v>
      </c>
    </row>
    <row r="138" spans="1:8" x14ac:dyDescent="0.2">
      <c r="A138" s="86" t="s">
        <v>1310</v>
      </c>
      <c r="B138" s="86" t="s">
        <v>40</v>
      </c>
      <c r="C138" s="86" t="s">
        <v>820</v>
      </c>
      <c r="D138" s="95"/>
      <c r="E138" s="99"/>
      <c r="F138" s="88" t="s">
        <v>820</v>
      </c>
      <c r="G138" s="86" t="s">
        <v>824</v>
      </c>
      <c r="H138" s="88" t="s">
        <v>1311</v>
      </c>
    </row>
    <row r="139" spans="1:8" x14ac:dyDescent="0.2">
      <c r="A139" s="86" t="s">
        <v>1312</v>
      </c>
      <c r="B139" s="86" t="s">
        <v>40</v>
      </c>
      <c r="C139" s="86" t="s">
        <v>820</v>
      </c>
      <c r="D139" s="95"/>
      <c r="E139" s="99"/>
      <c r="F139" s="88" t="s">
        <v>820</v>
      </c>
      <c r="G139" s="86" t="s">
        <v>821</v>
      </c>
      <c r="H139" s="88" t="s">
        <v>1313</v>
      </c>
    </row>
    <row r="140" spans="1:8" x14ac:dyDescent="0.2">
      <c r="A140" s="86" t="s">
        <v>1314</v>
      </c>
      <c r="B140" s="86" t="s">
        <v>40</v>
      </c>
      <c r="C140" s="86" t="s">
        <v>820</v>
      </c>
      <c r="D140" s="95"/>
      <c r="E140" s="99"/>
      <c r="F140" s="88" t="s">
        <v>820</v>
      </c>
      <c r="G140" s="86" t="s">
        <v>821</v>
      </c>
      <c r="H140" s="88" t="s">
        <v>1313</v>
      </c>
    </row>
    <row r="141" spans="1:8" x14ac:dyDescent="0.2">
      <c r="A141" s="86" t="s">
        <v>1315</v>
      </c>
      <c r="B141" s="86" t="s">
        <v>40</v>
      </c>
      <c r="C141" s="86" t="s">
        <v>820</v>
      </c>
      <c r="D141" s="95"/>
      <c r="E141" s="99"/>
      <c r="F141" s="88" t="s">
        <v>820</v>
      </c>
      <c r="G141" s="86" t="s">
        <v>1119</v>
      </c>
      <c r="H141" s="88" t="s">
        <v>1313</v>
      </c>
    </row>
    <row r="142" spans="1:8" x14ac:dyDescent="0.2">
      <c r="A142" s="86" t="s">
        <v>1316</v>
      </c>
      <c r="B142" s="86" t="s">
        <v>40</v>
      </c>
      <c r="C142" s="86" t="s">
        <v>820</v>
      </c>
      <c r="D142" s="95"/>
      <c r="E142" s="99"/>
      <c r="F142" s="88" t="s">
        <v>820</v>
      </c>
      <c r="H142" s="88" t="s">
        <v>820</v>
      </c>
    </row>
    <row r="143" spans="1:8" x14ac:dyDescent="0.2">
      <c r="A143" s="86" t="s">
        <v>1317</v>
      </c>
      <c r="B143" s="86" t="s">
        <v>40</v>
      </c>
      <c r="C143" s="86" t="s">
        <v>820</v>
      </c>
      <c r="D143" s="95"/>
      <c r="E143" s="99"/>
      <c r="F143" s="88" t="s">
        <v>820</v>
      </c>
      <c r="H143" s="88" t="s">
        <v>820</v>
      </c>
    </row>
    <row r="144" spans="1:8" x14ac:dyDescent="0.2">
      <c r="A144" s="86" t="s">
        <v>1318</v>
      </c>
      <c r="B144" s="86" t="s">
        <v>40</v>
      </c>
      <c r="C144" s="86" t="s">
        <v>820</v>
      </c>
      <c r="D144" s="95"/>
      <c r="E144" s="99"/>
      <c r="F144" s="88" t="s">
        <v>820</v>
      </c>
      <c r="H144" s="88" t="s">
        <v>820</v>
      </c>
    </row>
    <row r="145" spans="1:8" x14ac:dyDescent="0.2">
      <c r="A145" s="86" t="s">
        <v>1319</v>
      </c>
      <c r="B145" s="86" t="s">
        <v>40</v>
      </c>
      <c r="C145" s="86" t="s">
        <v>820</v>
      </c>
      <c r="D145" s="95"/>
      <c r="E145" s="99"/>
      <c r="F145" s="88" t="s">
        <v>820</v>
      </c>
      <c r="H145" s="88" t="s">
        <v>820</v>
      </c>
    </row>
    <row r="146" spans="1:8" x14ac:dyDescent="0.2">
      <c r="A146" s="86" t="s">
        <v>1320</v>
      </c>
      <c r="B146" s="86" t="s">
        <v>40</v>
      </c>
      <c r="C146" s="86" t="s">
        <v>820</v>
      </c>
      <c r="D146" s="95"/>
      <c r="E146" s="99"/>
      <c r="F146" s="88" t="s">
        <v>820</v>
      </c>
      <c r="H146" s="88" t="s">
        <v>820</v>
      </c>
    </row>
    <row r="147" spans="1:8" x14ac:dyDescent="0.2">
      <c r="A147" s="86" t="s">
        <v>1321</v>
      </c>
      <c r="B147" s="86" t="s">
        <v>40</v>
      </c>
      <c r="C147" s="86" t="s">
        <v>820</v>
      </c>
      <c r="D147" s="95"/>
      <c r="E147" s="99"/>
      <c r="F147" s="88" t="s">
        <v>820</v>
      </c>
      <c r="H147" s="88" t="s">
        <v>820</v>
      </c>
    </row>
    <row r="148" spans="1:8" x14ac:dyDescent="0.2">
      <c r="A148" s="86" t="s">
        <v>1322</v>
      </c>
      <c r="B148" s="86" t="s">
        <v>46</v>
      </c>
      <c r="C148" s="86" t="s">
        <v>820</v>
      </c>
      <c r="D148" s="95"/>
      <c r="E148" s="99"/>
      <c r="F148" s="28" t="str">
        <f>HYPERLINK("#'Enumerations'!A1072","RequestScheduleServiceClassCode: Default")</f>
        <v>RequestScheduleServiceClassCode: Default</v>
      </c>
      <c r="G148" s="86" t="s">
        <v>48</v>
      </c>
      <c r="H148" s="88" t="s">
        <v>1294</v>
      </c>
    </row>
    <row r="149" spans="1:8" x14ac:dyDescent="0.2">
      <c r="A149" s="86" t="s">
        <v>1323</v>
      </c>
      <c r="B149" s="86" t="s">
        <v>262</v>
      </c>
      <c r="C149" s="86" t="s">
        <v>820</v>
      </c>
      <c r="D149" s="95"/>
      <c r="E149" s="99"/>
      <c r="F149" s="88" t="s">
        <v>263</v>
      </c>
      <c r="G149" s="86" t="s">
        <v>820</v>
      </c>
      <c r="H149" s="88" t="s">
        <v>1324</v>
      </c>
    </row>
    <row r="150" spans="1:8" ht="25.5" x14ac:dyDescent="0.2">
      <c r="A150" s="86" t="s">
        <v>1325</v>
      </c>
      <c r="B150" s="86" t="s">
        <v>46</v>
      </c>
      <c r="C150" s="86" t="s">
        <v>820</v>
      </c>
      <c r="D150" s="95"/>
      <c r="E150" s="99"/>
      <c r="F150" s="28" t="str">
        <f>HYPERLINK("#'OMS.Enumerations'!A63","RequestScheduleUnitPriceUOM: AED, AFN, ALL ...")</f>
        <v>RequestScheduleUnitPriceUOM: AED, AFN, ALL ...</v>
      </c>
      <c r="G150" s="86" t="s">
        <v>48</v>
      </c>
      <c r="H150" s="88" t="s">
        <v>1326</v>
      </c>
    </row>
    <row r="151" spans="1:8" ht="38.25" x14ac:dyDescent="0.2">
      <c r="A151" s="86" t="s">
        <v>1327</v>
      </c>
      <c r="B151" s="86" t="s">
        <v>40</v>
      </c>
      <c r="C151" s="86" t="s">
        <v>820</v>
      </c>
      <c r="D151" s="95"/>
      <c r="E151" s="99"/>
      <c r="F151" s="88" t="s">
        <v>820</v>
      </c>
      <c r="G151" s="86" t="s">
        <v>824</v>
      </c>
      <c r="H151" s="88" t="s">
        <v>1328</v>
      </c>
    </row>
    <row r="152" spans="1:8" x14ac:dyDescent="0.2">
      <c r="A152" s="86" t="s">
        <v>1329</v>
      </c>
      <c r="B152" s="86" t="s">
        <v>40</v>
      </c>
      <c r="C152" s="86" t="s">
        <v>820</v>
      </c>
      <c r="D152" s="95"/>
      <c r="E152" s="99"/>
      <c r="F152" s="88" t="s">
        <v>820</v>
      </c>
      <c r="G152" s="86" t="s">
        <v>824</v>
      </c>
      <c r="H152" s="88" t="s">
        <v>1330</v>
      </c>
    </row>
    <row r="153" spans="1:8" x14ac:dyDescent="0.2">
      <c r="A153" s="86" t="s">
        <v>1331</v>
      </c>
      <c r="B153" s="86" t="s">
        <v>40</v>
      </c>
      <c r="C153" s="86" t="s">
        <v>820</v>
      </c>
      <c r="D153" s="95"/>
      <c r="E153" s="99"/>
      <c r="F153" s="88" t="s">
        <v>820</v>
      </c>
      <c r="G153" s="86" t="s">
        <v>824</v>
      </c>
      <c r="H153" s="88" t="s">
        <v>1332</v>
      </c>
    </row>
    <row r="154" spans="1:8" x14ac:dyDescent="0.2">
      <c r="A154" s="86" t="s">
        <v>1333</v>
      </c>
      <c r="B154" s="86" t="s">
        <v>46</v>
      </c>
      <c r="C154" s="86" t="s">
        <v>820</v>
      </c>
      <c r="D154" s="95"/>
      <c r="E154" s="99"/>
      <c r="F154" s="28" t="str">
        <f>HYPERLINK("#'Enumerations'!A1072","FCCReasonCode: Default")</f>
        <v>FCCReasonCode: Default</v>
      </c>
      <c r="G154" s="86" t="s">
        <v>48</v>
      </c>
      <c r="H154" s="88" t="s">
        <v>1334</v>
      </c>
    </row>
    <row r="155" spans="1:8" x14ac:dyDescent="0.2">
      <c r="A155" s="86" t="s">
        <v>1335</v>
      </c>
      <c r="B155" s="86" t="s">
        <v>46</v>
      </c>
      <c r="C155" s="86" t="s">
        <v>820</v>
      </c>
      <c r="D155" s="95"/>
      <c r="E155" s="99"/>
      <c r="F155" s="28" t="str">
        <f>HYPERLINK("#'Enumerations'!A1072","FDAReasonCode: Default")</f>
        <v>FDAReasonCode: Default</v>
      </c>
      <c r="G155" s="86" t="s">
        <v>48</v>
      </c>
      <c r="H155" s="88" t="s">
        <v>1336</v>
      </c>
    </row>
    <row r="156" spans="1:8" x14ac:dyDescent="0.2">
      <c r="A156" s="86" t="s">
        <v>1337</v>
      </c>
      <c r="B156" s="86" t="s">
        <v>40</v>
      </c>
      <c r="C156" s="86" t="s">
        <v>820</v>
      </c>
      <c r="D156" s="95"/>
      <c r="E156" s="99"/>
      <c r="F156" s="88" t="s">
        <v>820</v>
      </c>
      <c r="G156" s="86" t="s">
        <v>824</v>
      </c>
      <c r="H156" s="88" t="s">
        <v>1338</v>
      </c>
    </row>
    <row r="157" spans="1:8" ht="25.5" x14ac:dyDescent="0.2">
      <c r="A157" s="86" t="s">
        <v>1339</v>
      </c>
      <c r="B157" s="86" t="s">
        <v>262</v>
      </c>
      <c r="C157" s="86" t="s">
        <v>820</v>
      </c>
      <c r="D157" s="95"/>
      <c r="E157" s="99"/>
      <c r="F157" s="88" t="s">
        <v>263</v>
      </c>
      <c r="G157" s="86" t="s">
        <v>820</v>
      </c>
      <c r="H157" s="88" t="s">
        <v>1340</v>
      </c>
    </row>
    <row r="158" spans="1:8" x14ac:dyDescent="0.2">
      <c r="A158" s="86" t="s">
        <v>1341</v>
      </c>
      <c r="B158" s="86" t="s">
        <v>262</v>
      </c>
      <c r="C158" s="86" t="s">
        <v>820</v>
      </c>
      <c r="D158" s="95"/>
      <c r="E158" s="99"/>
      <c r="F158" s="88" t="s">
        <v>263</v>
      </c>
      <c r="G158" s="86" t="s">
        <v>820</v>
      </c>
      <c r="H158" s="88" t="s">
        <v>1342</v>
      </c>
    </row>
    <row r="159" spans="1:8" x14ac:dyDescent="0.2">
      <c r="A159" s="86" t="s">
        <v>1343</v>
      </c>
      <c r="B159" s="86" t="s">
        <v>262</v>
      </c>
      <c r="C159" s="86" t="s">
        <v>820</v>
      </c>
      <c r="D159" s="95"/>
      <c r="E159" s="99"/>
      <c r="F159" s="88" t="s">
        <v>263</v>
      </c>
      <c r="G159" s="86" t="s">
        <v>820</v>
      </c>
      <c r="H159" s="88" t="s">
        <v>1344</v>
      </c>
    </row>
    <row r="160" spans="1:8" ht="25.5" x14ac:dyDescent="0.2">
      <c r="A160" s="86" t="s">
        <v>1345</v>
      </c>
      <c r="B160" s="86" t="s">
        <v>262</v>
      </c>
      <c r="C160" s="86" t="s">
        <v>820</v>
      </c>
      <c r="D160" s="95"/>
      <c r="E160" s="99"/>
      <c r="F160" s="88" t="s">
        <v>263</v>
      </c>
      <c r="G160" s="86" t="s">
        <v>820</v>
      </c>
      <c r="H160" s="88" t="s">
        <v>1346</v>
      </c>
    </row>
    <row r="161" spans="1:8" x14ac:dyDescent="0.2">
      <c r="A161" s="86" t="s">
        <v>1347</v>
      </c>
      <c r="B161" s="86" t="s">
        <v>40</v>
      </c>
      <c r="C161" s="86" t="s">
        <v>820</v>
      </c>
      <c r="D161" s="95"/>
      <c r="E161" s="99"/>
      <c r="F161" s="88" t="s">
        <v>820</v>
      </c>
      <c r="G161" s="86" t="s">
        <v>824</v>
      </c>
      <c r="H161" s="88" t="s">
        <v>1348</v>
      </c>
    </row>
    <row r="162" spans="1:8" x14ac:dyDescent="0.2">
      <c r="A162" s="86" t="s">
        <v>1349</v>
      </c>
      <c r="B162" s="86" t="s">
        <v>40</v>
      </c>
      <c r="C162" s="86" t="s">
        <v>820</v>
      </c>
      <c r="D162" s="95"/>
      <c r="E162" s="99"/>
      <c r="F162" s="88" t="s">
        <v>820</v>
      </c>
      <c r="G162" s="86" t="s">
        <v>824</v>
      </c>
      <c r="H162" s="88" t="s">
        <v>1350</v>
      </c>
    </row>
    <row r="163" spans="1:8" x14ac:dyDescent="0.2">
      <c r="A163" s="86" t="s">
        <v>1351</v>
      </c>
      <c r="B163" s="86" t="s">
        <v>262</v>
      </c>
      <c r="C163" s="86" t="s">
        <v>820</v>
      </c>
      <c r="D163" s="95"/>
      <c r="E163" s="99"/>
      <c r="F163" s="88" t="s">
        <v>263</v>
      </c>
      <c r="G163" s="86" t="s">
        <v>820</v>
      </c>
      <c r="H163" s="88" t="s">
        <v>1352</v>
      </c>
    </row>
    <row r="164" spans="1:8" x14ac:dyDescent="0.2">
      <c r="A164" s="86" t="s">
        <v>1353</v>
      </c>
      <c r="B164" s="86" t="s">
        <v>262</v>
      </c>
      <c r="C164" s="86" t="s">
        <v>820</v>
      </c>
      <c r="D164" s="95"/>
      <c r="E164" s="99"/>
      <c r="F164" s="88" t="s">
        <v>263</v>
      </c>
      <c r="G164" s="86" t="s">
        <v>820</v>
      </c>
      <c r="H164" s="88" t="s">
        <v>1354</v>
      </c>
    </row>
    <row r="165" spans="1:8" ht="25.5" x14ac:dyDescent="0.2">
      <c r="A165" s="86" t="s">
        <v>1355</v>
      </c>
      <c r="B165" s="86" t="s">
        <v>46</v>
      </c>
      <c r="C165" s="86" t="s">
        <v>820</v>
      </c>
      <c r="D165" s="95"/>
      <c r="E165" s="99"/>
      <c r="F165" s="28" t="str">
        <f>HYPERLINK("#'Enumerations'!A1085","LoadingDimensionsUOM: INCH, FOOT, METER ...")</f>
        <v>LoadingDimensionsUOM: INCH, FOOT, METER ...</v>
      </c>
      <c r="G165" s="86" t="s">
        <v>48</v>
      </c>
      <c r="H165" s="88" t="s">
        <v>1356</v>
      </c>
    </row>
    <row r="166" spans="1:8" x14ac:dyDescent="0.2">
      <c r="A166" s="86" t="s">
        <v>1357</v>
      </c>
      <c r="B166" s="86" t="s">
        <v>262</v>
      </c>
      <c r="C166" s="86" t="s">
        <v>820</v>
      </c>
      <c r="D166" s="95"/>
      <c r="E166" s="99"/>
      <c r="F166" s="88" t="s">
        <v>263</v>
      </c>
      <c r="G166" s="86" t="s">
        <v>820</v>
      </c>
      <c r="H166" s="88" t="s">
        <v>1358</v>
      </c>
    </row>
    <row r="167" spans="1:8" x14ac:dyDescent="0.2">
      <c r="A167" s="86" t="s">
        <v>1359</v>
      </c>
      <c r="B167" s="86" t="s">
        <v>40</v>
      </c>
      <c r="C167" s="86" t="s">
        <v>820</v>
      </c>
      <c r="D167" s="95"/>
      <c r="E167" s="99"/>
      <c r="F167" s="88" t="s">
        <v>820</v>
      </c>
      <c r="G167" s="86" t="s">
        <v>821</v>
      </c>
      <c r="H167" s="88" t="s">
        <v>1360</v>
      </c>
    </row>
    <row r="168" spans="1:8" x14ac:dyDescent="0.2">
      <c r="A168" s="86" t="s">
        <v>1361</v>
      </c>
      <c r="B168" s="86" t="s">
        <v>40</v>
      </c>
      <c r="C168" s="86" t="s">
        <v>820</v>
      </c>
      <c r="D168" s="95"/>
      <c r="E168" s="99"/>
      <c r="F168" s="88" t="s">
        <v>820</v>
      </c>
      <c r="G168" s="86" t="s">
        <v>821</v>
      </c>
      <c r="H168" s="88" t="s">
        <v>1360</v>
      </c>
    </row>
    <row r="169" spans="1:8" x14ac:dyDescent="0.2">
      <c r="A169" s="86" t="s">
        <v>1362</v>
      </c>
      <c r="B169" s="86" t="s">
        <v>40</v>
      </c>
      <c r="C169" s="86" t="s">
        <v>820</v>
      </c>
      <c r="D169" s="95"/>
      <c r="E169" s="99"/>
      <c r="F169" s="88" t="s">
        <v>820</v>
      </c>
      <c r="G169" s="86" t="s">
        <v>821</v>
      </c>
      <c r="H169" s="88" t="s">
        <v>1360</v>
      </c>
    </row>
    <row r="170" spans="1:8" x14ac:dyDescent="0.2">
      <c r="A170" s="86" t="s">
        <v>1363</v>
      </c>
      <c r="B170" s="86" t="s">
        <v>40</v>
      </c>
      <c r="C170" s="86" t="s">
        <v>820</v>
      </c>
      <c r="D170" s="95"/>
      <c r="E170" s="99"/>
      <c r="F170" s="88" t="s">
        <v>820</v>
      </c>
      <c r="G170" s="86" t="s">
        <v>821</v>
      </c>
      <c r="H170" s="88" t="s">
        <v>1360</v>
      </c>
    </row>
    <row r="171" spans="1:8" x14ac:dyDescent="0.2">
      <c r="A171" s="86" t="s">
        <v>1364</v>
      </c>
      <c r="B171" s="86" t="s">
        <v>40</v>
      </c>
      <c r="C171" s="86" t="s">
        <v>820</v>
      </c>
      <c r="D171" s="95"/>
      <c r="E171" s="99"/>
      <c r="F171" s="88" t="s">
        <v>820</v>
      </c>
      <c r="G171" s="86" t="s">
        <v>821</v>
      </c>
      <c r="H171" s="88" t="s">
        <v>1360</v>
      </c>
    </row>
    <row r="172" spans="1:8" x14ac:dyDescent="0.2">
      <c r="A172" s="86" t="s">
        <v>1365</v>
      </c>
      <c r="B172" s="86" t="s">
        <v>40</v>
      </c>
      <c r="C172" s="86" t="s">
        <v>820</v>
      </c>
      <c r="D172" s="95"/>
      <c r="E172" s="99"/>
      <c r="F172" s="88" t="s">
        <v>820</v>
      </c>
      <c r="G172" s="86" t="s">
        <v>821</v>
      </c>
      <c r="H172" s="88" t="s">
        <v>1360</v>
      </c>
    </row>
    <row r="173" spans="1:8" x14ac:dyDescent="0.2">
      <c r="A173" s="86" t="s">
        <v>1366</v>
      </c>
      <c r="B173" s="86" t="s">
        <v>40</v>
      </c>
      <c r="C173" s="86" t="s">
        <v>820</v>
      </c>
      <c r="D173" s="95"/>
      <c r="E173" s="99"/>
      <c r="F173" s="88" t="s">
        <v>820</v>
      </c>
      <c r="G173" s="86" t="s">
        <v>821</v>
      </c>
      <c r="H173" s="88" t="s">
        <v>1360</v>
      </c>
    </row>
    <row r="174" spans="1:8" x14ac:dyDescent="0.2">
      <c r="A174" s="86" t="s">
        <v>1367</v>
      </c>
      <c r="B174" s="86" t="s">
        <v>40</v>
      </c>
      <c r="C174" s="86" t="s">
        <v>820</v>
      </c>
      <c r="D174" s="95"/>
      <c r="E174" s="99"/>
      <c r="F174" s="88" t="s">
        <v>820</v>
      </c>
      <c r="G174" s="86" t="s">
        <v>821</v>
      </c>
      <c r="H174" s="88" t="s">
        <v>1360</v>
      </c>
    </row>
    <row r="175" spans="1:8" x14ac:dyDescent="0.2">
      <c r="A175" s="86" t="s">
        <v>1038</v>
      </c>
      <c r="B175" s="86" t="s">
        <v>40</v>
      </c>
      <c r="C175" s="86" t="s">
        <v>820</v>
      </c>
      <c r="D175" s="95"/>
      <c r="E175" s="99"/>
      <c r="F175" s="88" t="s">
        <v>820</v>
      </c>
      <c r="G175" s="86" t="s">
        <v>821</v>
      </c>
      <c r="H175" s="88" t="s">
        <v>1368</v>
      </c>
    </row>
    <row r="176" spans="1:8" x14ac:dyDescent="0.2">
      <c r="A176" s="86" t="s">
        <v>1040</v>
      </c>
      <c r="B176" s="86" t="s">
        <v>40</v>
      </c>
      <c r="C176" s="86" t="s">
        <v>820</v>
      </c>
      <c r="D176" s="95"/>
      <c r="E176" s="99"/>
      <c r="F176" s="88" t="s">
        <v>820</v>
      </c>
      <c r="G176" s="86" t="s">
        <v>821</v>
      </c>
      <c r="H176" s="88" t="s">
        <v>1368</v>
      </c>
    </row>
    <row r="177" spans="1:8" x14ac:dyDescent="0.2">
      <c r="A177" s="86" t="s">
        <v>1041</v>
      </c>
      <c r="B177" s="86" t="s">
        <v>40</v>
      </c>
      <c r="C177" s="86" t="s">
        <v>820</v>
      </c>
      <c r="D177" s="95"/>
      <c r="E177" s="99"/>
      <c r="F177" s="88" t="s">
        <v>820</v>
      </c>
      <c r="G177" s="86" t="s">
        <v>821</v>
      </c>
      <c r="H177" s="88" t="s">
        <v>1368</v>
      </c>
    </row>
    <row r="178" spans="1:8" x14ac:dyDescent="0.2">
      <c r="A178" s="86" t="s">
        <v>1042</v>
      </c>
      <c r="B178" s="86" t="s">
        <v>40</v>
      </c>
      <c r="C178" s="86" t="s">
        <v>820</v>
      </c>
      <c r="D178" s="95"/>
      <c r="E178" s="99"/>
      <c r="F178" s="88" t="s">
        <v>820</v>
      </c>
      <c r="G178" s="86" t="s">
        <v>821</v>
      </c>
      <c r="H178" s="88" t="s">
        <v>1368</v>
      </c>
    </row>
    <row r="179" spans="1:8" x14ac:dyDescent="0.2">
      <c r="A179" s="86" t="s">
        <v>1043</v>
      </c>
      <c r="B179" s="86" t="s">
        <v>40</v>
      </c>
      <c r="C179" s="86" t="s">
        <v>820</v>
      </c>
      <c r="D179" s="95"/>
      <c r="E179" s="99"/>
      <c r="F179" s="88" t="s">
        <v>820</v>
      </c>
      <c r="G179" s="86" t="s">
        <v>821</v>
      </c>
      <c r="H179" s="88" t="s">
        <v>1368</v>
      </c>
    </row>
    <row r="180" spans="1:8" x14ac:dyDescent="0.2">
      <c r="A180" s="86" t="s">
        <v>1044</v>
      </c>
      <c r="B180" s="86" t="s">
        <v>40</v>
      </c>
      <c r="C180" s="86" t="s">
        <v>820</v>
      </c>
      <c r="D180" s="95"/>
      <c r="E180" s="99"/>
      <c r="F180" s="88" t="s">
        <v>820</v>
      </c>
      <c r="G180" s="86" t="s">
        <v>821</v>
      </c>
      <c r="H180" s="88" t="s">
        <v>1368</v>
      </c>
    </row>
    <row r="181" spans="1:8" x14ac:dyDescent="0.2">
      <c r="A181" s="86" t="s">
        <v>1045</v>
      </c>
      <c r="B181" s="86" t="s">
        <v>40</v>
      </c>
      <c r="C181" s="86" t="s">
        <v>820</v>
      </c>
      <c r="D181" s="95"/>
      <c r="E181" s="99"/>
      <c r="F181" s="88" t="s">
        <v>820</v>
      </c>
      <c r="G181" s="86" t="s">
        <v>821</v>
      </c>
      <c r="H181" s="88" t="s">
        <v>1368</v>
      </c>
    </row>
    <row r="182" spans="1:8" x14ac:dyDescent="0.2">
      <c r="A182" s="86" t="s">
        <v>1046</v>
      </c>
      <c r="B182" s="86" t="s">
        <v>40</v>
      </c>
      <c r="C182" s="86" t="s">
        <v>820</v>
      </c>
      <c r="D182" s="95"/>
      <c r="E182" s="99"/>
      <c r="F182" s="88" t="s">
        <v>820</v>
      </c>
      <c r="G182" s="86" t="s">
        <v>821</v>
      </c>
      <c r="H182" s="88" t="s">
        <v>1368</v>
      </c>
    </row>
    <row r="183" spans="1:8" ht="25.5" x14ac:dyDescent="0.2">
      <c r="A183" s="86" t="s">
        <v>572</v>
      </c>
      <c r="B183" s="86" t="s">
        <v>40</v>
      </c>
      <c r="C183" s="86" t="s">
        <v>820</v>
      </c>
      <c r="D183" s="95"/>
      <c r="E183" s="99"/>
      <c r="F183" s="88" t="s">
        <v>820</v>
      </c>
      <c r="G183" s="86" t="s">
        <v>821</v>
      </c>
      <c r="H183" s="88" t="s">
        <v>1369</v>
      </c>
    </row>
    <row r="184" spans="1:8" ht="25.5" x14ac:dyDescent="0.2">
      <c r="A184" s="86" t="s">
        <v>574</v>
      </c>
      <c r="B184" s="86" t="s">
        <v>40</v>
      </c>
      <c r="C184" s="86" t="s">
        <v>820</v>
      </c>
      <c r="D184" s="95"/>
      <c r="E184" s="99"/>
      <c r="F184" s="88" t="s">
        <v>820</v>
      </c>
      <c r="G184" s="86" t="s">
        <v>821</v>
      </c>
      <c r="H184" s="88" t="s">
        <v>1369</v>
      </c>
    </row>
    <row r="185" spans="1:8" x14ac:dyDescent="0.2">
      <c r="A185" s="86" t="s">
        <v>723</v>
      </c>
      <c r="B185" s="86" t="s">
        <v>40</v>
      </c>
      <c r="C185" s="86" t="s">
        <v>820</v>
      </c>
      <c r="D185" s="95"/>
      <c r="E185" s="99"/>
      <c r="F185" s="88" t="s">
        <v>820</v>
      </c>
      <c r="G185" s="86" t="s">
        <v>821</v>
      </c>
      <c r="H185" s="88" t="s">
        <v>1370</v>
      </c>
    </row>
    <row r="186" spans="1:8" x14ac:dyDescent="0.2">
      <c r="A186" s="86" t="s">
        <v>1371</v>
      </c>
      <c r="B186" s="86" t="s">
        <v>40</v>
      </c>
      <c r="C186" s="86" t="s">
        <v>820</v>
      </c>
      <c r="D186" s="95"/>
      <c r="E186" s="99"/>
      <c r="F186" s="88" t="s">
        <v>820</v>
      </c>
      <c r="G186" s="86" t="s">
        <v>824</v>
      </c>
      <c r="H186" s="88" t="s">
        <v>1372</v>
      </c>
    </row>
    <row r="187" spans="1:8" x14ac:dyDescent="0.2">
      <c r="A187" s="86" t="s">
        <v>1373</v>
      </c>
      <c r="B187" s="86" t="s">
        <v>40</v>
      </c>
      <c r="C187" s="86" t="s">
        <v>820</v>
      </c>
      <c r="D187" s="95"/>
      <c r="E187" s="99"/>
      <c r="F187" s="88" t="s">
        <v>820</v>
      </c>
      <c r="G187" s="86" t="s">
        <v>821</v>
      </c>
      <c r="H187" s="88" t="s">
        <v>1372</v>
      </c>
    </row>
    <row r="188" spans="1:8" x14ac:dyDescent="0.2">
      <c r="A188" s="86" t="s">
        <v>1374</v>
      </c>
      <c r="B188" s="86" t="s">
        <v>40</v>
      </c>
      <c r="C188" s="86" t="s">
        <v>820</v>
      </c>
      <c r="D188" s="95"/>
      <c r="E188" s="99"/>
      <c r="F188" s="88" t="s">
        <v>820</v>
      </c>
      <c r="G188" s="86" t="s">
        <v>821</v>
      </c>
      <c r="H188" s="88" t="s">
        <v>1372</v>
      </c>
    </row>
    <row r="189" spans="1:8" x14ac:dyDescent="0.2">
      <c r="A189" s="86" t="s">
        <v>1375</v>
      </c>
      <c r="B189" s="86" t="s">
        <v>40</v>
      </c>
      <c r="C189" s="86" t="s">
        <v>820</v>
      </c>
      <c r="D189" s="95"/>
      <c r="E189" s="99"/>
      <c r="F189" s="88" t="s">
        <v>820</v>
      </c>
      <c r="G189" s="86" t="s">
        <v>824</v>
      </c>
      <c r="H189" s="88" t="s">
        <v>1376</v>
      </c>
    </row>
    <row r="190" spans="1:8" ht="25.5" x14ac:dyDescent="0.2">
      <c r="A190" s="86" t="s">
        <v>1377</v>
      </c>
      <c r="B190" s="86" t="s">
        <v>46</v>
      </c>
      <c r="C190" s="86" t="s">
        <v>820</v>
      </c>
      <c r="D190" s="95"/>
      <c r="E190" s="99"/>
      <c r="F190" s="28" t="str">
        <f>HYPERLINK("#'TMS.Enumerations'!A335","OMS.Equipment: ALL, CONTAINER, CONTAINER_20_FT ...")</f>
        <v>OMS.Equipment: ALL, CONTAINER, CONTAINER_20_FT ...</v>
      </c>
      <c r="G190" s="86" t="s">
        <v>48</v>
      </c>
      <c r="H190" s="88" t="s">
        <v>1377</v>
      </c>
    </row>
    <row r="191" spans="1:8" ht="25.5" x14ac:dyDescent="0.2">
      <c r="A191" s="86" t="s">
        <v>1378</v>
      </c>
      <c r="B191" s="86" t="s">
        <v>46</v>
      </c>
      <c r="C191" s="86" t="s">
        <v>820</v>
      </c>
      <c r="D191" s="95"/>
      <c r="E191" s="99"/>
      <c r="F191" s="28" t="str">
        <f>HYPERLINK("#'SCC.Enumerations'!A876","OrderClassification: Non-Recurring, Recurring")</f>
        <v>OrderClassification: Non-Recurring, Recurring</v>
      </c>
      <c r="G191" s="86" t="s">
        <v>48</v>
      </c>
      <c r="H191" s="88" t="s">
        <v>1379</v>
      </c>
    </row>
    <row r="192" spans="1:8" x14ac:dyDescent="0.2">
      <c r="A192" s="86" t="s">
        <v>1380</v>
      </c>
      <c r="B192" s="86" t="s">
        <v>40</v>
      </c>
      <c r="C192" s="86" t="s">
        <v>820</v>
      </c>
      <c r="D192" s="95"/>
      <c r="E192" s="99"/>
      <c r="F192" s="88" t="s">
        <v>820</v>
      </c>
      <c r="H192" s="88" t="s">
        <v>820</v>
      </c>
    </row>
    <row r="193" spans="1:8" x14ac:dyDescent="0.2">
      <c r="A193" s="86" t="s">
        <v>1381</v>
      </c>
      <c r="B193" s="86" t="s">
        <v>40</v>
      </c>
      <c r="C193" s="86" t="s">
        <v>820</v>
      </c>
      <c r="D193" s="95"/>
      <c r="E193" s="99"/>
      <c r="F193" s="88" t="s">
        <v>820</v>
      </c>
      <c r="H193" s="88" t="s">
        <v>820</v>
      </c>
    </row>
    <row r="194" spans="1:8" x14ac:dyDescent="0.2">
      <c r="A194" s="86" t="s">
        <v>1382</v>
      </c>
      <c r="B194" s="86" t="s">
        <v>40</v>
      </c>
      <c r="C194" s="86" t="s">
        <v>820</v>
      </c>
      <c r="D194" s="95"/>
      <c r="E194" s="99"/>
      <c r="F194" s="88" t="s">
        <v>820</v>
      </c>
      <c r="G194" s="86" t="s">
        <v>1383</v>
      </c>
      <c r="H194" s="88" t="s">
        <v>1384</v>
      </c>
    </row>
    <row r="195" spans="1:8" x14ac:dyDescent="0.2">
      <c r="A195" s="86" t="s">
        <v>1385</v>
      </c>
      <c r="B195" s="86" t="s">
        <v>40</v>
      </c>
      <c r="C195" s="86" t="s">
        <v>820</v>
      </c>
      <c r="D195" s="95"/>
      <c r="E195" s="99"/>
      <c r="F195" s="88" t="s">
        <v>820</v>
      </c>
      <c r="H195" s="88" t="s">
        <v>820</v>
      </c>
    </row>
    <row r="196" spans="1:8" x14ac:dyDescent="0.2">
      <c r="A196" s="86" t="s">
        <v>1386</v>
      </c>
      <c r="B196" s="86" t="s">
        <v>40</v>
      </c>
      <c r="C196" s="86" t="s">
        <v>820</v>
      </c>
      <c r="D196" s="95"/>
      <c r="E196" s="99"/>
      <c r="F196" s="88" t="s">
        <v>820</v>
      </c>
      <c r="H196" s="88" t="s">
        <v>820</v>
      </c>
    </row>
    <row r="197" spans="1:8" x14ac:dyDescent="0.2">
      <c r="A197" s="86" t="s">
        <v>1387</v>
      </c>
      <c r="B197" s="86" t="s">
        <v>40</v>
      </c>
      <c r="C197" s="86" t="s">
        <v>820</v>
      </c>
      <c r="D197" s="95"/>
      <c r="E197" s="99"/>
      <c r="F197" s="88" t="s">
        <v>820</v>
      </c>
      <c r="G197" s="86" t="s">
        <v>1383</v>
      </c>
      <c r="H197" s="88" t="s">
        <v>1388</v>
      </c>
    </row>
    <row r="198" spans="1:8" x14ac:dyDescent="0.2">
      <c r="A198" s="86" t="s">
        <v>944</v>
      </c>
      <c r="B198" s="86" t="s">
        <v>40</v>
      </c>
      <c r="C198" s="86" t="s">
        <v>820</v>
      </c>
      <c r="D198" s="95"/>
      <c r="E198" s="99"/>
      <c r="F198" s="88" t="s">
        <v>820</v>
      </c>
      <c r="G198" s="86" t="s">
        <v>821</v>
      </c>
      <c r="H198" s="88" t="s">
        <v>1389</v>
      </c>
    </row>
    <row r="199" spans="1:8" x14ac:dyDescent="0.2">
      <c r="A199" s="86" t="s">
        <v>946</v>
      </c>
      <c r="B199" s="86" t="s">
        <v>40</v>
      </c>
      <c r="C199" s="86" t="s">
        <v>820</v>
      </c>
      <c r="D199" s="95"/>
      <c r="E199" s="99"/>
      <c r="F199" s="88" t="s">
        <v>820</v>
      </c>
      <c r="G199" s="86" t="s">
        <v>821</v>
      </c>
      <c r="H199" s="88" t="s">
        <v>1389</v>
      </c>
    </row>
    <row r="200" spans="1:8" x14ac:dyDescent="0.2">
      <c r="A200" s="86" t="s">
        <v>1390</v>
      </c>
      <c r="B200" s="86" t="s">
        <v>114</v>
      </c>
      <c r="C200" s="86" t="s">
        <v>820</v>
      </c>
      <c r="D200" s="95"/>
      <c r="E200" s="99"/>
      <c r="F200" s="88" t="s">
        <v>115</v>
      </c>
      <c r="G200" s="86" t="s">
        <v>1172</v>
      </c>
      <c r="H200" s="88" t="s">
        <v>1391</v>
      </c>
    </row>
    <row r="201" spans="1:8" ht="25.5" x14ac:dyDescent="0.2">
      <c r="A201" s="86" t="s">
        <v>1392</v>
      </c>
      <c r="B201" s="86" t="s">
        <v>114</v>
      </c>
      <c r="C201" s="86" t="s">
        <v>820</v>
      </c>
      <c r="D201" s="95"/>
      <c r="E201" s="99"/>
      <c r="F201" s="88" t="s">
        <v>115</v>
      </c>
      <c r="G201" s="86" t="s">
        <v>1172</v>
      </c>
      <c r="H201" s="88" t="s">
        <v>1393</v>
      </c>
    </row>
    <row r="202" spans="1:8" ht="38.25" x14ac:dyDescent="0.2">
      <c r="A202" s="86" t="s">
        <v>1394</v>
      </c>
      <c r="B202" s="86" t="s">
        <v>40</v>
      </c>
      <c r="C202" s="86" t="s">
        <v>820</v>
      </c>
      <c r="D202" s="95"/>
      <c r="E202" s="99"/>
      <c r="F202" s="88" t="s">
        <v>820</v>
      </c>
      <c r="G202" s="86" t="s">
        <v>821</v>
      </c>
      <c r="H202" s="88" t="s">
        <v>1395</v>
      </c>
    </row>
    <row r="203" spans="1:8" ht="38.25" x14ac:dyDescent="0.2">
      <c r="A203" s="86" t="s">
        <v>1396</v>
      </c>
      <c r="B203" s="86" t="s">
        <v>40</v>
      </c>
      <c r="C203" s="86" t="s">
        <v>820</v>
      </c>
      <c r="D203" s="95"/>
      <c r="E203" s="99"/>
      <c r="F203" s="88" t="s">
        <v>820</v>
      </c>
      <c r="G203" s="86" t="s">
        <v>821</v>
      </c>
      <c r="H203" s="88" t="s">
        <v>1395</v>
      </c>
    </row>
    <row r="204" spans="1:8" s="102" customFormat="1" ht="89.25" x14ac:dyDescent="0.2">
      <c r="A204" s="102" t="s">
        <v>2773</v>
      </c>
      <c r="B204" s="102" t="s">
        <v>46</v>
      </c>
      <c r="C204" s="102" t="s">
        <v>820</v>
      </c>
      <c r="D204" s="102" t="s">
        <v>41</v>
      </c>
      <c r="E204" s="103"/>
      <c r="F204" s="104" t="s">
        <v>2774</v>
      </c>
      <c r="G204" s="102" t="s">
        <v>48</v>
      </c>
      <c r="H204" s="105" t="s">
        <v>1398</v>
      </c>
    </row>
    <row r="205" spans="1:8" ht="25.5" x14ac:dyDescent="0.2">
      <c r="A205" s="86" t="s">
        <v>1399</v>
      </c>
      <c r="B205" s="86" t="s">
        <v>40</v>
      </c>
      <c r="C205" s="86" t="s">
        <v>820</v>
      </c>
      <c r="D205" s="95"/>
      <c r="E205" s="99"/>
      <c r="F205" s="88" t="s">
        <v>820</v>
      </c>
      <c r="H205" s="88" t="s">
        <v>1401</v>
      </c>
    </row>
    <row r="206" spans="1:8" ht="25.5" x14ac:dyDescent="0.2">
      <c r="A206" s="86" t="s">
        <v>1402</v>
      </c>
      <c r="B206" s="86" t="s">
        <v>40</v>
      </c>
      <c r="C206" s="86" t="s">
        <v>820</v>
      </c>
      <c r="D206" s="95"/>
      <c r="E206" s="99"/>
      <c r="F206" s="88" t="s">
        <v>820</v>
      </c>
      <c r="H206" s="88" t="s">
        <v>1403</v>
      </c>
    </row>
    <row r="207" spans="1:8" x14ac:dyDescent="0.2">
      <c r="A207" s="86" t="s">
        <v>2775</v>
      </c>
      <c r="B207" s="86" t="s">
        <v>40</v>
      </c>
      <c r="D207" s="95"/>
      <c r="E207" s="99"/>
    </row>
    <row r="208" spans="1:8" x14ac:dyDescent="0.2">
      <c r="A208" s="86" t="s">
        <v>2776</v>
      </c>
      <c r="B208" s="86" t="s">
        <v>40</v>
      </c>
      <c r="D208" s="95"/>
      <c r="E208" s="99"/>
    </row>
    <row r="209" spans="1:8" ht="15" x14ac:dyDescent="0.25">
      <c r="A209" s="106" t="s">
        <v>2777</v>
      </c>
      <c r="B209" s="86" t="s">
        <v>40</v>
      </c>
      <c r="D209" s="95"/>
      <c r="E209" s="99"/>
    </row>
    <row r="210" spans="1:8" x14ac:dyDescent="0.2">
      <c r="A210" s="86" t="s">
        <v>2778</v>
      </c>
      <c r="B210" s="86" t="s">
        <v>40</v>
      </c>
      <c r="D210" s="95"/>
      <c r="E210" s="99"/>
    </row>
    <row r="211" spans="1:8" x14ac:dyDescent="0.2">
      <c r="A211" s="86" t="s">
        <v>2779</v>
      </c>
      <c r="B211" s="86" t="s">
        <v>40</v>
      </c>
      <c r="D211" s="95"/>
      <c r="E211" s="99"/>
    </row>
    <row r="212" spans="1:8" x14ac:dyDescent="0.2">
      <c r="A212" s="86" t="s">
        <v>2780</v>
      </c>
      <c r="B212" s="86" t="s">
        <v>40</v>
      </c>
      <c r="D212" s="95"/>
      <c r="E212" s="99"/>
    </row>
    <row r="213" spans="1:8" x14ac:dyDescent="0.2">
      <c r="A213" s="86" t="s">
        <v>2781</v>
      </c>
      <c r="B213" s="86" t="s">
        <v>40</v>
      </c>
      <c r="D213" s="95"/>
      <c r="E213" s="99"/>
    </row>
    <row r="214" spans="1:8" x14ac:dyDescent="0.2">
      <c r="A214" s="86" t="s">
        <v>2782</v>
      </c>
      <c r="B214" s="86" t="s">
        <v>40</v>
      </c>
      <c r="D214" s="95"/>
      <c r="E214" s="99"/>
    </row>
    <row r="215" spans="1:8" x14ac:dyDescent="0.2">
      <c r="A215" s="86" t="s">
        <v>2783</v>
      </c>
      <c r="B215" s="86" t="s">
        <v>40</v>
      </c>
      <c r="D215" s="95"/>
      <c r="E215" s="99"/>
    </row>
    <row r="216" spans="1:8" x14ac:dyDescent="0.2">
      <c r="A216" s="86" t="s">
        <v>2784</v>
      </c>
      <c r="B216" s="86" t="s">
        <v>40</v>
      </c>
      <c r="D216" s="95"/>
      <c r="E216" s="99"/>
    </row>
    <row r="217" spans="1:8" x14ac:dyDescent="0.2">
      <c r="A217" s="86" t="s">
        <v>2785</v>
      </c>
      <c r="B217" s="86" t="s">
        <v>40</v>
      </c>
      <c r="D217" s="95"/>
      <c r="E217" s="99"/>
    </row>
    <row r="218" spans="1:8" x14ac:dyDescent="0.2">
      <c r="A218" s="86" t="s">
        <v>2786</v>
      </c>
      <c r="B218" s="86" t="s">
        <v>40</v>
      </c>
      <c r="D218" s="95"/>
      <c r="E218" s="99"/>
    </row>
    <row r="219" spans="1:8" x14ac:dyDescent="0.2">
      <c r="A219" s="86" t="s">
        <v>2787</v>
      </c>
      <c r="B219" s="86" t="s">
        <v>40</v>
      </c>
      <c r="D219" s="95"/>
      <c r="E219" s="99"/>
    </row>
    <row r="220" spans="1:8" x14ac:dyDescent="0.2">
      <c r="A220" s="86" t="s">
        <v>2788</v>
      </c>
      <c r="B220" s="86" t="s">
        <v>40</v>
      </c>
      <c r="D220" s="95"/>
      <c r="E220" s="99"/>
    </row>
    <row r="221" spans="1:8" ht="25.5" x14ac:dyDescent="0.2">
      <c r="A221" s="107" t="s">
        <v>2789</v>
      </c>
      <c r="B221" s="86" t="s">
        <v>258</v>
      </c>
      <c r="C221" s="86" t="s">
        <v>820</v>
      </c>
      <c r="D221" s="108" t="s">
        <v>41</v>
      </c>
      <c r="F221" s="88" t="s">
        <v>680</v>
      </c>
      <c r="G221" s="86" t="s">
        <v>820</v>
      </c>
      <c r="H221" s="88" t="s">
        <v>2790</v>
      </c>
    </row>
    <row r="222" spans="1:8" x14ac:dyDescent="0.2">
      <c r="A222" s="101" t="s">
        <v>1408</v>
      </c>
      <c r="B222" s="86" t="s">
        <v>40</v>
      </c>
      <c r="C222" s="86" t="s">
        <v>820</v>
      </c>
      <c r="D222" s="86" t="s">
        <v>41</v>
      </c>
      <c r="E222" s="87">
        <v>9101</v>
      </c>
      <c r="F222" s="100" t="s">
        <v>820</v>
      </c>
      <c r="G222" s="86" t="s">
        <v>824</v>
      </c>
      <c r="H222" s="86" t="s">
        <v>1409</v>
      </c>
    </row>
    <row r="223" spans="1:8" x14ac:dyDescent="0.2">
      <c r="A223" s="101" t="s">
        <v>1410</v>
      </c>
      <c r="B223" s="86" t="s">
        <v>40</v>
      </c>
      <c r="C223" s="86" t="s">
        <v>71</v>
      </c>
      <c r="D223" s="86" t="s">
        <v>41</v>
      </c>
      <c r="E223" s="87" t="s">
        <v>1411</v>
      </c>
      <c r="F223" s="100" t="s">
        <v>820</v>
      </c>
      <c r="G223" s="86" t="s">
        <v>821</v>
      </c>
      <c r="H223" s="86" t="s">
        <v>1412</v>
      </c>
    </row>
    <row r="224" spans="1:8" x14ac:dyDescent="0.2">
      <c r="A224" s="101" t="s">
        <v>1413</v>
      </c>
      <c r="B224" s="86" t="s">
        <v>40</v>
      </c>
      <c r="C224" s="86" t="s">
        <v>71</v>
      </c>
      <c r="D224" s="86" t="s">
        <v>41</v>
      </c>
      <c r="E224" s="87" t="s">
        <v>1414</v>
      </c>
      <c r="F224" s="100" t="s">
        <v>820</v>
      </c>
      <c r="G224" s="86" t="s">
        <v>821</v>
      </c>
      <c r="H224" s="86" t="s">
        <v>1412</v>
      </c>
    </row>
    <row r="225" spans="1:8" x14ac:dyDescent="0.2">
      <c r="A225" s="101" t="s">
        <v>2791</v>
      </c>
      <c r="B225" s="101" t="s">
        <v>40</v>
      </c>
      <c r="C225" s="101" t="s">
        <v>820</v>
      </c>
      <c r="D225" s="109" t="s">
        <v>41</v>
      </c>
      <c r="E225" s="99"/>
      <c r="F225" s="88" t="s">
        <v>820</v>
      </c>
      <c r="G225" s="86" t="s">
        <v>824</v>
      </c>
      <c r="H225" s="88" t="s">
        <v>1153</v>
      </c>
    </row>
    <row r="226" spans="1:8" x14ac:dyDescent="0.2">
      <c r="A226" s="86" t="s">
        <v>2792</v>
      </c>
      <c r="B226" s="101" t="s">
        <v>40</v>
      </c>
      <c r="D226" s="108" t="s">
        <v>41</v>
      </c>
    </row>
    <row r="227" spans="1:8" x14ac:dyDescent="0.2">
      <c r="A227" s="86" t="s">
        <v>2793</v>
      </c>
      <c r="B227" s="101" t="s">
        <v>40</v>
      </c>
      <c r="D227" s="86" t="s">
        <v>41</v>
      </c>
    </row>
    <row r="228" spans="1:8" x14ac:dyDescent="0.2">
      <c r="A228" s="86" t="s">
        <v>2794</v>
      </c>
      <c r="B228" s="101" t="s">
        <v>40</v>
      </c>
      <c r="D228" s="86" t="s">
        <v>41</v>
      </c>
    </row>
  </sheetData>
  <autoFilter ref="A2:H225" xr:uid="{8F891929-F88C-4E5D-91AE-610B5565B67C}"/>
  <mergeCells count="1">
    <mergeCell ref="B1:H1"/>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391B-C9A9-4EDC-83FB-9AC89DB6F0BE}">
  <sheetPr codeName="Sheet13"/>
  <dimension ref="A1:H86"/>
  <sheetViews>
    <sheetView workbookViewId="0">
      <pane ySplit="1" topLeftCell="A2" activePane="bottomLeft" state="frozen"/>
      <selection pane="bottomLeft" activeCell="F12" sqref="F12"/>
    </sheetView>
  </sheetViews>
  <sheetFormatPr defaultColWidth="8.7109375" defaultRowHeight="12.75" x14ac:dyDescent="0.2"/>
  <cols>
    <col min="1" max="1" width="36.140625" style="15" bestFit="1" customWidth="1"/>
    <col min="2" max="2" width="23.42578125" style="15" bestFit="1" customWidth="1"/>
    <col min="3" max="3" width="8.7109375" style="15"/>
    <col min="4" max="4" width="15.140625" style="15" bestFit="1" customWidth="1"/>
    <col min="5" max="5" width="16.140625" style="15" bestFit="1" customWidth="1"/>
    <col min="6" max="6" width="45.42578125" style="15" bestFit="1" customWidth="1"/>
    <col min="7" max="7" width="16.42578125" style="17" bestFit="1" customWidth="1"/>
    <col min="8" max="8" width="57.7109375" style="16" customWidth="1"/>
    <col min="9" max="16384" width="8.7109375" style="15"/>
  </cols>
  <sheetData>
    <row r="1" spans="1:8" x14ac:dyDescent="0.2">
      <c r="A1" s="22" t="s">
        <v>32</v>
      </c>
      <c r="B1" s="22" t="s">
        <v>33</v>
      </c>
      <c r="C1" s="22" t="s">
        <v>34</v>
      </c>
      <c r="D1" s="22" t="s">
        <v>3</v>
      </c>
      <c r="E1" s="22" t="s">
        <v>35</v>
      </c>
      <c r="F1" s="22" t="s">
        <v>36</v>
      </c>
      <c r="G1" s="23" t="s">
        <v>37</v>
      </c>
      <c r="H1" s="25" t="s">
        <v>38</v>
      </c>
    </row>
    <row r="2" spans="1:8" ht="25.5" x14ac:dyDescent="0.2">
      <c r="A2" s="15" t="s">
        <v>1418</v>
      </c>
      <c r="B2" s="15" t="s">
        <v>40</v>
      </c>
      <c r="C2" s="15" t="s">
        <v>41</v>
      </c>
      <c r="D2" s="15" t="s">
        <v>41</v>
      </c>
      <c r="E2" s="15" t="s">
        <v>1419</v>
      </c>
      <c r="G2" s="17">
        <v>128</v>
      </c>
      <c r="H2" s="16" t="s">
        <v>1420</v>
      </c>
    </row>
    <row r="3" spans="1:8" ht="25.5" x14ac:dyDescent="0.2">
      <c r="A3" s="15" t="s">
        <v>1421</v>
      </c>
      <c r="B3" s="15" t="s">
        <v>40</v>
      </c>
      <c r="C3" s="15" t="s">
        <v>41</v>
      </c>
      <c r="D3" s="15" t="s">
        <v>41</v>
      </c>
      <c r="E3" s="15" t="s">
        <v>1419</v>
      </c>
      <c r="G3" s="17">
        <v>128</v>
      </c>
      <c r="H3" s="16" t="s">
        <v>1420</v>
      </c>
    </row>
    <row r="4" spans="1:8" x14ac:dyDescent="0.2">
      <c r="A4" s="15" t="s">
        <v>1422</v>
      </c>
      <c r="B4" s="15" t="s">
        <v>258</v>
      </c>
      <c r="C4" s="15" t="s">
        <v>41</v>
      </c>
      <c r="D4" s="15" t="s">
        <v>41</v>
      </c>
      <c r="E4" s="26" t="s">
        <v>1423</v>
      </c>
      <c r="F4" s="15" t="s">
        <v>719</v>
      </c>
      <c r="H4" s="16" t="s">
        <v>1422</v>
      </c>
    </row>
    <row r="5" spans="1:8" x14ac:dyDescent="0.2">
      <c r="A5" s="15" t="s">
        <v>1424</v>
      </c>
      <c r="B5" s="15" t="s">
        <v>46</v>
      </c>
      <c r="C5" s="15" t="s">
        <v>41</v>
      </c>
      <c r="D5" s="15" t="s">
        <v>41</v>
      </c>
      <c r="E5" s="15" t="s">
        <v>1425</v>
      </c>
      <c r="F5" s="18" t="str">
        <f>HYPERLINK("#'MGF.Enumerations'!A10","BucketizationPolicy: DAILY, WEEKLY, MONTHLY ...")</f>
        <v>BucketizationPolicy: DAILY, WEEKLY, MONTHLY ...</v>
      </c>
      <c r="G5" s="17" t="s">
        <v>48</v>
      </c>
      <c r="H5" s="16" t="s">
        <v>1426</v>
      </c>
    </row>
    <row r="6" spans="1:8" x14ac:dyDescent="0.2">
      <c r="A6" s="15" t="s">
        <v>1094</v>
      </c>
      <c r="B6" s="15" t="s">
        <v>40</v>
      </c>
      <c r="D6" s="15" t="s">
        <v>41</v>
      </c>
      <c r="E6" s="15" t="s">
        <v>1427</v>
      </c>
      <c r="G6" s="17">
        <v>128</v>
      </c>
      <c r="H6" s="16" t="s">
        <v>1428</v>
      </c>
    </row>
    <row r="7" spans="1:8" x14ac:dyDescent="0.2">
      <c r="A7" s="15" t="s">
        <v>1096</v>
      </c>
      <c r="B7" s="15" t="s">
        <v>40</v>
      </c>
      <c r="D7" s="15" t="s">
        <v>41</v>
      </c>
      <c r="E7" s="15" t="s">
        <v>1429</v>
      </c>
      <c r="G7" s="17">
        <v>128</v>
      </c>
      <c r="H7" s="16" t="s">
        <v>1428</v>
      </c>
    </row>
    <row r="8" spans="1:8" x14ac:dyDescent="0.2">
      <c r="A8" s="15" t="s">
        <v>622</v>
      </c>
      <c r="B8" s="15" t="s">
        <v>40</v>
      </c>
      <c r="D8" s="15" t="s">
        <v>41</v>
      </c>
      <c r="E8" s="15" t="s">
        <v>96</v>
      </c>
      <c r="G8" s="17">
        <v>128</v>
      </c>
      <c r="H8" s="16" t="s">
        <v>1430</v>
      </c>
    </row>
    <row r="9" spans="1:8" x14ac:dyDescent="0.2">
      <c r="A9" s="15" t="s">
        <v>624</v>
      </c>
      <c r="B9" s="15" t="s">
        <v>40</v>
      </c>
      <c r="D9" s="15" t="s">
        <v>41</v>
      </c>
      <c r="E9" s="15" t="s">
        <v>96</v>
      </c>
      <c r="G9" s="17">
        <v>128</v>
      </c>
      <c r="H9" s="16" t="s">
        <v>1430</v>
      </c>
    </row>
    <row r="10" spans="1:8" ht="25.5" x14ac:dyDescent="0.2">
      <c r="A10" s="15" t="s">
        <v>1431</v>
      </c>
      <c r="B10" s="15" t="s">
        <v>40</v>
      </c>
      <c r="D10" s="15" t="s">
        <v>41</v>
      </c>
      <c r="E10" s="15" t="s">
        <v>885</v>
      </c>
      <c r="G10" s="17">
        <v>128</v>
      </c>
      <c r="H10" s="16" t="s">
        <v>1432</v>
      </c>
    </row>
    <row r="11" spans="1:8" ht="25.5" x14ac:dyDescent="0.2">
      <c r="A11" s="15" t="s">
        <v>1433</v>
      </c>
      <c r="B11" s="15" t="s">
        <v>40</v>
      </c>
      <c r="D11" s="15" t="s">
        <v>41</v>
      </c>
      <c r="E11" s="15" t="s">
        <v>1434</v>
      </c>
      <c r="G11" s="17">
        <v>128</v>
      </c>
      <c r="H11" s="16" t="s">
        <v>1432</v>
      </c>
    </row>
    <row r="12" spans="1:8" ht="25.5" x14ac:dyDescent="0.2">
      <c r="A12" s="15" t="s">
        <v>944</v>
      </c>
      <c r="B12" s="15" t="s">
        <v>40</v>
      </c>
      <c r="D12" s="15" t="s">
        <v>41</v>
      </c>
      <c r="E12" s="15" t="s">
        <v>96</v>
      </c>
      <c r="G12" s="17">
        <v>128</v>
      </c>
      <c r="H12" s="16" t="s">
        <v>1435</v>
      </c>
    </row>
    <row r="13" spans="1:8" ht="25.5" x14ac:dyDescent="0.2">
      <c r="A13" s="15" t="s">
        <v>946</v>
      </c>
      <c r="B13" s="15" t="s">
        <v>40</v>
      </c>
      <c r="D13" s="15" t="s">
        <v>41</v>
      </c>
      <c r="E13" s="15" t="s">
        <v>96</v>
      </c>
      <c r="G13" s="17">
        <v>128</v>
      </c>
      <c r="H13" s="16" t="s">
        <v>1435</v>
      </c>
    </row>
    <row r="14" spans="1:8" x14ac:dyDescent="0.2">
      <c r="A14" s="15" t="s">
        <v>1436</v>
      </c>
      <c r="B14" s="15" t="s">
        <v>40</v>
      </c>
      <c r="G14" s="17">
        <v>128</v>
      </c>
      <c r="H14" s="16" t="s">
        <v>1437</v>
      </c>
    </row>
    <row r="15" spans="1:8" x14ac:dyDescent="0.2">
      <c r="A15" s="15" t="s">
        <v>1438</v>
      </c>
      <c r="B15" s="15" t="s">
        <v>40</v>
      </c>
      <c r="G15" s="17">
        <v>128</v>
      </c>
      <c r="H15" s="16" t="s">
        <v>1437</v>
      </c>
    </row>
    <row r="16" spans="1:8" x14ac:dyDescent="0.2">
      <c r="A16" s="15" t="s">
        <v>1439</v>
      </c>
      <c r="B16" s="15" t="s">
        <v>40</v>
      </c>
      <c r="G16" s="17">
        <v>64</v>
      </c>
      <c r="H16" s="16" t="s">
        <v>1440</v>
      </c>
    </row>
    <row r="17" spans="1:8" x14ac:dyDescent="0.2">
      <c r="A17" s="15" t="s">
        <v>1441</v>
      </c>
      <c r="B17" s="15" t="s">
        <v>40</v>
      </c>
      <c r="G17" s="17">
        <v>64</v>
      </c>
      <c r="H17" s="16" t="s">
        <v>1440</v>
      </c>
    </row>
    <row r="18" spans="1:8" x14ac:dyDescent="0.2">
      <c r="A18" s="15" t="s">
        <v>1442</v>
      </c>
      <c r="B18" s="15" t="s">
        <v>40</v>
      </c>
      <c r="G18" s="17">
        <v>64</v>
      </c>
      <c r="H18" s="16" t="s">
        <v>1440</v>
      </c>
    </row>
    <row r="19" spans="1:8" x14ac:dyDescent="0.2">
      <c r="A19" s="15" t="s">
        <v>126</v>
      </c>
      <c r="B19" s="15" t="s">
        <v>40</v>
      </c>
      <c r="G19" s="17">
        <v>128</v>
      </c>
      <c r="H19" s="16" t="s">
        <v>1443</v>
      </c>
    </row>
    <row r="20" spans="1:8" x14ac:dyDescent="0.2">
      <c r="A20" s="15" t="s">
        <v>129</v>
      </c>
      <c r="B20" s="15" t="s">
        <v>40</v>
      </c>
      <c r="G20" s="17">
        <v>128</v>
      </c>
      <c r="H20" s="16" t="s">
        <v>1443</v>
      </c>
    </row>
    <row r="21" spans="1:8" x14ac:dyDescent="0.2">
      <c r="A21" s="15" t="s">
        <v>118</v>
      </c>
      <c r="B21" s="15" t="s">
        <v>40</v>
      </c>
      <c r="G21" s="17">
        <v>192</v>
      </c>
      <c r="H21" s="16" t="s">
        <v>1443</v>
      </c>
    </row>
    <row r="22" spans="1:8" ht="25.5" x14ac:dyDescent="0.2">
      <c r="A22" s="15" t="s">
        <v>723</v>
      </c>
      <c r="B22" s="15" t="s">
        <v>40</v>
      </c>
      <c r="D22" s="15" t="s">
        <v>41</v>
      </c>
      <c r="E22" s="15" t="s">
        <v>669</v>
      </c>
      <c r="G22" s="17">
        <v>128</v>
      </c>
      <c r="H22" s="16" t="s">
        <v>1444</v>
      </c>
    </row>
    <row r="23" spans="1:8" ht="25.5" x14ac:dyDescent="0.2">
      <c r="A23" s="27" t="s">
        <v>416</v>
      </c>
      <c r="B23" s="15" t="s">
        <v>40</v>
      </c>
      <c r="D23" s="15" t="s">
        <v>41</v>
      </c>
      <c r="E23" s="15" t="s">
        <v>1445</v>
      </c>
      <c r="G23" s="17">
        <v>128</v>
      </c>
      <c r="H23" s="16" t="s">
        <v>1444</v>
      </c>
    </row>
    <row r="24" spans="1:8" ht="25.5" x14ac:dyDescent="0.2">
      <c r="A24" s="15" t="s">
        <v>1446</v>
      </c>
      <c r="B24" s="15" t="s">
        <v>40</v>
      </c>
      <c r="G24" s="17">
        <v>128</v>
      </c>
      <c r="H24" s="16" t="s">
        <v>1447</v>
      </c>
    </row>
    <row r="25" spans="1:8" ht="25.5" x14ac:dyDescent="0.2">
      <c r="A25" s="15" t="s">
        <v>1448</v>
      </c>
      <c r="B25" s="15" t="s">
        <v>40</v>
      </c>
      <c r="G25" s="17">
        <v>64</v>
      </c>
      <c r="H25" s="16" t="s">
        <v>1447</v>
      </c>
    </row>
    <row r="26" spans="1:8" ht="25.5" x14ac:dyDescent="0.2">
      <c r="A26" s="15" t="s">
        <v>1449</v>
      </c>
      <c r="B26" s="15" t="s">
        <v>40</v>
      </c>
      <c r="G26" s="17">
        <v>64</v>
      </c>
      <c r="H26" s="16" t="s">
        <v>1447</v>
      </c>
    </row>
    <row r="27" spans="1:8" ht="25.5" x14ac:dyDescent="0.2">
      <c r="A27" s="15" t="s">
        <v>1450</v>
      </c>
      <c r="B27" s="15" t="s">
        <v>40</v>
      </c>
      <c r="G27" s="17">
        <v>64</v>
      </c>
      <c r="H27" s="16" t="s">
        <v>1447</v>
      </c>
    </row>
    <row r="28" spans="1:8" ht="25.5" x14ac:dyDescent="0.2">
      <c r="A28" s="15" t="s">
        <v>1451</v>
      </c>
      <c r="B28" s="15" t="s">
        <v>40</v>
      </c>
      <c r="G28" s="17">
        <v>64</v>
      </c>
      <c r="H28" s="16" t="s">
        <v>1447</v>
      </c>
    </row>
    <row r="29" spans="1:8" ht="25.5" x14ac:dyDescent="0.2">
      <c r="A29" s="15" t="s">
        <v>1452</v>
      </c>
      <c r="B29" s="15" t="s">
        <v>40</v>
      </c>
      <c r="G29" s="17">
        <v>64</v>
      </c>
      <c r="H29" s="16" t="s">
        <v>1447</v>
      </c>
    </row>
    <row r="30" spans="1:8" ht="25.5" x14ac:dyDescent="0.2">
      <c r="A30" s="15" t="s">
        <v>1453</v>
      </c>
      <c r="B30" s="15" t="s">
        <v>40</v>
      </c>
      <c r="G30" s="17">
        <v>64</v>
      </c>
      <c r="H30" s="16" t="s">
        <v>1447</v>
      </c>
    </row>
    <row r="31" spans="1:8" x14ac:dyDescent="0.2">
      <c r="A31" s="15" t="s">
        <v>1454</v>
      </c>
      <c r="B31" s="15" t="s">
        <v>40</v>
      </c>
      <c r="G31" s="17">
        <v>128</v>
      </c>
      <c r="H31" s="16" t="s">
        <v>1455</v>
      </c>
    </row>
    <row r="32" spans="1:8" x14ac:dyDescent="0.2">
      <c r="A32" s="15" t="s">
        <v>1456</v>
      </c>
      <c r="B32" s="15" t="s">
        <v>40</v>
      </c>
      <c r="G32" s="17">
        <v>128</v>
      </c>
      <c r="H32" s="16" t="s">
        <v>1455</v>
      </c>
    </row>
    <row r="33" spans="1:8" x14ac:dyDescent="0.2">
      <c r="A33" s="15" t="s">
        <v>1457</v>
      </c>
      <c r="B33" s="15" t="s">
        <v>40</v>
      </c>
      <c r="G33" s="17">
        <v>256</v>
      </c>
      <c r="H33" s="16" t="s">
        <v>1455</v>
      </c>
    </row>
    <row r="34" spans="1:8" ht="25.5" x14ac:dyDescent="0.2">
      <c r="A34" s="15" t="s">
        <v>1458</v>
      </c>
      <c r="B34" s="15" t="s">
        <v>40</v>
      </c>
      <c r="G34" s="17">
        <v>164</v>
      </c>
      <c r="H34" s="16" t="s">
        <v>1459</v>
      </c>
    </row>
    <row r="35" spans="1:8" ht="25.5" x14ac:dyDescent="0.2">
      <c r="A35" s="15" t="s">
        <v>1460</v>
      </c>
      <c r="B35" s="15" t="s">
        <v>40</v>
      </c>
      <c r="G35" s="17">
        <v>164</v>
      </c>
      <c r="H35" s="16" t="s">
        <v>1461</v>
      </c>
    </row>
    <row r="36" spans="1:8" ht="25.5" x14ac:dyDescent="0.2">
      <c r="A36" s="15" t="s">
        <v>1462</v>
      </c>
      <c r="B36" s="15" t="s">
        <v>40</v>
      </c>
      <c r="G36" s="17">
        <v>64</v>
      </c>
      <c r="H36" s="16" t="s">
        <v>1463</v>
      </c>
    </row>
    <row r="37" spans="1:8" ht="25.5" x14ac:dyDescent="0.2">
      <c r="A37" s="15" t="s">
        <v>1464</v>
      </c>
      <c r="B37" s="15" t="s">
        <v>40</v>
      </c>
      <c r="G37" s="17">
        <v>64</v>
      </c>
      <c r="H37" s="16" t="s">
        <v>1463</v>
      </c>
    </row>
    <row r="38" spans="1:8" ht="25.5" x14ac:dyDescent="0.2">
      <c r="A38" s="15" t="s">
        <v>1465</v>
      </c>
      <c r="B38" s="15" t="s">
        <v>40</v>
      </c>
      <c r="G38" s="17">
        <v>64</v>
      </c>
      <c r="H38" s="16" t="s">
        <v>1463</v>
      </c>
    </row>
    <row r="39" spans="1:8" ht="25.5" x14ac:dyDescent="0.2">
      <c r="A39" s="15" t="s">
        <v>1466</v>
      </c>
      <c r="B39" s="15" t="s">
        <v>40</v>
      </c>
      <c r="G39" s="17">
        <v>64</v>
      </c>
      <c r="H39" s="16" t="s">
        <v>1463</v>
      </c>
    </row>
    <row r="40" spans="1:8" ht="25.5" x14ac:dyDescent="0.2">
      <c r="A40" s="15" t="s">
        <v>1467</v>
      </c>
      <c r="B40" s="15" t="s">
        <v>40</v>
      </c>
      <c r="G40" s="17">
        <v>64</v>
      </c>
      <c r="H40" s="16" t="s">
        <v>1463</v>
      </c>
    </row>
    <row r="41" spans="1:8" x14ac:dyDescent="0.2">
      <c r="A41" s="15" t="s">
        <v>1468</v>
      </c>
      <c r="B41" s="15" t="s">
        <v>40</v>
      </c>
      <c r="E41" s="15" t="s">
        <v>1469</v>
      </c>
      <c r="G41" s="17">
        <v>128</v>
      </c>
      <c r="H41" s="16" t="s">
        <v>1470</v>
      </c>
    </row>
    <row r="42" spans="1:8" x14ac:dyDescent="0.2">
      <c r="A42" s="15" t="s">
        <v>1471</v>
      </c>
      <c r="B42" s="15" t="s">
        <v>40</v>
      </c>
      <c r="E42" s="15" t="s">
        <v>1472</v>
      </c>
      <c r="G42" s="17">
        <v>128</v>
      </c>
      <c r="H42" s="16" t="s">
        <v>1470</v>
      </c>
    </row>
    <row r="43" spans="1:8" x14ac:dyDescent="0.2">
      <c r="A43" s="15" t="s">
        <v>1473</v>
      </c>
      <c r="B43" s="15" t="s">
        <v>40</v>
      </c>
      <c r="E43" s="15" t="s">
        <v>1474</v>
      </c>
      <c r="G43" s="17">
        <v>256</v>
      </c>
      <c r="H43" s="16" t="s">
        <v>1470</v>
      </c>
    </row>
    <row r="44" spans="1:8" ht="25.5" x14ac:dyDescent="0.2">
      <c r="A44" s="15" t="s">
        <v>1475</v>
      </c>
      <c r="B44" s="15" t="s">
        <v>40</v>
      </c>
      <c r="G44" s="17">
        <v>164</v>
      </c>
      <c r="H44" s="16" t="s">
        <v>1476</v>
      </c>
    </row>
    <row r="45" spans="1:8" ht="25.5" x14ac:dyDescent="0.2">
      <c r="A45" s="15" t="s">
        <v>1477</v>
      </c>
      <c r="B45" s="15" t="s">
        <v>40</v>
      </c>
      <c r="G45" s="17">
        <v>164</v>
      </c>
      <c r="H45" s="16" t="s">
        <v>1478</v>
      </c>
    </row>
    <row r="46" spans="1:8" ht="25.5" x14ac:dyDescent="0.2">
      <c r="A46" s="15" t="s">
        <v>1479</v>
      </c>
      <c r="B46" s="15" t="s">
        <v>40</v>
      </c>
      <c r="G46" s="17">
        <v>64</v>
      </c>
      <c r="H46" s="16" t="s">
        <v>1480</v>
      </c>
    </row>
    <row r="47" spans="1:8" ht="25.5" x14ac:dyDescent="0.2">
      <c r="A47" s="15" t="s">
        <v>1481</v>
      </c>
      <c r="B47" s="15" t="s">
        <v>40</v>
      </c>
      <c r="G47" s="17">
        <v>64</v>
      </c>
      <c r="H47" s="16" t="s">
        <v>1480</v>
      </c>
    </row>
    <row r="48" spans="1:8" ht="25.5" x14ac:dyDescent="0.2">
      <c r="A48" s="15" t="s">
        <v>1482</v>
      </c>
      <c r="B48" s="15" t="s">
        <v>40</v>
      </c>
      <c r="G48" s="17">
        <v>64</v>
      </c>
      <c r="H48" s="16" t="s">
        <v>1480</v>
      </c>
    </row>
    <row r="49" spans="1:8" ht="25.5" x14ac:dyDescent="0.2">
      <c r="A49" s="15" t="s">
        <v>1483</v>
      </c>
      <c r="B49" s="15" t="s">
        <v>40</v>
      </c>
      <c r="G49" s="17">
        <v>64</v>
      </c>
      <c r="H49" s="16" t="s">
        <v>1480</v>
      </c>
    </row>
    <row r="50" spans="1:8" ht="25.5" x14ac:dyDescent="0.2">
      <c r="A50" s="15" t="s">
        <v>1484</v>
      </c>
      <c r="B50" s="15" t="s">
        <v>40</v>
      </c>
      <c r="G50" s="17">
        <v>64</v>
      </c>
      <c r="H50" s="16" t="s">
        <v>1480</v>
      </c>
    </row>
    <row r="51" spans="1:8" x14ac:dyDescent="0.2">
      <c r="A51" s="15" t="s">
        <v>1485</v>
      </c>
      <c r="B51" s="15" t="s">
        <v>40</v>
      </c>
      <c r="G51" s="17">
        <v>128</v>
      </c>
      <c r="H51" s="16" t="s">
        <v>1486</v>
      </c>
    </row>
    <row r="52" spans="1:8" x14ac:dyDescent="0.2">
      <c r="A52" s="15" t="s">
        <v>1487</v>
      </c>
      <c r="B52" s="15" t="s">
        <v>40</v>
      </c>
      <c r="G52" s="17">
        <v>64</v>
      </c>
      <c r="H52" s="16" t="s">
        <v>1486</v>
      </c>
    </row>
    <row r="53" spans="1:8" x14ac:dyDescent="0.2">
      <c r="A53" s="15" t="s">
        <v>1165</v>
      </c>
      <c r="B53" s="15" t="s">
        <v>46</v>
      </c>
      <c r="D53" s="15" t="s">
        <v>41</v>
      </c>
      <c r="E53" s="15" t="s">
        <v>498</v>
      </c>
      <c r="F53" s="18" t="str">
        <f>HYPERLINK("#'Enumerations'!A186","QuantityUOM: EACH, BOX, BUNDLE ...")</f>
        <v>QuantityUOM: EACH, BOX, BUNDLE ...</v>
      </c>
      <c r="G53" s="17" t="s">
        <v>48</v>
      </c>
      <c r="H53" s="16" t="s">
        <v>1488</v>
      </c>
    </row>
    <row r="54" spans="1:8" x14ac:dyDescent="0.2">
      <c r="A54" s="15" t="s">
        <v>1162</v>
      </c>
      <c r="B54" s="15" t="s">
        <v>262</v>
      </c>
      <c r="D54" s="15" t="s">
        <v>41</v>
      </c>
      <c r="F54" s="15" t="s">
        <v>263</v>
      </c>
      <c r="H54" s="16" t="s">
        <v>1489</v>
      </c>
    </row>
    <row r="55" spans="1:8" ht="25.5" x14ac:dyDescent="0.2">
      <c r="A55" s="15" t="s">
        <v>1490</v>
      </c>
      <c r="B55" s="15" t="s">
        <v>262</v>
      </c>
      <c r="F55" s="15" t="s">
        <v>263</v>
      </c>
      <c r="H55" s="16" t="s">
        <v>1491</v>
      </c>
    </row>
    <row r="56" spans="1:8" x14ac:dyDescent="0.2">
      <c r="A56" s="15" t="s">
        <v>1492</v>
      </c>
      <c r="B56" s="15" t="s">
        <v>40</v>
      </c>
      <c r="G56" s="17" t="s">
        <v>815</v>
      </c>
      <c r="H56" s="16" t="s">
        <v>1493</v>
      </c>
    </row>
    <row r="57" spans="1:8" x14ac:dyDescent="0.2">
      <c r="A57" s="15" t="s">
        <v>1494</v>
      </c>
      <c r="B57" s="15" t="s">
        <v>46</v>
      </c>
      <c r="F57" s="18" t="s">
        <v>1495</v>
      </c>
      <c r="G57" s="17" t="s">
        <v>48</v>
      </c>
      <c r="H57" s="16" t="s">
        <v>1496</v>
      </c>
    </row>
    <row r="58" spans="1:8" ht="25.5" x14ac:dyDescent="0.2">
      <c r="A58" s="15" t="s">
        <v>1497</v>
      </c>
      <c r="B58" s="15" t="s">
        <v>40</v>
      </c>
      <c r="G58" s="17">
        <v>128</v>
      </c>
      <c r="H58" s="16" t="s">
        <v>1498</v>
      </c>
    </row>
    <row r="59" spans="1:8" ht="25.5" x14ac:dyDescent="0.2">
      <c r="A59" s="15" t="s">
        <v>1499</v>
      </c>
      <c r="B59" s="15" t="s">
        <v>40</v>
      </c>
      <c r="G59" s="17">
        <v>128</v>
      </c>
      <c r="H59" s="16" t="s">
        <v>1498</v>
      </c>
    </row>
    <row r="60" spans="1:8" ht="25.5" x14ac:dyDescent="0.2">
      <c r="A60" s="15" t="s">
        <v>1500</v>
      </c>
      <c r="B60" s="15" t="s">
        <v>40</v>
      </c>
      <c r="G60" s="17">
        <v>128</v>
      </c>
      <c r="H60" s="16" t="s">
        <v>1498</v>
      </c>
    </row>
    <row r="61" spans="1:8" ht="25.5" x14ac:dyDescent="0.2">
      <c r="A61" s="15" t="s">
        <v>1501</v>
      </c>
      <c r="B61" s="15" t="s">
        <v>40</v>
      </c>
      <c r="G61" s="17">
        <v>128</v>
      </c>
      <c r="H61" s="16" t="s">
        <v>1498</v>
      </c>
    </row>
    <row r="62" spans="1:8" ht="25.5" x14ac:dyDescent="0.2">
      <c r="A62" s="15" t="s">
        <v>1502</v>
      </c>
      <c r="B62" s="15" t="s">
        <v>40</v>
      </c>
      <c r="G62" s="17">
        <v>128</v>
      </c>
      <c r="H62" s="16" t="s">
        <v>1498</v>
      </c>
    </row>
    <row r="63" spans="1:8" ht="25.5" x14ac:dyDescent="0.2">
      <c r="A63" s="15" t="s">
        <v>1503</v>
      </c>
      <c r="B63" s="15" t="s">
        <v>60</v>
      </c>
      <c r="F63" s="15" t="s">
        <v>61</v>
      </c>
      <c r="H63" s="16" t="s">
        <v>1504</v>
      </c>
    </row>
    <row r="64" spans="1:8" ht="25.5" x14ac:dyDescent="0.2">
      <c r="A64" s="15" t="s">
        <v>1505</v>
      </c>
      <c r="B64" s="15" t="s">
        <v>60</v>
      </c>
      <c r="F64" s="15" t="s">
        <v>61</v>
      </c>
      <c r="H64" s="16" t="s">
        <v>1504</v>
      </c>
    </row>
    <row r="65" spans="1:8" ht="25.5" x14ac:dyDescent="0.2">
      <c r="A65" s="15" t="s">
        <v>1506</v>
      </c>
      <c r="B65" s="15" t="s">
        <v>60</v>
      </c>
      <c r="F65" s="15" t="s">
        <v>61</v>
      </c>
      <c r="H65" s="16" t="s">
        <v>1504</v>
      </c>
    </row>
    <row r="66" spans="1:8" ht="25.5" x14ac:dyDescent="0.2">
      <c r="A66" s="15" t="s">
        <v>1507</v>
      </c>
      <c r="B66" s="15" t="s">
        <v>60</v>
      </c>
      <c r="F66" s="15" t="s">
        <v>61</v>
      </c>
      <c r="H66" s="16" t="s">
        <v>1504</v>
      </c>
    </row>
    <row r="67" spans="1:8" ht="25.5" x14ac:dyDescent="0.2">
      <c r="A67" s="15" t="s">
        <v>1508</v>
      </c>
      <c r="B67" s="15" t="s">
        <v>60</v>
      </c>
      <c r="F67" s="15" t="s">
        <v>61</v>
      </c>
      <c r="H67" s="16" t="s">
        <v>1504</v>
      </c>
    </row>
    <row r="68" spans="1:8" ht="38.25" x14ac:dyDescent="0.2">
      <c r="A68" s="15" t="s">
        <v>1509</v>
      </c>
      <c r="B68" s="15" t="s">
        <v>114</v>
      </c>
      <c r="F68" s="15" t="s">
        <v>115</v>
      </c>
      <c r="G68" s="17">
        <v>1</v>
      </c>
      <c r="H68" s="16" t="s">
        <v>1510</v>
      </c>
    </row>
    <row r="69" spans="1:8" ht="38.25" x14ac:dyDescent="0.2">
      <c r="A69" s="15" t="s">
        <v>1511</v>
      </c>
      <c r="B69" s="15" t="s">
        <v>114</v>
      </c>
      <c r="F69" s="15" t="s">
        <v>115</v>
      </c>
      <c r="G69" s="17">
        <v>1</v>
      </c>
      <c r="H69" s="16" t="s">
        <v>1512</v>
      </c>
    </row>
    <row r="70" spans="1:8" ht="51" x14ac:dyDescent="0.2">
      <c r="A70" s="15" t="s">
        <v>1513</v>
      </c>
      <c r="B70" s="15" t="s">
        <v>40</v>
      </c>
      <c r="D70" s="15" t="s">
        <v>41</v>
      </c>
      <c r="E70" s="15" t="s">
        <v>1514</v>
      </c>
      <c r="G70" s="17">
        <v>64</v>
      </c>
      <c r="H70" s="16" t="s">
        <v>1515</v>
      </c>
    </row>
    <row r="71" spans="1:8" x14ac:dyDescent="0.2">
      <c r="A71" s="15" t="s">
        <v>1516</v>
      </c>
      <c r="B71" s="15" t="s">
        <v>258</v>
      </c>
      <c r="F71" s="15" t="s">
        <v>680</v>
      </c>
      <c r="H71" s="16" t="s">
        <v>1517</v>
      </c>
    </row>
    <row r="72" spans="1:8" x14ac:dyDescent="0.2">
      <c r="A72" s="15" t="s">
        <v>1518</v>
      </c>
      <c r="B72" s="15" t="s">
        <v>258</v>
      </c>
      <c r="F72" s="15" t="s">
        <v>680</v>
      </c>
      <c r="H72" s="16" t="s">
        <v>1519</v>
      </c>
    </row>
    <row r="73" spans="1:8" x14ac:dyDescent="0.2">
      <c r="A73" s="15" t="s">
        <v>1205</v>
      </c>
      <c r="B73" s="15" t="s">
        <v>262</v>
      </c>
      <c r="F73" s="15" t="s">
        <v>263</v>
      </c>
      <c r="H73" s="16" t="s">
        <v>1520</v>
      </c>
    </row>
    <row r="74" spans="1:8" ht="25.5" x14ac:dyDescent="0.2">
      <c r="A74" s="15" t="s">
        <v>1521</v>
      </c>
      <c r="B74" s="15" t="s">
        <v>262</v>
      </c>
      <c r="F74" s="15" t="s">
        <v>263</v>
      </c>
      <c r="H74" s="16" t="s">
        <v>1522</v>
      </c>
    </row>
    <row r="75" spans="1:8" x14ac:dyDescent="0.2">
      <c r="A75" s="15" t="s">
        <v>1523</v>
      </c>
      <c r="B75" s="15" t="s">
        <v>40</v>
      </c>
      <c r="G75" s="17" t="s">
        <v>815</v>
      </c>
      <c r="H75" s="16" t="s">
        <v>1524</v>
      </c>
    </row>
    <row r="76" spans="1:8" x14ac:dyDescent="0.2">
      <c r="A76" s="15" t="s">
        <v>1525</v>
      </c>
      <c r="B76" s="15" t="s">
        <v>46</v>
      </c>
      <c r="F76" s="18" t="s">
        <v>1526</v>
      </c>
      <c r="G76" s="17" t="s">
        <v>48</v>
      </c>
      <c r="H76" s="16" t="s">
        <v>1525</v>
      </c>
    </row>
    <row r="77" spans="1:8" ht="25.5" x14ac:dyDescent="0.2">
      <c r="A77" s="15" t="s">
        <v>1527</v>
      </c>
      <c r="B77" s="15" t="s">
        <v>40</v>
      </c>
      <c r="G77" s="17">
        <v>128</v>
      </c>
      <c r="H77" s="16" t="s">
        <v>1528</v>
      </c>
    </row>
    <row r="78" spans="1:8" ht="25.5" x14ac:dyDescent="0.2">
      <c r="A78" s="15" t="s">
        <v>1529</v>
      </c>
      <c r="B78" s="15" t="s">
        <v>40</v>
      </c>
      <c r="G78" s="17">
        <v>128</v>
      </c>
      <c r="H78" s="16" t="s">
        <v>1528</v>
      </c>
    </row>
    <row r="79" spans="1:8" ht="25.5" x14ac:dyDescent="0.2">
      <c r="A79" s="15" t="s">
        <v>1530</v>
      </c>
      <c r="B79" s="15" t="s">
        <v>40</v>
      </c>
      <c r="G79" s="17">
        <v>128</v>
      </c>
      <c r="H79" s="16" t="s">
        <v>1528</v>
      </c>
    </row>
    <row r="80" spans="1:8" ht="25.5" x14ac:dyDescent="0.2">
      <c r="A80" s="15" t="s">
        <v>1531</v>
      </c>
      <c r="B80" s="15" t="s">
        <v>40</v>
      </c>
      <c r="G80" s="17">
        <v>128</v>
      </c>
      <c r="H80" s="16" t="s">
        <v>1528</v>
      </c>
    </row>
    <row r="81" spans="1:8" ht="25.5" x14ac:dyDescent="0.2">
      <c r="A81" s="15" t="s">
        <v>1532</v>
      </c>
      <c r="B81" s="15" t="s">
        <v>40</v>
      </c>
      <c r="G81" s="17">
        <v>128</v>
      </c>
      <c r="H81" s="16" t="s">
        <v>1528</v>
      </c>
    </row>
    <row r="82" spans="1:8" ht="25.5" x14ac:dyDescent="0.2">
      <c r="A82" s="15" t="s">
        <v>1533</v>
      </c>
      <c r="B82" s="15" t="s">
        <v>60</v>
      </c>
      <c r="F82" s="15" t="s">
        <v>61</v>
      </c>
      <c r="H82" s="16" t="s">
        <v>1534</v>
      </c>
    </row>
    <row r="83" spans="1:8" ht="25.5" x14ac:dyDescent="0.2">
      <c r="A83" s="15" t="s">
        <v>1535</v>
      </c>
      <c r="B83" s="15" t="s">
        <v>60</v>
      </c>
      <c r="F83" s="15" t="s">
        <v>61</v>
      </c>
      <c r="H83" s="16" t="s">
        <v>1534</v>
      </c>
    </row>
    <row r="84" spans="1:8" ht="25.5" x14ac:dyDescent="0.2">
      <c r="A84" s="15" t="s">
        <v>1536</v>
      </c>
      <c r="B84" s="15" t="s">
        <v>60</v>
      </c>
      <c r="F84" s="15" t="s">
        <v>61</v>
      </c>
      <c r="H84" s="16" t="s">
        <v>1534</v>
      </c>
    </row>
    <row r="85" spans="1:8" ht="25.5" x14ac:dyDescent="0.2">
      <c r="A85" s="15" t="s">
        <v>1537</v>
      </c>
      <c r="B85" s="15" t="s">
        <v>60</v>
      </c>
      <c r="F85" s="15" t="s">
        <v>61</v>
      </c>
      <c r="H85" s="16" t="s">
        <v>1534</v>
      </c>
    </row>
    <row r="86" spans="1:8" ht="25.5" x14ac:dyDescent="0.2">
      <c r="A86" s="15" t="s">
        <v>1538</v>
      </c>
      <c r="B86" s="15" t="s">
        <v>60</v>
      </c>
      <c r="F86" s="15" t="s">
        <v>61</v>
      </c>
      <c r="H86" s="16" t="s">
        <v>1534</v>
      </c>
    </row>
  </sheetData>
  <pageMargins left="0.7" right="0.7" top="0.75" bottom="0.75" header="0.3" footer="0.3"/>
  <pageSetup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DA612-B3F7-4B0F-993B-FDA92EE10B52}">
  <dimension ref="A1:H168"/>
  <sheetViews>
    <sheetView workbookViewId="0">
      <selection activeCell="A142" sqref="A142:XFD144"/>
    </sheetView>
  </sheetViews>
  <sheetFormatPr defaultColWidth="9.140625" defaultRowHeight="12.75" x14ac:dyDescent="0.2"/>
  <cols>
    <col min="1" max="1" width="41.42578125" style="32" bestFit="1" customWidth="1"/>
    <col min="2" max="2" width="23.42578125" style="32" bestFit="1" customWidth="1"/>
    <col min="3" max="3" width="9.140625" style="32"/>
    <col min="4" max="4" width="15.42578125" style="32" bestFit="1" customWidth="1"/>
    <col min="5" max="5" width="50.42578125" style="33" bestFit="1" customWidth="1"/>
    <col min="6" max="6" width="23.42578125" style="32" bestFit="1" customWidth="1"/>
    <col min="7" max="7" width="16.42578125" style="32" bestFit="1" customWidth="1"/>
    <col min="8" max="8" width="255.42578125" style="32" bestFit="1" customWidth="1"/>
    <col min="9" max="16384" width="9.140625" style="32"/>
  </cols>
  <sheetData>
    <row r="1" spans="1:8" x14ac:dyDescent="0.2">
      <c r="A1" s="31" t="s">
        <v>32</v>
      </c>
      <c r="B1" s="31" t="s">
        <v>33</v>
      </c>
      <c r="C1" s="31" t="s">
        <v>34</v>
      </c>
      <c r="D1" s="31" t="s">
        <v>3</v>
      </c>
      <c r="E1" s="35" t="s">
        <v>35</v>
      </c>
      <c r="F1" s="31" t="s">
        <v>36</v>
      </c>
      <c r="G1" s="35" t="s">
        <v>37</v>
      </c>
      <c r="H1" s="31" t="s">
        <v>38</v>
      </c>
    </row>
    <row r="2" spans="1:8" x14ac:dyDescent="0.2">
      <c r="A2" s="32" t="s">
        <v>1090</v>
      </c>
      <c r="B2" s="32" t="s">
        <v>40</v>
      </c>
      <c r="C2" s="32" t="s">
        <v>41</v>
      </c>
      <c r="D2" s="32" t="s">
        <v>41</v>
      </c>
      <c r="E2" s="33" t="s">
        <v>864</v>
      </c>
      <c r="G2" s="33">
        <v>128</v>
      </c>
      <c r="H2" s="32" t="s">
        <v>1539</v>
      </c>
    </row>
    <row r="3" spans="1:8" x14ac:dyDescent="0.2">
      <c r="A3" s="32" t="s">
        <v>1092</v>
      </c>
      <c r="B3" s="32" t="s">
        <v>40</v>
      </c>
      <c r="C3" s="32" t="s">
        <v>41</v>
      </c>
      <c r="D3" s="32" t="s">
        <v>41</v>
      </c>
      <c r="E3" s="33" t="s">
        <v>1540</v>
      </c>
      <c r="G3" s="33">
        <v>128</v>
      </c>
      <c r="H3" s="32" t="s">
        <v>1541</v>
      </c>
    </row>
    <row r="4" spans="1:8" x14ac:dyDescent="0.2">
      <c r="A4" s="32" t="s">
        <v>1094</v>
      </c>
      <c r="B4" s="32" t="s">
        <v>40</v>
      </c>
      <c r="D4" s="32" t="s">
        <v>41</v>
      </c>
      <c r="E4" s="33" t="s">
        <v>864</v>
      </c>
      <c r="G4" s="33">
        <v>128</v>
      </c>
      <c r="H4" s="32" t="s">
        <v>1542</v>
      </c>
    </row>
    <row r="5" spans="1:8" x14ac:dyDescent="0.2">
      <c r="A5" s="32" t="s">
        <v>1096</v>
      </c>
      <c r="B5" s="32" t="s">
        <v>40</v>
      </c>
      <c r="D5" s="32" t="s">
        <v>41</v>
      </c>
      <c r="E5" s="33" t="s">
        <v>1540</v>
      </c>
      <c r="G5" s="33">
        <v>128</v>
      </c>
      <c r="H5" s="32" t="s">
        <v>1543</v>
      </c>
    </row>
    <row r="6" spans="1:8" x14ac:dyDescent="0.2">
      <c r="A6" s="32" t="s">
        <v>622</v>
      </c>
      <c r="B6" s="32" t="s">
        <v>40</v>
      </c>
      <c r="D6" s="32" t="s">
        <v>41</v>
      </c>
      <c r="E6" s="33" t="s">
        <v>1544</v>
      </c>
      <c r="G6" s="33">
        <v>128</v>
      </c>
      <c r="H6" s="32" t="s">
        <v>1545</v>
      </c>
    </row>
    <row r="7" spans="1:8" x14ac:dyDescent="0.2">
      <c r="A7" s="32" t="s">
        <v>624</v>
      </c>
      <c r="B7" s="32" t="s">
        <v>40</v>
      </c>
      <c r="D7" s="32" t="s">
        <v>41</v>
      </c>
      <c r="E7" s="33" t="s">
        <v>1546</v>
      </c>
      <c r="G7" s="33">
        <v>128</v>
      </c>
      <c r="H7" s="32" t="s">
        <v>1547</v>
      </c>
    </row>
    <row r="8" spans="1:8" x14ac:dyDescent="0.2">
      <c r="A8" s="32" t="s">
        <v>1281</v>
      </c>
      <c r="B8" s="32" t="s">
        <v>40</v>
      </c>
      <c r="D8" s="32" t="s">
        <v>41</v>
      </c>
      <c r="E8" s="33" t="s">
        <v>119</v>
      </c>
      <c r="G8" s="33">
        <v>192</v>
      </c>
      <c r="H8" s="32" t="s">
        <v>1548</v>
      </c>
    </row>
    <row r="9" spans="1:8" x14ac:dyDescent="0.2">
      <c r="A9" s="32" t="s">
        <v>1549</v>
      </c>
      <c r="B9" s="32" t="s">
        <v>40</v>
      </c>
      <c r="G9" s="33">
        <v>128</v>
      </c>
      <c r="H9" s="32" t="s">
        <v>1550</v>
      </c>
    </row>
    <row r="10" spans="1:8" x14ac:dyDescent="0.2">
      <c r="A10" s="32" t="s">
        <v>1101</v>
      </c>
      <c r="B10" s="32" t="s">
        <v>40</v>
      </c>
      <c r="G10" s="33">
        <v>192</v>
      </c>
      <c r="H10" s="32" t="s">
        <v>1551</v>
      </c>
    </row>
    <row r="11" spans="1:8" x14ac:dyDescent="0.2">
      <c r="A11" s="32" t="s">
        <v>1552</v>
      </c>
      <c r="B11" s="32" t="s">
        <v>40</v>
      </c>
      <c r="G11" s="33">
        <v>128</v>
      </c>
      <c r="H11" s="32" t="s">
        <v>1553</v>
      </c>
    </row>
    <row r="12" spans="1:8" x14ac:dyDescent="0.2">
      <c r="A12" s="32" t="s">
        <v>1104</v>
      </c>
      <c r="B12" s="32" t="s">
        <v>40</v>
      </c>
      <c r="D12" s="32" t="s">
        <v>41</v>
      </c>
      <c r="E12" s="33" t="s">
        <v>1544</v>
      </c>
      <c r="G12" s="33">
        <v>128</v>
      </c>
      <c r="H12" s="32" t="s">
        <v>1554</v>
      </c>
    </row>
    <row r="13" spans="1:8" x14ac:dyDescent="0.2">
      <c r="A13" s="32" t="s">
        <v>1106</v>
      </c>
      <c r="B13" s="32" t="s">
        <v>40</v>
      </c>
      <c r="D13" s="32" t="s">
        <v>41</v>
      </c>
      <c r="E13" s="33" t="s">
        <v>1546</v>
      </c>
      <c r="G13" s="33">
        <v>128</v>
      </c>
      <c r="H13" s="32" t="s">
        <v>1555</v>
      </c>
    </row>
    <row r="14" spans="1:8" x14ac:dyDescent="0.2">
      <c r="A14" s="32" t="s">
        <v>1108</v>
      </c>
      <c r="B14" s="32" t="s">
        <v>40</v>
      </c>
      <c r="C14" s="32" t="s">
        <v>41</v>
      </c>
      <c r="D14" s="32" t="s">
        <v>41</v>
      </c>
      <c r="E14" s="33" t="s">
        <v>1411</v>
      </c>
      <c r="G14" s="33">
        <v>128</v>
      </c>
      <c r="H14" s="32" t="s">
        <v>1556</v>
      </c>
    </row>
    <row r="15" spans="1:8" x14ac:dyDescent="0.2">
      <c r="A15" s="32" t="s">
        <v>1110</v>
      </c>
      <c r="B15" s="32" t="s">
        <v>40</v>
      </c>
      <c r="C15" s="32" t="s">
        <v>41</v>
      </c>
      <c r="D15" s="32" t="s">
        <v>41</v>
      </c>
      <c r="E15" s="33" t="s">
        <v>1414</v>
      </c>
      <c r="G15" s="33">
        <v>128</v>
      </c>
      <c r="H15" s="32" t="s">
        <v>1557</v>
      </c>
    </row>
    <row r="16" spans="1:8" x14ac:dyDescent="0.2">
      <c r="A16" s="32" t="s">
        <v>1112</v>
      </c>
      <c r="B16" s="32" t="s">
        <v>40</v>
      </c>
      <c r="C16" s="32" t="s">
        <v>41</v>
      </c>
      <c r="D16" s="32" t="s">
        <v>41</v>
      </c>
      <c r="E16" s="33" t="s">
        <v>1558</v>
      </c>
      <c r="G16" s="33">
        <v>64</v>
      </c>
      <c r="H16" s="32" t="s">
        <v>1112</v>
      </c>
    </row>
    <row r="17" spans="1:8" x14ac:dyDescent="0.2">
      <c r="A17" s="32" t="s">
        <v>75</v>
      </c>
      <c r="B17" s="32" t="s">
        <v>1559</v>
      </c>
      <c r="C17" s="32" t="s">
        <v>41</v>
      </c>
      <c r="D17" s="32" t="s">
        <v>41</v>
      </c>
      <c r="E17" s="33" t="s">
        <v>1560</v>
      </c>
      <c r="G17" s="33"/>
      <c r="H17" s="32" t="s">
        <v>1561</v>
      </c>
    </row>
    <row r="18" spans="1:8" x14ac:dyDescent="0.2">
      <c r="A18" s="32" t="s">
        <v>1114</v>
      </c>
      <c r="B18" s="32" t="s">
        <v>40</v>
      </c>
      <c r="C18" s="32" t="s">
        <v>71</v>
      </c>
      <c r="D18" s="32" t="s">
        <v>41</v>
      </c>
      <c r="E18" s="33" t="s">
        <v>1411</v>
      </c>
      <c r="G18" s="33">
        <v>128</v>
      </c>
      <c r="H18" s="32" t="s">
        <v>1562</v>
      </c>
    </row>
    <row r="19" spans="1:8" x14ac:dyDescent="0.2">
      <c r="A19" s="32" t="s">
        <v>1116</v>
      </c>
      <c r="B19" s="32" t="s">
        <v>40</v>
      </c>
      <c r="C19" s="32" t="s">
        <v>71</v>
      </c>
      <c r="D19" s="32" t="s">
        <v>41</v>
      </c>
      <c r="E19" s="33" t="s">
        <v>1414</v>
      </c>
      <c r="G19" s="33">
        <v>128</v>
      </c>
      <c r="H19" s="32" t="s">
        <v>1563</v>
      </c>
    </row>
    <row r="20" spans="1:8" ht="27.75" customHeight="1" x14ac:dyDescent="0.2">
      <c r="A20" s="32" t="s">
        <v>1118</v>
      </c>
      <c r="B20" s="32" t="s">
        <v>40</v>
      </c>
      <c r="C20" s="32" t="s">
        <v>71</v>
      </c>
      <c r="D20" s="32" t="s">
        <v>41</v>
      </c>
      <c r="E20" s="33" t="s">
        <v>1564</v>
      </c>
      <c r="G20" s="33">
        <v>256</v>
      </c>
      <c r="H20" s="32" t="s">
        <v>1565</v>
      </c>
    </row>
    <row r="21" spans="1:8" x14ac:dyDescent="0.2">
      <c r="A21" s="32" t="s">
        <v>1123</v>
      </c>
      <c r="B21" s="32" t="s">
        <v>40</v>
      </c>
      <c r="G21" s="33"/>
      <c r="H21" s="32" t="s">
        <v>1566</v>
      </c>
    </row>
    <row r="22" spans="1:8" x14ac:dyDescent="0.2">
      <c r="A22" s="32" t="s">
        <v>1125</v>
      </c>
      <c r="B22" s="32" t="s">
        <v>40</v>
      </c>
      <c r="G22" s="33"/>
      <c r="H22" s="32" t="s">
        <v>1566</v>
      </c>
    </row>
    <row r="23" spans="1:8" x14ac:dyDescent="0.2">
      <c r="A23" s="32" t="s">
        <v>1126</v>
      </c>
      <c r="B23" s="32" t="s">
        <v>40</v>
      </c>
      <c r="G23" s="33"/>
      <c r="H23" s="32" t="s">
        <v>1567</v>
      </c>
    </row>
    <row r="24" spans="1:8" x14ac:dyDescent="0.2">
      <c r="A24" s="32" t="s">
        <v>1127</v>
      </c>
      <c r="B24" s="32" t="s">
        <v>40</v>
      </c>
      <c r="G24" s="33"/>
      <c r="H24" s="32" t="s">
        <v>1568</v>
      </c>
    </row>
    <row r="25" spans="1:8" x14ac:dyDescent="0.2">
      <c r="A25" s="32" t="s">
        <v>1128</v>
      </c>
      <c r="B25" s="32" t="s">
        <v>40</v>
      </c>
      <c r="G25" s="33"/>
      <c r="H25" s="32" t="s">
        <v>1569</v>
      </c>
    </row>
    <row r="26" spans="1:8" x14ac:dyDescent="0.2">
      <c r="A26" s="32" t="s">
        <v>1129</v>
      </c>
      <c r="B26" s="32" t="s">
        <v>40</v>
      </c>
      <c r="G26" s="33"/>
      <c r="H26" s="32" t="s">
        <v>1570</v>
      </c>
    </row>
    <row r="27" spans="1:8" ht="27.75" customHeight="1" x14ac:dyDescent="0.2">
      <c r="A27" s="32" t="s">
        <v>1130</v>
      </c>
      <c r="B27" s="32" t="s">
        <v>40</v>
      </c>
      <c r="D27" s="32" t="s">
        <v>41</v>
      </c>
      <c r="E27" s="33" t="s">
        <v>1544</v>
      </c>
      <c r="G27" s="33">
        <v>128</v>
      </c>
      <c r="H27" s="32" t="s">
        <v>1554</v>
      </c>
    </row>
    <row r="28" spans="1:8" x14ac:dyDescent="0.2">
      <c r="A28" s="32" t="s">
        <v>1132</v>
      </c>
      <c r="B28" s="32" t="s">
        <v>40</v>
      </c>
      <c r="D28" s="32" t="s">
        <v>41</v>
      </c>
      <c r="E28" s="33" t="s">
        <v>1546</v>
      </c>
      <c r="G28" s="33">
        <v>128</v>
      </c>
      <c r="H28" s="32" t="s">
        <v>1555</v>
      </c>
    </row>
    <row r="29" spans="1:8" x14ac:dyDescent="0.2">
      <c r="A29" s="32" t="s">
        <v>1134</v>
      </c>
      <c r="B29" s="32" t="s">
        <v>40</v>
      </c>
      <c r="D29" s="32" t="s">
        <v>41</v>
      </c>
      <c r="E29" s="33" t="s">
        <v>1571</v>
      </c>
      <c r="G29" s="33">
        <v>256</v>
      </c>
      <c r="H29" s="32" t="s">
        <v>1572</v>
      </c>
    </row>
    <row r="30" spans="1:8" x14ac:dyDescent="0.2">
      <c r="A30" s="32" t="s">
        <v>1137</v>
      </c>
      <c r="B30" s="32" t="s">
        <v>40</v>
      </c>
      <c r="D30" s="32" t="s">
        <v>41</v>
      </c>
      <c r="E30" s="33" t="s">
        <v>72</v>
      </c>
      <c r="G30" s="33"/>
      <c r="H30" s="32" t="s">
        <v>1573</v>
      </c>
    </row>
    <row r="31" spans="1:8" x14ac:dyDescent="0.2">
      <c r="A31" s="32" t="s">
        <v>1139</v>
      </c>
      <c r="B31" s="32" t="s">
        <v>40</v>
      </c>
      <c r="D31" s="32" t="s">
        <v>71</v>
      </c>
      <c r="G31" s="33"/>
      <c r="H31" s="32" t="s">
        <v>1573</v>
      </c>
    </row>
    <row r="32" spans="1:8" x14ac:dyDescent="0.2">
      <c r="A32" s="32" t="s">
        <v>1140</v>
      </c>
      <c r="B32" s="32" t="s">
        <v>40</v>
      </c>
      <c r="D32" s="32" t="s">
        <v>71</v>
      </c>
      <c r="E32" s="33" t="s">
        <v>74</v>
      </c>
      <c r="G32" s="33"/>
      <c r="H32" s="32" t="s">
        <v>1574</v>
      </c>
    </row>
    <row r="33" spans="1:8" x14ac:dyDescent="0.2">
      <c r="A33" s="32" t="s">
        <v>1141</v>
      </c>
      <c r="B33" s="32" t="s">
        <v>40</v>
      </c>
      <c r="D33" s="32" t="s">
        <v>71</v>
      </c>
      <c r="E33" s="33" t="s">
        <v>76</v>
      </c>
      <c r="G33" s="33"/>
      <c r="H33" s="32" t="s">
        <v>1575</v>
      </c>
    </row>
    <row r="34" spans="1:8" x14ac:dyDescent="0.2">
      <c r="A34" s="32" t="s">
        <v>1142</v>
      </c>
      <c r="B34" s="32" t="s">
        <v>40</v>
      </c>
      <c r="D34" s="32" t="s">
        <v>71</v>
      </c>
      <c r="E34" s="33">
        <v>530068</v>
      </c>
      <c r="G34" s="33"/>
      <c r="H34" s="32" t="s">
        <v>1576</v>
      </c>
    </row>
    <row r="35" spans="1:8" x14ac:dyDescent="0.2">
      <c r="A35" s="32" t="s">
        <v>1143</v>
      </c>
      <c r="B35" s="32" t="s">
        <v>40</v>
      </c>
      <c r="D35" s="32" t="s">
        <v>41</v>
      </c>
      <c r="E35" s="33" t="s">
        <v>79</v>
      </c>
      <c r="G35" s="33"/>
      <c r="H35" s="32" t="s">
        <v>1577</v>
      </c>
    </row>
    <row r="36" spans="1:8" x14ac:dyDescent="0.2">
      <c r="A36" s="32" t="s">
        <v>1144</v>
      </c>
      <c r="B36" s="32" t="s">
        <v>40</v>
      </c>
      <c r="C36" s="32" t="s">
        <v>41</v>
      </c>
      <c r="D36" s="32" t="s">
        <v>41</v>
      </c>
      <c r="E36" s="33" t="s">
        <v>1578</v>
      </c>
      <c r="G36" s="33">
        <v>64</v>
      </c>
      <c r="H36" s="32" t="s">
        <v>1579</v>
      </c>
    </row>
    <row r="37" spans="1:8" x14ac:dyDescent="0.2">
      <c r="A37" s="32" t="s">
        <v>267</v>
      </c>
      <c r="B37" s="32" t="s">
        <v>46</v>
      </c>
      <c r="C37" s="32" t="s">
        <v>41</v>
      </c>
      <c r="D37" s="32" t="s">
        <v>41</v>
      </c>
      <c r="E37" s="33" t="s">
        <v>268</v>
      </c>
      <c r="F37" s="32" t="s">
        <v>47</v>
      </c>
      <c r="G37" s="33" t="s">
        <v>48</v>
      </c>
      <c r="H37" s="32" t="s">
        <v>267</v>
      </c>
    </row>
    <row r="38" spans="1:8" x14ac:dyDescent="0.2">
      <c r="A38" s="32" t="s">
        <v>1147</v>
      </c>
      <c r="B38" s="32" t="s">
        <v>46</v>
      </c>
      <c r="C38" s="32" t="s">
        <v>41</v>
      </c>
      <c r="D38" s="32" t="s">
        <v>41</v>
      </c>
      <c r="E38" s="33" t="s">
        <v>1580</v>
      </c>
      <c r="F38" s="32" t="s">
        <v>47</v>
      </c>
      <c r="G38" s="33" t="s">
        <v>48</v>
      </c>
      <c r="H38" s="32" t="s">
        <v>1147</v>
      </c>
    </row>
    <row r="39" spans="1:8" x14ac:dyDescent="0.2">
      <c r="A39" s="32" t="s">
        <v>1149</v>
      </c>
      <c r="B39" s="32" t="s">
        <v>258</v>
      </c>
      <c r="D39" s="32" t="s">
        <v>41</v>
      </c>
      <c r="E39" s="33" t="s">
        <v>1581</v>
      </c>
      <c r="F39" s="32" t="s">
        <v>680</v>
      </c>
      <c r="G39" s="33"/>
      <c r="H39" s="32" t="s">
        <v>1582</v>
      </c>
    </row>
    <row r="40" spans="1:8" x14ac:dyDescent="0.2">
      <c r="A40" s="32" t="s">
        <v>1151</v>
      </c>
      <c r="B40" s="32" t="s">
        <v>258</v>
      </c>
      <c r="D40" s="32" t="s">
        <v>41</v>
      </c>
      <c r="E40" s="33" t="s">
        <v>1583</v>
      </c>
      <c r="F40" s="32" t="s">
        <v>680</v>
      </c>
      <c r="G40" s="33"/>
      <c r="H40" s="32" t="s">
        <v>1584</v>
      </c>
    </row>
    <row r="41" spans="1:8" x14ac:dyDescent="0.2">
      <c r="A41" s="32" t="s">
        <v>1153</v>
      </c>
      <c r="B41" s="32" t="s">
        <v>40</v>
      </c>
      <c r="D41" s="32" t="s">
        <v>41</v>
      </c>
      <c r="E41" s="33">
        <v>1</v>
      </c>
      <c r="G41" s="33">
        <v>64</v>
      </c>
      <c r="H41" s="32" t="s">
        <v>1585</v>
      </c>
    </row>
    <row r="42" spans="1:8" x14ac:dyDescent="0.2">
      <c r="A42" s="32" t="s">
        <v>1586</v>
      </c>
      <c r="B42" s="32" t="s">
        <v>1559</v>
      </c>
      <c r="C42" s="32" t="s">
        <v>41</v>
      </c>
      <c r="D42" s="32" t="s">
        <v>41</v>
      </c>
      <c r="E42" s="33" t="s">
        <v>1560</v>
      </c>
      <c r="G42" s="33"/>
      <c r="H42" s="32" t="s">
        <v>1587</v>
      </c>
    </row>
    <row r="43" spans="1:8" x14ac:dyDescent="0.2">
      <c r="A43" s="32" t="s">
        <v>416</v>
      </c>
      <c r="B43" s="32" t="s">
        <v>40</v>
      </c>
      <c r="C43" s="32" t="s">
        <v>41</v>
      </c>
      <c r="D43" s="32" t="s">
        <v>41</v>
      </c>
      <c r="E43" s="33" t="s">
        <v>1588</v>
      </c>
      <c r="G43" s="33">
        <v>128</v>
      </c>
      <c r="H43" s="32" t="s">
        <v>416</v>
      </c>
    </row>
    <row r="44" spans="1:8" x14ac:dyDescent="0.2">
      <c r="A44" s="32" t="s">
        <v>1162</v>
      </c>
      <c r="B44" s="32" t="s">
        <v>262</v>
      </c>
      <c r="C44" s="32" t="s">
        <v>41</v>
      </c>
      <c r="D44" s="32" t="s">
        <v>41</v>
      </c>
      <c r="E44" s="33">
        <v>1000</v>
      </c>
      <c r="F44" s="32" t="s">
        <v>263</v>
      </c>
      <c r="G44" s="33"/>
      <c r="H44" s="32" t="s">
        <v>1589</v>
      </c>
    </row>
    <row r="45" spans="1:8" x14ac:dyDescent="0.2">
      <c r="A45" s="32" t="s">
        <v>1015</v>
      </c>
      <c r="B45" s="32" t="s">
        <v>262</v>
      </c>
      <c r="F45" s="32" t="s">
        <v>263</v>
      </c>
      <c r="G45" s="33"/>
      <c r="H45" s="32" t="s">
        <v>1590</v>
      </c>
    </row>
    <row r="46" spans="1:8" x14ac:dyDescent="0.2">
      <c r="A46" s="32" t="s">
        <v>1165</v>
      </c>
      <c r="B46" s="32" t="s">
        <v>46</v>
      </c>
      <c r="D46" s="32" t="s">
        <v>41</v>
      </c>
      <c r="E46" s="33" t="s">
        <v>498</v>
      </c>
      <c r="F46" s="32" t="s">
        <v>47</v>
      </c>
      <c r="G46" s="33" t="s">
        <v>48</v>
      </c>
      <c r="H46" s="32" t="s">
        <v>1591</v>
      </c>
    </row>
    <row r="47" spans="1:8" x14ac:dyDescent="0.2">
      <c r="A47" s="32" t="s">
        <v>1166</v>
      </c>
      <c r="B47" s="32" t="s">
        <v>262</v>
      </c>
      <c r="F47" s="32" t="s">
        <v>263</v>
      </c>
      <c r="G47" s="33"/>
      <c r="H47" s="32" t="s">
        <v>1167</v>
      </c>
    </row>
    <row r="48" spans="1:8" x14ac:dyDescent="0.2">
      <c r="A48" s="32" t="s">
        <v>245</v>
      </c>
      <c r="B48" s="32" t="s">
        <v>40</v>
      </c>
      <c r="D48" s="32" t="s">
        <v>41</v>
      </c>
      <c r="E48" s="33" t="s">
        <v>246</v>
      </c>
      <c r="G48" s="33">
        <v>64</v>
      </c>
      <c r="H48" s="32" t="s">
        <v>1592</v>
      </c>
    </row>
    <row r="49" spans="1:8" x14ac:dyDescent="0.2">
      <c r="A49" s="32" t="s">
        <v>582</v>
      </c>
      <c r="B49" s="32" t="s">
        <v>40</v>
      </c>
      <c r="G49" s="33">
        <v>64</v>
      </c>
      <c r="H49" s="32" t="s">
        <v>1593</v>
      </c>
    </row>
    <row r="50" spans="1:8" x14ac:dyDescent="0.2">
      <c r="A50" s="32" t="s">
        <v>547</v>
      </c>
      <c r="B50" s="32" t="s">
        <v>40</v>
      </c>
      <c r="G50" s="33">
        <v>64</v>
      </c>
      <c r="H50" s="32" t="s">
        <v>1594</v>
      </c>
    </row>
    <row r="51" spans="1:8" x14ac:dyDescent="0.2">
      <c r="A51" s="32" t="s">
        <v>1171</v>
      </c>
      <c r="B51" s="32" t="s">
        <v>114</v>
      </c>
      <c r="D51" s="32" t="s">
        <v>41</v>
      </c>
      <c r="E51" s="33">
        <v>0</v>
      </c>
      <c r="F51" s="32" t="s">
        <v>115</v>
      </c>
      <c r="G51" s="33">
        <v>1</v>
      </c>
      <c r="H51" s="32" t="s">
        <v>1595</v>
      </c>
    </row>
    <row r="52" spans="1:8" x14ac:dyDescent="0.2">
      <c r="A52" s="32" t="s">
        <v>1174</v>
      </c>
      <c r="B52" s="32" t="s">
        <v>40</v>
      </c>
      <c r="D52" s="32" t="s">
        <v>41</v>
      </c>
      <c r="E52" s="33" t="s">
        <v>1596</v>
      </c>
      <c r="G52" s="33"/>
    </row>
    <row r="53" spans="1:8" x14ac:dyDescent="0.2">
      <c r="A53" s="32" t="s">
        <v>1176</v>
      </c>
      <c r="B53" s="32" t="s">
        <v>40</v>
      </c>
      <c r="D53" s="32" t="s">
        <v>71</v>
      </c>
      <c r="G53" s="33"/>
    </row>
    <row r="54" spans="1:8" x14ac:dyDescent="0.2">
      <c r="A54" s="32" t="s">
        <v>1177</v>
      </c>
      <c r="B54" s="32" t="s">
        <v>40</v>
      </c>
      <c r="D54" s="32" t="s">
        <v>71</v>
      </c>
      <c r="E54" s="33" t="s">
        <v>107</v>
      </c>
      <c r="G54" s="33"/>
    </row>
    <row r="55" spans="1:8" x14ac:dyDescent="0.2">
      <c r="A55" s="32" t="s">
        <v>1178</v>
      </c>
      <c r="B55" s="32" t="s">
        <v>40</v>
      </c>
      <c r="D55" s="32" t="s">
        <v>71</v>
      </c>
      <c r="E55" s="33" t="s">
        <v>107</v>
      </c>
      <c r="G55" s="33"/>
    </row>
    <row r="56" spans="1:8" x14ac:dyDescent="0.2">
      <c r="A56" s="32" t="s">
        <v>1179</v>
      </c>
      <c r="B56" s="32" t="s">
        <v>40</v>
      </c>
      <c r="D56" s="32" t="s">
        <v>71</v>
      </c>
      <c r="E56" s="33">
        <v>6665</v>
      </c>
      <c r="G56" s="33"/>
    </row>
    <row r="57" spans="1:8" x14ac:dyDescent="0.2">
      <c r="A57" s="32" t="s">
        <v>1180</v>
      </c>
      <c r="B57" s="32" t="s">
        <v>40</v>
      </c>
      <c r="D57" s="32" t="s">
        <v>41</v>
      </c>
      <c r="E57" s="33" t="s">
        <v>111</v>
      </c>
      <c r="G57" s="33"/>
    </row>
    <row r="58" spans="1:8" x14ac:dyDescent="0.2">
      <c r="A58" s="32" t="s">
        <v>1181</v>
      </c>
      <c r="B58" s="32" t="s">
        <v>40</v>
      </c>
      <c r="D58" s="32" t="s">
        <v>41</v>
      </c>
      <c r="E58" s="33" t="s">
        <v>1596</v>
      </c>
      <c r="G58" s="33"/>
    </row>
    <row r="59" spans="1:8" x14ac:dyDescent="0.2">
      <c r="A59" s="32" t="s">
        <v>1183</v>
      </c>
      <c r="B59" s="32" t="s">
        <v>40</v>
      </c>
      <c r="D59" s="32" t="s">
        <v>71</v>
      </c>
      <c r="G59" s="33"/>
    </row>
    <row r="60" spans="1:8" x14ac:dyDescent="0.2">
      <c r="A60" s="32" t="s">
        <v>1184</v>
      </c>
      <c r="B60" s="32" t="s">
        <v>40</v>
      </c>
      <c r="D60" s="32" t="s">
        <v>71</v>
      </c>
      <c r="E60" s="33" t="s">
        <v>107</v>
      </c>
      <c r="G60" s="33"/>
    </row>
    <row r="61" spans="1:8" x14ac:dyDescent="0.2">
      <c r="A61" s="32" t="s">
        <v>1185</v>
      </c>
      <c r="B61" s="32" t="s">
        <v>40</v>
      </c>
      <c r="D61" s="32" t="s">
        <v>71</v>
      </c>
      <c r="E61" s="33" t="s">
        <v>107</v>
      </c>
      <c r="G61" s="33"/>
    </row>
    <row r="62" spans="1:8" x14ac:dyDescent="0.2">
      <c r="A62" s="32" t="s">
        <v>1186</v>
      </c>
      <c r="B62" s="32" t="s">
        <v>40</v>
      </c>
      <c r="D62" s="32" t="s">
        <v>71</v>
      </c>
      <c r="E62" s="33">
        <v>6665</v>
      </c>
      <c r="G62" s="33"/>
    </row>
    <row r="63" spans="1:8" x14ac:dyDescent="0.2">
      <c r="A63" s="32" t="s">
        <v>1187</v>
      </c>
      <c r="B63" s="32" t="s">
        <v>40</v>
      </c>
      <c r="D63" s="32" t="s">
        <v>41</v>
      </c>
      <c r="E63" s="33" t="s">
        <v>111</v>
      </c>
      <c r="G63" s="33"/>
    </row>
    <row r="64" spans="1:8" x14ac:dyDescent="0.2">
      <c r="A64" s="32" t="s">
        <v>1188</v>
      </c>
      <c r="B64" s="32" t="s">
        <v>40</v>
      </c>
      <c r="D64" s="32" t="s">
        <v>41</v>
      </c>
      <c r="E64" s="33" t="s">
        <v>1596</v>
      </c>
      <c r="G64" s="33"/>
    </row>
    <row r="65" spans="1:8" x14ac:dyDescent="0.2">
      <c r="A65" s="32" t="s">
        <v>1190</v>
      </c>
      <c r="B65" s="32" t="s">
        <v>40</v>
      </c>
      <c r="D65" s="32" t="s">
        <v>71</v>
      </c>
      <c r="G65" s="33"/>
    </row>
    <row r="66" spans="1:8" x14ac:dyDescent="0.2">
      <c r="A66" s="32" t="s">
        <v>1191</v>
      </c>
      <c r="B66" s="32" t="s">
        <v>40</v>
      </c>
      <c r="D66" s="32" t="s">
        <v>71</v>
      </c>
      <c r="E66" s="33" t="s">
        <v>107</v>
      </c>
      <c r="G66" s="33"/>
    </row>
    <row r="67" spans="1:8" x14ac:dyDescent="0.2">
      <c r="A67" s="32" t="s">
        <v>1192</v>
      </c>
      <c r="B67" s="32" t="s">
        <v>40</v>
      </c>
      <c r="D67" s="32" t="s">
        <v>71</v>
      </c>
      <c r="E67" s="33" t="s">
        <v>107</v>
      </c>
      <c r="G67" s="33"/>
    </row>
    <row r="68" spans="1:8" x14ac:dyDescent="0.2">
      <c r="A68" s="32" t="s">
        <v>1193</v>
      </c>
      <c r="B68" s="32" t="s">
        <v>40</v>
      </c>
      <c r="D68" s="32" t="s">
        <v>71</v>
      </c>
      <c r="E68" s="33">
        <v>6665</v>
      </c>
      <c r="G68" s="33"/>
    </row>
    <row r="69" spans="1:8" x14ac:dyDescent="0.2">
      <c r="A69" s="32" t="s">
        <v>1194</v>
      </c>
      <c r="B69" s="32" t="s">
        <v>40</v>
      </c>
      <c r="D69" s="32" t="s">
        <v>41</v>
      </c>
      <c r="E69" s="33" t="s">
        <v>111</v>
      </c>
      <c r="G69" s="33"/>
    </row>
    <row r="70" spans="1:8" x14ac:dyDescent="0.2">
      <c r="A70" s="32" t="s">
        <v>1197</v>
      </c>
      <c r="B70" s="32" t="s">
        <v>40</v>
      </c>
      <c r="G70" s="33">
        <v>64</v>
      </c>
      <c r="H70" s="32" t="s">
        <v>1597</v>
      </c>
    </row>
    <row r="71" spans="1:8" x14ac:dyDescent="0.2">
      <c r="A71" s="32" t="s">
        <v>1598</v>
      </c>
      <c r="B71" s="32" t="s">
        <v>1559</v>
      </c>
      <c r="D71" s="32" t="s">
        <v>41</v>
      </c>
      <c r="E71" s="33" t="s">
        <v>1560</v>
      </c>
      <c r="G71" s="33"/>
      <c r="H71" s="32" t="s">
        <v>1599</v>
      </c>
    </row>
    <row r="72" spans="1:8" x14ac:dyDescent="0.2">
      <c r="A72" s="32" t="s">
        <v>1198</v>
      </c>
      <c r="B72" s="32" t="s">
        <v>40</v>
      </c>
      <c r="G72" s="33">
        <v>64</v>
      </c>
      <c r="H72" s="32" t="s">
        <v>1600</v>
      </c>
    </row>
    <row r="73" spans="1:8" x14ac:dyDescent="0.2">
      <c r="A73" s="32" t="s">
        <v>1200</v>
      </c>
      <c r="B73" s="32" t="s">
        <v>40</v>
      </c>
      <c r="G73" s="33">
        <v>64</v>
      </c>
      <c r="H73" s="32" t="s">
        <v>1601</v>
      </c>
    </row>
    <row r="74" spans="1:8" x14ac:dyDescent="0.2">
      <c r="A74" s="32" t="s">
        <v>1202</v>
      </c>
      <c r="B74" s="32" t="s">
        <v>40</v>
      </c>
      <c r="G74" s="33">
        <v>64</v>
      </c>
      <c r="H74" s="32" t="s">
        <v>1602</v>
      </c>
    </row>
    <row r="75" spans="1:8" x14ac:dyDescent="0.2">
      <c r="A75" s="32" t="s">
        <v>1603</v>
      </c>
      <c r="B75" s="32" t="s">
        <v>1559</v>
      </c>
      <c r="D75" s="32" t="s">
        <v>41</v>
      </c>
      <c r="E75" s="33" t="s">
        <v>1560</v>
      </c>
      <c r="G75" s="33"/>
      <c r="H75" s="32" t="s">
        <v>1604</v>
      </c>
    </row>
    <row r="76" spans="1:8" x14ac:dyDescent="0.2">
      <c r="A76" s="32" t="s">
        <v>1203</v>
      </c>
      <c r="B76" s="32" t="s">
        <v>262</v>
      </c>
      <c r="F76" s="32" t="s">
        <v>263</v>
      </c>
      <c r="G76" s="33"/>
      <c r="H76" s="32" t="s">
        <v>1605</v>
      </c>
    </row>
    <row r="77" spans="1:8" x14ac:dyDescent="0.2">
      <c r="A77" s="32" t="s">
        <v>1205</v>
      </c>
      <c r="B77" s="32" t="s">
        <v>262</v>
      </c>
      <c r="F77" s="32" t="s">
        <v>263</v>
      </c>
      <c r="G77" s="33"/>
      <c r="H77" s="32" t="s">
        <v>1606</v>
      </c>
    </row>
    <row r="78" spans="1:8" x14ac:dyDescent="0.2">
      <c r="A78" s="32" t="s">
        <v>1207</v>
      </c>
      <c r="B78" s="32" t="s">
        <v>262</v>
      </c>
      <c r="F78" s="32" t="s">
        <v>263</v>
      </c>
      <c r="G78" s="33"/>
      <c r="H78" s="32" t="s">
        <v>1607</v>
      </c>
    </row>
    <row r="79" spans="1:8" x14ac:dyDescent="0.2">
      <c r="A79" s="32" t="s">
        <v>1209</v>
      </c>
      <c r="B79" s="32" t="s">
        <v>262</v>
      </c>
      <c r="F79" s="32" t="s">
        <v>263</v>
      </c>
      <c r="G79" s="33"/>
      <c r="H79" s="32" t="s">
        <v>1608</v>
      </c>
    </row>
    <row r="80" spans="1:8" x14ac:dyDescent="0.2">
      <c r="A80" s="32" t="s">
        <v>1211</v>
      </c>
      <c r="B80" s="32" t="s">
        <v>258</v>
      </c>
      <c r="F80" s="32" t="s">
        <v>680</v>
      </c>
      <c r="G80" s="33"/>
      <c r="H80" s="32" t="s">
        <v>1609</v>
      </c>
    </row>
    <row r="81" spans="1:8" x14ac:dyDescent="0.2">
      <c r="A81" s="32" t="s">
        <v>1213</v>
      </c>
      <c r="B81" s="32" t="s">
        <v>258</v>
      </c>
      <c r="F81" s="32" t="s">
        <v>680</v>
      </c>
      <c r="G81" s="33"/>
      <c r="H81" s="32" t="s">
        <v>1610</v>
      </c>
    </row>
    <row r="82" spans="1:8" x14ac:dyDescent="0.2">
      <c r="A82" s="32" t="s">
        <v>1215</v>
      </c>
      <c r="B82" s="32" t="s">
        <v>271</v>
      </c>
      <c r="F82" s="32" t="s">
        <v>61</v>
      </c>
      <c r="G82" s="33"/>
      <c r="H82" s="32" t="s">
        <v>1216</v>
      </c>
    </row>
    <row r="83" spans="1:8" x14ac:dyDescent="0.2">
      <c r="A83" s="32" t="s">
        <v>1217</v>
      </c>
      <c r="B83" s="32" t="s">
        <v>40</v>
      </c>
      <c r="G83" s="33">
        <v>64</v>
      </c>
      <c r="H83" s="32" t="s">
        <v>1611</v>
      </c>
    </row>
    <row r="84" spans="1:8" x14ac:dyDescent="0.2">
      <c r="A84" s="32" t="s">
        <v>1219</v>
      </c>
      <c r="B84" s="32" t="s">
        <v>40</v>
      </c>
      <c r="G84" s="33">
        <v>64</v>
      </c>
      <c r="H84" s="32" t="s">
        <v>1612</v>
      </c>
    </row>
    <row r="85" spans="1:8" x14ac:dyDescent="0.2">
      <c r="A85" s="32" t="s">
        <v>1221</v>
      </c>
      <c r="B85" s="32" t="s">
        <v>40</v>
      </c>
      <c r="G85" s="33">
        <v>64</v>
      </c>
      <c r="H85" s="32" t="s">
        <v>1613</v>
      </c>
    </row>
    <row r="86" spans="1:8" x14ac:dyDescent="0.2">
      <c r="A86" s="32" t="s">
        <v>1223</v>
      </c>
      <c r="B86" s="32" t="s">
        <v>114</v>
      </c>
      <c r="D86" s="32" t="s">
        <v>41</v>
      </c>
      <c r="E86" s="33">
        <v>0</v>
      </c>
      <c r="F86" s="32" t="s">
        <v>115</v>
      </c>
      <c r="G86" s="33">
        <v>1</v>
      </c>
      <c r="H86" s="32" t="s">
        <v>1224</v>
      </c>
    </row>
    <row r="87" spans="1:8" x14ac:dyDescent="0.2">
      <c r="A87" s="32" t="s">
        <v>1225</v>
      </c>
      <c r="B87" s="32" t="s">
        <v>114</v>
      </c>
      <c r="F87" s="32" t="s">
        <v>115</v>
      </c>
      <c r="G87" s="33">
        <v>1</v>
      </c>
      <c r="H87" s="32" t="s">
        <v>1226</v>
      </c>
    </row>
    <row r="88" spans="1:8" x14ac:dyDescent="0.2">
      <c r="A88" s="32" t="s">
        <v>1227</v>
      </c>
      <c r="B88" s="32" t="s">
        <v>114</v>
      </c>
      <c r="F88" s="32" t="s">
        <v>115</v>
      </c>
      <c r="G88" s="33">
        <v>1</v>
      </c>
      <c r="H88" s="32" t="s">
        <v>1228</v>
      </c>
    </row>
    <row r="89" spans="1:8" x14ac:dyDescent="0.2">
      <c r="A89" s="32" t="s">
        <v>1229</v>
      </c>
      <c r="B89" s="32" t="s">
        <v>114</v>
      </c>
      <c r="D89" s="32" t="s">
        <v>41</v>
      </c>
      <c r="E89" s="33">
        <v>0</v>
      </c>
      <c r="F89" s="32" t="s">
        <v>115</v>
      </c>
      <c r="G89" s="33">
        <v>1</v>
      </c>
      <c r="H89" s="32" t="s">
        <v>1230</v>
      </c>
    </row>
    <row r="90" spans="1:8" x14ac:dyDescent="0.2">
      <c r="A90" s="32" t="s">
        <v>1231</v>
      </c>
      <c r="B90" s="32" t="s">
        <v>114</v>
      </c>
      <c r="D90" s="32" t="s">
        <v>41</v>
      </c>
      <c r="E90" s="33">
        <v>0</v>
      </c>
      <c r="F90" s="32" t="s">
        <v>115</v>
      </c>
      <c r="G90" s="33">
        <v>1</v>
      </c>
      <c r="H90" s="32" t="s">
        <v>1232</v>
      </c>
    </row>
    <row r="91" spans="1:8" x14ac:dyDescent="0.2">
      <c r="A91" s="32" t="s">
        <v>239</v>
      </c>
      <c r="B91" s="32" t="s">
        <v>40</v>
      </c>
      <c r="G91" s="33">
        <v>64</v>
      </c>
      <c r="H91" s="32" t="s">
        <v>240</v>
      </c>
    </row>
    <row r="92" spans="1:8" x14ac:dyDescent="0.2">
      <c r="A92" s="32" t="s">
        <v>996</v>
      </c>
      <c r="B92" s="32" t="s">
        <v>40</v>
      </c>
      <c r="G92" s="33">
        <v>64</v>
      </c>
      <c r="H92" s="32" t="s">
        <v>1234</v>
      </c>
    </row>
    <row r="93" spans="1:8" x14ac:dyDescent="0.2">
      <c r="A93" s="32" t="s">
        <v>998</v>
      </c>
      <c r="B93" s="32" t="s">
        <v>40</v>
      </c>
      <c r="G93" s="33">
        <v>64</v>
      </c>
      <c r="H93" s="32" t="s">
        <v>1235</v>
      </c>
    </row>
    <row r="94" spans="1:8" x14ac:dyDescent="0.2">
      <c r="A94" s="32" t="s">
        <v>1236</v>
      </c>
      <c r="B94" s="32" t="s">
        <v>258</v>
      </c>
      <c r="F94" s="32" t="s">
        <v>680</v>
      </c>
      <c r="G94" s="33"/>
      <c r="H94" s="32" t="s">
        <v>1237</v>
      </c>
    </row>
    <row r="95" spans="1:8" x14ac:dyDescent="0.2">
      <c r="A95" s="32" t="s">
        <v>1238</v>
      </c>
      <c r="B95" s="32" t="s">
        <v>258</v>
      </c>
      <c r="F95" s="32" t="s">
        <v>680</v>
      </c>
      <c r="G95" s="33"/>
      <c r="H95" s="32" t="s">
        <v>1239</v>
      </c>
    </row>
    <row r="96" spans="1:8" x14ac:dyDescent="0.2">
      <c r="A96" s="32" t="s">
        <v>1240</v>
      </c>
      <c r="B96" s="32" t="s">
        <v>258</v>
      </c>
      <c r="F96" s="32" t="s">
        <v>680</v>
      </c>
      <c r="G96" s="33"/>
      <c r="H96" s="32" t="s">
        <v>1241</v>
      </c>
    </row>
    <row r="97" spans="1:8" x14ac:dyDescent="0.2">
      <c r="A97" s="32" t="s">
        <v>1242</v>
      </c>
      <c r="B97" s="32" t="s">
        <v>258</v>
      </c>
      <c r="F97" s="32" t="s">
        <v>680</v>
      </c>
      <c r="G97" s="33"/>
      <c r="H97" s="32" t="s">
        <v>1243</v>
      </c>
    </row>
    <row r="98" spans="1:8" x14ac:dyDescent="0.2">
      <c r="A98" s="32" t="s">
        <v>1244</v>
      </c>
      <c r="B98" s="32" t="s">
        <v>258</v>
      </c>
      <c r="F98" s="32" t="s">
        <v>680</v>
      </c>
      <c r="G98" s="33"/>
      <c r="H98" s="32" t="s">
        <v>1245</v>
      </c>
    </row>
    <row r="99" spans="1:8" x14ac:dyDescent="0.2">
      <c r="A99" s="32" t="s">
        <v>1283</v>
      </c>
      <c r="B99" s="32" t="s">
        <v>262</v>
      </c>
      <c r="F99" s="32" t="s">
        <v>263</v>
      </c>
      <c r="G99" s="33"/>
      <c r="H99" s="32" t="s">
        <v>1284</v>
      </c>
    </row>
    <row r="100" spans="1:8" x14ac:dyDescent="0.2">
      <c r="A100" s="32" t="s">
        <v>1285</v>
      </c>
      <c r="B100" s="32" t="s">
        <v>46</v>
      </c>
      <c r="F100" s="32" t="s">
        <v>47</v>
      </c>
      <c r="G100" s="33" t="s">
        <v>48</v>
      </c>
      <c r="H100" s="32" t="s">
        <v>1286</v>
      </c>
    </row>
    <row r="101" spans="1:8" x14ac:dyDescent="0.2">
      <c r="A101" s="32" t="s">
        <v>1614</v>
      </c>
      <c r="B101" s="32" t="s">
        <v>258</v>
      </c>
      <c r="F101" s="32" t="s">
        <v>680</v>
      </c>
      <c r="G101" s="33"/>
      <c r="H101" s="32" t="s">
        <v>1615</v>
      </c>
    </row>
    <row r="102" spans="1:8" x14ac:dyDescent="0.2">
      <c r="A102" s="32" t="s">
        <v>1616</v>
      </c>
      <c r="B102" s="32" t="s">
        <v>40</v>
      </c>
      <c r="G102" s="33">
        <v>512</v>
      </c>
      <c r="H102" s="32" t="s">
        <v>1617</v>
      </c>
    </row>
    <row r="103" spans="1:8" x14ac:dyDescent="0.2">
      <c r="A103" s="32" t="s">
        <v>1038</v>
      </c>
      <c r="B103" s="32" t="s">
        <v>40</v>
      </c>
      <c r="D103" s="32" t="s">
        <v>41</v>
      </c>
      <c r="E103" s="33" t="s">
        <v>885</v>
      </c>
      <c r="G103" s="33">
        <v>128</v>
      </c>
      <c r="H103" s="32" t="s">
        <v>1368</v>
      </c>
    </row>
    <row r="104" spans="1:8" x14ac:dyDescent="0.2">
      <c r="A104" s="32" t="s">
        <v>1040</v>
      </c>
      <c r="B104" s="32" t="s">
        <v>40</v>
      </c>
      <c r="D104" s="32" t="s">
        <v>41</v>
      </c>
      <c r="E104" s="33" t="s">
        <v>669</v>
      </c>
      <c r="G104" s="33">
        <v>128</v>
      </c>
      <c r="H104" s="32" t="s">
        <v>1368</v>
      </c>
    </row>
    <row r="105" spans="1:8" x14ac:dyDescent="0.2">
      <c r="A105" s="32" t="s">
        <v>1041</v>
      </c>
      <c r="B105" s="32" t="s">
        <v>40</v>
      </c>
      <c r="G105" s="33">
        <v>128</v>
      </c>
      <c r="H105" s="32" t="s">
        <v>1368</v>
      </c>
    </row>
    <row r="106" spans="1:8" x14ac:dyDescent="0.2">
      <c r="A106" s="32" t="s">
        <v>1042</v>
      </c>
      <c r="B106" s="32" t="s">
        <v>40</v>
      </c>
      <c r="G106" s="33">
        <v>128</v>
      </c>
      <c r="H106" s="32" t="s">
        <v>1368</v>
      </c>
    </row>
    <row r="107" spans="1:8" x14ac:dyDescent="0.2">
      <c r="A107" s="32" t="s">
        <v>1043</v>
      </c>
      <c r="B107" s="32" t="s">
        <v>40</v>
      </c>
      <c r="G107" s="33">
        <v>128</v>
      </c>
      <c r="H107" s="32" t="s">
        <v>1368</v>
      </c>
    </row>
    <row r="108" spans="1:8" x14ac:dyDescent="0.2">
      <c r="A108" s="32" t="s">
        <v>1044</v>
      </c>
      <c r="B108" s="32" t="s">
        <v>40</v>
      </c>
      <c r="G108" s="33">
        <v>128</v>
      </c>
      <c r="H108" s="32" t="s">
        <v>1368</v>
      </c>
    </row>
    <row r="109" spans="1:8" x14ac:dyDescent="0.2">
      <c r="A109" s="32" t="s">
        <v>1045</v>
      </c>
      <c r="B109" s="32" t="s">
        <v>40</v>
      </c>
      <c r="G109" s="33">
        <v>128</v>
      </c>
      <c r="H109" s="32" t="s">
        <v>1368</v>
      </c>
    </row>
    <row r="110" spans="1:8" x14ac:dyDescent="0.2">
      <c r="A110" s="32" t="s">
        <v>1046</v>
      </c>
      <c r="B110" s="32" t="s">
        <v>40</v>
      </c>
      <c r="G110" s="33">
        <v>128</v>
      </c>
      <c r="H110" s="32" t="s">
        <v>1368</v>
      </c>
    </row>
    <row r="111" spans="1:8" x14ac:dyDescent="0.2">
      <c r="A111" s="32" t="s">
        <v>1359</v>
      </c>
      <c r="B111" s="32" t="s">
        <v>40</v>
      </c>
      <c r="G111" s="33">
        <v>128</v>
      </c>
      <c r="H111" s="32" t="s">
        <v>1360</v>
      </c>
    </row>
    <row r="112" spans="1:8" x14ac:dyDescent="0.2">
      <c r="A112" s="32" t="s">
        <v>1361</v>
      </c>
      <c r="B112" s="32" t="s">
        <v>40</v>
      </c>
      <c r="G112" s="33">
        <v>128</v>
      </c>
      <c r="H112" s="32" t="s">
        <v>1360</v>
      </c>
    </row>
    <row r="113" spans="1:8" x14ac:dyDescent="0.2">
      <c r="A113" s="32" t="s">
        <v>1362</v>
      </c>
      <c r="B113" s="32" t="s">
        <v>40</v>
      </c>
      <c r="G113" s="33">
        <v>128</v>
      </c>
      <c r="H113" s="32" t="s">
        <v>1360</v>
      </c>
    </row>
    <row r="114" spans="1:8" x14ac:dyDescent="0.2">
      <c r="A114" s="32" t="s">
        <v>1363</v>
      </c>
      <c r="B114" s="32" t="s">
        <v>40</v>
      </c>
      <c r="G114" s="33">
        <v>128</v>
      </c>
      <c r="H114" s="32" t="s">
        <v>1360</v>
      </c>
    </row>
    <row r="115" spans="1:8" x14ac:dyDescent="0.2">
      <c r="A115" s="32" t="s">
        <v>1364</v>
      </c>
      <c r="B115" s="32" t="s">
        <v>40</v>
      </c>
      <c r="G115" s="33">
        <v>128</v>
      </c>
      <c r="H115" s="32" t="s">
        <v>1360</v>
      </c>
    </row>
    <row r="116" spans="1:8" x14ac:dyDescent="0.2">
      <c r="A116" s="32" t="s">
        <v>1365</v>
      </c>
      <c r="B116" s="32" t="s">
        <v>40</v>
      </c>
      <c r="G116" s="33">
        <v>128</v>
      </c>
      <c r="H116" s="32" t="s">
        <v>1360</v>
      </c>
    </row>
    <row r="117" spans="1:8" x14ac:dyDescent="0.2">
      <c r="A117" s="32" t="s">
        <v>1366</v>
      </c>
      <c r="B117" s="32" t="s">
        <v>40</v>
      </c>
      <c r="G117" s="33">
        <v>128</v>
      </c>
      <c r="H117" s="32" t="s">
        <v>1360</v>
      </c>
    </row>
    <row r="118" spans="1:8" x14ac:dyDescent="0.2">
      <c r="A118" s="32" t="s">
        <v>1367</v>
      </c>
      <c r="B118" s="32" t="s">
        <v>40</v>
      </c>
      <c r="G118" s="33">
        <v>128</v>
      </c>
      <c r="H118" s="32" t="s">
        <v>1360</v>
      </c>
    </row>
    <row r="119" spans="1:8" x14ac:dyDescent="0.2">
      <c r="A119" s="32" t="s">
        <v>1371</v>
      </c>
      <c r="B119" s="32" t="s">
        <v>40</v>
      </c>
      <c r="G119" s="33">
        <v>64</v>
      </c>
      <c r="H119" s="32" t="s">
        <v>1372</v>
      </c>
    </row>
    <row r="120" spans="1:8" x14ac:dyDescent="0.2">
      <c r="A120" s="32" t="s">
        <v>1373</v>
      </c>
      <c r="B120" s="32" t="s">
        <v>40</v>
      </c>
      <c r="G120" s="33">
        <v>128</v>
      </c>
      <c r="H120" s="32" t="s">
        <v>1372</v>
      </c>
    </row>
    <row r="121" spans="1:8" x14ac:dyDescent="0.2">
      <c r="A121" s="32" t="s">
        <v>1374</v>
      </c>
      <c r="B121" s="32" t="s">
        <v>40</v>
      </c>
      <c r="G121" s="33">
        <v>128</v>
      </c>
      <c r="H121" s="32" t="s">
        <v>1372</v>
      </c>
    </row>
    <row r="122" spans="1:8" x14ac:dyDescent="0.2">
      <c r="A122" s="32" t="s">
        <v>1375</v>
      </c>
      <c r="B122" s="32" t="s">
        <v>40</v>
      </c>
      <c r="G122" s="33">
        <v>64</v>
      </c>
      <c r="H122" s="32" t="s">
        <v>1376</v>
      </c>
    </row>
    <row r="123" spans="1:8" x14ac:dyDescent="0.2">
      <c r="A123" s="32" t="s">
        <v>1377</v>
      </c>
      <c r="B123" s="32" t="s">
        <v>46</v>
      </c>
      <c r="D123" s="32" t="s">
        <v>41</v>
      </c>
      <c r="E123" s="33" t="s">
        <v>1578</v>
      </c>
      <c r="F123" s="32" t="s">
        <v>47</v>
      </c>
      <c r="G123" s="33" t="s">
        <v>48</v>
      </c>
      <c r="H123" s="32" t="s">
        <v>1377</v>
      </c>
    </row>
    <row r="124" spans="1:8" x14ac:dyDescent="0.2">
      <c r="A124" s="32" t="s">
        <v>1618</v>
      </c>
      <c r="B124" s="32" t="s">
        <v>258</v>
      </c>
      <c r="F124" s="32" t="s">
        <v>680</v>
      </c>
      <c r="G124" s="33"/>
      <c r="H124" s="32" t="s">
        <v>1619</v>
      </c>
    </row>
    <row r="125" spans="1:8" x14ac:dyDescent="0.2">
      <c r="A125" s="32" t="s">
        <v>1620</v>
      </c>
      <c r="B125" s="32" t="s">
        <v>258</v>
      </c>
      <c r="F125" s="32" t="s">
        <v>680</v>
      </c>
      <c r="G125" s="33"/>
      <c r="H125" s="32" t="s">
        <v>1621</v>
      </c>
    </row>
    <row r="126" spans="1:8" x14ac:dyDescent="0.2">
      <c r="A126" s="32" t="s">
        <v>1622</v>
      </c>
      <c r="B126" s="32" t="s">
        <v>258</v>
      </c>
      <c r="F126" s="32" t="s">
        <v>680</v>
      </c>
      <c r="G126" s="33"/>
      <c r="H126" s="32" t="s">
        <v>1623</v>
      </c>
    </row>
    <row r="127" spans="1:8" x14ac:dyDescent="0.2">
      <c r="A127" s="32" t="s">
        <v>1624</v>
      </c>
      <c r="B127" s="32" t="s">
        <v>258</v>
      </c>
      <c r="F127" s="32" t="s">
        <v>680</v>
      </c>
      <c r="G127" s="33"/>
      <c r="H127" s="32" t="s">
        <v>1625</v>
      </c>
    </row>
    <row r="128" spans="1:8" x14ac:dyDescent="0.2">
      <c r="A128" s="32" t="s">
        <v>1626</v>
      </c>
      <c r="B128" s="32" t="s">
        <v>258</v>
      </c>
      <c r="F128" s="32" t="s">
        <v>680</v>
      </c>
      <c r="G128" s="33"/>
      <c r="H128" s="32" t="s">
        <v>1627</v>
      </c>
    </row>
    <row r="129" spans="1:8" x14ac:dyDescent="0.2">
      <c r="A129" s="32" t="s">
        <v>1628</v>
      </c>
      <c r="B129" s="32" t="s">
        <v>258</v>
      </c>
      <c r="F129" s="32" t="s">
        <v>680</v>
      </c>
      <c r="G129" s="33"/>
      <c r="H129" s="32" t="s">
        <v>1629</v>
      </c>
    </row>
    <row r="130" spans="1:8" x14ac:dyDescent="0.2">
      <c r="A130" s="32" t="s">
        <v>1630</v>
      </c>
      <c r="B130" s="32" t="s">
        <v>258</v>
      </c>
      <c r="F130" s="32" t="s">
        <v>680</v>
      </c>
      <c r="G130" s="33"/>
      <c r="H130" s="32" t="s">
        <v>1631</v>
      </c>
    </row>
    <row r="131" spans="1:8" x14ac:dyDescent="0.2">
      <c r="A131" s="32" t="s">
        <v>1632</v>
      </c>
      <c r="B131" s="32" t="s">
        <v>258</v>
      </c>
      <c r="F131" s="32" t="s">
        <v>680</v>
      </c>
      <c r="G131" s="33"/>
      <c r="H131" s="32" t="s">
        <v>1633</v>
      </c>
    </row>
    <row r="132" spans="1:8" x14ac:dyDescent="0.2">
      <c r="A132" s="32" t="s">
        <v>1634</v>
      </c>
      <c r="B132" s="32" t="s">
        <v>258</v>
      </c>
      <c r="F132" s="32" t="s">
        <v>680</v>
      </c>
      <c r="G132" s="33"/>
      <c r="H132" s="32" t="s">
        <v>1635</v>
      </c>
    </row>
    <row r="133" spans="1:8" x14ac:dyDescent="0.2">
      <c r="A133" s="32" t="s">
        <v>1636</v>
      </c>
      <c r="B133" s="32" t="s">
        <v>258</v>
      </c>
      <c r="F133" s="32" t="s">
        <v>680</v>
      </c>
      <c r="G133" s="33"/>
      <c r="H133" s="32" t="s">
        <v>1637</v>
      </c>
    </row>
    <row r="134" spans="1:8" x14ac:dyDescent="0.2">
      <c r="A134" s="32" t="s">
        <v>1638</v>
      </c>
      <c r="B134" s="32" t="s">
        <v>258</v>
      </c>
      <c r="F134" s="32" t="s">
        <v>680</v>
      </c>
      <c r="G134" s="33"/>
      <c r="H134" s="32" t="s">
        <v>1639</v>
      </c>
    </row>
    <row r="135" spans="1:8" x14ac:dyDescent="0.2">
      <c r="A135" s="32" t="s">
        <v>1640</v>
      </c>
      <c r="B135" s="32" t="s">
        <v>258</v>
      </c>
      <c r="F135" s="32" t="s">
        <v>680</v>
      </c>
      <c r="G135" s="33"/>
      <c r="H135" s="32" t="s">
        <v>1641</v>
      </c>
    </row>
    <row r="136" spans="1:8" x14ac:dyDescent="0.2">
      <c r="A136" s="32" t="s">
        <v>1485</v>
      </c>
      <c r="B136" s="32" t="s">
        <v>40</v>
      </c>
      <c r="G136" s="33">
        <v>128</v>
      </c>
      <c r="H136" s="32" t="s">
        <v>1642</v>
      </c>
    </row>
    <row r="137" spans="1:8" x14ac:dyDescent="0.2">
      <c r="A137" s="32" t="s">
        <v>1487</v>
      </c>
      <c r="B137" s="32" t="s">
        <v>40</v>
      </c>
      <c r="G137" s="33">
        <v>64</v>
      </c>
      <c r="H137" s="32" t="s">
        <v>1642</v>
      </c>
    </row>
    <row r="138" spans="1:8" x14ac:dyDescent="0.2">
      <c r="A138" s="32" t="s">
        <v>1643</v>
      </c>
      <c r="B138" s="32" t="s">
        <v>40</v>
      </c>
      <c r="G138" s="33"/>
      <c r="H138" s="32" t="s">
        <v>1644</v>
      </c>
    </row>
    <row r="139" spans="1:8" x14ac:dyDescent="0.2">
      <c r="A139" s="32" t="s">
        <v>1121</v>
      </c>
      <c r="B139" s="32" t="s">
        <v>40</v>
      </c>
      <c r="G139" s="33">
        <v>64</v>
      </c>
      <c r="H139" s="32" t="s">
        <v>1122</v>
      </c>
    </row>
    <row r="140" spans="1:8" x14ac:dyDescent="0.2">
      <c r="A140" s="32" t="s">
        <v>1135</v>
      </c>
      <c r="B140" s="32" t="s">
        <v>40</v>
      </c>
      <c r="G140" s="33">
        <v>64</v>
      </c>
      <c r="H140" s="32" t="s">
        <v>1136</v>
      </c>
    </row>
    <row r="141" spans="1:8" x14ac:dyDescent="0.2">
      <c r="A141" s="32" t="s">
        <v>1378</v>
      </c>
      <c r="B141" s="32" t="s">
        <v>46</v>
      </c>
      <c r="F141" s="32" t="s">
        <v>47</v>
      </c>
      <c r="G141" s="33" t="s">
        <v>48</v>
      </c>
      <c r="H141" s="32" t="s">
        <v>1379</v>
      </c>
    </row>
    <row r="142" spans="1:8" x14ac:dyDescent="0.2">
      <c r="A142" s="32" t="s">
        <v>1380</v>
      </c>
      <c r="B142" s="32" t="s">
        <v>40</v>
      </c>
      <c r="D142" s="32" t="s">
        <v>41</v>
      </c>
      <c r="E142" s="33" t="s">
        <v>1411</v>
      </c>
      <c r="G142" s="33"/>
    </row>
    <row r="143" spans="1:8" x14ac:dyDescent="0.2">
      <c r="A143" s="32" t="s">
        <v>1381</v>
      </c>
      <c r="B143" s="32" t="s">
        <v>40</v>
      </c>
      <c r="D143" s="32" t="s">
        <v>41</v>
      </c>
      <c r="E143" s="33" t="s">
        <v>1414</v>
      </c>
      <c r="G143" s="33"/>
    </row>
    <row r="144" spans="1:8" x14ac:dyDescent="0.2">
      <c r="A144" s="32" t="s">
        <v>1382</v>
      </c>
      <c r="B144" s="32" t="s">
        <v>40</v>
      </c>
      <c r="D144" s="32" t="s">
        <v>41</v>
      </c>
      <c r="E144" s="33" t="s">
        <v>1645</v>
      </c>
      <c r="G144" s="33">
        <v>164</v>
      </c>
      <c r="H144" s="32" t="s">
        <v>1384</v>
      </c>
    </row>
    <row r="145" spans="1:8" x14ac:dyDescent="0.2">
      <c r="A145" s="32" t="s">
        <v>1385</v>
      </c>
      <c r="B145" s="32" t="s">
        <v>40</v>
      </c>
      <c r="G145" s="33"/>
    </row>
    <row r="146" spans="1:8" x14ac:dyDescent="0.2">
      <c r="A146" s="32" t="s">
        <v>1386</v>
      </c>
      <c r="B146" s="32" t="s">
        <v>40</v>
      </c>
      <c r="G146" s="33"/>
    </row>
    <row r="147" spans="1:8" x14ac:dyDescent="0.2">
      <c r="A147" s="32" t="s">
        <v>1387</v>
      </c>
      <c r="B147" s="32" t="s">
        <v>40</v>
      </c>
      <c r="G147" s="33">
        <v>164</v>
      </c>
      <c r="H147" s="32" t="s">
        <v>1388</v>
      </c>
    </row>
    <row r="148" spans="1:8" x14ac:dyDescent="0.2">
      <c r="A148" s="32" t="s">
        <v>572</v>
      </c>
      <c r="B148" s="32" t="s">
        <v>40</v>
      </c>
      <c r="G148" s="33">
        <v>128</v>
      </c>
      <c r="H148" s="32" t="s">
        <v>1369</v>
      </c>
    </row>
    <row r="149" spans="1:8" x14ac:dyDescent="0.2">
      <c r="A149" s="32" t="s">
        <v>574</v>
      </c>
      <c r="B149" s="32" t="s">
        <v>40</v>
      </c>
      <c r="G149" s="33">
        <v>128</v>
      </c>
      <c r="H149" s="32" t="s">
        <v>1369</v>
      </c>
    </row>
    <row r="150" spans="1:8" x14ac:dyDescent="0.2">
      <c r="A150" s="32" t="s">
        <v>944</v>
      </c>
      <c r="B150" s="32" t="s">
        <v>40</v>
      </c>
      <c r="G150" s="33">
        <v>128</v>
      </c>
      <c r="H150" s="32" t="s">
        <v>1389</v>
      </c>
    </row>
    <row r="151" spans="1:8" x14ac:dyDescent="0.2">
      <c r="A151" s="32" t="s">
        <v>946</v>
      </c>
      <c r="B151" s="32" t="s">
        <v>40</v>
      </c>
      <c r="G151" s="33">
        <v>128</v>
      </c>
      <c r="H151" s="32" t="s">
        <v>1389</v>
      </c>
    </row>
    <row r="152" spans="1:8" x14ac:dyDescent="0.2">
      <c r="A152" s="32" t="s">
        <v>1646</v>
      </c>
      <c r="B152" s="32" t="s">
        <v>46</v>
      </c>
      <c r="F152" s="32" t="s">
        <v>47</v>
      </c>
      <c r="G152" s="33" t="s">
        <v>48</v>
      </c>
      <c r="H152" s="32" t="s">
        <v>1647</v>
      </c>
    </row>
    <row r="153" spans="1:8" x14ac:dyDescent="0.2">
      <c r="A153" s="32" t="s">
        <v>1648</v>
      </c>
      <c r="B153" s="32" t="s">
        <v>40</v>
      </c>
      <c r="G153" s="33">
        <v>64</v>
      </c>
      <c r="H153" s="32" t="s">
        <v>1649</v>
      </c>
    </row>
    <row r="154" spans="1:8" x14ac:dyDescent="0.2">
      <c r="A154" s="32" t="s">
        <v>1650</v>
      </c>
      <c r="B154" s="32" t="s">
        <v>40</v>
      </c>
      <c r="G154" s="33">
        <v>64</v>
      </c>
      <c r="H154" s="32" t="s">
        <v>1600</v>
      </c>
    </row>
    <row r="155" spans="1:8" x14ac:dyDescent="0.2">
      <c r="A155" s="32" t="s">
        <v>1651</v>
      </c>
      <c r="B155" s="32" t="s">
        <v>40</v>
      </c>
      <c r="G155" s="33">
        <v>128</v>
      </c>
      <c r="H155" s="32" t="s">
        <v>1600</v>
      </c>
    </row>
    <row r="156" spans="1:8" x14ac:dyDescent="0.2">
      <c r="A156" s="32" t="s">
        <v>1652</v>
      </c>
      <c r="B156" s="32" t="s">
        <v>40</v>
      </c>
      <c r="G156" s="33">
        <v>128</v>
      </c>
      <c r="H156" s="32" t="s">
        <v>1600</v>
      </c>
    </row>
    <row r="157" spans="1:8" x14ac:dyDescent="0.2">
      <c r="A157" s="32" t="s">
        <v>1653</v>
      </c>
      <c r="B157" s="32" t="s">
        <v>40</v>
      </c>
      <c r="G157" s="33">
        <v>64</v>
      </c>
      <c r="H157" s="32" t="s">
        <v>1654</v>
      </c>
    </row>
    <row r="158" spans="1:8" x14ac:dyDescent="0.2">
      <c r="A158" s="32" t="s">
        <v>1655</v>
      </c>
      <c r="B158" s="32" t="s">
        <v>40</v>
      </c>
      <c r="G158" s="33">
        <v>64</v>
      </c>
      <c r="H158" s="32" t="s">
        <v>1654</v>
      </c>
    </row>
    <row r="159" spans="1:8" x14ac:dyDescent="0.2">
      <c r="A159" s="32" t="s">
        <v>1656</v>
      </c>
      <c r="B159" s="32" t="s">
        <v>40</v>
      </c>
      <c r="G159" s="33">
        <v>64</v>
      </c>
      <c r="H159" s="32" t="s">
        <v>1654</v>
      </c>
    </row>
    <row r="160" spans="1:8" x14ac:dyDescent="0.2">
      <c r="A160" s="32" t="s">
        <v>1657</v>
      </c>
      <c r="B160" s="32" t="s">
        <v>40</v>
      </c>
      <c r="G160" s="33">
        <v>128</v>
      </c>
      <c r="H160" s="32" t="s">
        <v>1654</v>
      </c>
    </row>
    <row r="161" spans="1:8" x14ac:dyDescent="0.2">
      <c r="A161" s="32" t="s">
        <v>1658</v>
      </c>
      <c r="B161" s="32" t="s">
        <v>40</v>
      </c>
      <c r="G161" s="33">
        <v>128</v>
      </c>
      <c r="H161" s="32" t="s">
        <v>1654</v>
      </c>
    </row>
    <row r="162" spans="1:8" x14ac:dyDescent="0.2">
      <c r="A162" s="32" t="s">
        <v>1394</v>
      </c>
      <c r="B162" s="32" t="s">
        <v>40</v>
      </c>
      <c r="G162" s="33">
        <v>128</v>
      </c>
      <c r="H162" s="32" t="s">
        <v>1395</v>
      </c>
    </row>
    <row r="163" spans="1:8" x14ac:dyDescent="0.2">
      <c r="A163" s="32" t="s">
        <v>1396</v>
      </c>
      <c r="B163" s="32" t="s">
        <v>40</v>
      </c>
      <c r="G163" s="33">
        <v>128</v>
      </c>
      <c r="H163" s="32" t="s">
        <v>1395</v>
      </c>
    </row>
    <row r="164" spans="1:8" x14ac:dyDescent="0.2">
      <c r="A164" s="32" t="s">
        <v>1659</v>
      </c>
      <c r="B164" s="32" t="s">
        <v>40</v>
      </c>
      <c r="G164" s="33">
        <v>128</v>
      </c>
      <c r="H164" s="32" t="s">
        <v>1372</v>
      </c>
    </row>
    <row r="165" spans="1:8" x14ac:dyDescent="0.2">
      <c r="A165" s="32" t="s">
        <v>1397</v>
      </c>
      <c r="B165" s="32" t="s">
        <v>46</v>
      </c>
      <c r="F165" s="32" t="s">
        <v>47</v>
      </c>
      <c r="G165" s="33" t="s">
        <v>48</v>
      </c>
      <c r="H165" s="32" t="s">
        <v>1398</v>
      </c>
    </row>
    <row r="166" spans="1:8" x14ac:dyDescent="0.2">
      <c r="A166" s="32" t="s">
        <v>1660</v>
      </c>
      <c r="B166" s="32" t="s">
        <v>262</v>
      </c>
      <c r="F166" s="32" t="s">
        <v>263</v>
      </c>
      <c r="G166" s="33"/>
      <c r="H166" s="32" t="s">
        <v>1661</v>
      </c>
    </row>
    <row r="167" spans="1:8" x14ac:dyDescent="0.2">
      <c r="A167" s="32" t="s">
        <v>1662</v>
      </c>
      <c r="B167" s="32" t="s">
        <v>40</v>
      </c>
      <c r="G167" s="33">
        <v>64</v>
      </c>
      <c r="H167" s="32" t="s">
        <v>1663</v>
      </c>
    </row>
    <row r="168" spans="1:8" x14ac:dyDescent="0.2">
      <c r="A168" s="32" t="s">
        <v>1664</v>
      </c>
      <c r="B168" s="32" t="s">
        <v>40</v>
      </c>
      <c r="G168" s="33">
        <v>64</v>
      </c>
      <c r="H168" s="32" t="s">
        <v>1330</v>
      </c>
    </row>
  </sheetData>
  <autoFilter ref="A1:H168" xr:uid="{851DA612-B3F7-4B0F-993B-FDA92EE10B52}"/>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F693-836B-4226-B3A4-73D43989DE1E}">
  <dimension ref="A1:J244"/>
  <sheetViews>
    <sheetView zoomScale="86" zoomScaleNormal="86" workbookViewId="0">
      <pane ySplit="1" topLeftCell="A2" activePane="bottomLeft" state="frozen"/>
      <selection pane="bottomLeft" activeCell="A13" sqref="A13"/>
    </sheetView>
  </sheetViews>
  <sheetFormatPr defaultColWidth="9.140625" defaultRowHeight="12.75" x14ac:dyDescent="0.2"/>
  <cols>
    <col min="1" max="1" width="43.42578125" style="32" bestFit="1" customWidth="1"/>
    <col min="2" max="2" width="23.42578125" style="32" bestFit="1" customWidth="1"/>
    <col min="3" max="3" width="9.140625" style="32"/>
    <col min="4" max="4" width="15.42578125" style="32" bestFit="1" customWidth="1"/>
    <col min="5" max="5" width="50.42578125" style="33" bestFit="1" customWidth="1"/>
    <col min="6" max="6" width="49.42578125" style="52" customWidth="1"/>
    <col min="7" max="7" width="16.42578125" style="33" bestFit="1" customWidth="1"/>
    <col min="8" max="8" width="255.42578125" style="32" bestFit="1" customWidth="1"/>
    <col min="9" max="9" width="16.42578125" style="33" bestFit="1" customWidth="1"/>
    <col min="10" max="10" width="24.42578125" style="32" bestFit="1" customWidth="1"/>
    <col min="11" max="16384" width="9.140625" style="32"/>
  </cols>
  <sheetData>
    <row r="1" spans="1:10" ht="13.35" customHeight="1" x14ac:dyDescent="0.2">
      <c r="A1" s="51" t="s">
        <v>32</v>
      </c>
      <c r="B1" s="51" t="s">
        <v>33</v>
      </c>
      <c r="C1" s="51" t="s">
        <v>34</v>
      </c>
      <c r="D1" s="51" t="s">
        <v>3</v>
      </c>
      <c r="E1" s="53" t="s">
        <v>35</v>
      </c>
      <c r="F1" s="54" t="s">
        <v>36</v>
      </c>
      <c r="G1" s="51" t="s">
        <v>37</v>
      </c>
      <c r="H1" s="51" t="s">
        <v>38</v>
      </c>
      <c r="I1" s="55"/>
      <c r="J1" s="56"/>
    </row>
    <row r="2" spans="1:10" ht="13.35" customHeight="1" x14ac:dyDescent="0.2">
      <c r="A2" s="32" t="s">
        <v>1084</v>
      </c>
      <c r="B2" s="32" t="s">
        <v>40</v>
      </c>
      <c r="C2" s="32" t="s">
        <v>41</v>
      </c>
      <c r="D2" s="32" t="s">
        <v>41</v>
      </c>
      <c r="E2" s="33" t="s">
        <v>1665</v>
      </c>
      <c r="F2" s="52" t="s">
        <v>820</v>
      </c>
      <c r="G2" s="32"/>
      <c r="H2" s="72" t="s">
        <v>1666</v>
      </c>
    </row>
    <row r="3" spans="1:10" ht="13.35" customHeight="1" x14ac:dyDescent="0.2">
      <c r="A3" s="32" t="s">
        <v>1086</v>
      </c>
      <c r="B3" s="32" t="s">
        <v>40</v>
      </c>
      <c r="C3" s="32" t="s">
        <v>820</v>
      </c>
      <c r="D3" s="32" t="s">
        <v>41</v>
      </c>
      <c r="E3" s="33" t="s">
        <v>864</v>
      </c>
      <c r="F3" s="52" t="s">
        <v>820</v>
      </c>
      <c r="G3" s="32" t="s">
        <v>821</v>
      </c>
      <c r="H3" s="32" t="s">
        <v>1088</v>
      </c>
    </row>
    <row r="4" spans="1:10" ht="13.35" customHeight="1" x14ac:dyDescent="0.2">
      <c r="A4" s="32" t="s">
        <v>1089</v>
      </c>
      <c r="B4" s="32" t="s">
        <v>40</v>
      </c>
      <c r="C4" s="32" t="s">
        <v>820</v>
      </c>
      <c r="D4" s="32" t="s">
        <v>41</v>
      </c>
      <c r="E4" s="33" t="s">
        <v>1540</v>
      </c>
      <c r="F4" s="52" t="s">
        <v>820</v>
      </c>
      <c r="G4" s="32" t="s">
        <v>821</v>
      </c>
      <c r="H4" s="32" t="s">
        <v>1088</v>
      </c>
    </row>
    <row r="5" spans="1:10" ht="13.35" customHeight="1" x14ac:dyDescent="0.2">
      <c r="A5" s="32" t="s">
        <v>1090</v>
      </c>
      <c r="B5" s="32" t="s">
        <v>40</v>
      </c>
      <c r="C5" s="32" t="s">
        <v>41</v>
      </c>
      <c r="D5" s="32" t="s">
        <v>41</v>
      </c>
      <c r="E5" s="33" t="s">
        <v>864</v>
      </c>
      <c r="F5" s="52" t="s">
        <v>820</v>
      </c>
      <c r="G5" s="32" t="s">
        <v>821</v>
      </c>
      <c r="H5" s="32" t="s">
        <v>1091</v>
      </c>
    </row>
    <row r="6" spans="1:10" ht="13.35" customHeight="1" x14ac:dyDescent="0.2">
      <c r="A6" s="32" t="s">
        <v>1092</v>
      </c>
      <c r="B6" s="32" t="s">
        <v>40</v>
      </c>
      <c r="C6" s="32" t="s">
        <v>41</v>
      </c>
      <c r="D6" s="32" t="s">
        <v>41</v>
      </c>
      <c r="E6" s="33" t="s">
        <v>1540</v>
      </c>
      <c r="F6" s="52" t="s">
        <v>820</v>
      </c>
      <c r="G6" s="32" t="s">
        <v>821</v>
      </c>
      <c r="H6" s="32" t="s">
        <v>1093</v>
      </c>
    </row>
    <row r="7" spans="1:10" ht="13.35" customHeight="1" x14ac:dyDescent="0.2">
      <c r="A7" s="32" t="s">
        <v>1094</v>
      </c>
      <c r="B7" s="32" t="s">
        <v>40</v>
      </c>
      <c r="C7" s="32" t="s">
        <v>820</v>
      </c>
      <c r="D7" s="32" t="s">
        <v>41</v>
      </c>
      <c r="E7" s="33" t="s">
        <v>864</v>
      </c>
      <c r="F7" s="52" t="s">
        <v>820</v>
      </c>
      <c r="G7" s="32" t="s">
        <v>821</v>
      </c>
      <c r="H7" s="32" t="s">
        <v>1095</v>
      </c>
    </row>
    <row r="8" spans="1:10" ht="13.35" customHeight="1" x14ac:dyDescent="0.2">
      <c r="A8" s="32" t="s">
        <v>1096</v>
      </c>
      <c r="B8" s="32" t="s">
        <v>40</v>
      </c>
      <c r="C8" s="32" t="s">
        <v>820</v>
      </c>
      <c r="D8" s="32" t="s">
        <v>41</v>
      </c>
      <c r="E8" s="33" t="s">
        <v>1540</v>
      </c>
      <c r="F8" s="52" t="s">
        <v>820</v>
      </c>
      <c r="G8" s="32" t="s">
        <v>821</v>
      </c>
      <c r="H8" s="32" t="s">
        <v>1097</v>
      </c>
    </row>
    <row r="9" spans="1:10" ht="13.35" customHeight="1" x14ac:dyDescent="0.2">
      <c r="A9" s="32" t="s">
        <v>622</v>
      </c>
      <c r="B9" s="32" t="s">
        <v>40</v>
      </c>
      <c r="C9" s="32" t="s">
        <v>820</v>
      </c>
      <c r="D9" s="32" t="s">
        <v>41</v>
      </c>
      <c r="E9" s="33" t="s">
        <v>1544</v>
      </c>
      <c r="F9" s="52" t="s">
        <v>820</v>
      </c>
      <c r="G9" s="32" t="s">
        <v>821</v>
      </c>
      <c r="H9" s="32" t="s">
        <v>1099</v>
      </c>
    </row>
    <row r="10" spans="1:10" ht="13.35" customHeight="1" x14ac:dyDescent="0.2">
      <c r="A10" s="32" t="s">
        <v>624</v>
      </c>
      <c r="B10" s="32" t="s">
        <v>40</v>
      </c>
      <c r="C10" s="32" t="s">
        <v>820</v>
      </c>
      <c r="D10" s="32" t="s">
        <v>41</v>
      </c>
      <c r="E10" s="33" t="s">
        <v>1546</v>
      </c>
      <c r="F10" s="52" t="s">
        <v>820</v>
      </c>
      <c r="G10" s="32" t="s">
        <v>821</v>
      </c>
      <c r="H10" s="32" t="s">
        <v>1100</v>
      </c>
    </row>
    <row r="11" spans="1:10" ht="13.35" customHeight="1" x14ac:dyDescent="0.2">
      <c r="A11" s="32" t="s">
        <v>1281</v>
      </c>
      <c r="B11" s="32" t="s">
        <v>40</v>
      </c>
      <c r="C11" s="32" t="s">
        <v>41</v>
      </c>
      <c r="D11" s="32" t="s">
        <v>41</v>
      </c>
      <c r="E11" s="33" t="s">
        <v>956</v>
      </c>
      <c r="F11" s="52" t="s">
        <v>820</v>
      </c>
      <c r="G11" s="32" t="s">
        <v>1102</v>
      </c>
      <c r="H11" s="32" t="s">
        <v>1667</v>
      </c>
    </row>
    <row r="12" spans="1:10" ht="13.35" customHeight="1" x14ac:dyDescent="0.2">
      <c r="A12" s="32" t="s">
        <v>1101</v>
      </c>
      <c r="B12" s="32" t="s">
        <v>40</v>
      </c>
      <c r="F12" s="52" t="s">
        <v>820</v>
      </c>
      <c r="G12" s="32" t="s">
        <v>1102</v>
      </c>
      <c r="H12" s="32" t="s">
        <v>1668</v>
      </c>
    </row>
    <row r="13" spans="1:10" ht="13.35" customHeight="1" x14ac:dyDescent="0.2">
      <c r="A13" s="32" t="s">
        <v>1104</v>
      </c>
      <c r="B13" s="32" t="s">
        <v>40</v>
      </c>
      <c r="C13" s="32" t="s">
        <v>820</v>
      </c>
      <c r="D13" s="32" t="s">
        <v>41</v>
      </c>
      <c r="E13" s="33" t="s">
        <v>1544</v>
      </c>
      <c r="F13" s="52" t="s">
        <v>820</v>
      </c>
      <c r="G13" s="32" t="s">
        <v>821</v>
      </c>
      <c r="H13" s="32" t="s">
        <v>1105</v>
      </c>
    </row>
    <row r="14" spans="1:10" s="33" customFormat="1" ht="13.35" customHeight="1" x14ac:dyDescent="0.2">
      <c r="A14" s="32" t="s">
        <v>1106</v>
      </c>
      <c r="B14" s="32" t="s">
        <v>40</v>
      </c>
      <c r="C14" s="32" t="s">
        <v>820</v>
      </c>
      <c r="D14" s="32" t="s">
        <v>41</v>
      </c>
      <c r="E14" s="33" t="s">
        <v>1546</v>
      </c>
      <c r="F14" s="52" t="s">
        <v>820</v>
      </c>
      <c r="G14" s="32" t="s">
        <v>821</v>
      </c>
      <c r="H14" s="32" t="s">
        <v>1107</v>
      </c>
      <c r="J14" s="32"/>
    </row>
    <row r="15" spans="1:10" s="33" customFormat="1" ht="13.35" customHeight="1" x14ac:dyDescent="0.2">
      <c r="A15" s="32" t="s">
        <v>1108</v>
      </c>
      <c r="B15" s="32" t="s">
        <v>40</v>
      </c>
      <c r="C15" s="32" t="s">
        <v>41</v>
      </c>
      <c r="D15" s="32" t="s">
        <v>41</v>
      </c>
      <c r="E15" s="33" t="s">
        <v>864</v>
      </c>
      <c r="F15" s="52" t="s">
        <v>820</v>
      </c>
      <c r="G15" s="32" t="s">
        <v>821</v>
      </c>
      <c r="H15" s="32" t="s">
        <v>1109</v>
      </c>
      <c r="J15" s="32"/>
    </row>
    <row r="16" spans="1:10" s="33" customFormat="1" ht="13.35" customHeight="1" x14ac:dyDescent="0.2">
      <c r="A16" s="32" t="s">
        <v>1110</v>
      </c>
      <c r="B16" s="32" t="s">
        <v>40</v>
      </c>
      <c r="C16" s="32" t="s">
        <v>41</v>
      </c>
      <c r="D16" s="32" t="s">
        <v>41</v>
      </c>
      <c r="E16" s="33" t="s">
        <v>1540</v>
      </c>
      <c r="F16" s="52" t="s">
        <v>820</v>
      </c>
      <c r="G16" s="32" t="s">
        <v>821</v>
      </c>
      <c r="H16" s="32" t="s">
        <v>1111</v>
      </c>
      <c r="J16" s="32"/>
    </row>
    <row r="17" spans="1:10" s="33" customFormat="1" ht="13.35" customHeight="1" x14ac:dyDescent="0.2">
      <c r="A17" s="32" t="s">
        <v>1112</v>
      </c>
      <c r="B17" s="32" t="s">
        <v>40</v>
      </c>
      <c r="C17" s="32" t="s">
        <v>41</v>
      </c>
      <c r="D17" s="32" t="s">
        <v>41</v>
      </c>
      <c r="E17" s="33">
        <v>90994</v>
      </c>
      <c r="F17" s="52" t="s">
        <v>820</v>
      </c>
      <c r="G17" s="32" t="s">
        <v>824</v>
      </c>
      <c r="H17" s="32" t="s">
        <v>1113</v>
      </c>
      <c r="J17" s="32"/>
    </row>
    <row r="18" spans="1:10" s="33" customFormat="1" ht="13.35" customHeight="1" x14ac:dyDescent="0.2">
      <c r="A18" s="32" t="s">
        <v>1114</v>
      </c>
      <c r="B18" s="32" t="s">
        <v>40</v>
      </c>
      <c r="C18" s="32" t="s">
        <v>71</v>
      </c>
      <c r="D18" s="32" t="s">
        <v>41</v>
      </c>
      <c r="E18" s="33" t="s">
        <v>864</v>
      </c>
      <c r="F18" s="52" t="s">
        <v>820</v>
      </c>
      <c r="G18" s="32" t="s">
        <v>821</v>
      </c>
      <c r="H18" s="32" t="s">
        <v>1669</v>
      </c>
      <c r="J18" s="32"/>
    </row>
    <row r="19" spans="1:10" s="33" customFormat="1" ht="13.35" customHeight="1" x14ac:dyDescent="0.2">
      <c r="A19" s="32" t="s">
        <v>1116</v>
      </c>
      <c r="B19" s="32" t="s">
        <v>40</v>
      </c>
      <c r="C19" s="32" t="s">
        <v>71</v>
      </c>
      <c r="D19" s="32" t="s">
        <v>41</v>
      </c>
      <c r="E19" s="33" t="s">
        <v>1540</v>
      </c>
      <c r="F19" s="52" t="s">
        <v>820</v>
      </c>
      <c r="G19" s="32" t="s">
        <v>821</v>
      </c>
      <c r="H19" s="32" t="s">
        <v>1670</v>
      </c>
      <c r="J19" s="32"/>
    </row>
    <row r="20" spans="1:10" s="33" customFormat="1" ht="13.35" customHeight="1" x14ac:dyDescent="0.2">
      <c r="A20" s="32" t="s">
        <v>1118</v>
      </c>
      <c r="B20" s="32" t="s">
        <v>40</v>
      </c>
      <c r="C20" s="32" t="s">
        <v>71</v>
      </c>
      <c r="D20" s="32" t="s">
        <v>41</v>
      </c>
      <c r="E20" s="33" t="s">
        <v>1671</v>
      </c>
      <c r="F20" s="52" t="s">
        <v>820</v>
      </c>
      <c r="G20" s="32" t="s">
        <v>1119</v>
      </c>
      <c r="H20" s="32" t="s">
        <v>1672</v>
      </c>
      <c r="J20" s="32"/>
    </row>
    <row r="21" spans="1:10" s="33" customFormat="1" ht="13.35" customHeight="1" x14ac:dyDescent="0.2">
      <c r="A21" s="32" t="s">
        <v>1123</v>
      </c>
      <c r="B21" s="32" t="s">
        <v>40</v>
      </c>
      <c r="C21" s="32" t="s">
        <v>71</v>
      </c>
      <c r="D21" s="32" t="s">
        <v>41</v>
      </c>
      <c r="E21" s="33" t="s">
        <v>203</v>
      </c>
      <c r="F21" s="52" t="s">
        <v>820</v>
      </c>
      <c r="G21" s="32"/>
      <c r="H21" s="32" t="s">
        <v>1673</v>
      </c>
      <c r="J21" s="32"/>
    </row>
    <row r="22" spans="1:10" s="33" customFormat="1" ht="13.35" customHeight="1" x14ac:dyDescent="0.2">
      <c r="A22" s="32" t="s">
        <v>1125</v>
      </c>
      <c r="B22" s="32" t="s">
        <v>40</v>
      </c>
      <c r="C22" s="32" t="s">
        <v>820</v>
      </c>
      <c r="D22" s="32" t="s">
        <v>71</v>
      </c>
      <c r="E22" s="33" t="s">
        <v>205</v>
      </c>
      <c r="F22" s="52" t="s">
        <v>820</v>
      </c>
      <c r="G22" s="32"/>
      <c r="H22" s="32" t="s">
        <v>1124</v>
      </c>
      <c r="J22" s="32"/>
    </row>
    <row r="23" spans="1:10" s="33" customFormat="1" ht="13.35" customHeight="1" x14ac:dyDescent="0.2">
      <c r="A23" s="32" t="s">
        <v>1126</v>
      </c>
      <c r="B23" s="32" t="s">
        <v>40</v>
      </c>
      <c r="C23" s="32" t="s">
        <v>71</v>
      </c>
      <c r="D23" s="32" t="s">
        <v>71</v>
      </c>
      <c r="E23" s="33" t="s">
        <v>207</v>
      </c>
      <c r="F23" s="52" t="s">
        <v>820</v>
      </c>
      <c r="G23" s="32"/>
      <c r="H23" s="32" t="s">
        <v>1673</v>
      </c>
      <c r="J23" s="32"/>
    </row>
    <row r="24" spans="1:10" s="33" customFormat="1" ht="13.35" customHeight="1" x14ac:dyDescent="0.2">
      <c r="A24" s="32" t="s">
        <v>1127</v>
      </c>
      <c r="B24" s="32" t="s">
        <v>40</v>
      </c>
      <c r="C24" s="32" t="s">
        <v>71</v>
      </c>
      <c r="D24" s="32" t="s">
        <v>71</v>
      </c>
      <c r="E24" s="33" t="s">
        <v>207</v>
      </c>
      <c r="F24" s="52" t="s">
        <v>820</v>
      </c>
      <c r="G24" s="32"/>
      <c r="H24" s="32" t="s">
        <v>1673</v>
      </c>
      <c r="J24" s="32"/>
    </row>
    <row r="25" spans="1:10" s="33" customFormat="1" ht="13.35" customHeight="1" x14ac:dyDescent="0.2">
      <c r="A25" s="32" t="s">
        <v>1128</v>
      </c>
      <c r="B25" s="32" t="s">
        <v>40</v>
      </c>
      <c r="C25" s="32" t="s">
        <v>71</v>
      </c>
      <c r="D25" s="32" t="s">
        <v>71</v>
      </c>
      <c r="E25" s="33">
        <v>0</v>
      </c>
      <c r="F25" s="52" t="s">
        <v>820</v>
      </c>
      <c r="G25" s="32"/>
      <c r="H25" s="32" t="s">
        <v>1673</v>
      </c>
      <c r="J25" s="32"/>
    </row>
    <row r="26" spans="1:10" s="33" customFormat="1" ht="13.35" customHeight="1" x14ac:dyDescent="0.2">
      <c r="A26" s="32" t="s">
        <v>1129</v>
      </c>
      <c r="B26" s="32" t="s">
        <v>40</v>
      </c>
      <c r="C26" s="32" t="s">
        <v>71</v>
      </c>
      <c r="D26" s="32" t="s">
        <v>41</v>
      </c>
      <c r="E26" s="33" t="s">
        <v>1674</v>
      </c>
      <c r="F26" s="52" t="s">
        <v>820</v>
      </c>
      <c r="G26" s="32"/>
      <c r="H26" s="32" t="s">
        <v>1673</v>
      </c>
      <c r="J26" s="32"/>
    </row>
    <row r="27" spans="1:10" s="33" customFormat="1" ht="13.35" customHeight="1" x14ac:dyDescent="0.2">
      <c r="A27" s="32" t="s">
        <v>1130</v>
      </c>
      <c r="B27" s="32" t="s">
        <v>40</v>
      </c>
      <c r="C27" s="32" t="s">
        <v>820</v>
      </c>
      <c r="D27" s="32" t="s">
        <v>41</v>
      </c>
      <c r="E27" s="33" t="s">
        <v>1544</v>
      </c>
      <c r="F27" s="52" t="s">
        <v>820</v>
      </c>
      <c r="G27" s="32" t="s">
        <v>821</v>
      </c>
      <c r="H27" s="32" t="s">
        <v>1131</v>
      </c>
      <c r="J27" s="32"/>
    </row>
    <row r="28" spans="1:10" s="33" customFormat="1" ht="13.35" customHeight="1" x14ac:dyDescent="0.2">
      <c r="A28" s="32" t="s">
        <v>1132</v>
      </c>
      <c r="B28" s="32" t="s">
        <v>40</v>
      </c>
      <c r="C28" s="32" t="s">
        <v>820</v>
      </c>
      <c r="D28" s="32" t="s">
        <v>41</v>
      </c>
      <c r="E28" s="33" t="s">
        <v>1546</v>
      </c>
      <c r="F28" s="52" t="s">
        <v>820</v>
      </c>
      <c r="G28" s="32" t="s">
        <v>821</v>
      </c>
      <c r="H28" s="32" t="s">
        <v>1133</v>
      </c>
      <c r="J28" s="32"/>
    </row>
    <row r="29" spans="1:10" s="33" customFormat="1" ht="13.35" customHeight="1" x14ac:dyDescent="0.2">
      <c r="A29" s="72" t="s">
        <v>1134</v>
      </c>
      <c r="B29" s="32" t="s">
        <v>40</v>
      </c>
      <c r="C29" s="32" t="s">
        <v>820</v>
      </c>
      <c r="D29" s="32" t="s">
        <v>41</v>
      </c>
      <c r="E29" s="33" t="s">
        <v>1571</v>
      </c>
      <c r="F29" s="52" t="s">
        <v>820</v>
      </c>
      <c r="G29" s="32" t="s">
        <v>1119</v>
      </c>
      <c r="H29" s="32" t="s">
        <v>1134</v>
      </c>
      <c r="J29" s="32"/>
    </row>
    <row r="30" spans="1:10" s="33" customFormat="1" ht="13.35" customHeight="1" x14ac:dyDescent="0.2">
      <c r="A30" s="32" t="s">
        <v>1137</v>
      </c>
      <c r="B30" s="32" t="s">
        <v>40</v>
      </c>
      <c r="C30" s="32" t="s">
        <v>71</v>
      </c>
      <c r="D30" s="32" t="s">
        <v>41</v>
      </c>
      <c r="E30" s="33" t="s">
        <v>72</v>
      </c>
      <c r="F30" s="52" t="s">
        <v>820</v>
      </c>
      <c r="G30" s="32"/>
      <c r="H30" s="32" t="s">
        <v>1675</v>
      </c>
      <c r="J30" s="32"/>
    </row>
    <row r="31" spans="1:10" s="33" customFormat="1" ht="13.35" customHeight="1" x14ac:dyDescent="0.2">
      <c r="A31" s="32" t="s">
        <v>1139</v>
      </c>
      <c r="B31" s="32" t="s">
        <v>40</v>
      </c>
      <c r="C31" s="32" t="s">
        <v>820</v>
      </c>
      <c r="D31" s="32" t="s">
        <v>71</v>
      </c>
      <c r="F31" s="52" t="s">
        <v>820</v>
      </c>
      <c r="G31" s="32"/>
      <c r="H31" s="32" t="s">
        <v>1138</v>
      </c>
      <c r="J31" s="32"/>
    </row>
    <row r="32" spans="1:10" s="33" customFormat="1" ht="13.35" customHeight="1" x14ac:dyDescent="0.2">
      <c r="A32" s="32" t="s">
        <v>1140</v>
      </c>
      <c r="B32" s="32" t="s">
        <v>40</v>
      </c>
      <c r="C32" s="32" t="s">
        <v>71</v>
      </c>
      <c r="D32" s="32" t="s">
        <v>71</v>
      </c>
      <c r="E32" s="33" t="s">
        <v>74</v>
      </c>
      <c r="F32" s="52" t="s">
        <v>820</v>
      </c>
      <c r="G32" s="32"/>
      <c r="H32" s="32" t="s">
        <v>1675</v>
      </c>
      <c r="J32" s="32"/>
    </row>
    <row r="33" spans="1:10" s="33" customFormat="1" ht="13.35" customHeight="1" x14ac:dyDescent="0.2">
      <c r="A33" s="32" t="s">
        <v>1141</v>
      </c>
      <c r="B33" s="32" t="s">
        <v>40</v>
      </c>
      <c r="C33" s="32" t="s">
        <v>71</v>
      </c>
      <c r="D33" s="32" t="s">
        <v>71</v>
      </c>
      <c r="E33" s="33" t="s">
        <v>76</v>
      </c>
      <c r="F33" s="52" t="s">
        <v>820</v>
      </c>
      <c r="G33" s="32"/>
      <c r="H33" s="32" t="s">
        <v>1675</v>
      </c>
      <c r="J33" s="32"/>
    </row>
    <row r="34" spans="1:10" s="33" customFormat="1" ht="13.35" customHeight="1" x14ac:dyDescent="0.2">
      <c r="A34" s="32" t="s">
        <v>1142</v>
      </c>
      <c r="B34" s="32" t="s">
        <v>40</v>
      </c>
      <c r="C34" s="32" t="s">
        <v>71</v>
      </c>
      <c r="D34" s="32" t="s">
        <v>71</v>
      </c>
      <c r="E34" s="33">
        <v>530068</v>
      </c>
      <c r="F34" s="52" t="s">
        <v>820</v>
      </c>
      <c r="G34" s="32"/>
      <c r="H34" s="32" t="s">
        <v>1675</v>
      </c>
      <c r="J34" s="32"/>
    </row>
    <row r="35" spans="1:10" s="33" customFormat="1" ht="13.35" customHeight="1" x14ac:dyDescent="0.2">
      <c r="A35" s="32" t="s">
        <v>1143</v>
      </c>
      <c r="B35" s="32" t="s">
        <v>40</v>
      </c>
      <c r="C35" s="32" t="s">
        <v>71</v>
      </c>
      <c r="D35" s="32" t="s">
        <v>41</v>
      </c>
      <c r="E35" s="33" t="s">
        <v>79</v>
      </c>
      <c r="F35" s="52" t="s">
        <v>820</v>
      </c>
      <c r="G35" s="32"/>
      <c r="H35" s="32" t="s">
        <v>1675</v>
      </c>
      <c r="J35" s="32"/>
    </row>
    <row r="36" spans="1:10" s="33" customFormat="1" ht="13.35" customHeight="1" x14ac:dyDescent="0.2">
      <c r="A36" s="32" t="s">
        <v>1144</v>
      </c>
      <c r="B36" s="32" t="s">
        <v>40</v>
      </c>
      <c r="C36" s="32" t="s">
        <v>41</v>
      </c>
      <c r="D36" s="32" t="s">
        <v>41</v>
      </c>
      <c r="E36" s="33" t="s">
        <v>1676</v>
      </c>
      <c r="F36" s="52" t="s">
        <v>820</v>
      </c>
      <c r="G36" s="32" t="s">
        <v>824</v>
      </c>
      <c r="H36" s="32" t="s">
        <v>1145</v>
      </c>
      <c r="J36" s="32"/>
    </row>
    <row r="37" spans="1:10" s="33" customFormat="1" ht="13.35" customHeight="1" x14ac:dyDescent="0.2">
      <c r="A37" s="32" t="s">
        <v>267</v>
      </c>
      <c r="B37" s="32" t="s">
        <v>46</v>
      </c>
      <c r="C37" s="32" t="s">
        <v>71</v>
      </c>
      <c r="D37" s="32" t="s">
        <v>664</v>
      </c>
      <c r="F37" s="24"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G37" s="32" t="s">
        <v>48</v>
      </c>
      <c r="H37" s="32" t="s">
        <v>1677</v>
      </c>
      <c r="J37" s="32"/>
    </row>
    <row r="38" spans="1:10" s="33" customFormat="1" ht="13.35" customHeight="1" x14ac:dyDescent="0.2">
      <c r="A38" s="32" t="s">
        <v>1147</v>
      </c>
      <c r="B38" s="32" t="s">
        <v>46</v>
      </c>
      <c r="C38" s="32" t="s">
        <v>71</v>
      </c>
      <c r="D38" s="32" t="s">
        <v>664</v>
      </c>
      <c r="F38" s="40" t="str">
        <f>HYPERLINK("#'OMS.Enumerations'!A279","FOBPoint: Origin, Delivered")</f>
        <v>FOBPoint: Origin, Delivered</v>
      </c>
      <c r="G38" s="32" t="s">
        <v>48</v>
      </c>
      <c r="H38" s="32" t="s">
        <v>1678</v>
      </c>
      <c r="J38" s="32"/>
    </row>
    <row r="39" spans="1:10" s="33" customFormat="1" ht="13.35" customHeight="1" x14ac:dyDescent="0.2">
      <c r="A39" s="32" t="s">
        <v>1149</v>
      </c>
      <c r="B39" s="32" t="s">
        <v>258</v>
      </c>
      <c r="C39" s="32" t="s">
        <v>820</v>
      </c>
      <c r="D39" s="32" t="s">
        <v>41</v>
      </c>
      <c r="E39" s="33" t="s">
        <v>1679</v>
      </c>
      <c r="F39" s="52" t="s">
        <v>680</v>
      </c>
      <c r="G39" s="32" t="s">
        <v>820</v>
      </c>
      <c r="H39" s="32" t="s">
        <v>1150</v>
      </c>
      <c r="J39" s="32"/>
    </row>
    <row r="40" spans="1:10" s="33" customFormat="1" ht="13.35" customHeight="1" x14ac:dyDescent="0.2">
      <c r="A40" s="72" t="s">
        <v>1151</v>
      </c>
      <c r="B40" s="32" t="s">
        <v>258</v>
      </c>
      <c r="C40" s="32" t="s">
        <v>41</v>
      </c>
      <c r="D40" s="32" t="s">
        <v>41</v>
      </c>
      <c r="E40" s="33" t="s">
        <v>1680</v>
      </c>
      <c r="F40" s="52" t="s">
        <v>680</v>
      </c>
      <c r="G40" s="32" t="s">
        <v>820</v>
      </c>
      <c r="H40" s="32" t="s">
        <v>1152</v>
      </c>
      <c r="J40" s="32"/>
    </row>
    <row r="41" spans="1:10" s="33" customFormat="1" ht="13.35" customHeight="1" x14ac:dyDescent="0.2">
      <c r="A41" s="72" t="s">
        <v>1153</v>
      </c>
      <c r="B41" s="32" t="s">
        <v>40</v>
      </c>
      <c r="C41" s="32" t="s">
        <v>820</v>
      </c>
      <c r="D41" s="32" t="s">
        <v>41</v>
      </c>
      <c r="E41" s="33">
        <v>1</v>
      </c>
      <c r="F41" s="52" t="s">
        <v>820</v>
      </c>
      <c r="G41" s="32" t="s">
        <v>824</v>
      </c>
      <c r="H41" s="32" t="s">
        <v>1153</v>
      </c>
      <c r="J41" s="32"/>
    </row>
    <row r="42" spans="1:10" s="33" customFormat="1" ht="13.35" customHeight="1" x14ac:dyDescent="0.2">
      <c r="A42" s="32" t="s">
        <v>537</v>
      </c>
      <c r="B42" s="32" t="s">
        <v>40</v>
      </c>
      <c r="C42" s="32" t="s">
        <v>664</v>
      </c>
      <c r="D42" s="57" t="s">
        <v>664</v>
      </c>
      <c r="E42" s="58" t="s">
        <v>1681</v>
      </c>
      <c r="F42" s="52" t="s">
        <v>820</v>
      </c>
      <c r="G42" s="32" t="s">
        <v>821</v>
      </c>
      <c r="H42" s="32" t="s">
        <v>1682</v>
      </c>
      <c r="J42" s="32"/>
    </row>
    <row r="43" spans="1:10" s="33" customFormat="1" ht="13.35" customHeight="1" x14ac:dyDescent="0.2">
      <c r="A43" s="32" t="s">
        <v>1683</v>
      </c>
      <c r="B43" s="32" t="s">
        <v>40</v>
      </c>
      <c r="C43" s="32" t="s">
        <v>71</v>
      </c>
      <c r="D43" s="57" t="s">
        <v>71</v>
      </c>
      <c r="E43" s="33" t="s">
        <v>1588</v>
      </c>
      <c r="F43" s="52" t="s">
        <v>820</v>
      </c>
      <c r="G43" s="32" t="s">
        <v>821</v>
      </c>
      <c r="H43" s="32" t="s">
        <v>1684</v>
      </c>
      <c r="J43" s="32"/>
    </row>
    <row r="44" spans="1:10" s="33" customFormat="1" ht="13.35" customHeight="1" x14ac:dyDescent="0.2">
      <c r="A44" s="32" t="s">
        <v>1155</v>
      </c>
      <c r="B44" s="32" t="s">
        <v>40</v>
      </c>
      <c r="C44" s="32"/>
      <c r="D44" s="32"/>
      <c r="F44" s="52" t="s">
        <v>820</v>
      </c>
      <c r="G44" s="32" t="s">
        <v>821</v>
      </c>
      <c r="H44" s="32" t="s">
        <v>1685</v>
      </c>
      <c r="J44" s="32"/>
    </row>
    <row r="45" spans="1:10" s="33" customFormat="1" ht="13.35" customHeight="1" x14ac:dyDescent="0.2">
      <c r="A45" s="32" t="s">
        <v>1157</v>
      </c>
      <c r="B45" s="32" t="s">
        <v>40</v>
      </c>
      <c r="C45" s="32" t="s">
        <v>820</v>
      </c>
      <c r="D45" s="32"/>
      <c r="F45" s="52" t="s">
        <v>820</v>
      </c>
      <c r="G45" s="32" t="s">
        <v>1158</v>
      </c>
      <c r="H45" s="32" t="s">
        <v>1159</v>
      </c>
      <c r="J45" s="32"/>
    </row>
    <row r="46" spans="1:10" s="33" customFormat="1" ht="13.35" customHeight="1" x14ac:dyDescent="0.2">
      <c r="A46" s="32" t="s">
        <v>1160</v>
      </c>
      <c r="B46" s="32" t="s">
        <v>46</v>
      </c>
      <c r="C46" s="32" t="s">
        <v>820</v>
      </c>
      <c r="D46" s="32" t="s">
        <v>41</v>
      </c>
      <c r="E46" s="33" t="s">
        <v>1686</v>
      </c>
      <c r="F46" s="40" t="str">
        <f>HYPERLINK("#'OMS.Enumerations'!A283","LineType: Product, Service, Freight Entered ...")</f>
        <v>LineType: Product, Service, Freight Entered ...</v>
      </c>
      <c r="G46" s="32" t="s">
        <v>48</v>
      </c>
      <c r="H46" s="32" t="s">
        <v>1687</v>
      </c>
      <c r="J46" s="32"/>
    </row>
    <row r="47" spans="1:10" s="33" customFormat="1" ht="13.35" customHeight="1" x14ac:dyDescent="0.2">
      <c r="A47" s="32" t="s">
        <v>1162</v>
      </c>
      <c r="B47" s="32" t="s">
        <v>262</v>
      </c>
      <c r="C47" s="32" t="s">
        <v>41</v>
      </c>
      <c r="D47" s="32" t="s">
        <v>41</v>
      </c>
      <c r="E47" s="33">
        <v>500</v>
      </c>
      <c r="F47" s="52" t="s">
        <v>263</v>
      </c>
      <c r="G47" s="32" t="s">
        <v>820</v>
      </c>
      <c r="H47" s="32" t="s">
        <v>1688</v>
      </c>
      <c r="J47" s="32"/>
    </row>
    <row r="48" spans="1:10" s="33" customFormat="1" ht="13.35" customHeight="1" x14ac:dyDescent="0.2">
      <c r="A48" s="32" t="s">
        <v>1015</v>
      </c>
      <c r="B48" s="32" t="s">
        <v>262</v>
      </c>
      <c r="C48" s="32" t="s">
        <v>71</v>
      </c>
      <c r="D48" s="32" t="s">
        <v>41</v>
      </c>
      <c r="E48" s="33">
        <v>150.51</v>
      </c>
      <c r="F48" s="52" t="s">
        <v>263</v>
      </c>
      <c r="G48" s="32" t="s">
        <v>820</v>
      </c>
      <c r="H48" s="32" t="s">
        <v>1689</v>
      </c>
      <c r="J48" s="32"/>
    </row>
    <row r="49" spans="1:10" s="33" customFormat="1" ht="13.35" customHeight="1" x14ac:dyDescent="0.2">
      <c r="A49" s="32" t="s">
        <v>1165</v>
      </c>
      <c r="B49" s="32" t="s">
        <v>46</v>
      </c>
      <c r="C49" s="32" t="s">
        <v>71</v>
      </c>
      <c r="D49" s="32" t="s">
        <v>41</v>
      </c>
      <c r="E49" s="33" t="s">
        <v>498</v>
      </c>
      <c r="F49" s="40" t="str">
        <f>HYPERLINK("#'OMS.Enumerations'!A294","QuantityUOM: EACH, BOX, BUNDLE ...")</f>
        <v>QuantityUOM: EACH, BOX, BUNDLE ...</v>
      </c>
      <c r="G49" s="32" t="s">
        <v>48</v>
      </c>
      <c r="H49" s="32" t="s">
        <v>1690</v>
      </c>
      <c r="J49" s="32"/>
    </row>
    <row r="50" spans="1:10" s="33" customFormat="1" ht="13.35" customHeight="1" x14ac:dyDescent="0.2">
      <c r="A50" s="32" t="s">
        <v>1166</v>
      </c>
      <c r="B50" s="32" t="s">
        <v>262</v>
      </c>
      <c r="C50" s="32" t="s">
        <v>820</v>
      </c>
      <c r="D50" s="32" t="s">
        <v>41</v>
      </c>
      <c r="E50" s="33">
        <v>150.51</v>
      </c>
      <c r="F50" s="52" t="s">
        <v>263</v>
      </c>
      <c r="G50" s="32" t="s">
        <v>820</v>
      </c>
      <c r="H50" s="32" t="s">
        <v>1167</v>
      </c>
      <c r="J50" s="32"/>
    </row>
    <row r="51" spans="1:10" s="33" customFormat="1" ht="13.35" customHeight="1" x14ac:dyDescent="0.2">
      <c r="A51" s="32" t="s">
        <v>245</v>
      </c>
      <c r="B51" s="32" t="s">
        <v>40</v>
      </c>
      <c r="C51" s="32" t="s">
        <v>71</v>
      </c>
      <c r="D51" s="32" t="s">
        <v>41</v>
      </c>
      <c r="E51" s="33" t="s">
        <v>246</v>
      </c>
      <c r="F51" s="40" t="str">
        <f>HYPERLINK("#'OMS.Enumerations'!A63","CurrencyCode: AED, AFN, ALL ...")</f>
        <v>CurrencyCode: AED, AFN, ALL ...</v>
      </c>
      <c r="G51" s="32" t="s">
        <v>824</v>
      </c>
      <c r="H51" s="32" t="s">
        <v>1691</v>
      </c>
      <c r="J51" s="32"/>
    </row>
    <row r="52" spans="1:10" s="33" customFormat="1" ht="13.35" customHeight="1" x14ac:dyDescent="0.2">
      <c r="A52" s="32" t="s">
        <v>582</v>
      </c>
      <c r="B52" s="32" t="s">
        <v>40</v>
      </c>
      <c r="C52" s="32" t="s">
        <v>820</v>
      </c>
      <c r="D52" s="32"/>
      <c r="F52" s="52" t="s">
        <v>820</v>
      </c>
      <c r="G52" s="32" t="s">
        <v>824</v>
      </c>
      <c r="H52" s="32" t="s">
        <v>582</v>
      </c>
      <c r="J52" s="32"/>
    </row>
    <row r="53" spans="1:10" s="33" customFormat="1" ht="13.35" customHeight="1" x14ac:dyDescent="0.2">
      <c r="A53" s="32" t="s">
        <v>547</v>
      </c>
      <c r="B53" s="32" t="s">
        <v>40</v>
      </c>
      <c r="C53" s="32" t="s">
        <v>820</v>
      </c>
      <c r="D53" s="32"/>
      <c r="F53" s="52" t="s">
        <v>820</v>
      </c>
      <c r="G53" s="32" t="s">
        <v>824</v>
      </c>
      <c r="H53" s="32" t="s">
        <v>547</v>
      </c>
      <c r="J53" s="32"/>
    </row>
    <row r="54" spans="1:10" s="33" customFormat="1" ht="13.35" customHeight="1" x14ac:dyDescent="0.2">
      <c r="A54" s="32" t="s">
        <v>1171</v>
      </c>
      <c r="B54" s="32" t="s">
        <v>114</v>
      </c>
      <c r="C54" s="32" t="s">
        <v>41</v>
      </c>
      <c r="D54" s="32" t="s">
        <v>41</v>
      </c>
      <c r="E54" s="33">
        <v>1</v>
      </c>
      <c r="F54" s="52" t="s">
        <v>115</v>
      </c>
      <c r="G54" s="32" t="s">
        <v>1172</v>
      </c>
      <c r="H54" s="32" t="s">
        <v>1173</v>
      </c>
      <c r="J54" s="32"/>
    </row>
    <row r="55" spans="1:10" s="33" customFormat="1" ht="13.35" customHeight="1" x14ac:dyDescent="0.2">
      <c r="A55" s="32" t="s">
        <v>1174</v>
      </c>
      <c r="B55" s="32" t="s">
        <v>40</v>
      </c>
      <c r="C55" s="32" t="s">
        <v>820</v>
      </c>
      <c r="D55" s="32"/>
      <c r="F55" s="52" t="s">
        <v>820</v>
      </c>
      <c r="G55" s="32"/>
      <c r="H55" s="32" t="s">
        <v>1175</v>
      </c>
      <c r="J55" s="32"/>
    </row>
    <row r="56" spans="1:10" s="33" customFormat="1" ht="13.35" customHeight="1" x14ac:dyDescent="0.2">
      <c r="A56" s="32" t="s">
        <v>1176</v>
      </c>
      <c r="B56" s="32" t="s">
        <v>40</v>
      </c>
      <c r="C56" s="32" t="s">
        <v>820</v>
      </c>
      <c r="D56" s="32"/>
      <c r="F56" s="52" t="s">
        <v>820</v>
      </c>
      <c r="G56" s="32"/>
      <c r="H56" s="32" t="s">
        <v>1175</v>
      </c>
      <c r="J56" s="32"/>
    </row>
    <row r="57" spans="1:10" s="33" customFormat="1" ht="13.35" customHeight="1" x14ac:dyDescent="0.2">
      <c r="A57" s="32" t="s">
        <v>1177</v>
      </c>
      <c r="B57" s="32" t="s">
        <v>40</v>
      </c>
      <c r="C57" s="32" t="s">
        <v>820</v>
      </c>
      <c r="D57" s="32"/>
      <c r="F57" s="52" t="s">
        <v>820</v>
      </c>
      <c r="G57" s="32"/>
      <c r="H57" s="32" t="s">
        <v>1175</v>
      </c>
      <c r="J57" s="32"/>
    </row>
    <row r="58" spans="1:10" s="33" customFormat="1" ht="13.35" customHeight="1" x14ac:dyDescent="0.2">
      <c r="A58" s="32" t="s">
        <v>1178</v>
      </c>
      <c r="B58" s="32" t="s">
        <v>40</v>
      </c>
      <c r="C58" s="32" t="s">
        <v>820</v>
      </c>
      <c r="D58" s="32"/>
      <c r="F58" s="52" t="s">
        <v>820</v>
      </c>
      <c r="G58" s="32"/>
      <c r="H58" s="32" t="s">
        <v>1175</v>
      </c>
      <c r="J58" s="32"/>
    </row>
    <row r="59" spans="1:10" s="33" customFormat="1" ht="13.35" customHeight="1" x14ac:dyDescent="0.2">
      <c r="A59" s="32" t="s">
        <v>1179</v>
      </c>
      <c r="B59" s="32" t="s">
        <v>40</v>
      </c>
      <c r="C59" s="32" t="s">
        <v>820</v>
      </c>
      <c r="D59" s="32"/>
      <c r="F59" s="52" t="s">
        <v>820</v>
      </c>
      <c r="G59" s="32"/>
      <c r="H59" s="32" t="s">
        <v>1175</v>
      </c>
      <c r="J59" s="32"/>
    </row>
    <row r="60" spans="1:10" s="33" customFormat="1" ht="13.35" customHeight="1" x14ac:dyDescent="0.2">
      <c r="A60" s="32" t="s">
        <v>1180</v>
      </c>
      <c r="B60" s="32" t="s">
        <v>40</v>
      </c>
      <c r="C60" s="32" t="s">
        <v>820</v>
      </c>
      <c r="D60" s="32"/>
      <c r="F60" s="52" t="s">
        <v>820</v>
      </c>
      <c r="G60" s="32"/>
      <c r="H60" s="32" t="s">
        <v>1175</v>
      </c>
      <c r="J60" s="32"/>
    </row>
    <row r="61" spans="1:10" s="33" customFormat="1" ht="13.35" customHeight="1" x14ac:dyDescent="0.2">
      <c r="A61" s="32" t="s">
        <v>1188</v>
      </c>
      <c r="B61" s="32" t="s">
        <v>40</v>
      </c>
      <c r="C61" s="32" t="s">
        <v>820</v>
      </c>
      <c r="D61" s="32"/>
      <c r="F61" s="52" t="s">
        <v>820</v>
      </c>
      <c r="G61" s="32"/>
      <c r="H61" s="32" t="s">
        <v>1189</v>
      </c>
      <c r="J61" s="32"/>
    </row>
    <row r="62" spans="1:10" s="33" customFormat="1" ht="13.35" customHeight="1" x14ac:dyDescent="0.2">
      <c r="A62" s="32" t="s">
        <v>1190</v>
      </c>
      <c r="B62" s="32" t="s">
        <v>40</v>
      </c>
      <c r="C62" s="32" t="s">
        <v>820</v>
      </c>
      <c r="D62" s="32"/>
      <c r="F62" s="52" t="s">
        <v>820</v>
      </c>
      <c r="G62" s="32"/>
      <c r="H62" s="32" t="s">
        <v>1189</v>
      </c>
      <c r="J62" s="32"/>
    </row>
    <row r="63" spans="1:10" s="33" customFormat="1" ht="13.35" customHeight="1" x14ac:dyDescent="0.2">
      <c r="A63" s="32" t="s">
        <v>1191</v>
      </c>
      <c r="B63" s="32" t="s">
        <v>40</v>
      </c>
      <c r="C63" s="32" t="s">
        <v>820</v>
      </c>
      <c r="D63" s="32"/>
      <c r="F63" s="52" t="s">
        <v>820</v>
      </c>
      <c r="G63" s="32"/>
      <c r="H63" s="32" t="s">
        <v>1189</v>
      </c>
      <c r="J63" s="32"/>
    </row>
    <row r="64" spans="1:10" s="33" customFormat="1" ht="13.35" customHeight="1" x14ac:dyDescent="0.2">
      <c r="A64" s="32" t="s">
        <v>1192</v>
      </c>
      <c r="B64" s="32" t="s">
        <v>40</v>
      </c>
      <c r="C64" s="32" t="s">
        <v>820</v>
      </c>
      <c r="D64" s="32"/>
      <c r="F64" s="52" t="s">
        <v>820</v>
      </c>
      <c r="G64" s="32"/>
      <c r="H64" s="32" t="s">
        <v>1189</v>
      </c>
      <c r="J64" s="32"/>
    </row>
    <row r="65" spans="1:10" s="33" customFormat="1" ht="13.35" customHeight="1" x14ac:dyDescent="0.2">
      <c r="A65" s="32" t="s">
        <v>1193</v>
      </c>
      <c r="B65" s="32" t="s">
        <v>40</v>
      </c>
      <c r="C65" s="32" t="s">
        <v>820</v>
      </c>
      <c r="D65" s="32"/>
      <c r="F65" s="52" t="s">
        <v>820</v>
      </c>
      <c r="G65" s="32"/>
      <c r="H65" s="32" t="s">
        <v>1189</v>
      </c>
      <c r="J65" s="32"/>
    </row>
    <row r="66" spans="1:10" s="33" customFormat="1" ht="13.35" customHeight="1" x14ac:dyDescent="0.2">
      <c r="A66" s="32" t="s">
        <v>1194</v>
      </c>
      <c r="B66" s="32" t="s">
        <v>40</v>
      </c>
      <c r="C66" s="32" t="s">
        <v>820</v>
      </c>
      <c r="D66" s="32"/>
      <c r="F66" s="52" t="s">
        <v>820</v>
      </c>
      <c r="G66" s="32"/>
      <c r="H66" s="32" t="s">
        <v>1189</v>
      </c>
      <c r="J66" s="32"/>
    </row>
    <row r="67" spans="1:10" s="33" customFormat="1" ht="13.35" customHeight="1" x14ac:dyDescent="0.2">
      <c r="A67" s="32" t="s">
        <v>1181</v>
      </c>
      <c r="B67" s="32" t="s">
        <v>40</v>
      </c>
      <c r="C67" s="32" t="s">
        <v>820</v>
      </c>
      <c r="D67" s="32"/>
      <c r="F67" s="52" t="s">
        <v>820</v>
      </c>
      <c r="G67" s="32"/>
      <c r="H67" s="32" t="s">
        <v>1182</v>
      </c>
      <c r="J67" s="32"/>
    </row>
    <row r="68" spans="1:10" s="33" customFormat="1" ht="13.35" customHeight="1" x14ac:dyDescent="0.2">
      <c r="A68" s="32" t="s">
        <v>1183</v>
      </c>
      <c r="B68" s="32" t="s">
        <v>40</v>
      </c>
      <c r="C68" s="32" t="s">
        <v>820</v>
      </c>
      <c r="D68" s="32"/>
      <c r="F68" s="52" t="s">
        <v>820</v>
      </c>
      <c r="G68" s="32"/>
      <c r="H68" s="32" t="s">
        <v>1182</v>
      </c>
      <c r="J68" s="32"/>
    </row>
    <row r="69" spans="1:10" s="33" customFormat="1" ht="13.35" customHeight="1" x14ac:dyDescent="0.2">
      <c r="A69" s="32" t="s">
        <v>1184</v>
      </c>
      <c r="B69" s="32" t="s">
        <v>40</v>
      </c>
      <c r="C69" s="32" t="s">
        <v>820</v>
      </c>
      <c r="D69" s="32"/>
      <c r="F69" s="52" t="s">
        <v>820</v>
      </c>
      <c r="G69" s="32"/>
      <c r="H69" s="32" t="s">
        <v>1182</v>
      </c>
      <c r="J69" s="32"/>
    </row>
    <row r="70" spans="1:10" s="33" customFormat="1" ht="13.35" customHeight="1" x14ac:dyDescent="0.2">
      <c r="A70" s="32" t="s">
        <v>1185</v>
      </c>
      <c r="B70" s="32" t="s">
        <v>40</v>
      </c>
      <c r="C70" s="32" t="s">
        <v>820</v>
      </c>
      <c r="D70" s="32"/>
      <c r="F70" s="52" t="s">
        <v>820</v>
      </c>
      <c r="G70" s="32"/>
      <c r="H70" s="32" t="s">
        <v>1182</v>
      </c>
      <c r="J70" s="32"/>
    </row>
    <row r="71" spans="1:10" s="33" customFormat="1" ht="13.35" customHeight="1" x14ac:dyDescent="0.2">
      <c r="A71" s="32" t="s">
        <v>1186</v>
      </c>
      <c r="B71" s="32" t="s">
        <v>40</v>
      </c>
      <c r="C71" s="32" t="s">
        <v>820</v>
      </c>
      <c r="D71" s="32"/>
      <c r="F71" s="52" t="s">
        <v>820</v>
      </c>
      <c r="G71" s="32"/>
      <c r="H71" s="32" t="s">
        <v>1182</v>
      </c>
      <c r="J71" s="32"/>
    </row>
    <row r="72" spans="1:10" s="33" customFormat="1" ht="13.35" customHeight="1" x14ac:dyDescent="0.2">
      <c r="A72" s="32" t="s">
        <v>1187</v>
      </c>
      <c r="B72" s="32" t="s">
        <v>40</v>
      </c>
      <c r="C72" s="32" t="s">
        <v>820</v>
      </c>
      <c r="D72" s="32"/>
      <c r="F72" s="52" t="s">
        <v>820</v>
      </c>
      <c r="G72" s="32"/>
      <c r="H72" s="32" t="s">
        <v>1182</v>
      </c>
      <c r="J72" s="32"/>
    </row>
    <row r="73" spans="1:10" s="33" customFormat="1" ht="13.35" customHeight="1" x14ac:dyDescent="0.2">
      <c r="A73" s="32" t="s">
        <v>1197</v>
      </c>
      <c r="B73" s="32" t="s">
        <v>40</v>
      </c>
      <c r="C73" s="32" t="s">
        <v>820</v>
      </c>
      <c r="D73" s="72" t="s">
        <v>41</v>
      </c>
      <c r="E73" s="33">
        <v>1</v>
      </c>
      <c r="F73" s="52" t="s">
        <v>820</v>
      </c>
      <c r="G73" s="32" t="s">
        <v>824</v>
      </c>
      <c r="H73" s="32" t="s">
        <v>1197</v>
      </c>
      <c r="J73" s="32"/>
    </row>
    <row r="74" spans="1:10" s="33" customFormat="1" ht="13.35" customHeight="1" x14ac:dyDescent="0.2">
      <c r="A74" s="32" t="s">
        <v>1198</v>
      </c>
      <c r="B74" s="32" t="s">
        <v>40</v>
      </c>
      <c r="C74" s="32" t="s">
        <v>820</v>
      </c>
      <c r="D74" s="32" t="s">
        <v>664</v>
      </c>
      <c r="F74" s="52" t="s">
        <v>820</v>
      </c>
      <c r="G74" s="32" t="s">
        <v>824</v>
      </c>
      <c r="H74" s="32" t="s">
        <v>1199</v>
      </c>
      <c r="J74" s="32"/>
    </row>
    <row r="75" spans="1:10" s="33" customFormat="1" ht="13.35" customHeight="1" x14ac:dyDescent="0.2">
      <c r="A75" s="72" t="s">
        <v>1202</v>
      </c>
      <c r="B75" s="32" t="s">
        <v>40</v>
      </c>
      <c r="C75" s="32" t="s">
        <v>820</v>
      </c>
      <c r="D75" s="32" t="s">
        <v>41</v>
      </c>
      <c r="E75" s="33">
        <v>1</v>
      </c>
      <c r="F75" s="52" t="s">
        <v>820</v>
      </c>
      <c r="G75" s="32" t="s">
        <v>824</v>
      </c>
      <c r="H75" s="72" t="s">
        <v>1202</v>
      </c>
      <c r="J75" s="32"/>
    </row>
    <row r="76" spans="1:10" s="33" customFormat="1" ht="13.35" customHeight="1" x14ac:dyDescent="0.2">
      <c r="A76" s="32" t="s">
        <v>1215</v>
      </c>
      <c r="B76" s="32" t="s">
        <v>271</v>
      </c>
      <c r="C76" s="32" t="s">
        <v>820</v>
      </c>
      <c r="D76" s="32"/>
      <c r="F76" s="52" t="s">
        <v>61</v>
      </c>
      <c r="G76" s="32" t="s">
        <v>820</v>
      </c>
      <c r="H76" s="32" t="s">
        <v>1216</v>
      </c>
      <c r="J76" s="32"/>
    </row>
    <row r="77" spans="1:10" s="33" customFormat="1" ht="13.35" customHeight="1" x14ac:dyDescent="0.2">
      <c r="A77" s="32" t="s">
        <v>1217</v>
      </c>
      <c r="B77" s="32" t="s">
        <v>40</v>
      </c>
      <c r="C77" s="32" t="s">
        <v>820</v>
      </c>
      <c r="D77" s="32"/>
      <c r="F77" s="52" t="s">
        <v>820</v>
      </c>
      <c r="G77" s="32" t="s">
        <v>824</v>
      </c>
      <c r="H77" s="32" t="s">
        <v>1218</v>
      </c>
      <c r="J77" s="32"/>
    </row>
    <row r="78" spans="1:10" s="33" customFormat="1" ht="13.35" customHeight="1" x14ac:dyDescent="0.2">
      <c r="A78" s="32" t="s">
        <v>1219</v>
      </c>
      <c r="B78" s="32" t="s">
        <v>40</v>
      </c>
      <c r="C78" s="32" t="s">
        <v>820</v>
      </c>
      <c r="D78" s="32"/>
      <c r="F78" s="52" t="s">
        <v>820</v>
      </c>
      <c r="G78" s="32" t="s">
        <v>824</v>
      </c>
      <c r="H78" s="32" t="s">
        <v>1220</v>
      </c>
      <c r="J78" s="32"/>
    </row>
    <row r="79" spans="1:10" s="33" customFormat="1" ht="13.35" customHeight="1" x14ac:dyDescent="0.2">
      <c r="A79" s="32" t="s">
        <v>1221</v>
      </c>
      <c r="B79" s="32" t="s">
        <v>40</v>
      </c>
      <c r="C79" s="32" t="s">
        <v>820</v>
      </c>
      <c r="D79" s="32"/>
      <c r="F79" s="52" t="s">
        <v>820</v>
      </c>
      <c r="G79" s="32" t="s">
        <v>824</v>
      </c>
      <c r="H79" s="32" t="s">
        <v>1222</v>
      </c>
      <c r="J79" s="32"/>
    </row>
    <row r="80" spans="1:10" s="33" customFormat="1" ht="13.35" customHeight="1" x14ac:dyDescent="0.2">
      <c r="A80" s="32" t="s">
        <v>1223</v>
      </c>
      <c r="B80" s="32" t="s">
        <v>114</v>
      </c>
      <c r="C80" s="32" t="s">
        <v>820</v>
      </c>
      <c r="D80" s="32"/>
      <c r="F80" s="52" t="s">
        <v>115</v>
      </c>
      <c r="G80" s="32" t="s">
        <v>1172</v>
      </c>
      <c r="H80" s="32" t="s">
        <v>1224</v>
      </c>
      <c r="J80" s="32"/>
    </row>
    <row r="81" spans="1:10" s="33" customFormat="1" ht="13.35" customHeight="1" x14ac:dyDescent="0.2">
      <c r="A81" s="32" t="s">
        <v>1225</v>
      </c>
      <c r="B81" s="32" t="s">
        <v>114</v>
      </c>
      <c r="C81" s="32" t="s">
        <v>820</v>
      </c>
      <c r="D81" s="32" t="s">
        <v>41</v>
      </c>
      <c r="E81" s="33">
        <v>0</v>
      </c>
      <c r="F81" s="52" t="s">
        <v>115</v>
      </c>
      <c r="G81" s="32" t="s">
        <v>1172</v>
      </c>
      <c r="H81" s="32" t="s">
        <v>1226</v>
      </c>
      <c r="J81" s="32"/>
    </row>
    <row r="82" spans="1:10" s="33" customFormat="1" ht="13.35" customHeight="1" x14ac:dyDescent="0.2">
      <c r="A82" s="32" t="s">
        <v>1227</v>
      </c>
      <c r="B82" s="32" t="s">
        <v>114</v>
      </c>
      <c r="C82" s="32" t="s">
        <v>820</v>
      </c>
      <c r="D82" s="32" t="s">
        <v>41</v>
      </c>
      <c r="E82" s="33">
        <v>0</v>
      </c>
      <c r="F82" s="52" t="s">
        <v>115</v>
      </c>
      <c r="G82" s="32" t="s">
        <v>1172</v>
      </c>
      <c r="H82" s="32" t="s">
        <v>1228</v>
      </c>
      <c r="J82" s="32"/>
    </row>
    <row r="83" spans="1:10" s="33" customFormat="1" ht="13.35" customHeight="1" x14ac:dyDescent="0.2">
      <c r="A83" s="32" t="s">
        <v>1692</v>
      </c>
      <c r="B83" s="32" t="s">
        <v>114</v>
      </c>
      <c r="C83" s="32" t="s">
        <v>820</v>
      </c>
      <c r="D83" s="32"/>
      <c r="F83" s="52" t="s">
        <v>115</v>
      </c>
      <c r="G83" s="32" t="s">
        <v>1172</v>
      </c>
      <c r="H83" s="32" t="s">
        <v>1693</v>
      </c>
      <c r="J83" s="32"/>
    </row>
    <row r="84" spans="1:10" s="33" customFormat="1" ht="13.35" customHeight="1" x14ac:dyDescent="0.2">
      <c r="A84" s="32" t="s">
        <v>1229</v>
      </c>
      <c r="B84" s="32" t="s">
        <v>114</v>
      </c>
      <c r="C84" s="32" t="s">
        <v>820</v>
      </c>
      <c r="D84" s="32"/>
      <c r="F84" s="52" t="s">
        <v>115</v>
      </c>
      <c r="G84" s="32" t="s">
        <v>1172</v>
      </c>
      <c r="H84" s="32" t="s">
        <v>1230</v>
      </c>
      <c r="J84" s="32"/>
    </row>
    <row r="85" spans="1:10" s="33" customFormat="1" ht="13.35" customHeight="1" x14ac:dyDescent="0.2">
      <c r="A85" s="32" t="s">
        <v>1231</v>
      </c>
      <c r="B85" s="32" t="s">
        <v>114</v>
      </c>
      <c r="C85" s="32" t="s">
        <v>820</v>
      </c>
      <c r="D85" s="32"/>
      <c r="F85" s="52" t="s">
        <v>115</v>
      </c>
      <c r="G85" s="32" t="s">
        <v>1172</v>
      </c>
      <c r="H85" s="32" t="s">
        <v>1232</v>
      </c>
      <c r="J85" s="32"/>
    </row>
    <row r="86" spans="1:10" s="33" customFormat="1" ht="13.35" customHeight="1" x14ac:dyDescent="0.2">
      <c r="A86" s="32" t="s">
        <v>239</v>
      </c>
      <c r="B86" s="32" t="s">
        <v>40</v>
      </c>
      <c r="C86" s="32" t="s">
        <v>820</v>
      </c>
      <c r="D86" s="32"/>
      <c r="F86" s="52" t="s">
        <v>820</v>
      </c>
      <c r="G86" s="32" t="s">
        <v>824</v>
      </c>
      <c r="H86" s="32" t="s">
        <v>1233</v>
      </c>
      <c r="J86" s="32"/>
    </row>
    <row r="87" spans="1:10" s="33" customFormat="1" ht="13.35" customHeight="1" x14ac:dyDescent="0.2">
      <c r="A87" s="32" t="s">
        <v>996</v>
      </c>
      <c r="B87" s="32" t="s">
        <v>40</v>
      </c>
      <c r="C87" s="32" t="s">
        <v>820</v>
      </c>
      <c r="D87" s="32"/>
      <c r="F87" s="52" t="s">
        <v>820</v>
      </c>
      <c r="G87" s="32" t="s">
        <v>824</v>
      </c>
      <c r="H87" s="32" t="s">
        <v>1234</v>
      </c>
      <c r="J87" s="32"/>
    </row>
    <row r="88" spans="1:10" s="33" customFormat="1" ht="13.35" customHeight="1" x14ac:dyDescent="0.2">
      <c r="A88" s="32" t="s">
        <v>998</v>
      </c>
      <c r="B88" s="32" t="s">
        <v>40</v>
      </c>
      <c r="C88" s="32" t="s">
        <v>820</v>
      </c>
      <c r="D88" s="32"/>
      <c r="F88" s="52" t="s">
        <v>820</v>
      </c>
      <c r="G88" s="32" t="s">
        <v>824</v>
      </c>
      <c r="H88" s="32" t="s">
        <v>1235</v>
      </c>
      <c r="J88" s="32"/>
    </row>
    <row r="89" spans="1:10" s="33" customFormat="1" ht="13.35" customHeight="1" x14ac:dyDescent="0.2">
      <c r="A89" s="32" t="s">
        <v>378</v>
      </c>
      <c r="B89" s="32" t="s">
        <v>40</v>
      </c>
      <c r="C89" s="32" t="s">
        <v>820</v>
      </c>
      <c r="D89" s="32" t="s">
        <v>41</v>
      </c>
      <c r="F89" s="52" t="s">
        <v>820</v>
      </c>
      <c r="G89" s="32" t="s">
        <v>824</v>
      </c>
      <c r="H89" s="32" t="s">
        <v>1246</v>
      </c>
      <c r="J89" s="32"/>
    </row>
    <row r="90" spans="1:10" s="33" customFormat="1" ht="13.35" customHeight="1" x14ac:dyDescent="0.2">
      <c r="A90" s="32" t="s">
        <v>1247</v>
      </c>
      <c r="B90" s="32" t="s">
        <v>114</v>
      </c>
      <c r="C90" s="32" t="s">
        <v>820</v>
      </c>
      <c r="D90" s="32"/>
      <c r="F90" s="52" t="s">
        <v>115</v>
      </c>
      <c r="G90" s="32" t="s">
        <v>1172</v>
      </c>
      <c r="H90" s="32" t="s">
        <v>1248</v>
      </c>
      <c r="J90" s="32"/>
    </row>
    <row r="91" spans="1:10" s="33" customFormat="1" ht="13.35" customHeight="1" x14ac:dyDescent="0.2">
      <c r="A91" s="32" t="s">
        <v>1249</v>
      </c>
      <c r="B91" s="32" t="s">
        <v>40</v>
      </c>
      <c r="C91" s="32" t="s">
        <v>820</v>
      </c>
      <c r="D91" s="32"/>
      <c r="F91" s="52" t="s">
        <v>820</v>
      </c>
      <c r="G91" s="32" t="s">
        <v>824</v>
      </c>
      <c r="H91" s="32" t="s">
        <v>1250</v>
      </c>
      <c r="J91" s="32"/>
    </row>
    <row r="92" spans="1:10" s="33" customFormat="1" ht="13.35" customHeight="1" x14ac:dyDescent="0.2">
      <c r="A92" s="32" t="s">
        <v>1069</v>
      </c>
      <c r="B92" s="32" t="s">
        <v>40</v>
      </c>
      <c r="C92" s="32" t="s">
        <v>820</v>
      </c>
      <c r="D92" s="32"/>
      <c r="F92" s="52" t="s">
        <v>820</v>
      </c>
      <c r="G92" s="32" t="s">
        <v>821</v>
      </c>
      <c r="H92" s="32" t="s">
        <v>1251</v>
      </c>
      <c r="J92" s="32"/>
    </row>
    <row r="93" spans="1:10" s="33" customFormat="1" ht="13.35" customHeight="1" x14ac:dyDescent="0.2">
      <c r="A93" s="32" t="s">
        <v>1073</v>
      </c>
      <c r="B93" s="32" t="s">
        <v>40</v>
      </c>
      <c r="C93" s="32" t="s">
        <v>820</v>
      </c>
      <c r="D93" s="32"/>
      <c r="F93" s="52" t="s">
        <v>820</v>
      </c>
      <c r="G93" s="32" t="s">
        <v>821</v>
      </c>
      <c r="H93" s="32" t="s">
        <v>1252</v>
      </c>
      <c r="J93" s="32"/>
    </row>
    <row r="94" spans="1:10" s="33" customFormat="1" ht="13.35" customHeight="1" x14ac:dyDescent="0.2">
      <c r="A94" s="32" t="s">
        <v>1071</v>
      </c>
      <c r="B94" s="32" t="s">
        <v>40</v>
      </c>
      <c r="C94" s="32" t="s">
        <v>820</v>
      </c>
      <c r="D94" s="32"/>
      <c r="F94" s="52" t="s">
        <v>820</v>
      </c>
      <c r="G94" s="32" t="s">
        <v>1119</v>
      </c>
      <c r="H94" s="32" t="s">
        <v>1253</v>
      </c>
      <c r="J94" s="32"/>
    </row>
    <row r="95" spans="1:10" s="33" customFormat="1" ht="13.35" customHeight="1" x14ac:dyDescent="0.2">
      <c r="A95" s="32" t="s">
        <v>1254</v>
      </c>
      <c r="B95" s="32" t="s">
        <v>40</v>
      </c>
      <c r="C95" s="32" t="s">
        <v>820</v>
      </c>
      <c r="D95" s="32"/>
      <c r="F95" s="52" t="s">
        <v>820</v>
      </c>
      <c r="G95" s="32" t="s">
        <v>824</v>
      </c>
      <c r="H95" s="32" t="s">
        <v>1255</v>
      </c>
      <c r="J95" s="32"/>
    </row>
    <row r="96" spans="1:10" s="33" customFormat="1" ht="13.35" customHeight="1" x14ac:dyDescent="0.2">
      <c r="A96" s="32" t="s">
        <v>1256</v>
      </c>
      <c r="B96" s="32" t="s">
        <v>114</v>
      </c>
      <c r="C96" s="32" t="s">
        <v>820</v>
      </c>
      <c r="D96" s="32"/>
      <c r="F96" s="52" t="s">
        <v>115</v>
      </c>
      <c r="G96" s="32" t="s">
        <v>1172</v>
      </c>
      <c r="H96" s="32" t="s">
        <v>1257</v>
      </c>
      <c r="J96" s="32"/>
    </row>
    <row r="97" spans="1:10" s="33" customFormat="1" ht="13.35" customHeight="1" x14ac:dyDescent="0.2">
      <c r="A97" s="32" t="s">
        <v>1258</v>
      </c>
      <c r="B97" s="32" t="s">
        <v>114</v>
      </c>
      <c r="C97" s="32" t="s">
        <v>820</v>
      </c>
      <c r="D97" s="32" t="s">
        <v>41</v>
      </c>
      <c r="F97" s="52" t="s">
        <v>115</v>
      </c>
      <c r="G97" s="32" t="s">
        <v>1172</v>
      </c>
      <c r="H97" s="32" t="s">
        <v>1259</v>
      </c>
      <c r="J97" s="32"/>
    </row>
    <row r="98" spans="1:10" s="33" customFormat="1" ht="13.35" customHeight="1" x14ac:dyDescent="0.2">
      <c r="A98" s="32" t="s">
        <v>570</v>
      </c>
      <c r="B98" s="32" t="s">
        <v>40</v>
      </c>
      <c r="C98" s="32" t="s">
        <v>820</v>
      </c>
      <c r="D98" s="32"/>
      <c r="F98" s="52" t="s">
        <v>820</v>
      </c>
      <c r="G98" s="32" t="s">
        <v>824</v>
      </c>
      <c r="H98" s="32" t="s">
        <v>1260</v>
      </c>
      <c r="J98" s="32"/>
    </row>
    <row r="99" spans="1:10" s="33" customFormat="1" ht="13.35" customHeight="1" x14ac:dyDescent="0.2">
      <c r="A99" s="32" t="s">
        <v>1261</v>
      </c>
      <c r="B99" s="32" t="s">
        <v>40</v>
      </c>
      <c r="C99" s="32" t="s">
        <v>820</v>
      </c>
      <c r="D99" s="32"/>
      <c r="F99" s="52" t="s">
        <v>820</v>
      </c>
      <c r="G99" s="32" t="s">
        <v>824</v>
      </c>
      <c r="H99" s="32" t="s">
        <v>1262</v>
      </c>
      <c r="J99" s="32"/>
    </row>
    <row r="100" spans="1:10" s="33" customFormat="1" ht="13.35" customHeight="1" x14ac:dyDescent="0.2">
      <c r="A100" s="32" t="s">
        <v>1263</v>
      </c>
      <c r="B100" s="32" t="s">
        <v>40</v>
      </c>
      <c r="C100" s="32" t="s">
        <v>820</v>
      </c>
      <c r="D100" s="32" t="s">
        <v>41</v>
      </c>
      <c r="F100" s="52" t="s">
        <v>820</v>
      </c>
      <c r="G100" s="32" t="s">
        <v>824</v>
      </c>
      <c r="H100" s="32" t="s">
        <v>1264</v>
      </c>
      <c r="J100" s="32"/>
    </row>
    <row r="101" spans="1:10" s="33" customFormat="1" ht="13.35" customHeight="1" x14ac:dyDescent="0.2">
      <c r="A101" s="32" t="s">
        <v>1265</v>
      </c>
      <c r="B101" s="32" t="s">
        <v>114</v>
      </c>
      <c r="C101" s="32" t="s">
        <v>820</v>
      </c>
      <c r="D101" s="32"/>
      <c r="F101" s="52" t="s">
        <v>115</v>
      </c>
      <c r="G101" s="32" t="s">
        <v>1172</v>
      </c>
      <c r="H101" s="32" t="s">
        <v>1266</v>
      </c>
      <c r="J101" s="32"/>
    </row>
    <row r="102" spans="1:10" s="33" customFormat="1" ht="13.35" customHeight="1" x14ac:dyDescent="0.2">
      <c r="A102" s="32" t="s">
        <v>1267</v>
      </c>
      <c r="B102" s="32" t="s">
        <v>40</v>
      </c>
      <c r="C102" s="32" t="s">
        <v>820</v>
      </c>
      <c r="D102" s="32"/>
      <c r="F102" s="52" t="s">
        <v>820</v>
      </c>
      <c r="G102" s="32" t="s">
        <v>824</v>
      </c>
      <c r="H102" s="32" t="s">
        <v>1268</v>
      </c>
      <c r="J102" s="32"/>
    </row>
    <row r="103" spans="1:10" s="33" customFormat="1" ht="13.35" customHeight="1" x14ac:dyDescent="0.2">
      <c r="A103" s="32" t="s">
        <v>1269</v>
      </c>
      <c r="B103" s="32" t="s">
        <v>114</v>
      </c>
      <c r="C103" s="32" t="s">
        <v>820</v>
      </c>
      <c r="D103" s="32"/>
      <c r="F103" s="52" t="s">
        <v>115</v>
      </c>
      <c r="G103" s="32" t="s">
        <v>1172</v>
      </c>
      <c r="H103" s="32" t="s">
        <v>1270</v>
      </c>
      <c r="J103" s="32"/>
    </row>
    <row r="104" spans="1:10" s="33" customFormat="1" ht="13.35" customHeight="1" x14ac:dyDescent="0.2">
      <c r="A104" s="32" t="s">
        <v>1271</v>
      </c>
      <c r="B104" s="32" t="s">
        <v>40</v>
      </c>
      <c r="C104" s="32" t="s">
        <v>820</v>
      </c>
      <c r="D104" s="32"/>
      <c r="F104" s="52" t="s">
        <v>820</v>
      </c>
      <c r="G104" s="32" t="s">
        <v>827</v>
      </c>
      <c r="H104" s="32" t="s">
        <v>1272</v>
      </c>
      <c r="J104" s="32"/>
    </row>
    <row r="105" spans="1:10" s="33" customFormat="1" ht="13.35" customHeight="1" x14ac:dyDescent="0.2">
      <c r="A105" s="32" t="s">
        <v>1273</v>
      </c>
      <c r="B105" s="32" t="s">
        <v>40</v>
      </c>
      <c r="C105" s="32" t="s">
        <v>820</v>
      </c>
      <c r="D105" s="32"/>
      <c r="F105" s="52" t="s">
        <v>820</v>
      </c>
      <c r="G105" s="32" t="s">
        <v>815</v>
      </c>
      <c r="H105" s="32" t="s">
        <v>1274</v>
      </c>
      <c r="J105" s="32"/>
    </row>
    <row r="106" spans="1:10" s="33" customFormat="1" ht="13.35" customHeight="1" x14ac:dyDescent="0.2">
      <c r="A106" s="32" t="s">
        <v>1277</v>
      </c>
      <c r="B106" s="32" t="s">
        <v>40</v>
      </c>
      <c r="C106" s="32" t="s">
        <v>820</v>
      </c>
      <c r="D106" s="32"/>
      <c r="F106" s="52" t="s">
        <v>820</v>
      </c>
      <c r="G106" s="32" t="s">
        <v>824</v>
      </c>
      <c r="H106" s="32" t="s">
        <v>1278</v>
      </c>
      <c r="J106" s="32"/>
    </row>
    <row r="107" spans="1:10" s="33" customFormat="1" ht="13.35" customHeight="1" x14ac:dyDescent="0.2">
      <c r="A107" s="32" t="s">
        <v>1279</v>
      </c>
      <c r="B107" s="32" t="s">
        <v>114</v>
      </c>
      <c r="C107" s="32" t="s">
        <v>820</v>
      </c>
      <c r="D107" s="32"/>
      <c r="F107" s="52" t="s">
        <v>115</v>
      </c>
      <c r="G107" s="32" t="s">
        <v>1172</v>
      </c>
      <c r="H107" s="32" t="s">
        <v>1280</v>
      </c>
      <c r="J107" s="32"/>
    </row>
    <row r="108" spans="1:10" s="33" customFormat="1" ht="13.35" customHeight="1" x14ac:dyDescent="0.2">
      <c r="A108" s="32" t="s">
        <v>1121</v>
      </c>
      <c r="B108" s="32" t="s">
        <v>40</v>
      </c>
      <c r="C108" s="32" t="s">
        <v>820</v>
      </c>
      <c r="D108" s="32"/>
      <c r="F108" s="52" t="s">
        <v>820</v>
      </c>
      <c r="G108" s="32" t="s">
        <v>824</v>
      </c>
      <c r="H108" s="32" t="s">
        <v>1122</v>
      </c>
      <c r="J108" s="32"/>
    </row>
    <row r="109" spans="1:10" s="33" customFormat="1" ht="13.35" customHeight="1" x14ac:dyDescent="0.2">
      <c r="A109" s="32" t="s">
        <v>1135</v>
      </c>
      <c r="B109" s="32" t="s">
        <v>40</v>
      </c>
      <c r="C109" s="32" t="s">
        <v>820</v>
      </c>
      <c r="D109" s="32"/>
      <c r="F109" s="52" t="s">
        <v>820</v>
      </c>
      <c r="G109" s="32" t="s">
        <v>824</v>
      </c>
      <c r="H109" s="32" t="s">
        <v>1136</v>
      </c>
      <c r="J109" s="32"/>
    </row>
    <row r="110" spans="1:10" s="33" customFormat="1" ht="13.35" customHeight="1" x14ac:dyDescent="0.2">
      <c r="A110" s="32" t="s">
        <v>1694</v>
      </c>
      <c r="B110" s="32" t="s">
        <v>40</v>
      </c>
      <c r="C110" s="32" t="s">
        <v>820</v>
      </c>
      <c r="D110" s="32"/>
      <c r="F110" s="52" t="s">
        <v>820</v>
      </c>
      <c r="G110" s="32" t="s">
        <v>824</v>
      </c>
      <c r="H110" s="32" t="s">
        <v>1695</v>
      </c>
      <c r="J110" s="32"/>
    </row>
    <row r="111" spans="1:10" s="33" customFormat="1" ht="13.35" customHeight="1" x14ac:dyDescent="0.2">
      <c r="A111" s="32" t="s">
        <v>1696</v>
      </c>
      <c r="B111" s="32" t="s">
        <v>114</v>
      </c>
      <c r="C111" s="32" t="s">
        <v>820</v>
      </c>
      <c r="D111" s="32"/>
      <c r="F111" s="52" t="s">
        <v>115</v>
      </c>
      <c r="G111" s="32" t="s">
        <v>1172</v>
      </c>
      <c r="H111" s="32" t="s">
        <v>1697</v>
      </c>
      <c r="J111" s="32"/>
    </row>
    <row r="112" spans="1:10" s="33" customFormat="1" ht="13.35" customHeight="1" x14ac:dyDescent="0.2">
      <c r="A112" s="32" t="s">
        <v>1698</v>
      </c>
      <c r="B112" s="32" t="s">
        <v>40</v>
      </c>
      <c r="C112" s="32" t="s">
        <v>820</v>
      </c>
      <c r="D112" s="32"/>
      <c r="F112" s="52" t="s">
        <v>820</v>
      </c>
      <c r="G112" s="32" t="s">
        <v>824</v>
      </c>
      <c r="H112" s="32" t="s">
        <v>1699</v>
      </c>
      <c r="J112" s="32"/>
    </row>
    <row r="113" spans="1:10" s="33" customFormat="1" ht="13.35" customHeight="1" x14ac:dyDescent="0.2">
      <c r="A113" s="32" t="s">
        <v>1408</v>
      </c>
      <c r="B113" s="32" t="s">
        <v>40</v>
      </c>
      <c r="C113" s="32" t="s">
        <v>820</v>
      </c>
      <c r="D113" s="32"/>
      <c r="E113" s="33">
        <v>9101</v>
      </c>
      <c r="F113" s="52" t="s">
        <v>820</v>
      </c>
      <c r="G113" s="32" t="s">
        <v>824</v>
      </c>
      <c r="H113" s="32" t="s">
        <v>1409</v>
      </c>
      <c r="J113" s="32"/>
    </row>
    <row r="114" spans="1:10" s="33" customFormat="1" ht="13.35" customHeight="1" x14ac:dyDescent="0.2">
      <c r="A114" s="32" t="s">
        <v>1410</v>
      </c>
      <c r="B114" s="32" t="s">
        <v>40</v>
      </c>
      <c r="C114" s="32"/>
      <c r="D114" s="32"/>
      <c r="E114" s="33" t="s">
        <v>1411</v>
      </c>
      <c r="F114" s="52" t="s">
        <v>820</v>
      </c>
      <c r="G114" s="32" t="s">
        <v>821</v>
      </c>
      <c r="H114" s="32" t="s">
        <v>1412</v>
      </c>
      <c r="J114" s="32"/>
    </row>
    <row r="115" spans="1:10" s="33" customFormat="1" ht="13.35" customHeight="1" x14ac:dyDescent="0.2">
      <c r="A115" s="32" t="s">
        <v>1413</v>
      </c>
      <c r="B115" s="32" t="s">
        <v>40</v>
      </c>
      <c r="C115" s="32"/>
      <c r="D115" s="32"/>
      <c r="E115" s="33" t="s">
        <v>1414</v>
      </c>
      <c r="F115" s="52" t="s">
        <v>820</v>
      </c>
      <c r="G115" s="32" t="s">
        <v>821</v>
      </c>
      <c r="H115" s="32" t="s">
        <v>1412</v>
      </c>
      <c r="J115" s="32"/>
    </row>
    <row r="116" spans="1:10" s="33" customFormat="1" ht="13.35" customHeight="1" x14ac:dyDescent="0.2">
      <c r="A116" s="32" t="s">
        <v>1283</v>
      </c>
      <c r="B116" s="32" t="s">
        <v>262</v>
      </c>
      <c r="C116" s="32" t="s">
        <v>820</v>
      </c>
      <c r="D116" s="32" t="s">
        <v>41</v>
      </c>
      <c r="E116" s="33">
        <v>150.51</v>
      </c>
      <c r="F116" s="52" t="s">
        <v>263</v>
      </c>
      <c r="G116" s="32" t="s">
        <v>820</v>
      </c>
      <c r="H116" s="32" t="s">
        <v>1284</v>
      </c>
      <c r="J116" s="32"/>
    </row>
    <row r="117" spans="1:10" s="33" customFormat="1" ht="13.35" customHeight="1" x14ac:dyDescent="0.2">
      <c r="A117" s="32" t="s">
        <v>1285</v>
      </c>
      <c r="B117" s="32" t="s">
        <v>46</v>
      </c>
      <c r="C117" s="32" t="s">
        <v>820</v>
      </c>
      <c r="D117" s="32" t="s">
        <v>41</v>
      </c>
      <c r="E117" s="33" t="s">
        <v>246</v>
      </c>
      <c r="F117" s="40" t="str">
        <f>HYPERLINK("#'OMS.Enumerations'!A63","OrderCurrency: AED, AFN, ALL ...")</f>
        <v>OrderCurrency: AED, AFN, ALL ...</v>
      </c>
      <c r="G117" s="32" t="s">
        <v>48</v>
      </c>
      <c r="H117" s="32" t="s">
        <v>1286</v>
      </c>
      <c r="J117" s="32"/>
    </row>
    <row r="118" spans="1:10" s="33" customFormat="1" ht="13.35" customHeight="1" x14ac:dyDescent="0.2">
      <c r="A118" s="32" t="s">
        <v>1700</v>
      </c>
      <c r="B118" s="32" t="s">
        <v>40</v>
      </c>
      <c r="C118" s="32" t="s">
        <v>820</v>
      </c>
      <c r="D118" s="32"/>
      <c r="F118" s="52" t="s">
        <v>820</v>
      </c>
      <c r="G118" s="32" t="s">
        <v>824</v>
      </c>
      <c r="H118" s="32" t="s">
        <v>1701</v>
      </c>
      <c r="J118" s="32"/>
    </row>
    <row r="119" spans="1:10" s="33" customFormat="1" ht="13.35" customHeight="1" x14ac:dyDescent="0.2">
      <c r="A119" s="32" t="s">
        <v>1287</v>
      </c>
      <c r="B119" s="32" t="s">
        <v>40</v>
      </c>
      <c r="C119" s="32" t="s">
        <v>820</v>
      </c>
      <c r="D119" s="32"/>
      <c r="F119" s="52" t="s">
        <v>820</v>
      </c>
      <c r="G119" s="32" t="s">
        <v>824</v>
      </c>
      <c r="H119" s="32" t="s">
        <v>1288</v>
      </c>
      <c r="J119" s="32"/>
    </row>
    <row r="120" spans="1:10" s="33" customFormat="1" ht="13.35" customHeight="1" x14ac:dyDescent="0.2">
      <c r="A120" s="32" t="s">
        <v>1289</v>
      </c>
      <c r="B120" s="32" t="s">
        <v>40</v>
      </c>
      <c r="C120" s="32" t="s">
        <v>820</v>
      </c>
      <c r="D120" s="32"/>
      <c r="F120" s="52" t="s">
        <v>820</v>
      </c>
      <c r="G120" s="32" t="s">
        <v>824</v>
      </c>
      <c r="H120" s="32" t="s">
        <v>1290</v>
      </c>
      <c r="J120" s="32"/>
    </row>
    <row r="121" spans="1:10" s="33" customFormat="1" ht="13.35" customHeight="1" x14ac:dyDescent="0.2">
      <c r="A121" s="32" t="s">
        <v>1614</v>
      </c>
      <c r="B121" s="32" t="s">
        <v>258</v>
      </c>
      <c r="C121" s="32" t="s">
        <v>820</v>
      </c>
      <c r="D121" s="32" t="s">
        <v>41</v>
      </c>
      <c r="E121" s="33" t="s">
        <v>1702</v>
      </c>
      <c r="F121" s="52" t="s">
        <v>680</v>
      </c>
      <c r="G121" s="32" t="s">
        <v>820</v>
      </c>
      <c r="H121" s="32" t="s">
        <v>1615</v>
      </c>
      <c r="J121" s="32"/>
    </row>
    <row r="122" spans="1:10" s="33" customFormat="1" ht="13.35" customHeight="1" x14ac:dyDescent="0.2">
      <c r="A122" s="32" t="s">
        <v>1616</v>
      </c>
      <c r="B122" s="32" t="s">
        <v>40</v>
      </c>
      <c r="C122" s="32" t="s">
        <v>820</v>
      </c>
      <c r="D122" s="32"/>
      <c r="F122" s="52" t="s">
        <v>820</v>
      </c>
      <c r="G122" s="32" t="s">
        <v>1703</v>
      </c>
      <c r="H122" s="32" t="s">
        <v>1617</v>
      </c>
      <c r="J122" s="32"/>
    </row>
    <row r="123" spans="1:10" s="33" customFormat="1" ht="13.35" customHeight="1" x14ac:dyDescent="0.2">
      <c r="A123" s="32" t="s">
        <v>1704</v>
      </c>
      <c r="B123" s="32" t="s">
        <v>40</v>
      </c>
      <c r="C123" s="32" t="s">
        <v>820</v>
      </c>
      <c r="D123" s="32"/>
      <c r="F123" s="52" t="s">
        <v>820</v>
      </c>
      <c r="G123" s="32" t="s">
        <v>1703</v>
      </c>
      <c r="H123" s="32" t="s">
        <v>1705</v>
      </c>
      <c r="J123" s="32"/>
    </row>
    <row r="124" spans="1:10" s="33" customFormat="1" ht="13.35" customHeight="1" x14ac:dyDescent="0.2">
      <c r="A124" s="32" t="s">
        <v>1706</v>
      </c>
      <c r="B124" s="32" t="s">
        <v>262</v>
      </c>
      <c r="C124" s="32" t="s">
        <v>820</v>
      </c>
      <c r="D124" s="32" t="s">
        <v>41</v>
      </c>
      <c r="E124" s="33">
        <v>500</v>
      </c>
      <c r="F124" s="52" t="s">
        <v>263</v>
      </c>
      <c r="G124" s="32" t="s">
        <v>820</v>
      </c>
      <c r="H124" s="32" t="s">
        <v>1707</v>
      </c>
      <c r="J124" s="32"/>
    </row>
    <row r="125" spans="1:10" s="33" customFormat="1" ht="13.35" customHeight="1" x14ac:dyDescent="0.2">
      <c r="A125" s="32" t="s">
        <v>1708</v>
      </c>
      <c r="B125" s="32" t="s">
        <v>46</v>
      </c>
      <c r="C125" s="32" t="s">
        <v>820</v>
      </c>
      <c r="D125" s="32" t="s">
        <v>41</v>
      </c>
      <c r="E125" s="33" t="s">
        <v>498</v>
      </c>
      <c r="F125" s="40" t="str">
        <f>HYPERLINK("#'OMS.Enumerations'!A294","PackingUOM: EACH, BOX, BUNDLE ...")</f>
        <v>PackingUOM: EACH, BOX, BUNDLE ...</v>
      </c>
      <c r="G125" s="32" t="s">
        <v>48</v>
      </c>
      <c r="H125" s="32" t="s">
        <v>1709</v>
      </c>
      <c r="J125" s="32"/>
    </row>
    <row r="126" spans="1:10" s="33" customFormat="1" ht="13.35" customHeight="1" x14ac:dyDescent="0.2">
      <c r="A126" s="32" t="s">
        <v>1710</v>
      </c>
      <c r="B126" s="32" t="s">
        <v>258</v>
      </c>
      <c r="C126" s="32" t="s">
        <v>820</v>
      </c>
      <c r="D126" s="32" t="s">
        <v>41</v>
      </c>
      <c r="E126" s="33" t="s">
        <v>1702</v>
      </c>
      <c r="F126" s="52" t="s">
        <v>680</v>
      </c>
      <c r="G126" s="32" t="s">
        <v>820</v>
      </c>
      <c r="H126" s="32" t="s">
        <v>1711</v>
      </c>
      <c r="J126" s="32"/>
    </row>
    <row r="127" spans="1:10" s="33" customFormat="1" ht="13.35" customHeight="1" x14ac:dyDescent="0.2">
      <c r="A127" s="32" t="s">
        <v>1275</v>
      </c>
      <c r="B127" s="32" t="s">
        <v>258</v>
      </c>
      <c r="C127" s="32" t="s">
        <v>820</v>
      </c>
      <c r="D127" s="32" t="s">
        <v>41</v>
      </c>
      <c r="E127" s="33" t="s">
        <v>1712</v>
      </c>
      <c r="F127" s="52" t="s">
        <v>680</v>
      </c>
      <c r="G127" s="32" t="s">
        <v>820</v>
      </c>
      <c r="H127" s="32" t="s">
        <v>1713</v>
      </c>
      <c r="J127" s="32"/>
    </row>
    <row r="128" spans="1:10" s="33" customFormat="1" ht="13.35" customHeight="1" x14ac:dyDescent="0.2">
      <c r="A128" s="32" t="s">
        <v>1714</v>
      </c>
      <c r="B128" s="32" t="s">
        <v>40</v>
      </c>
      <c r="C128" s="32" t="s">
        <v>820</v>
      </c>
      <c r="D128" s="32"/>
      <c r="F128" s="52" t="s">
        <v>820</v>
      </c>
      <c r="G128" s="32" t="s">
        <v>1119</v>
      </c>
      <c r="H128" s="32" t="s">
        <v>1715</v>
      </c>
      <c r="J128" s="32"/>
    </row>
    <row r="129" spans="1:10" s="33" customFormat="1" ht="13.35" customHeight="1" x14ac:dyDescent="0.2">
      <c r="A129" s="32" t="s">
        <v>1716</v>
      </c>
      <c r="B129" s="32" t="s">
        <v>114</v>
      </c>
      <c r="C129" s="32" t="s">
        <v>820</v>
      </c>
      <c r="D129" s="32"/>
      <c r="F129" s="52" t="s">
        <v>115</v>
      </c>
      <c r="G129" s="32" t="s">
        <v>1172</v>
      </c>
      <c r="H129" s="32" t="s">
        <v>1717</v>
      </c>
      <c r="J129" s="32"/>
    </row>
    <row r="130" spans="1:10" s="33" customFormat="1" ht="13.35" customHeight="1" x14ac:dyDescent="0.2">
      <c r="A130" s="32" t="s">
        <v>1718</v>
      </c>
      <c r="B130" s="32" t="s">
        <v>40</v>
      </c>
      <c r="C130" s="32" t="s">
        <v>820</v>
      </c>
      <c r="D130" s="32"/>
      <c r="F130" s="52" t="s">
        <v>820</v>
      </c>
      <c r="G130" s="32" t="s">
        <v>824</v>
      </c>
      <c r="H130" s="32" t="s">
        <v>1719</v>
      </c>
      <c r="J130" s="32"/>
    </row>
    <row r="131" spans="1:10" s="33" customFormat="1" ht="13.35" customHeight="1" x14ac:dyDescent="0.2">
      <c r="A131" s="32" t="s">
        <v>416</v>
      </c>
      <c r="B131" s="32" t="s">
        <v>40</v>
      </c>
      <c r="C131" s="32" t="s">
        <v>71</v>
      </c>
      <c r="D131" s="32" t="s">
        <v>41</v>
      </c>
      <c r="F131" s="52" t="s">
        <v>820</v>
      </c>
      <c r="G131" s="32" t="s">
        <v>821</v>
      </c>
      <c r="H131" s="32" t="s">
        <v>1720</v>
      </c>
      <c r="J131" s="32"/>
    </row>
    <row r="132" spans="1:10" s="33" customFormat="1" ht="13.35" customHeight="1" x14ac:dyDescent="0.2">
      <c r="A132" s="72" t="s">
        <v>1211</v>
      </c>
      <c r="B132" s="32" t="s">
        <v>258</v>
      </c>
      <c r="C132" s="32" t="s">
        <v>820</v>
      </c>
      <c r="D132" s="32" t="s">
        <v>41</v>
      </c>
      <c r="E132" s="33" t="s">
        <v>1712</v>
      </c>
      <c r="F132" s="52" t="s">
        <v>680</v>
      </c>
      <c r="G132" s="32" t="s">
        <v>820</v>
      </c>
      <c r="H132" s="32" t="s">
        <v>1721</v>
      </c>
      <c r="J132" s="32"/>
    </row>
    <row r="133" spans="1:10" s="33" customFormat="1" ht="13.35" customHeight="1" x14ac:dyDescent="0.2">
      <c r="A133" s="72" t="s">
        <v>1242</v>
      </c>
      <c r="B133" s="32" t="s">
        <v>258</v>
      </c>
      <c r="C133" s="32" t="s">
        <v>820</v>
      </c>
      <c r="D133" s="32" t="s">
        <v>41</v>
      </c>
      <c r="E133" s="33" t="s">
        <v>1712</v>
      </c>
      <c r="F133" s="52" t="s">
        <v>680</v>
      </c>
      <c r="G133" s="32" t="s">
        <v>820</v>
      </c>
      <c r="H133" s="32" t="s">
        <v>1243</v>
      </c>
      <c r="J133" s="32"/>
    </row>
    <row r="134" spans="1:10" s="33" customFormat="1" ht="13.35" customHeight="1" x14ac:dyDescent="0.2">
      <c r="A134" s="32" t="s">
        <v>1205</v>
      </c>
      <c r="B134" s="32" t="s">
        <v>262</v>
      </c>
      <c r="C134" s="32" t="s">
        <v>820</v>
      </c>
      <c r="D134" s="32" t="s">
        <v>41</v>
      </c>
      <c r="E134" s="33">
        <v>500</v>
      </c>
      <c r="F134" s="52" t="s">
        <v>263</v>
      </c>
      <c r="G134" s="32" t="s">
        <v>820</v>
      </c>
      <c r="H134" s="32" t="s">
        <v>1722</v>
      </c>
      <c r="J134" s="32"/>
    </row>
    <row r="135" spans="1:10" s="33" customFormat="1" ht="13.35" customHeight="1" x14ac:dyDescent="0.2">
      <c r="A135" s="32" t="s">
        <v>1203</v>
      </c>
      <c r="B135" s="32" t="s">
        <v>262</v>
      </c>
      <c r="C135" s="32" t="s">
        <v>820</v>
      </c>
      <c r="D135" s="32" t="s">
        <v>41</v>
      </c>
      <c r="E135" s="33">
        <v>500</v>
      </c>
      <c r="F135" s="52" t="s">
        <v>263</v>
      </c>
      <c r="G135" s="32" t="s">
        <v>820</v>
      </c>
      <c r="H135" s="32" t="s">
        <v>1605</v>
      </c>
      <c r="J135" s="32"/>
    </row>
    <row r="136" spans="1:10" s="33" customFormat="1" ht="13.35" customHeight="1" x14ac:dyDescent="0.2">
      <c r="A136" s="32" t="s">
        <v>1213</v>
      </c>
      <c r="B136" s="32" t="s">
        <v>258</v>
      </c>
      <c r="C136" s="32" t="s">
        <v>820</v>
      </c>
      <c r="D136" s="32" t="s">
        <v>41</v>
      </c>
      <c r="E136" s="33" t="s">
        <v>1702</v>
      </c>
      <c r="F136" s="52" t="s">
        <v>680</v>
      </c>
      <c r="G136" s="32" t="s">
        <v>820</v>
      </c>
      <c r="H136" s="32" t="s">
        <v>1723</v>
      </c>
      <c r="J136" s="32"/>
    </row>
    <row r="137" spans="1:10" s="33" customFormat="1" ht="13.35" customHeight="1" x14ac:dyDescent="0.2">
      <c r="A137" s="32" t="s">
        <v>1244</v>
      </c>
      <c r="B137" s="32" t="s">
        <v>258</v>
      </c>
      <c r="C137" s="32" t="s">
        <v>820</v>
      </c>
      <c r="D137" s="32" t="s">
        <v>41</v>
      </c>
      <c r="E137" s="33" t="s">
        <v>1702</v>
      </c>
      <c r="F137" s="52" t="s">
        <v>680</v>
      </c>
      <c r="G137" s="32" t="s">
        <v>820</v>
      </c>
      <c r="H137" s="32" t="s">
        <v>1245</v>
      </c>
      <c r="J137" s="32"/>
    </row>
    <row r="138" spans="1:10" s="33" customFormat="1" ht="13.35" customHeight="1" x14ac:dyDescent="0.2">
      <c r="A138" s="32" t="s">
        <v>1195</v>
      </c>
      <c r="B138" s="32" t="s">
        <v>40</v>
      </c>
      <c r="C138" s="32" t="s">
        <v>820</v>
      </c>
      <c r="D138" s="32"/>
      <c r="F138" s="52" t="s">
        <v>820</v>
      </c>
      <c r="G138" s="32"/>
      <c r="H138" s="32" t="s">
        <v>1724</v>
      </c>
      <c r="J138" s="32"/>
    </row>
    <row r="139" spans="1:10" s="33" customFormat="1" ht="13.35" customHeight="1" x14ac:dyDescent="0.2">
      <c r="A139" s="32" t="s">
        <v>1653</v>
      </c>
      <c r="B139" s="32" t="s">
        <v>40</v>
      </c>
      <c r="C139" s="32" t="s">
        <v>820</v>
      </c>
      <c r="D139" s="32"/>
      <c r="F139" s="52" t="s">
        <v>820</v>
      </c>
      <c r="G139" s="32" t="s">
        <v>824</v>
      </c>
      <c r="H139" s="32" t="s">
        <v>1654</v>
      </c>
      <c r="J139" s="32"/>
    </row>
    <row r="140" spans="1:10" s="33" customFormat="1" ht="13.35" customHeight="1" x14ac:dyDescent="0.2">
      <c r="A140" s="32" t="s">
        <v>1655</v>
      </c>
      <c r="B140" s="32" t="s">
        <v>40</v>
      </c>
      <c r="C140" s="32" t="s">
        <v>820</v>
      </c>
      <c r="D140" s="32" t="s">
        <v>664</v>
      </c>
      <c r="F140" s="52" t="s">
        <v>820</v>
      </c>
      <c r="G140" s="32" t="s">
        <v>824</v>
      </c>
      <c r="H140" s="32" t="s">
        <v>1654</v>
      </c>
      <c r="J140" s="32"/>
    </row>
    <row r="141" spans="1:10" s="33" customFormat="1" ht="13.35" customHeight="1" x14ac:dyDescent="0.2">
      <c r="A141" s="32" t="s">
        <v>1656</v>
      </c>
      <c r="B141" s="32" t="s">
        <v>40</v>
      </c>
      <c r="C141" s="32" t="s">
        <v>820</v>
      </c>
      <c r="D141" s="32" t="s">
        <v>664</v>
      </c>
      <c r="F141" s="52" t="s">
        <v>820</v>
      </c>
      <c r="G141" s="32" t="s">
        <v>824</v>
      </c>
      <c r="H141" s="32" t="s">
        <v>1654</v>
      </c>
      <c r="J141" s="32"/>
    </row>
    <row r="142" spans="1:10" s="33" customFormat="1" ht="13.35" customHeight="1" x14ac:dyDescent="0.2">
      <c r="A142" s="32" t="s">
        <v>1657</v>
      </c>
      <c r="B142" s="32" t="s">
        <v>40</v>
      </c>
      <c r="C142" s="32" t="s">
        <v>820</v>
      </c>
      <c r="D142" s="32" t="s">
        <v>664</v>
      </c>
      <c r="F142" s="52" t="s">
        <v>820</v>
      </c>
      <c r="G142" s="32" t="s">
        <v>821</v>
      </c>
      <c r="H142" s="32" t="s">
        <v>1654</v>
      </c>
      <c r="J142" s="32"/>
    </row>
    <row r="143" spans="1:10" s="33" customFormat="1" ht="13.35" customHeight="1" x14ac:dyDescent="0.2">
      <c r="A143" s="32" t="s">
        <v>1658</v>
      </c>
      <c r="B143" s="32" t="s">
        <v>40</v>
      </c>
      <c r="C143" s="32" t="s">
        <v>820</v>
      </c>
      <c r="D143" s="32" t="s">
        <v>664</v>
      </c>
      <c r="F143" s="52" t="s">
        <v>820</v>
      </c>
      <c r="G143" s="32" t="s">
        <v>821</v>
      </c>
      <c r="H143" s="32" t="s">
        <v>1654</v>
      </c>
      <c r="J143" s="32"/>
    </row>
    <row r="144" spans="1:10" s="33" customFormat="1" ht="13.35" customHeight="1" x14ac:dyDescent="0.2">
      <c r="A144" s="32" t="s">
        <v>1063</v>
      </c>
      <c r="B144" s="32" t="s">
        <v>40</v>
      </c>
      <c r="C144" s="32" t="s">
        <v>820</v>
      </c>
      <c r="D144" s="32" t="s">
        <v>664</v>
      </c>
      <c r="F144" s="52" t="s">
        <v>820</v>
      </c>
      <c r="G144" s="32" t="s">
        <v>821</v>
      </c>
      <c r="H144" s="32" t="s">
        <v>1064</v>
      </c>
      <c r="J144" s="32"/>
    </row>
    <row r="145" spans="1:10" s="33" customFormat="1" ht="13.35" customHeight="1" x14ac:dyDescent="0.2">
      <c r="A145" s="32" t="s">
        <v>1038</v>
      </c>
      <c r="B145" s="32" t="s">
        <v>40</v>
      </c>
      <c r="C145" s="32" t="s">
        <v>820</v>
      </c>
      <c r="D145" s="32" t="s">
        <v>41</v>
      </c>
      <c r="E145" s="33" t="s">
        <v>1725</v>
      </c>
      <c r="F145" s="52" t="s">
        <v>820</v>
      </c>
      <c r="G145" s="32" t="s">
        <v>821</v>
      </c>
      <c r="H145" s="32" t="s">
        <v>1368</v>
      </c>
      <c r="J145" s="32"/>
    </row>
    <row r="146" spans="1:10" s="33" customFormat="1" ht="13.35" customHeight="1" x14ac:dyDescent="0.2">
      <c r="A146" s="32" t="s">
        <v>1040</v>
      </c>
      <c r="B146" s="32" t="s">
        <v>40</v>
      </c>
      <c r="C146" s="32" t="s">
        <v>820</v>
      </c>
      <c r="D146" s="32" t="s">
        <v>41</v>
      </c>
      <c r="E146" s="33" t="s">
        <v>669</v>
      </c>
      <c r="F146" s="52" t="s">
        <v>820</v>
      </c>
      <c r="G146" s="32" t="s">
        <v>821</v>
      </c>
      <c r="H146" s="32" t="s">
        <v>1368</v>
      </c>
      <c r="J146" s="32"/>
    </row>
    <row r="147" spans="1:10" s="33" customFormat="1" ht="13.35" customHeight="1" x14ac:dyDescent="0.2">
      <c r="A147" s="32" t="s">
        <v>1041</v>
      </c>
      <c r="B147" s="32" t="s">
        <v>40</v>
      </c>
      <c r="C147" s="32" t="s">
        <v>820</v>
      </c>
      <c r="D147" s="32" t="s">
        <v>41</v>
      </c>
      <c r="E147" s="33" t="s">
        <v>1725</v>
      </c>
      <c r="F147" s="52" t="s">
        <v>820</v>
      </c>
      <c r="G147" s="32" t="s">
        <v>821</v>
      </c>
      <c r="H147" s="32" t="s">
        <v>1368</v>
      </c>
      <c r="J147" s="32"/>
    </row>
    <row r="148" spans="1:10" s="33" customFormat="1" ht="13.35" customHeight="1" x14ac:dyDescent="0.2">
      <c r="A148" s="32" t="s">
        <v>1042</v>
      </c>
      <c r="B148" s="32" t="s">
        <v>40</v>
      </c>
      <c r="C148" s="32" t="s">
        <v>820</v>
      </c>
      <c r="D148" s="32" t="s">
        <v>41</v>
      </c>
      <c r="E148" s="33" t="s">
        <v>1726</v>
      </c>
      <c r="F148" s="52" t="s">
        <v>820</v>
      </c>
      <c r="G148" s="32" t="s">
        <v>821</v>
      </c>
      <c r="H148" s="32" t="s">
        <v>1368</v>
      </c>
      <c r="J148" s="32"/>
    </row>
    <row r="149" spans="1:10" s="33" customFormat="1" ht="13.35" customHeight="1" x14ac:dyDescent="0.2">
      <c r="A149" s="32" t="s">
        <v>1043</v>
      </c>
      <c r="B149" s="32" t="s">
        <v>40</v>
      </c>
      <c r="C149" s="32" t="s">
        <v>820</v>
      </c>
      <c r="D149" s="32" t="s">
        <v>664</v>
      </c>
      <c r="E149" s="33" t="s">
        <v>1727</v>
      </c>
      <c r="F149" s="52" t="s">
        <v>820</v>
      </c>
      <c r="G149" s="32" t="s">
        <v>821</v>
      </c>
      <c r="H149" s="32" t="s">
        <v>1368</v>
      </c>
      <c r="J149" s="32"/>
    </row>
    <row r="150" spans="1:10" s="33" customFormat="1" ht="13.35" customHeight="1" x14ac:dyDescent="0.2">
      <c r="A150" s="32" t="s">
        <v>1044</v>
      </c>
      <c r="B150" s="32" t="s">
        <v>40</v>
      </c>
      <c r="C150" s="32" t="s">
        <v>820</v>
      </c>
      <c r="D150" s="32" t="s">
        <v>664</v>
      </c>
      <c r="F150" s="52" t="s">
        <v>820</v>
      </c>
      <c r="G150" s="32" t="s">
        <v>821</v>
      </c>
      <c r="H150" s="32" t="s">
        <v>1368</v>
      </c>
      <c r="J150" s="32"/>
    </row>
    <row r="151" spans="1:10" s="33" customFormat="1" ht="13.35" customHeight="1" x14ac:dyDescent="0.2">
      <c r="A151" s="32" t="s">
        <v>1045</v>
      </c>
      <c r="B151" s="32" t="s">
        <v>40</v>
      </c>
      <c r="C151" s="32" t="s">
        <v>820</v>
      </c>
      <c r="D151" s="32" t="s">
        <v>664</v>
      </c>
      <c r="E151" s="33" t="s">
        <v>1728</v>
      </c>
      <c r="F151" s="52" t="s">
        <v>820</v>
      </c>
      <c r="G151" s="32" t="s">
        <v>821</v>
      </c>
      <c r="H151" s="32" t="s">
        <v>1368</v>
      </c>
      <c r="J151" s="32"/>
    </row>
    <row r="152" spans="1:10" s="33" customFormat="1" ht="13.35" customHeight="1" x14ac:dyDescent="0.2">
      <c r="A152" s="32" t="s">
        <v>1046</v>
      </c>
      <c r="B152" s="32" t="s">
        <v>40</v>
      </c>
      <c r="C152" s="32" t="s">
        <v>820</v>
      </c>
      <c r="D152" s="32" t="s">
        <v>664</v>
      </c>
      <c r="F152" s="52" t="s">
        <v>820</v>
      </c>
      <c r="G152" s="32" t="s">
        <v>821</v>
      </c>
      <c r="H152" s="32" t="s">
        <v>1368</v>
      </c>
      <c r="J152" s="32"/>
    </row>
    <row r="153" spans="1:10" s="33" customFormat="1" ht="13.35" customHeight="1" x14ac:dyDescent="0.2">
      <c r="A153" s="32" t="s">
        <v>1449</v>
      </c>
      <c r="B153" s="32" t="s">
        <v>40</v>
      </c>
      <c r="C153" s="32" t="s">
        <v>820</v>
      </c>
      <c r="D153" s="32"/>
      <c r="F153" s="52" t="s">
        <v>820</v>
      </c>
      <c r="G153" s="32" t="s">
        <v>824</v>
      </c>
      <c r="H153" s="32" t="s">
        <v>1729</v>
      </c>
      <c r="J153" s="32"/>
    </row>
    <row r="154" spans="1:10" s="33" customFormat="1" ht="13.35" customHeight="1" x14ac:dyDescent="0.2">
      <c r="A154" s="32" t="s">
        <v>1450</v>
      </c>
      <c r="B154" s="32" t="s">
        <v>40</v>
      </c>
      <c r="C154" s="32" t="s">
        <v>820</v>
      </c>
      <c r="D154" s="32"/>
      <c r="F154" s="52" t="s">
        <v>820</v>
      </c>
      <c r="G154" s="32" t="s">
        <v>824</v>
      </c>
      <c r="H154" s="32" t="s">
        <v>1729</v>
      </c>
      <c r="J154" s="32"/>
    </row>
    <row r="155" spans="1:10" s="33" customFormat="1" ht="13.35" customHeight="1" x14ac:dyDescent="0.2">
      <c r="A155" s="32" t="s">
        <v>1451</v>
      </c>
      <c r="B155" s="32" t="s">
        <v>40</v>
      </c>
      <c r="C155" s="32" t="s">
        <v>820</v>
      </c>
      <c r="D155" s="32"/>
      <c r="F155" s="52" t="s">
        <v>820</v>
      </c>
      <c r="G155" s="32" t="s">
        <v>824</v>
      </c>
      <c r="H155" s="32" t="s">
        <v>1729</v>
      </c>
      <c r="J155" s="32"/>
    </row>
    <row r="156" spans="1:10" s="33" customFormat="1" ht="13.35" customHeight="1" x14ac:dyDescent="0.2">
      <c r="A156" s="32" t="s">
        <v>1452</v>
      </c>
      <c r="B156" s="32" t="s">
        <v>40</v>
      </c>
      <c r="C156" s="32" t="s">
        <v>820</v>
      </c>
      <c r="D156" s="32"/>
      <c r="F156" s="52" t="s">
        <v>820</v>
      </c>
      <c r="G156" s="32" t="s">
        <v>824</v>
      </c>
      <c r="H156" s="32" t="s">
        <v>1729</v>
      </c>
      <c r="J156" s="32"/>
    </row>
    <row r="157" spans="1:10" s="33" customFormat="1" ht="13.35" customHeight="1" x14ac:dyDescent="0.2">
      <c r="A157" s="32" t="s">
        <v>1453</v>
      </c>
      <c r="B157" s="32" t="s">
        <v>40</v>
      </c>
      <c r="C157" s="32" t="s">
        <v>820</v>
      </c>
      <c r="D157" s="32"/>
      <c r="F157" s="52" t="s">
        <v>820</v>
      </c>
      <c r="G157" s="32" t="s">
        <v>824</v>
      </c>
      <c r="H157" s="32" t="s">
        <v>1729</v>
      </c>
      <c r="J157" s="32"/>
    </row>
    <row r="158" spans="1:10" s="33" customFormat="1" ht="13.35" customHeight="1" x14ac:dyDescent="0.2">
      <c r="A158" s="32" t="s">
        <v>1730</v>
      </c>
      <c r="B158" s="32" t="s">
        <v>40</v>
      </c>
      <c r="C158" s="32" t="s">
        <v>820</v>
      </c>
      <c r="D158" s="32"/>
      <c r="F158" s="52" t="s">
        <v>820</v>
      </c>
      <c r="G158" s="32"/>
      <c r="H158" s="32" t="s">
        <v>1729</v>
      </c>
      <c r="J158" s="32"/>
    </row>
    <row r="159" spans="1:10" s="33" customFormat="1" ht="13.35" customHeight="1" x14ac:dyDescent="0.2">
      <c r="A159" s="32" t="s">
        <v>1731</v>
      </c>
      <c r="B159" s="32" t="s">
        <v>40</v>
      </c>
      <c r="C159" s="32" t="s">
        <v>820</v>
      </c>
      <c r="D159" s="32"/>
      <c r="F159" s="52" t="s">
        <v>820</v>
      </c>
      <c r="G159" s="32"/>
      <c r="H159" s="32" t="s">
        <v>1729</v>
      </c>
      <c r="J159" s="32"/>
    </row>
    <row r="160" spans="1:10" s="33" customFormat="1" ht="13.35" customHeight="1" x14ac:dyDescent="0.2">
      <c r="A160" s="32" t="s">
        <v>1359</v>
      </c>
      <c r="B160" s="32" t="s">
        <v>40</v>
      </c>
      <c r="C160" s="32" t="s">
        <v>820</v>
      </c>
      <c r="D160" s="32"/>
      <c r="F160" s="52" t="s">
        <v>820</v>
      </c>
      <c r="G160" s="32" t="s">
        <v>821</v>
      </c>
      <c r="H160" s="32" t="s">
        <v>1360</v>
      </c>
      <c r="J160" s="32"/>
    </row>
    <row r="161" spans="1:10" s="33" customFormat="1" ht="13.35" customHeight="1" x14ac:dyDescent="0.2">
      <c r="A161" s="32" t="s">
        <v>1361</v>
      </c>
      <c r="B161" s="32" t="s">
        <v>40</v>
      </c>
      <c r="C161" s="32" t="s">
        <v>820</v>
      </c>
      <c r="D161" s="32"/>
      <c r="F161" s="52" t="s">
        <v>820</v>
      </c>
      <c r="G161" s="32" t="s">
        <v>821</v>
      </c>
      <c r="H161" s="32" t="s">
        <v>1360</v>
      </c>
      <c r="J161" s="32"/>
    </row>
    <row r="162" spans="1:10" s="33" customFormat="1" ht="13.35" customHeight="1" x14ac:dyDescent="0.2">
      <c r="A162" s="32" t="s">
        <v>1362</v>
      </c>
      <c r="B162" s="32" t="s">
        <v>40</v>
      </c>
      <c r="C162" s="32" t="s">
        <v>820</v>
      </c>
      <c r="D162" s="32"/>
      <c r="F162" s="52" t="s">
        <v>820</v>
      </c>
      <c r="G162" s="32" t="s">
        <v>821</v>
      </c>
      <c r="H162" s="32" t="s">
        <v>1360</v>
      </c>
      <c r="J162" s="32"/>
    </row>
    <row r="163" spans="1:10" s="33" customFormat="1" ht="13.35" customHeight="1" x14ac:dyDescent="0.2">
      <c r="A163" s="32" t="s">
        <v>1363</v>
      </c>
      <c r="B163" s="32" t="s">
        <v>40</v>
      </c>
      <c r="C163" s="32" t="s">
        <v>820</v>
      </c>
      <c r="D163" s="32"/>
      <c r="F163" s="52" t="s">
        <v>820</v>
      </c>
      <c r="G163" s="32" t="s">
        <v>821</v>
      </c>
      <c r="H163" s="32" t="s">
        <v>1360</v>
      </c>
      <c r="J163" s="32"/>
    </row>
    <row r="164" spans="1:10" s="33" customFormat="1" ht="13.35" customHeight="1" x14ac:dyDescent="0.2">
      <c r="A164" s="32" t="s">
        <v>1364</v>
      </c>
      <c r="B164" s="32" t="s">
        <v>40</v>
      </c>
      <c r="C164" s="32" t="s">
        <v>820</v>
      </c>
      <c r="D164" s="32"/>
      <c r="F164" s="52" t="s">
        <v>820</v>
      </c>
      <c r="G164" s="32" t="s">
        <v>821</v>
      </c>
      <c r="H164" s="32" t="s">
        <v>1360</v>
      </c>
      <c r="J164" s="32"/>
    </row>
    <row r="165" spans="1:10" s="33" customFormat="1" ht="13.35" customHeight="1" x14ac:dyDescent="0.2">
      <c r="A165" s="32" t="s">
        <v>1365</v>
      </c>
      <c r="B165" s="32" t="s">
        <v>40</v>
      </c>
      <c r="C165" s="32" t="s">
        <v>820</v>
      </c>
      <c r="D165" s="32"/>
      <c r="F165" s="52" t="s">
        <v>820</v>
      </c>
      <c r="G165" s="32" t="s">
        <v>821</v>
      </c>
      <c r="H165" s="32" t="s">
        <v>1360</v>
      </c>
      <c r="J165" s="32"/>
    </row>
    <row r="166" spans="1:10" s="33" customFormat="1" ht="13.35" customHeight="1" x14ac:dyDescent="0.2">
      <c r="A166" s="32" t="s">
        <v>1366</v>
      </c>
      <c r="B166" s="32" t="s">
        <v>40</v>
      </c>
      <c r="C166" s="32" t="s">
        <v>820</v>
      </c>
      <c r="D166" s="32"/>
      <c r="F166" s="52" t="s">
        <v>820</v>
      </c>
      <c r="G166" s="32" t="s">
        <v>821</v>
      </c>
      <c r="H166" s="32" t="s">
        <v>1360</v>
      </c>
      <c r="J166" s="32"/>
    </row>
    <row r="167" spans="1:10" s="33" customFormat="1" ht="13.35" customHeight="1" x14ac:dyDescent="0.2">
      <c r="A167" s="32" t="s">
        <v>1367</v>
      </c>
      <c r="B167" s="32" t="s">
        <v>40</v>
      </c>
      <c r="C167" s="32" t="s">
        <v>820</v>
      </c>
      <c r="D167" s="32"/>
      <c r="F167" s="52" t="s">
        <v>820</v>
      </c>
      <c r="G167" s="32" t="s">
        <v>821</v>
      </c>
      <c r="H167" s="32" t="s">
        <v>1360</v>
      </c>
      <c r="J167" s="32"/>
    </row>
    <row r="168" spans="1:10" s="33" customFormat="1" ht="13.35" customHeight="1" x14ac:dyDescent="0.2">
      <c r="A168" s="32" t="s">
        <v>572</v>
      </c>
      <c r="B168" s="32" t="s">
        <v>40</v>
      </c>
      <c r="C168" s="32" t="s">
        <v>820</v>
      </c>
      <c r="D168" s="32" t="s">
        <v>41</v>
      </c>
      <c r="E168" s="33" t="s">
        <v>864</v>
      </c>
      <c r="F168" s="52" t="s">
        <v>820</v>
      </c>
      <c r="G168" s="32" t="s">
        <v>821</v>
      </c>
      <c r="H168" s="32" t="s">
        <v>1369</v>
      </c>
      <c r="J168" s="32"/>
    </row>
    <row r="169" spans="1:10" s="33" customFormat="1" ht="13.35" customHeight="1" x14ac:dyDescent="0.2">
      <c r="A169" s="32" t="s">
        <v>574</v>
      </c>
      <c r="B169" s="32" t="s">
        <v>40</v>
      </c>
      <c r="C169" s="32" t="s">
        <v>820</v>
      </c>
      <c r="D169" s="32" t="s">
        <v>41</v>
      </c>
      <c r="E169" s="33" t="s">
        <v>1540</v>
      </c>
      <c r="F169" s="52" t="s">
        <v>820</v>
      </c>
      <c r="G169" s="32" t="s">
        <v>821</v>
      </c>
      <c r="H169" s="32" t="s">
        <v>1369</v>
      </c>
      <c r="J169" s="32"/>
    </row>
    <row r="170" spans="1:10" s="33" customFormat="1" ht="13.35" customHeight="1" x14ac:dyDescent="0.2">
      <c r="A170" s="32" t="s">
        <v>723</v>
      </c>
      <c r="B170" s="32" t="s">
        <v>40</v>
      </c>
      <c r="C170" s="32" t="s">
        <v>820</v>
      </c>
      <c r="D170" s="32" t="s">
        <v>41</v>
      </c>
      <c r="F170" s="52" t="s">
        <v>820</v>
      </c>
      <c r="G170" s="32" t="s">
        <v>821</v>
      </c>
      <c r="H170" s="32" t="s">
        <v>1370</v>
      </c>
      <c r="J170" s="32"/>
    </row>
    <row r="171" spans="1:10" s="33" customFormat="1" ht="13.35" customHeight="1" x14ac:dyDescent="0.2">
      <c r="A171" s="32" t="s">
        <v>1732</v>
      </c>
      <c r="B171" s="32" t="s">
        <v>40</v>
      </c>
      <c r="C171" s="32" t="s">
        <v>820</v>
      </c>
      <c r="D171" s="32"/>
      <c r="F171" s="52" t="s">
        <v>820</v>
      </c>
      <c r="G171" s="32" t="s">
        <v>824</v>
      </c>
      <c r="H171" s="32" t="s">
        <v>1733</v>
      </c>
      <c r="J171" s="32"/>
    </row>
    <row r="172" spans="1:10" s="33" customFormat="1" ht="13.35" customHeight="1" x14ac:dyDescent="0.2">
      <c r="A172" s="32" t="s">
        <v>1734</v>
      </c>
      <c r="B172" s="32" t="s">
        <v>40</v>
      </c>
      <c r="C172" s="32" t="s">
        <v>820</v>
      </c>
      <c r="D172" s="32"/>
      <c r="F172" s="52" t="s">
        <v>820</v>
      </c>
      <c r="G172" s="32" t="s">
        <v>824</v>
      </c>
      <c r="H172" s="32" t="s">
        <v>1733</v>
      </c>
      <c r="J172" s="32"/>
    </row>
    <row r="173" spans="1:10" s="33" customFormat="1" ht="13.35" customHeight="1" x14ac:dyDescent="0.2">
      <c r="A173" s="32" t="s">
        <v>1735</v>
      </c>
      <c r="B173" s="32" t="s">
        <v>40</v>
      </c>
      <c r="C173" s="32" t="s">
        <v>820</v>
      </c>
      <c r="D173" s="32"/>
      <c r="F173" s="52" t="s">
        <v>820</v>
      </c>
      <c r="G173" s="32" t="s">
        <v>1736</v>
      </c>
      <c r="H173" s="32" t="s">
        <v>1737</v>
      </c>
      <c r="J173" s="32"/>
    </row>
    <row r="174" spans="1:10" s="33" customFormat="1" ht="13.35" customHeight="1" x14ac:dyDescent="0.2">
      <c r="A174" s="32" t="s">
        <v>1371</v>
      </c>
      <c r="B174" s="32" t="s">
        <v>40</v>
      </c>
      <c r="C174" s="32" t="s">
        <v>820</v>
      </c>
      <c r="D174" s="32"/>
      <c r="F174" s="52" t="s">
        <v>820</v>
      </c>
      <c r="G174" s="32" t="s">
        <v>824</v>
      </c>
      <c r="H174" s="32" t="s">
        <v>1372</v>
      </c>
      <c r="J174" s="32"/>
    </row>
    <row r="175" spans="1:10" s="33" customFormat="1" ht="13.35" customHeight="1" x14ac:dyDescent="0.2">
      <c r="A175" s="32" t="s">
        <v>1373</v>
      </c>
      <c r="B175" s="32" t="s">
        <v>40</v>
      </c>
      <c r="C175" s="32" t="s">
        <v>820</v>
      </c>
      <c r="D175" s="32"/>
      <c r="F175" s="52" t="s">
        <v>820</v>
      </c>
      <c r="G175" s="32" t="s">
        <v>821</v>
      </c>
      <c r="H175" s="32" t="s">
        <v>1372</v>
      </c>
      <c r="J175" s="32"/>
    </row>
    <row r="176" spans="1:10" s="33" customFormat="1" ht="13.35" customHeight="1" x14ac:dyDescent="0.2">
      <c r="A176" s="32" t="s">
        <v>1374</v>
      </c>
      <c r="B176" s="32" t="s">
        <v>40</v>
      </c>
      <c r="C176" s="32" t="s">
        <v>820</v>
      </c>
      <c r="D176" s="32"/>
      <c r="F176" s="52" t="s">
        <v>820</v>
      </c>
      <c r="G176" s="32" t="s">
        <v>821</v>
      </c>
      <c r="H176" s="32" t="s">
        <v>1372</v>
      </c>
      <c r="J176" s="32"/>
    </row>
    <row r="177" spans="1:10" s="33" customFormat="1" ht="13.35" customHeight="1" x14ac:dyDescent="0.2">
      <c r="A177" s="32" t="s">
        <v>1375</v>
      </c>
      <c r="B177" s="32" t="s">
        <v>40</v>
      </c>
      <c r="C177" s="32" t="s">
        <v>820</v>
      </c>
      <c r="D177" s="32"/>
      <c r="F177" s="52" t="s">
        <v>820</v>
      </c>
      <c r="G177" s="32" t="s">
        <v>824</v>
      </c>
      <c r="H177" s="32" t="s">
        <v>1376</v>
      </c>
      <c r="J177" s="32"/>
    </row>
    <row r="178" spans="1:10" s="33" customFormat="1" ht="13.35" customHeight="1" x14ac:dyDescent="0.2">
      <c r="A178" s="32" t="s">
        <v>1738</v>
      </c>
      <c r="B178" s="32" t="s">
        <v>40</v>
      </c>
      <c r="C178" s="32" t="s">
        <v>820</v>
      </c>
      <c r="D178" s="32"/>
      <c r="F178" s="52" t="s">
        <v>820</v>
      </c>
      <c r="G178" s="32" t="s">
        <v>821</v>
      </c>
      <c r="H178" s="32" t="s">
        <v>1739</v>
      </c>
      <c r="J178" s="32"/>
    </row>
    <row r="179" spans="1:10" s="33" customFormat="1" ht="13.35" customHeight="1" x14ac:dyDescent="0.2">
      <c r="A179" s="32" t="s">
        <v>1740</v>
      </c>
      <c r="B179" s="32" t="s">
        <v>40</v>
      </c>
      <c r="C179" s="32" t="s">
        <v>820</v>
      </c>
      <c r="D179" s="32"/>
      <c r="F179" s="52" t="s">
        <v>820</v>
      </c>
      <c r="G179" s="32" t="s">
        <v>821</v>
      </c>
      <c r="H179" s="32" t="s">
        <v>1739</v>
      </c>
      <c r="J179" s="32"/>
    </row>
    <row r="180" spans="1:10" s="33" customFormat="1" ht="13.35" customHeight="1" x14ac:dyDescent="0.2">
      <c r="A180" s="32" t="s">
        <v>1741</v>
      </c>
      <c r="B180" s="32" t="s">
        <v>262</v>
      </c>
      <c r="C180" s="32" t="s">
        <v>820</v>
      </c>
      <c r="D180" s="32" t="s">
        <v>664</v>
      </c>
      <c r="E180" s="33">
        <v>500</v>
      </c>
      <c r="F180" s="52" t="s">
        <v>263</v>
      </c>
      <c r="G180" s="32" t="s">
        <v>820</v>
      </c>
      <c r="H180" s="32" t="s">
        <v>1742</v>
      </c>
      <c r="J180" s="32"/>
    </row>
    <row r="181" spans="1:10" s="33" customFormat="1" ht="13.35" customHeight="1" x14ac:dyDescent="0.2">
      <c r="A181" s="32" t="s">
        <v>1743</v>
      </c>
      <c r="B181" s="32" t="s">
        <v>46</v>
      </c>
      <c r="C181" s="32" t="s">
        <v>820</v>
      </c>
      <c r="D181" s="32" t="s">
        <v>664</v>
      </c>
      <c r="E181" s="33" t="s">
        <v>498</v>
      </c>
      <c r="F181" s="40" t="str">
        <f>HYPERLINK("#'OMS.Enumerations'!A294","PackageItemUOM: EACH, BOX, BUNDLE ...")</f>
        <v>PackageItemUOM: EACH, BOX, BUNDLE ...</v>
      </c>
      <c r="G181" s="32" t="s">
        <v>48</v>
      </c>
      <c r="H181" s="32" t="s">
        <v>1744</v>
      </c>
      <c r="J181" s="32"/>
    </row>
    <row r="182" spans="1:10" s="33" customFormat="1" ht="13.35" customHeight="1" x14ac:dyDescent="0.2">
      <c r="A182" s="32" t="s">
        <v>1377</v>
      </c>
      <c r="B182" s="32" t="s">
        <v>46</v>
      </c>
      <c r="C182" s="32" t="s">
        <v>820</v>
      </c>
      <c r="D182" s="32" t="s">
        <v>664</v>
      </c>
      <c r="E182" s="33" t="s">
        <v>1745</v>
      </c>
      <c r="F182" s="24" t="str">
        <f>HYPERLINK("#'TMS.Enumerations'!A335","OMS.Equipment: ALL, CONTAINER, CONTAINER_20_FT ...")</f>
        <v>OMS.Equipment: ALL, CONTAINER, CONTAINER_20_FT ...</v>
      </c>
      <c r="G182" s="32" t="s">
        <v>48</v>
      </c>
      <c r="H182" s="32" t="s">
        <v>1377</v>
      </c>
      <c r="J182" s="32"/>
    </row>
    <row r="183" spans="1:10" s="33" customFormat="1" ht="13.35" customHeight="1" x14ac:dyDescent="0.2">
      <c r="A183" s="32" t="s">
        <v>1618</v>
      </c>
      <c r="B183" s="32" t="s">
        <v>258</v>
      </c>
      <c r="C183" s="32" t="s">
        <v>820</v>
      </c>
      <c r="D183" s="32"/>
      <c r="F183" s="52" t="s">
        <v>680</v>
      </c>
      <c r="G183" s="32"/>
      <c r="H183" s="32" t="s">
        <v>1619</v>
      </c>
      <c r="J183" s="32"/>
    </row>
    <row r="184" spans="1:10" s="33" customFormat="1" ht="13.35" customHeight="1" x14ac:dyDescent="0.2">
      <c r="A184" s="32" t="s">
        <v>1620</v>
      </c>
      <c r="B184" s="32" t="s">
        <v>258</v>
      </c>
      <c r="C184" s="32" t="s">
        <v>820</v>
      </c>
      <c r="D184" s="32"/>
      <c r="F184" s="52" t="s">
        <v>680</v>
      </c>
      <c r="G184" s="32"/>
      <c r="H184" s="32" t="s">
        <v>1621</v>
      </c>
      <c r="J184" s="32"/>
    </row>
    <row r="185" spans="1:10" s="33" customFormat="1" ht="13.35" customHeight="1" x14ac:dyDescent="0.2">
      <c r="A185" s="32" t="s">
        <v>1624</v>
      </c>
      <c r="B185" s="32" t="s">
        <v>258</v>
      </c>
      <c r="C185" s="32" t="s">
        <v>820</v>
      </c>
      <c r="D185" s="32"/>
      <c r="F185" s="52" t="s">
        <v>680</v>
      </c>
      <c r="G185" s="32" t="s">
        <v>820</v>
      </c>
      <c r="H185" s="32" t="s">
        <v>1625</v>
      </c>
      <c r="J185" s="32"/>
    </row>
    <row r="186" spans="1:10" s="33" customFormat="1" ht="13.35" customHeight="1" x14ac:dyDescent="0.2">
      <c r="A186" s="32" t="s">
        <v>1626</v>
      </c>
      <c r="B186" s="32" t="s">
        <v>258</v>
      </c>
      <c r="C186" s="32" t="s">
        <v>820</v>
      </c>
      <c r="D186" s="32"/>
      <c r="F186" s="52" t="s">
        <v>680</v>
      </c>
      <c r="G186" s="32" t="s">
        <v>820</v>
      </c>
      <c r="H186" s="32" t="s">
        <v>1627</v>
      </c>
      <c r="J186" s="32"/>
    </row>
    <row r="187" spans="1:10" s="33" customFormat="1" ht="13.35" customHeight="1" x14ac:dyDescent="0.2">
      <c r="A187" s="32" t="s">
        <v>1630</v>
      </c>
      <c r="B187" s="32" t="s">
        <v>258</v>
      </c>
      <c r="C187" s="32" t="s">
        <v>820</v>
      </c>
      <c r="D187" s="32"/>
      <c r="F187" s="52" t="s">
        <v>680</v>
      </c>
      <c r="G187" s="32" t="s">
        <v>820</v>
      </c>
      <c r="H187" s="32" t="s">
        <v>1631</v>
      </c>
      <c r="J187" s="32"/>
    </row>
    <row r="188" spans="1:10" s="33" customFormat="1" ht="13.35" customHeight="1" x14ac:dyDescent="0.2">
      <c r="A188" s="32" t="s">
        <v>1632</v>
      </c>
      <c r="B188" s="32" t="s">
        <v>258</v>
      </c>
      <c r="C188" s="32" t="s">
        <v>820</v>
      </c>
      <c r="D188" s="32"/>
      <c r="F188" s="52" t="s">
        <v>680</v>
      </c>
      <c r="G188" s="32" t="s">
        <v>820</v>
      </c>
      <c r="H188" s="32" t="s">
        <v>1633</v>
      </c>
      <c r="J188" s="32"/>
    </row>
    <row r="189" spans="1:10" s="33" customFormat="1" ht="13.35" customHeight="1" x14ac:dyDescent="0.2">
      <c r="A189" s="32" t="s">
        <v>1634</v>
      </c>
      <c r="B189" s="32" t="s">
        <v>258</v>
      </c>
      <c r="C189" s="32" t="s">
        <v>820</v>
      </c>
      <c r="D189" s="32"/>
      <c r="F189" s="52" t="s">
        <v>680</v>
      </c>
      <c r="G189" s="32" t="s">
        <v>820</v>
      </c>
      <c r="H189" s="32" t="s">
        <v>1635</v>
      </c>
      <c r="J189" s="32"/>
    </row>
    <row r="190" spans="1:10" s="33" customFormat="1" ht="13.35" customHeight="1" x14ac:dyDescent="0.2">
      <c r="A190" s="32" t="s">
        <v>1636</v>
      </c>
      <c r="B190" s="32" t="s">
        <v>258</v>
      </c>
      <c r="C190" s="32" t="s">
        <v>820</v>
      </c>
      <c r="D190" s="32"/>
      <c r="F190" s="52" t="s">
        <v>680</v>
      </c>
      <c r="G190" s="32" t="s">
        <v>820</v>
      </c>
      <c r="H190" s="32" t="s">
        <v>1637</v>
      </c>
      <c r="J190" s="32"/>
    </row>
    <row r="191" spans="1:10" s="33" customFormat="1" ht="13.35" customHeight="1" x14ac:dyDescent="0.2">
      <c r="A191" s="32" t="s">
        <v>1638</v>
      </c>
      <c r="B191" s="32" t="s">
        <v>258</v>
      </c>
      <c r="C191" s="32" t="s">
        <v>820</v>
      </c>
      <c r="D191" s="32"/>
      <c r="F191" s="52" t="s">
        <v>680</v>
      </c>
      <c r="G191" s="32" t="s">
        <v>820</v>
      </c>
      <c r="H191" s="32" t="s">
        <v>1639</v>
      </c>
      <c r="J191" s="32"/>
    </row>
    <row r="192" spans="1:10" s="33" customFormat="1" ht="13.35" customHeight="1" x14ac:dyDescent="0.2">
      <c r="A192" s="32" t="s">
        <v>1640</v>
      </c>
      <c r="B192" s="32" t="s">
        <v>258</v>
      </c>
      <c r="C192" s="32" t="s">
        <v>820</v>
      </c>
      <c r="D192" s="32"/>
      <c r="F192" s="52" t="s">
        <v>680</v>
      </c>
      <c r="G192" s="32" t="s">
        <v>820</v>
      </c>
      <c r="H192" s="32" t="s">
        <v>1641</v>
      </c>
      <c r="J192" s="32"/>
    </row>
    <row r="193" spans="1:10" s="33" customFormat="1" ht="13.35" customHeight="1" x14ac:dyDescent="0.2">
      <c r="A193" s="32" t="s">
        <v>1628</v>
      </c>
      <c r="B193" s="32" t="s">
        <v>258</v>
      </c>
      <c r="C193" s="32" t="s">
        <v>820</v>
      </c>
      <c r="D193" s="32"/>
      <c r="F193" s="52" t="s">
        <v>680</v>
      </c>
      <c r="G193" s="32" t="s">
        <v>820</v>
      </c>
      <c r="H193" s="32" t="s">
        <v>1629</v>
      </c>
      <c r="J193" s="32"/>
    </row>
    <row r="194" spans="1:10" s="33" customFormat="1" ht="13.35" customHeight="1" x14ac:dyDescent="0.2">
      <c r="A194" s="32" t="s">
        <v>1485</v>
      </c>
      <c r="B194" s="32" t="s">
        <v>40</v>
      </c>
      <c r="C194" s="32" t="s">
        <v>820</v>
      </c>
      <c r="D194" s="32"/>
      <c r="F194" s="52" t="s">
        <v>820</v>
      </c>
      <c r="G194" s="32" t="s">
        <v>821</v>
      </c>
      <c r="H194" s="32" t="s">
        <v>1642</v>
      </c>
      <c r="J194" s="32"/>
    </row>
    <row r="195" spans="1:10" s="33" customFormat="1" ht="13.35" customHeight="1" x14ac:dyDescent="0.2">
      <c r="A195" s="32" t="s">
        <v>1487</v>
      </c>
      <c r="B195" s="32" t="s">
        <v>40</v>
      </c>
      <c r="C195" s="32" t="s">
        <v>820</v>
      </c>
      <c r="D195" s="32"/>
      <c r="F195" s="52" t="s">
        <v>820</v>
      </c>
      <c r="G195" s="32" t="s">
        <v>824</v>
      </c>
      <c r="H195" s="32" t="s">
        <v>1642</v>
      </c>
      <c r="J195" s="32"/>
    </row>
    <row r="196" spans="1:10" s="33" customFormat="1" ht="13.35" customHeight="1" x14ac:dyDescent="0.2">
      <c r="A196" s="32" t="s">
        <v>1643</v>
      </c>
      <c r="B196" s="32" t="s">
        <v>40</v>
      </c>
      <c r="C196" s="32" t="s">
        <v>820</v>
      </c>
      <c r="D196" s="32" t="s">
        <v>71</v>
      </c>
      <c r="F196" s="52" t="s">
        <v>820</v>
      </c>
      <c r="G196" s="32"/>
      <c r="H196" s="32" t="s">
        <v>1644</v>
      </c>
      <c r="J196" s="32"/>
    </row>
    <row r="197" spans="1:10" s="33" customFormat="1" ht="13.35" customHeight="1" x14ac:dyDescent="0.2">
      <c r="A197" s="32" t="s">
        <v>1746</v>
      </c>
      <c r="B197" s="32" t="s">
        <v>40</v>
      </c>
      <c r="C197" s="32" t="s">
        <v>820</v>
      </c>
      <c r="D197" s="32" t="s">
        <v>664</v>
      </c>
      <c r="E197" s="33">
        <v>1</v>
      </c>
      <c r="F197" s="52" t="s">
        <v>820</v>
      </c>
      <c r="G197" s="32" t="s">
        <v>824</v>
      </c>
      <c r="H197" s="32" t="s">
        <v>1747</v>
      </c>
      <c r="J197" s="32"/>
    </row>
    <row r="198" spans="1:10" s="33" customFormat="1" ht="13.35" customHeight="1" x14ac:dyDescent="0.2">
      <c r="A198" s="32" t="s">
        <v>1748</v>
      </c>
      <c r="B198" s="32" t="s">
        <v>40</v>
      </c>
      <c r="C198" s="32" t="s">
        <v>820</v>
      </c>
      <c r="D198" s="32" t="s">
        <v>664</v>
      </c>
      <c r="E198" s="33">
        <v>2101</v>
      </c>
      <c r="F198" s="52" t="s">
        <v>820</v>
      </c>
      <c r="G198" s="32"/>
      <c r="H198" s="32" t="s">
        <v>1747</v>
      </c>
      <c r="J198" s="32"/>
    </row>
    <row r="199" spans="1:10" s="33" customFormat="1" ht="13.35" customHeight="1" x14ac:dyDescent="0.2">
      <c r="A199" s="32" t="s">
        <v>1749</v>
      </c>
      <c r="B199" s="32" t="s">
        <v>40</v>
      </c>
      <c r="C199" s="32" t="s">
        <v>820</v>
      </c>
      <c r="D199" s="32" t="s">
        <v>664</v>
      </c>
      <c r="E199" s="33" t="s">
        <v>1411</v>
      </c>
      <c r="F199" s="52" t="s">
        <v>820</v>
      </c>
      <c r="G199" s="32" t="s">
        <v>821</v>
      </c>
      <c r="H199" s="32" t="s">
        <v>1747</v>
      </c>
      <c r="J199" s="32"/>
    </row>
    <row r="200" spans="1:10" s="33" customFormat="1" ht="13.35" customHeight="1" x14ac:dyDescent="0.2">
      <c r="A200" s="32" t="s">
        <v>1750</v>
      </c>
      <c r="B200" s="32" t="s">
        <v>40</v>
      </c>
      <c r="C200" s="32" t="s">
        <v>820</v>
      </c>
      <c r="D200" s="32" t="s">
        <v>664</v>
      </c>
      <c r="E200" s="33" t="s">
        <v>1414</v>
      </c>
      <c r="F200" s="52" t="s">
        <v>820</v>
      </c>
      <c r="G200" s="32" t="s">
        <v>821</v>
      </c>
      <c r="H200" s="32" t="s">
        <v>1747</v>
      </c>
      <c r="J200" s="32"/>
    </row>
    <row r="201" spans="1:10" s="33" customFormat="1" ht="13.35" customHeight="1" x14ac:dyDescent="0.2">
      <c r="A201" s="32" t="s">
        <v>1751</v>
      </c>
      <c r="B201" s="32" t="s">
        <v>40</v>
      </c>
      <c r="C201" s="32" t="s">
        <v>820</v>
      </c>
      <c r="D201" s="32"/>
      <c r="F201" s="52" t="s">
        <v>820</v>
      </c>
      <c r="G201" s="32" t="s">
        <v>824</v>
      </c>
      <c r="H201" s="32" t="s">
        <v>1752</v>
      </c>
      <c r="J201" s="32"/>
    </row>
    <row r="202" spans="1:10" s="33" customFormat="1" ht="13.35" customHeight="1" x14ac:dyDescent="0.2">
      <c r="A202" s="32" t="s">
        <v>1753</v>
      </c>
      <c r="B202" s="32" t="s">
        <v>262</v>
      </c>
      <c r="C202" s="32" t="s">
        <v>820</v>
      </c>
      <c r="D202" s="32"/>
      <c r="E202" s="33">
        <v>150</v>
      </c>
      <c r="F202" s="52" t="s">
        <v>263</v>
      </c>
      <c r="G202" s="32" t="s">
        <v>820</v>
      </c>
      <c r="H202" s="32" t="s">
        <v>1754</v>
      </c>
      <c r="J202" s="32"/>
    </row>
    <row r="203" spans="1:10" s="33" customFormat="1" ht="13.35" customHeight="1" x14ac:dyDescent="0.2">
      <c r="A203" s="32" t="s">
        <v>1755</v>
      </c>
      <c r="B203" s="32" t="s">
        <v>46</v>
      </c>
      <c r="C203" s="32" t="s">
        <v>820</v>
      </c>
      <c r="D203" s="32"/>
      <c r="F203" s="40" t="str">
        <f>HYPERLINK("#'OMS.Enumerations'!A1185","LineWeightUOM: POUND, KILO, STONS ...")</f>
        <v>LineWeightUOM: POUND, KILO, STONS ...</v>
      </c>
      <c r="G203" s="32" t="s">
        <v>48</v>
      </c>
      <c r="H203" s="32" t="s">
        <v>1756</v>
      </c>
      <c r="J203" s="32"/>
    </row>
    <row r="204" spans="1:10" s="33" customFormat="1" ht="13.35" customHeight="1" x14ac:dyDescent="0.2">
      <c r="A204" s="32" t="s">
        <v>1757</v>
      </c>
      <c r="B204" s="32" t="s">
        <v>262</v>
      </c>
      <c r="C204" s="32" t="s">
        <v>820</v>
      </c>
      <c r="D204" s="32"/>
      <c r="E204" s="33">
        <v>150.51</v>
      </c>
      <c r="F204" s="52" t="s">
        <v>263</v>
      </c>
      <c r="G204" s="32" t="s">
        <v>820</v>
      </c>
      <c r="H204" s="32" t="s">
        <v>1758</v>
      </c>
      <c r="J204" s="32"/>
    </row>
    <row r="205" spans="1:10" s="33" customFormat="1" ht="13.35" customHeight="1" x14ac:dyDescent="0.2">
      <c r="A205" s="32" t="s">
        <v>1759</v>
      </c>
      <c r="B205" s="32" t="s">
        <v>46</v>
      </c>
      <c r="C205" s="32" t="s">
        <v>820</v>
      </c>
      <c r="D205" s="32"/>
      <c r="F205" s="40" t="str">
        <f>HYPERLINK("#'OMS.Enumerations'!A1158","LineVolumeUOM: CUFT, CUMT, CUIN ...")</f>
        <v>LineVolumeUOM: CUFT, CUMT, CUIN ...</v>
      </c>
      <c r="G205" s="32" t="s">
        <v>48</v>
      </c>
      <c r="H205" s="32" t="s">
        <v>1760</v>
      </c>
      <c r="J205" s="32"/>
    </row>
    <row r="206" spans="1:10" s="33" customFormat="1" ht="13.35" customHeight="1" x14ac:dyDescent="0.2">
      <c r="A206" s="32" t="s">
        <v>1761</v>
      </c>
      <c r="B206" s="32" t="s">
        <v>40</v>
      </c>
      <c r="C206" s="32" t="s">
        <v>820</v>
      </c>
      <c r="D206" s="32"/>
      <c r="F206" s="52" t="s">
        <v>820</v>
      </c>
      <c r="G206" s="32" t="s">
        <v>824</v>
      </c>
      <c r="H206" s="32" t="s">
        <v>1762</v>
      </c>
      <c r="J206" s="32"/>
    </row>
    <row r="207" spans="1:10" s="33" customFormat="1" ht="13.35" customHeight="1" x14ac:dyDescent="0.2">
      <c r="A207" s="32" t="s">
        <v>1378</v>
      </c>
      <c r="B207" s="32" t="s">
        <v>46</v>
      </c>
      <c r="C207" s="32" t="s">
        <v>820</v>
      </c>
      <c r="D207" s="32"/>
      <c r="F207" s="40" t="str">
        <f>HYPERLINK("#'SCC.Enumerations'!A876","OrderClassification: Non-Recurring, Recurring")</f>
        <v>OrderClassification: Non-Recurring, Recurring</v>
      </c>
      <c r="G207" s="32" t="s">
        <v>48</v>
      </c>
      <c r="H207" s="32" t="s">
        <v>1379</v>
      </c>
      <c r="J207" s="32"/>
    </row>
    <row r="208" spans="1:10" s="33" customFormat="1" ht="13.35" customHeight="1" x14ac:dyDescent="0.2">
      <c r="A208" s="32" t="s">
        <v>1763</v>
      </c>
      <c r="B208" s="32" t="s">
        <v>40</v>
      </c>
      <c r="C208" s="32" t="s">
        <v>820</v>
      </c>
      <c r="D208" s="32"/>
      <c r="F208" s="52" t="s">
        <v>820</v>
      </c>
      <c r="G208" s="32"/>
      <c r="H208" s="32" t="s">
        <v>1763</v>
      </c>
      <c r="J208" s="32"/>
    </row>
    <row r="209" spans="1:10" s="33" customFormat="1" ht="13.35" customHeight="1" x14ac:dyDescent="0.2">
      <c r="A209" s="32" t="s">
        <v>1764</v>
      </c>
      <c r="B209" s="32" t="s">
        <v>40</v>
      </c>
      <c r="C209" s="32" t="s">
        <v>820</v>
      </c>
      <c r="D209" s="32"/>
      <c r="F209" s="52" t="s">
        <v>820</v>
      </c>
      <c r="G209" s="32"/>
      <c r="H209" s="32" t="s">
        <v>1765</v>
      </c>
      <c r="J209" s="32"/>
    </row>
    <row r="210" spans="1:10" s="33" customFormat="1" ht="13.35" customHeight="1" x14ac:dyDescent="0.2">
      <c r="A210" s="32" t="s">
        <v>1648</v>
      </c>
      <c r="B210" s="32" t="s">
        <v>40</v>
      </c>
      <c r="C210" s="32" t="s">
        <v>820</v>
      </c>
      <c r="D210" s="32"/>
      <c r="F210" s="52" t="s">
        <v>820</v>
      </c>
      <c r="G210" s="32" t="s">
        <v>824</v>
      </c>
      <c r="H210" s="32" t="s">
        <v>1649</v>
      </c>
      <c r="J210" s="32"/>
    </row>
    <row r="211" spans="1:10" s="33" customFormat="1" ht="13.35" customHeight="1" x14ac:dyDescent="0.2">
      <c r="A211" s="32" t="s">
        <v>1380</v>
      </c>
      <c r="B211" s="32" t="s">
        <v>40</v>
      </c>
      <c r="C211" s="32" t="s">
        <v>820</v>
      </c>
      <c r="D211" s="32"/>
      <c r="F211" s="52" t="s">
        <v>820</v>
      </c>
      <c r="G211" s="32"/>
      <c r="H211" s="32" t="s">
        <v>1766</v>
      </c>
      <c r="J211" s="32"/>
    </row>
    <row r="212" spans="1:10" s="33" customFormat="1" ht="13.35" customHeight="1" x14ac:dyDescent="0.2">
      <c r="A212" s="32" t="s">
        <v>1381</v>
      </c>
      <c r="B212" s="32" t="s">
        <v>40</v>
      </c>
      <c r="C212" s="32" t="s">
        <v>820</v>
      </c>
      <c r="D212" s="32"/>
      <c r="F212" s="52" t="s">
        <v>820</v>
      </c>
      <c r="G212" s="32"/>
      <c r="H212" s="32" t="s">
        <v>1767</v>
      </c>
      <c r="J212" s="32"/>
    </row>
    <row r="213" spans="1:10" s="33" customFormat="1" ht="13.35" customHeight="1" x14ac:dyDescent="0.2">
      <c r="A213" s="32" t="s">
        <v>1382</v>
      </c>
      <c r="B213" s="32" t="s">
        <v>40</v>
      </c>
      <c r="C213" s="32" t="s">
        <v>820</v>
      </c>
      <c r="D213" s="32"/>
      <c r="F213" s="52" t="s">
        <v>820</v>
      </c>
      <c r="G213" s="32" t="s">
        <v>1383</v>
      </c>
      <c r="H213" s="32" t="s">
        <v>1384</v>
      </c>
      <c r="J213" s="32"/>
    </row>
    <row r="214" spans="1:10" s="33" customFormat="1" ht="13.35" customHeight="1" x14ac:dyDescent="0.2">
      <c r="A214" s="32" t="s">
        <v>1385</v>
      </c>
      <c r="B214" s="32" t="s">
        <v>40</v>
      </c>
      <c r="C214" s="32" t="s">
        <v>820</v>
      </c>
      <c r="D214" s="32"/>
      <c r="F214" s="52" t="s">
        <v>820</v>
      </c>
      <c r="G214" s="32"/>
      <c r="H214" s="32" t="s">
        <v>1768</v>
      </c>
      <c r="J214" s="32"/>
    </row>
    <row r="215" spans="1:10" s="33" customFormat="1" ht="13.35" customHeight="1" x14ac:dyDescent="0.2">
      <c r="A215" s="32" t="s">
        <v>1386</v>
      </c>
      <c r="B215" s="32" t="s">
        <v>40</v>
      </c>
      <c r="C215" s="32" t="s">
        <v>820</v>
      </c>
      <c r="D215" s="32"/>
      <c r="F215" s="52" t="s">
        <v>820</v>
      </c>
      <c r="G215" s="32"/>
      <c r="H215" s="32" t="s">
        <v>1769</v>
      </c>
      <c r="J215" s="32"/>
    </row>
    <row r="216" spans="1:10" s="33" customFormat="1" ht="13.35" customHeight="1" x14ac:dyDescent="0.2">
      <c r="A216" s="32" t="s">
        <v>1387</v>
      </c>
      <c r="B216" s="32" t="s">
        <v>40</v>
      </c>
      <c r="C216" s="32" t="s">
        <v>820</v>
      </c>
      <c r="D216" s="32"/>
      <c r="F216" s="52" t="s">
        <v>820</v>
      </c>
      <c r="G216" s="32" t="s">
        <v>1383</v>
      </c>
      <c r="H216" s="32" t="s">
        <v>1388</v>
      </c>
      <c r="J216" s="32"/>
    </row>
    <row r="217" spans="1:10" s="33" customFormat="1" ht="13.35" customHeight="1" x14ac:dyDescent="0.2">
      <c r="A217" s="32" t="s">
        <v>944</v>
      </c>
      <c r="B217" s="32" t="s">
        <v>40</v>
      </c>
      <c r="C217" s="32" t="s">
        <v>820</v>
      </c>
      <c r="D217" s="32"/>
      <c r="F217" s="52" t="s">
        <v>820</v>
      </c>
      <c r="G217" s="32" t="s">
        <v>821</v>
      </c>
      <c r="H217" s="32" t="s">
        <v>1389</v>
      </c>
      <c r="J217" s="32"/>
    </row>
    <row r="218" spans="1:10" s="33" customFormat="1" ht="13.35" customHeight="1" x14ac:dyDescent="0.2">
      <c r="A218" s="32" t="s">
        <v>946</v>
      </c>
      <c r="B218" s="32" t="s">
        <v>40</v>
      </c>
      <c r="C218" s="32" t="s">
        <v>820</v>
      </c>
      <c r="D218" s="32"/>
      <c r="F218" s="52" t="s">
        <v>820</v>
      </c>
      <c r="G218" s="32" t="s">
        <v>821</v>
      </c>
      <c r="H218" s="32" t="s">
        <v>1389</v>
      </c>
      <c r="J218" s="32"/>
    </row>
    <row r="219" spans="1:10" s="33" customFormat="1" ht="13.35" customHeight="1" x14ac:dyDescent="0.2">
      <c r="A219" s="32" t="s">
        <v>1646</v>
      </c>
      <c r="B219" s="32" t="s">
        <v>46</v>
      </c>
      <c r="C219" s="32" t="s">
        <v>820</v>
      </c>
      <c r="D219" s="32"/>
      <c r="F219" s="40" t="str">
        <f>HYPERLINK("#'OMS.Enumerations'!A1145","DeviationReasonCode: DefaultReasonCode")</f>
        <v>DeviationReasonCode: DefaultReasonCode</v>
      </c>
      <c r="G219" s="32" t="s">
        <v>48</v>
      </c>
      <c r="H219" s="32" t="s">
        <v>1770</v>
      </c>
      <c r="J219" s="32"/>
    </row>
    <row r="220" spans="1:10" s="33" customFormat="1" ht="13.35" customHeight="1" x14ac:dyDescent="0.2">
      <c r="A220" s="32" t="s">
        <v>1650</v>
      </c>
      <c r="B220" s="32" t="s">
        <v>40</v>
      </c>
      <c r="C220" s="32" t="s">
        <v>820</v>
      </c>
      <c r="D220" s="32"/>
      <c r="F220" s="52" t="s">
        <v>820</v>
      </c>
      <c r="G220" s="32" t="s">
        <v>824</v>
      </c>
      <c r="H220" s="32" t="s">
        <v>1600</v>
      </c>
      <c r="J220" s="32"/>
    </row>
    <row r="221" spans="1:10" s="33" customFormat="1" ht="13.35" customHeight="1" x14ac:dyDescent="0.2">
      <c r="A221" s="32" t="s">
        <v>1651</v>
      </c>
      <c r="B221" s="32" t="s">
        <v>40</v>
      </c>
      <c r="C221" s="32" t="s">
        <v>820</v>
      </c>
      <c r="D221" s="32"/>
      <c r="F221" s="52" t="s">
        <v>820</v>
      </c>
      <c r="G221" s="32" t="s">
        <v>821</v>
      </c>
      <c r="H221" s="32" t="s">
        <v>1600</v>
      </c>
      <c r="J221" s="32"/>
    </row>
    <row r="222" spans="1:10" s="33" customFormat="1" ht="13.35" customHeight="1" x14ac:dyDescent="0.2">
      <c r="A222" s="32" t="s">
        <v>1652</v>
      </c>
      <c r="B222" s="32" t="s">
        <v>40</v>
      </c>
      <c r="C222" s="32" t="s">
        <v>820</v>
      </c>
      <c r="D222" s="32"/>
      <c r="F222" s="52" t="s">
        <v>820</v>
      </c>
      <c r="G222" s="32" t="s">
        <v>821</v>
      </c>
      <c r="H222" s="32" t="s">
        <v>1600</v>
      </c>
      <c r="J222" s="32"/>
    </row>
    <row r="223" spans="1:10" s="33" customFormat="1" ht="13.35" customHeight="1" x14ac:dyDescent="0.2">
      <c r="A223" s="32" t="s">
        <v>1392</v>
      </c>
      <c r="B223" s="32" t="s">
        <v>114</v>
      </c>
      <c r="C223" s="32" t="s">
        <v>820</v>
      </c>
      <c r="D223" s="32"/>
      <c r="F223" s="52" t="s">
        <v>115</v>
      </c>
      <c r="G223" s="32" t="s">
        <v>1172</v>
      </c>
      <c r="H223" s="32" t="s">
        <v>1393</v>
      </c>
      <c r="J223" s="32"/>
    </row>
    <row r="224" spans="1:10" s="33" customFormat="1" ht="13.35" customHeight="1" x14ac:dyDescent="0.2">
      <c r="A224" s="32" t="s">
        <v>1394</v>
      </c>
      <c r="B224" s="32" t="s">
        <v>40</v>
      </c>
      <c r="C224" s="32" t="s">
        <v>820</v>
      </c>
      <c r="D224" s="32"/>
      <c r="F224" s="52" t="s">
        <v>820</v>
      </c>
      <c r="G224" s="32" t="s">
        <v>821</v>
      </c>
      <c r="H224" s="32" t="s">
        <v>1395</v>
      </c>
      <c r="J224" s="32"/>
    </row>
    <row r="225" spans="1:10" s="33" customFormat="1" ht="13.35" customHeight="1" x14ac:dyDescent="0.2">
      <c r="A225" s="32" t="s">
        <v>1396</v>
      </c>
      <c r="B225" s="32" t="s">
        <v>40</v>
      </c>
      <c r="C225" s="32" t="s">
        <v>820</v>
      </c>
      <c r="D225" s="32"/>
      <c r="F225" s="52" t="s">
        <v>820</v>
      </c>
      <c r="G225" s="32" t="s">
        <v>821</v>
      </c>
      <c r="H225" s="32" t="s">
        <v>1395</v>
      </c>
      <c r="J225" s="32"/>
    </row>
    <row r="226" spans="1:10" s="33" customFormat="1" ht="13.35" customHeight="1" x14ac:dyDescent="0.2">
      <c r="A226" s="32" t="s">
        <v>1659</v>
      </c>
      <c r="B226" s="32" t="s">
        <v>40</v>
      </c>
      <c r="C226" s="32" t="s">
        <v>820</v>
      </c>
      <c r="D226" s="32"/>
      <c r="F226" s="52" t="s">
        <v>820</v>
      </c>
      <c r="G226" s="32" t="s">
        <v>821</v>
      </c>
      <c r="H226" s="32" t="s">
        <v>1372</v>
      </c>
      <c r="J226" s="32"/>
    </row>
    <row r="227" spans="1:10" s="33" customFormat="1" ht="13.35" customHeight="1" x14ac:dyDescent="0.2">
      <c r="A227" s="32" t="s">
        <v>1397</v>
      </c>
      <c r="B227" s="32" t="s">
        <v>46</v>
      </c>
      <c r="C227" s="32" t="s">
        <v>820</v>
      </c>
      <c r="D227" s="32"/>
      <c r="F227" s="40" t="str">
        <f>HYPERLINK("#'SCC.Enumerations'!A880","OrderSubType: Standard, Consignment, No Receipt ...")</f>
        <v>OrderSubType: Standard, Consignment, No Receipt ...</v>
      </c>
      <c r="G227" s="32" t="s">
        <v>48</v>
      </c>
      <c r="H227" s="32" t="s">
        <v>1398</v>
      </c>
      <c r="J227" s="32"/>
    </row>
    <row r="228" spans="1:10" s="33" customFormat="1" ht="13.35" customHeight="1" x14ac:dyDescent="0.2">
      <c r="A228" s="32" t="s">
        <v>1664</v>
      </c>
      <c r="B228" s="32" t="s">
        <v>40</v>
      </c>
      <c r="C228" s="32" t="s">
        <v>820</v>
      </c>
      <c r="D228" s="32"/>
      <c r="F228" s="52" t="s">
        <v>820</v>
      </c>
      <c r="G228" s="32" t="s">
        <v>824</v>
      </c>
      <c r="H228" s="32" t="s">
        <v>1330</v>
      </c>
      <c r="J228" s="32"/>
    </row>
    <row r="229" spans="1:10" s="33" customFormat="1" ht="13.35" customHeight="1" x14ac:dyDescent="0.2">
      <c r="A229" s="32" t="s">
        <v>1771</v>
      </c>
      <c r="B229" s="32" t="s">
        <v>114</v>
      </c>
      <c r="C229" s="32" t="s">
        <v>820</v>
      </c>
      <c r="D229" s="32"/>
      <c r="F229" s="52" t="s">
        <v>115</v>
      </c>
      <c r="G229" s="32"/>
      <c r="H229" s="32" t="s">
        <v>820</v>
      </c>
      <c r="J229" s="32"/>
    </row>
    <row r="230" spans="1:10" s="33" customFormat="1" ht="13.35" customHeight="1" x14ac:dyDescent="0.2">
      <c r="A230" s="32" t="s">
        <v>1080</v>
      </c>
      <c r="B230" s="32" t="s">
        <v>262</v>
      </c>
      <c r="C230" s="32" t="s">
        <v>820</v>
      </c>
      <c r="D230" s="32"/>
      <c r="E230" s="33">
        <v>150.51</v>
      </c>
      <c r="F230" s="52" t="s">
        <v>263</v>
      </c>
      <c r="G230" s="32" t="s">
        <v>820</v>
      </c>
      <c r="H230" s="32" t="s">
        <v>1772</v>
      </c>
      <c r="J230" s="32"/>
    </row>
    <row r="231" spans="1:10" s="33" customFormat="1" ht="13.35" customHeight="1" x14ac:dyDescent="0.2">
      <c r="A231" s="32" t="s">
        <v>1773</v>
      </c>
      <c r="B231" s="32" t="s">
        <v>262</v>
      </c>
      <c r="C231" s="32" t="s">
        <v>820</v>
      </c>
      <c r="D231" s="32"/>
      <c r="E231" s="33">
        <v>150.51</v>
      </c>
      <c r="F231" s="52" t="s">
        <v>263</v>
      </c>
      <c r="G231" s="32" t="s">
        <v>820</v>
      </c>
      <c r="H231" s="32" t="s">
        <v>1774</v>
      </c>
      <c r="J231" s="32"/>
    </row>
    <row r="232" spans="1:10" s="33" customFormat="1" ht="13.35" customHeight="1" x14ac:dyDescent="0.2">
      <c r="A232" s="32" t="s">
        <v>1399</v>
      </c>
      <c r="B232" s="32" t="s">
        <v>40</v>
      </c>
      <c r="C232" s="32" t="s">
        <v>820</v>
      </c>
      <c r="D232" s="32" t="s">
        <v>71</v>
      </c>
      <c r="F232" s="52" t="s">
        <v>820</v>
      </c>
      <c r="G232" s="32"/>
      <c r="H232" s="32" t="s">
        <v>1775</v>
      </c>
      <c r="J232" s="32"/>
    </row>
    <row r="233" spans="1:10" s="33" customFormat="1" ht="13.35" customHeight="1" x14ac:dyDescent="0.2">
      <c r="A233" s="32" t="s">
        <v>1402</v>
      </c>
      <c r="B233" s="32" t="s">
        <v>40</v>
      </c>
      <c r="C233" s="32" t="s">
        <v>820</v>
      </c>
      <c r="D233" s="32"/>
      <c r="F233" s="52" t="s">
        <v>820</v>
      </c>
      <c r="G233" s="32"/>
      <c r="H233" s="32" t="s">
        <v>1776</v>
      </c>
      <c r="J233" s="32"/>
    </row>
    <row r="234" spans="1:10" s="33" customFormat="1" ht="13.35" customHeight="1" x14ac:dyDescent="0.2">
      <c r="A234" s="32" t="s">
        <v>1777</v>
      </c>
      <c r="B234" s="32" t="s">
        <v>46</v>
      </c>
      <c r="C234" s="32" t="s">
        <v>820</v>
      </c>
      <c r="D234" s="32"/>
      <c r="F234" s="40" t="str">
        <f>HYPERLINK("#'OMS.Enumerations'!A1230","BuyerCollaborationReasonCode: DefaultReasonCode, AdjustedQuantity, AdjustedDates")</f>
        <v>BuyerCollaborationReasonCode: DefaultReasonCode, AdjustedQuantity, AdjustedDates</v>
      </c>
      <c r="G234" s="32" t="s">
        <v>48</v>
      </c>
      <c r="H234" s="32" t="s">
        <v>1778</v>
      </c>
      <c r="J234" s="32"/>
    </row>
    <row r="235" spans="1:10" s="33" customFormat="1" ht="13.35" customHeight="1" x14ac:dyDescent="0.2">
      <c r="A235" s="32" t="s">
        <v>1779</v>
      </c>
      <c r="B235" s="32" t="s">
        <v>40</v>
      </c>
      <c r="C235" s="32" t="s">
        <v>820</v>
      </c>
      <c r="D235" s="32"/>
      <c r="F235" s="52" t="s">
        <v>820</v>
      </c>
      <c r="G235" s="32" t="s">
        <v>1703</v>
      </c>
      <c r="H235" s="32" t="s">
        <v>1780</v>
      </c>
      <c r="J235" s="32"/>
    </row>
    <row r="236" spans="1:10" s="33" customFormat="1" ht="13.35" customHeight="1" x14ac:dyDescent="0.2">
      <c r="A236" s="32" t="s">
        <v>1781</v>
      </c>
      <c r="B236" s="32" t="s">
        <v>40</v>
      </c>
      <c r="C236" s="32" t="s">
        <v>820</v>
      </c>
      <c r="D236" s="32"/>
      <c r="F236" s="52" t="s">
        <v>820</v>
      </c>
      <c r="G236" s="32" t="s">
        <v>824</v>
      </c>
      <c r="H236" s="32" t="s">
        <v>1782</v>
      </c>
      <c r="J236" s="32"/>
    </row>
    <row r="237" spans="1:10" s="33" customFormat="1" ht="13.35" customHeight="1" x14ac:dyDescent="0.2">
      <c r="A237" s="32" t="s">
        <v>1783</v>
      </c>
      <c r="B237" s="32" t="s">
        <v>40</v>
      </c>
      <c r="C237" s="32" t="s">
        <v>820</v>
      </c>
      <c r="D237" s="32"/>
      <c r="F237" s="52" t="s">
        <v>820</v>
      </c>
      <c r="G237" s="32" t="s">
        <v>824</v>
      </c>
      <c r="H237" s="32" t="s">
        <v>1784</v>
      </c>
      <c r="J237" s="32"/>
    </row>
    <row r="238" spans="1:10" s="33" customFormat="1" ht="13.35" customHeight="1" x14ac:dyDescent="0.2">
      <c r="A238" s="32" t="s">
        <v>1785</v>
      </c>
      <c r="B238" s="32" t="s">
        <v>40</v>
      </c>
      <c r="C238" s="32" t="s">
        <v>820</v>
      </c>
      <c r="D238" s="32"/>
      <c r="F238" s="52" t="s">
        <v>820</v>
      </c>
      <c r="G238" s="32" t="s">
        <v>824</v>
      </c>
      <c r="H238" s="32" t="s">
        <v>1784</v>
      </c>
      <c r="J238" s="32"/>
    </row>
    <row r="239" spans="1:10" s="33" customFormat="1" ht="13.35" customHeight="1" x14ac:dyDescent="0.2">
      <c r="A239" s="32" t="s">
        <v>1786</v>
      </c>
      <c r="B239" s="32" t="s">
        <v>40</v>
      </c>
      <c r="C239" s="32" t="s">
        <v>820</v>
      </c>
      <c r="D239" s="32"/>
      <c r="F239" s="52" t="s">
        <v>820</v>
      </c>
      <c r="G239" s="32" t="s">
        <v>824</v>
      </c>
      <c r="H239" s="32" t="s">
        <v>1784</v>
      </c>
      <c r="J239" s="32"/>
    </row>
    <row r="240" spans="1:10" s="33" customFormat="1" ht="13.35" customHeight="1" x14ac:dyDescent="0.2">
      <c r="A240" s="32" t="s">
        <v>1787</v>
      </c>
      <c r="B240" s="32" t="s">
        <v>40</v>
      </c>
      <c r="C240" s="32" t="s">
        <v>820</v>
      </c>
      <c r="D240" s="32"/>
      <c r="F240" s="52" t="s">
        <v>820</v>
      </c>
      <c r="G240" s="32" t="s">
        <v>824</v>
      </c>
      <c r="H240" s="32" t="s">
        <v>1784</v>
      </c>
      <c r="J240" s="32"/>
    </row>
    <row r="241" spans="1:10" s="33" customFormat="1" ht="13.35" customHeight="1" x14ac:dyDescent="0.2">
      <c r="A241" s="32" t="s">
        <v>1788</v>
      </c>
      <c r="B241" s="32" t="s">
        <v>40</v>
      </c>
      <c r="C241" s="32" t="s">
        <v>820</v>
      </c>
      <c r="D241" s="32"/>
      <c r="F241" s="52" t="s">
        <v>820</v>
      </c>
      <c r="G241" s="32" t="s">
        <v>824</v>
      </c>
      <c r="H241" s="32" t="s">
        <v>1784</v>
      </c>
      <c r="J241" s="32"/>
    </row>
    <row r="242" spans="1:10" s="33" customFormat="1" ht="13.35" customHeight="1" x14ac:dyDescent="0.2">
      <c r="A242" s="32" t="s">
        <v>1789</v>
      </c>
      <c r="B242" s="32" t="s">
        <v>40</v>
      </c>
      <c r="C242" s="32" t="s">
        <v>820</v>
      </c>
      <c r="D242" s="32"/>
      <c r="F242" s="52" t="s">
        <v>820</v>
      </c>
      <c r="G242" s="32" t="s">
        <v>821</v>
      </c>
      <c r="H242" s="32" t="s">
        <v>1784</v>
      </c>
      <c r="J242" s="32"/>
    </row>
    <row r="243" spans="1:10" s="33" customFormat="1" ht="13.35" customHeight="1" x14ac:dyDescent="0.2">
      <c r="A243" s="32" t="s">
        <v>1790</v>
      </c>
      <c r="B243" s="32" t="s">
        <v>40</v>
      </c>
      <c r="C243" s="32" t="s">
        <v>820</v>
      </c>
      <c r="D243" s="32"/>
      <c r="F243" s="52" t="s">
        <v>820</v>
      </c>
      <c r="G243" s="32" t="s">
        <v>824</v>
      </c>
      <c r="H243" s="32" t="s">
        <v>1784</v>
      </c>
      <c r="J243" s="32"/>
    </row>
    <row r="244" spans="1:10" s="33" customFormat="1" ht="13.35" customHeight="1" x14ac:dyDescent="0.2">
      <c r="A244" s="32" t="s">
        <v>1791</v>
      </c>
      <c r="B244" s="32" t="s">
        <v>40</v>
      </c>
      <c r="C244" s="32" t="s">
        <v>820</v>
      </c>
      <c r="D244" s="32"/>
      <c r="F244" s="52" t="s">
        <v>820</v>
      </c>
      <c r="G244" s="32" t="s">
        <v>824</v>
      </c>
      <c r="H244" s="32" t="s">
        <v>1792</v>
      </c>
      <c r="J244" s="32"/>
    </row>
  </sheetData>
  <autoFilter ref="A1:J244" xr:uid="{A95BF693-836B-4226-B3A4-73D43989DE1E}"/>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5B3B0-D4AD-44B8-81A9-91569062E212}">
  <dimension ref="A1:L264"/>
  <sheetViews>
    <sheetView workbookViewId="0">
      <pane ySplit="1" topLeftCell="A2" activePane="bottomLeft" state="frozen"/>
      <selection pane="bottomLeft" activeCell="B13" sqref="B13"/>
    </sheetView>
  </sheetViews>
  <sheetFormatPr defaultRowHeight="12.75" x14ac:dyDescent="0.2"/>
  <cols>
    <col min="1" max="1" width="43.7109375" style="189" bestFit="1" customWidth="1"/>
    <col min="2" max="2" width="23.28515625" style="189" bestFit="1" customWidth="1"/>
    <col min="3" max="4" width="23.28515625" style="189" customWidth="1"/>
    <col min="5" max="5" width="9.140625" style="189"/>
    <col min="6" max="6" width="15.5703125" style="189" bestFit="1" customWidth="1"/>
    <col min="7" max="7" width="50.7109375" style="17" bestFit="1" customWidth="1"/>
    <col min="8" max="8" width="49.5703125" style="248" customWidth="1"/>
    <col min="9" max="9" width="16.28515625" style="17" bestFit="1" customWidth="1"/>
    <col min="10" max="10" width="255.7109375" style="189" bestFit="1" customWidth="1"/>
    <col min="11" max="11" width="16.28515625" style="17" bestFit="1" customWidth="1"/>
    <col min="12" max="12" width="24.5703125" style="189" bestFit="1" customWidth="1"/>
    <col min="13" max="16384" width="9.140625" style="189"/>
  </cols>
  <sheetData>
    <row r="1" spans="1:12" ht="13.15" customHeight="1" x14ac:dyDescent="0.2">
      <c r="A1" s="20" t="s">
        <v>32</v>
      </c>
      <c r="B1" s="20" t="s">
        <v>33</v>
      </c>
      <c r="C1" s="20" t="s">
        <v>841</v>
      </c>
      <c r="D1" s="20" t="s">
        <v>2808</v>
      </c>
      <c r="E1" s="20" t="s">
        <v>34</v>
      </c>
      <c r="F1" s="20" t="s">
        <v>3</v>
      </c>
      <c r="G1" s="21" t="s">
        <v>35</v>
      </c>
      <c r="H1" s="249" t="s">
        <v>36</v>
      </c>
      <c r="I1" s="20" t="s">
        <v>37</v>
      </c>
      <c r="J1" s="20" t="s">
        <v>38</v>
      </c>
      <c r="K1" s="250"/>
      <c r="L1" s="251"/>
    </row>
    <row r="2" spans="1:12" ht="13.15" customHeight="1" x14ac:dyDescent="0.2">
      <c r="A2" s="189" t="s">
        <v>1084</v>
      </c>
      <c r="B2" s="189" t="s">
        <v>40</v>
      </c>
      <c r="E2" s="189" t="s">
        <v>41</v>
      </c>
      <c r="F2" s="189" t="s">
        <v>41</v>
      </c>
      <c r="G2" s="17" t="s">
        <v>1665</v>
      </c>
      <c r="H2" s="248" t="s">
        <v>820</v>
      </c>
      <c r="I2" s="189"/>
      <c r="J2" s="189" t="s">
        <v>1666</v>
      </c>
    </row>
    <row r="3" spans="1:12" ht="13.15" customHeight="1" x14ac:dyDescent="0.2">
      <c r="A3" s="189" t="s">
        <v>1086</v>
      </c>
      <c r="B3" s="189" t="s">
        <v>40</v>
      </c>
      <c r="C3" s="189" t="s">
        <v>4014</v>
      </c>
      <c r="E3" s="189" t="s">
        <v>820</v>
      </c>
      <c r="F3" s="189" t="s">
        <v>41</v>
      </c>
      <c r="G3" s="17" t="s">
        <v>864</v>
      </c>
      <c r="H3" s="248" t="s">
        <v>820</v>
      </c>
      <c r="I3" s="189" t="s">
        <v>821</v>
      </c>
      <c r="J3" s="189" t="s">
        <v>1088</v>
      </c>
    </row>
    <row r="4" spans="1:12" ht="13.15" customHeight="1" x14ac:dyDescent="0.2">
      <c r="A4" s="189" t="s">
        <v>1089</v>
      </c>
      <c r="B4" s="189" t="s">
        <v>40</v>
      </c>
      <c r="C4" s="189" t="s">
        <v>4014</v>
      </c>
      <c r="E4" s="189" t="s">
        <v>820</v>
      </c>
      <c r="F4" s="189" t="s">
        <v>41</v>
      </c>
      <c r="G4" s="17" t="s">
        <v>1540</v>
      </c>
      <c r="H4" s="248" t="s">
        <v>820</v>
      </c>
      <c r="I4" s="189" t="s">
        <v>821</v>
      </c>
      <c r="J4" s="189" t="s">
        <v>1088</v>
      </c>
    </row>
    <row r="5" spans="1:12" ht="13.15" customHeight="1" x14ac:dyDescent="0.2">
      <c r="A5" s="189" t="s">
        <v>1090</v>
      </c>
      <c r="B5" s="189" t="s">
        <v>40</v>
      </c>
      <c r="C5" s="189" t="s">
        <v>4014</v>
      </c>
      <c r="E5" s="189" t="s">
        <v>41</v>
      </c>
      <c r="F5" s="189" t="s">
        <v>41</v>
      </c>
      <c r="G5" s="17" t="s">
        <v>864</v>
      </c>
      <c r="H5" s="248" t="s">
        <v>820</v>
      </c>
      <c r="I5" s="189" t="s">
        <v>821</v>
      </c>
      <c r="J5" s="189" t="s">
        <v>1091</v>
      </c>
    </row>
    <row r="6" spans="1:12" ht="13.15" customHeight="1" x14ac:dyDescent="0.2">
      <c r="A6" s="189" t="s">
        <v>1092</v>
      </c>
      <c r="B6" s="189" t="s">
        <v>40</v>
      </c>
      <c r="C6" s="189" t="s">
        <v>4014</v>
      </c>
      <c r="E6" s="189" t="s">
        <v>41</v>
      </c>
      <c r="F6" s="189" t="s">
        <v>41</v>
      </c>
      <c r="G6" s="17" t="s">
        <v>1540</v>
      </c>
      <c r="H6" s="248" t="s">
        <v>820</v>
      </c>
      <c r="I6" s="189" t="s">
        <v>821</v>
      </c>
      <c r="J6" s="189" t="s">
        <v>1093</v>
      </c>
    </row>
    <row r="7" spans="1:12" ht="13.15" customHeight="1" x14ac:dyDescent="0.2">
      <c r="A7" s="189" t="s">
        <v>1094</v>
      </c>
      <c r="B7" s="189" t="s">
        <v>40</v>
      </c>
      <c r="C7" s="189" t="s">
        <v>4014</v>
      </c>
      <c r="E7" s="189" t="s">
        <v>820</v>
      </c>
      <c r="F7" s="189" t="s">
        <v>41</v>
      </c>
      <c r="G7" s="17" t="s">
        <v>864</v>
      </c>
      <c r="H7" s="248" t="s">
        <v>820</v>
      </c>
      <c r="I7" s="189" t="s">
        <v>821</v>
      </c>
      <c r="J7" s="189" t="s">
        <v>1095</v>
      </c>
    </row>
    <row r="8" spans="1:12" ht="13.15" customHeight="1" x14ac:dyDescent="0.2">
      <c r="A8" s="189" t="s">
        <v>1096</v>
      </c>
      <c r="B8" s="189" t="s">
        <v>40</v>
      </c>
      <c r="C8" s="189" t="s">
        <v>4014</v>
      </c>
      <c r="D8" s="189" t="s">
        <v>41</v>
      </c>
      <c r="E8" s="189" t="s">
        <v>820</v>
      </c>
      <c r="F8" s="189" t="s">
        <v>41</v>
      </c>
      <c r="G8" s="17" t="s">
        <v>1540</v>
      </c>
      <c r="H8" s="248" t="s">
        <v>820</v>
      </c>
      <c r="I8" s="189" t="s">
        <v>821</v>
      </c>
      <c r="J8" s="189" t="s">
        <v>1097</v>
      </c>
    </row>
    <row r="9" spans="1:12" ht="13.15" customHeight="1" x14ac:dyDescent="0.2">
      <c r="A9" s="189" t="s">
        <v>622</v>
      </c>
      <c r="B9" s="189" t="s">
        <v>40</v>
      </c>
      <c r="C9" s="189" t="s">
        <v>4014</v>
      </c>
      <c r="E9" s="189" t="s">
        <v>820</v>
      </c>
      <c r="F9" s="189" t="s">
        <v>41</v>
      </c>
      <c r="G9" s="17" t="s">
        <v>1544</v>
      </c>
      <c r="H9" s="248" t="s">
        <v>820</v>
      </c>
      <c r="I9" s="189" t="s">
        <v>821</v>
      </c>
      <c r="J9" s="189" t="s">
        <v>1099</v>
      </c>
    </row>
    <row r="10" spans="1:12" ht="13.15" customHeight="1" x14ac:dyDescent="0.2">
      <c r="A10" s="189" t="s">
        <v>624</v>
      </c>
      <c r="B10" s="189" t="s">
        <v>40</v>
      </c>
      <c r="C10" s="189" t="s">
        <v>4014</v>
      </c>
      <c r="E10" s="189" t="s">
        <v>820</v>
      </c>
      <c r="F10" s="189" t="s">
        <v>41</v>
      </c>
      <c r="G10" s="17" t="s">
        <v>1546</v>
      </c>
      <c r="H10" s="248" t="s">
        <v>820</v>
      </c>
      <c r="I10" s="189" t="s">
        <v>821</v>
      </c>
      <c r="J10" s="189" t="s">
        <v>1100</v>
      </c>
    </row>
    <row r="11" spans="1:12" ht="13.15" customHeight="1" x14ac:dyDescent="0.2">
      <c r="A11" s="189" t="s">
        <v>1281</v>
      </c>
      <c r="B11" s="189" t="s">
        <v>40</v>
      </c>
      <c r="C11" s="189" t="s">
        <v>4014</v>
      </c>
      <c r="D11" s="189" t="s">
        <v>41</v>
      </c>
      <c r="E11" s="189" t="s">
        <v>41</v>
      </c>
      <c r="F11" s="189" t="s">
        <v>41</v>
      </c>
      <c r="G11" s="17" t="s">
        <v>956</v>
      </c>
      <c r="H11" s="248" t="s">
        <v>820</v>
      </c>
      <c r="I11" s="189" t="s">
        <v>1102</v>
      </c>
      <c r="J11" s="189" t="s">
        <v>1667</v>
      </c>
    </row>
    <row r="12" spans="1:12" ht="13.15" customHeight="1" x14ac:dyDescent="0.2">
      <c r="A12" s="189" t="s">
        <v>1101</v>
      </c>
      <c r="B12" s="189" t="s">
        <v>40</v>
      </c>
      <c r="C12" s="189" t="s">
        <v>4014</v>
      </c>
      <c r="E12" s="189" t="s">
        <v>71</v>
      </c>
      <c r="H12" s="248" t="s">
        <v>820</v>
      </c>
      <c r="I12" s="189" t="s">
        <v>1102</v>
      </c>
      <c r="J12" s="189" t="s">
        <v>1668</v>
      </c>
    </row>
    <row r="13" spans="1:12" ht="13.15" customHeight="1" x14ac:dyDescent="0.2">
      <c r="A13" s="189" t="s">
        <v>1104</v>
      </c>
      <c r="B13" s="189" t="s">
        <v>40</v>
      </c>
      <c r="C13" s="189" t="s">
        <v>4014</v>
      </c>
      <c r="E13" s="189" t="s">
        <v>820</v>
      </c>
      <c r="F13" s="189" t="s">
        <v>41</v>
      </c>
      <c r="G13" s="17" t="s">
        <v>1544</v>
      </c>
      <c r="H13" s="248" t="s">
        <v>820</v>
      </c>
      <c r="I13" s="189" t="s">
        <v>821</v>
      </c>
      <c r="J13" s="189" t="s">
        <v>1105</v>
      </c>
    </row>
    <row r="14" spans="1:12" s="17" customFormat="1" ht="13.15" customHeight="1" x14ac:dyDescent="0.2">
      <c r="A14" s="189" t="s">
        <v>1106</v>
      </c>
      <c r="B14" s="189" t="s">
        <v>40</v>
      </c>
      <c r="C14" s="189" t="s">
        <v>4014</v>
      </c>
      <c r="D14" s="189"/>
      <c r="E14" s="189" t="s">
        <v>820</v>
      </c>
      <c r="F14" s="189" t="s">
        <v>41</v>
      </c>
      <c r="G14" s="17" t="s">
        <v>1546</v>
      </c>
      <c r="H14" s="248" t="s">
        <v>820</v>
      </c>
      <c r="I14" s="189" t="s">
        <v>821</v>
      </c>
      <c r="J14" s="189" t="s">
        <v>1107</v>
      </c>
      <c r="L14" s="189"/>
    </row>
    <row r="15" spans="1:12" s="17" customFormat="1" ht="13.15" customHeight="1" x14ac:dyDescent="0.2">
      <c r="A15" s="189" t="s">
        <v>1108</v>
      </c>
      <c r="B15" s="189" t="s">
        <v>40</v>
      </c>
      <c r="C15" s="189" t="s">
        <v>4014</v>
      </c>
      <c r="D15" s="189"/>
      <c r="E15" s="189" t="s">
        <v>41</v>
      </c>
      <c r="F15" s="189" t="s">
        <v>41</v>
      </c>
      <c r="G15" s="17" t="s">
        <v>864</v>
      </c>
      <c r="H15" s="248" t="s">
        <v>820</v>
      </c>
      <c r="I15" s="189" t="s">
        <v>821</v>
      </c>
      <c r="J15" s="189" t="s">
        <v>1109</v>
      </c>
      <c r="L15" s="189"/>
    </row>
    <row r="16" spans="1:12" s="17" customFormat="1" ht="13.15" customHeight="1" x14ac:dyDescent="0.2">
      <c r="A16" s="189" t="s">
        <v>1110</v>
      </c>
      <c r="B16" s="189" t="s">
        <v>40</v>
      </c>
      <c r="C16" s="189" t="s">
        <v>4014</v>
      </c>
      <c r="D16" s="189"/>
      <c r="E16" s="189" t="s">
        <v>41</v>
      </c>
      <c r="F16" s="189" t="s">
        <v>41</v>
      </c>
      <c r="G16" s="17" t="s">
        <v>1540</v>
      </c>
      <c r="H16" s="248" t="s">
        <v>820</v>
      </c>
      <c r="I16" s="189" t="s">
        <v>821</v>
      </c>
      <c r="J16" s="189" t="s">
        <v>1111</v>
      </c>
      <c r="L16" s="189"/>
    </row>
    <row r="17" spans="1:12" s="17" customFormat="1" ht="13.15" customHeight="1" x14ac:dyDescent="0.2">
      <c r="A17" s="189" t="s">
        <v>1112</v>
      </c>
      <c r="B17" s="189" t="s">
        <v>40</v>
      </c>
      <c r="C17" s="189" t="s">
        <v>4014</v>
      </c>
      <c r="D17" s="189" t="s">
        <v>41</v>
      </c>
      <c r="E17" s="189" t="s">
        <v>41</v>
      </c>
      <c r="F17" s="189" t="s">
        <v>41</v>
      </c>
      <c r="G17" s="17">
        <v>90994</v>
      </c>
      <c r="H17" s="248" t="s">
        <v>820</v>
      </c>
      <c r="I17" s="189" t="s">
        <v>824</v>
      </c>
      <c r="J17" s="189" t="s">
        <v>1113</v>
      </c>
      <c r="L17" s="189"/>
    </row>
    <row r="18" spans="1:12" s="17" customFormat="1" ht="13.15" customHeight="1" x14ac:dyDescent="0.2">
      <c r="A18" s="189" t="s">
        <v>1114</v>
      </c>
      <c r="B18" s="189" t="s">
        <v>40</v>
      </c>
      <c r="C18" s="189" t="s">
        <v>4019</v>
      </c>
      <c r="D18" s="189"/>
      <c r="E18" s="189" t="s">
        <v>71</v>
      </c>
      <c r="F18" s="189" t="s">
        <v>41</v>
      </c>
      <c r="G18" s="17" t="s">
        <v>864</v>
      </c>
      <c r="H18" s="248" t="s">
        <v>820</v>
      </c>
      <c r="I18" s="189" t="s">
        <v>821</v>
      </c>
      <c r="J18" s="189" t="s">
        <v>1669</v>
      </c>
      <c r="L18" s="189"/>
    </row>
    <row r="19" spans="1:12" s="17" customFormat="1" ht="13.15" customHeight="1" x14ac:dyDescent="0.2">
      <c r="A19" s="189" t="s">
        <v>1116</v>
      </c>
      <c r="B19" s="189" t="s">
        <v>40</v>
      </c>
      <c r="C19" s="189" t="s">
        <v>4019</v>
      </c>
      <c r="D19" s="189"/>
      <c r="E19" s="189" t="s">
        <v>71</v>
      </c>
      <c r="F19" s="189" t="s">
        <v>41</v>
      </c>
      <c r="G19" s="17" t="s">
        <v>1540</v>
      </c>
      <c r="H19" s="248" t="s">
        <v>820</v>
      </c>
      <c r="I19" s="189" t="s">
        <v>821</v>
      </c>
      <c r="J19" s="189" t="s">
        <v>1670</v>
      </c>
      <c r="L19" s="189"/>
    </row>
    <row r="20" spans="1:12" s="17" customFormat="1" ht="13.15" customHeight="1" x14ac:dyDescent="0.2">
      <c r="A20" s="189" t="s">
        <v>1118</v>
      </c>
      <c r="B20" s="189" t="s">
        <v>40</v>
      </c>
      <c r="C20" s="189" t="s">
        <v>4019</v>
      </c>
      <c r="D20" s="189"/>
      <c r="E20" s="189" t="s">
        <v>71</v>
      </c>
      <c r="F20" s="189" t="s">
        <v>41</v>
      </c>
      <c r="G20" s="17" t="s">
        <v>1671</v>
      </c>
      <c r="H20" s="248" t="s">
        <v>820</v>
      </c>
      <c r="I20" s="189" t="s">
        <v>1119</v>
      </c>
      <c r="J20" s="189" t="s">
        <v>1672</v>
      </c>
      <c r="L20" s="189"/>
    </row>
    <row r="21" spans="1:12" s="17" customFormat="1" ht="13.15" customHeight="1" x14ac:dyDescent="0.2">
      <c r="A21" s="189" t="s">
        <v>1123</v>
      </c>
      <c r="B21" s="189" t="s">
        <v>40</v>
      </c>
      <c r="C21" s="189" t="s">
        <v>3998</v>
      </c>
      <c r="D21" s="189"/>
      <c r="E21" s="189" t="s">
        <v>71</v>
      </c>
      <c r="F21" s="189" t="s">
        <v>41</v>
      </c>
      <c r="G21" s="17" t="s">
        <v>203</v>
      </c>
      <c r="H21" s="248" t="s">
        <v>820</v>
      </c>
      <c r="I21" s="189"/>
      <c r="J21" s="189" t="s">
        <v>1673</v>
      </c>
      <c r="L21" s="189"/>
    </row>
    <row r="22" spans="1:12" s="17" customFormat="1" ht="13.15" customHeight="1" x14ac:dyDescent="0.2">
      <c r="A22" s="189" t="s">
        <v>1125</v>
      </c>
      <c r="B22" s="189" t="s">
        <v>40</v>
      </c>
      <c r="C22" s="189" t="s">
        <v>3998</v>
      </c>
      <c r="D22" s="189"/>
      <c r="E22" s="189" t="s">
        <v>820</v>
      </c>
      <c r="F22" s="189" t="s">
        <v>71</v>
      </c>
      <c r="G22" s="17" t="s">
        <v>205</v>
      </c>
      <c r="H22" s="248" t="s">
        <v>820</v>
      </c>
      <c r="I22" s="189"/>
      <c r="J22" s="189" t="s">
        <v>1124</v>
      </c>
      <c r="L22" s="189"/>
    </row>
    <row r="23" spans="1:12" s="17" customFormat="1" ht="13.15" customHeight="1" x14ac:dyDescent="0.2">
      <c r="A23" s="189" t="s">
        <v>1126</v>
      </c>
      <c r="B23" s="189" t="s">
        <v>40</v>
      </c>
      <c r="C23" s="189" t="s">
        <v>3998</v>
      </c>
      <c r="D23" s="189"/>
      <c r="E23" s="189" t="s">
        <v>71</v>
      </c>
      <c r="F23" s="189" t="s">
        <v>71</v>
      </c>
      <c r="G23" s="17" t="s">
        <v>207</v>
      </c>
      <c r="H23" s="248" t="s">
        <v>820</v>
      </c>
      <c r="I23" s="189"/>
      <c r="J23" s="189" t="s">
        <v>1673</v>
      </c>
      <c r="L23" s="189"/>
    </row>
    <row r="24" spans="1:12" s="17" customFormat="1" ht="13.15" customHeight="1" x14ac:dyDescent="0.2">
      <c r="A24" s="189" t="s">
        <v>1127</v>
      </c>
      <c r="B24" s="189" t="s">
        <v>40</v>
      </c>
      <c r="C24" s="189" t="s">
        <v>3998</v>
      </c>
      <c r="D24" s="189"/>
      <c r="E24" s="189" t="s">
        <v>71</v>
      </c>
      <c r="F24" s="189" t="s">
        <v>71</v>
      </c>
      <c r="G24" s="17" t="s">
        <v>207</v>
      </c>
      <c r="H24" s="248" t="s">
        <v>820</v>
      </c>
      <c r="I24" s="189"/>
      <c r="J24" s="189" t="s">
        <v>1673</v>
      </c>
      <c r="L24" s="189"/>
    </row>
    <row r="25" spans="1:12" s="17" customFormat="1" ht="13.15" customHeight="1" x14ac:dyDescent="0.2">
      <c r="A25" s="189" t="s">
        <v>1128</v>
      </c>
      <c r="B25" s="189" t="s">
        <v>40</v>
      </c>
      <c r="C25" s="189" t="s">
        <v>3998</v>
      </c>
      <c r="D25" s="189"/>
      <c r="E25" s="189" t="s">
        <v>71</v>
      </c>
      <c r="F25" s="189" t="s">
        <v>71</v>
      </c>
      <c r="G25" s="17">
        <v>0</v>
      </c>
      <c r="H25" s="248" t="s">
        <v>820</v>
      </c>
      <c r="I25" s="189"/>
      <c r="J25" s="189" t="s">
        <v>1673</v>
      </c>
      <c r="L25" s="189"/>
    </row>
    <row r="26" spans="1:12" s="17" customFormat="1" ht="13.15" customHeight="1" x14ac:dyDescent="0.2">
      <c r="A26" s="189" t="s">
        <v>1129</v>
      </c>
      <c r="B26" s="189" t="s">
        <v>40</v>
      </c>
      <c r="C26" s="189" t="s">
        <v>3998</v>
      </c>
      <c r="D26" s="189"/>
      <c r="E26" s="189" t="s">
        <v>71</v>
      </c>
      <c r="F26" s="189" t="s">
        <v>41</v>
      </c>
      <c r="G26" s="17" t="s">
        <v>1674</v>
      </c>
      <c r="H26" s="248" t="s">
        <v>820</v>
      </c>
      <c r="I26" s="189"/>
      <c r="J26" s="189" t="s">
        <v>1673</v>
      </c>
      <c r="L26" s="189"/>
    </row>
    <row r="27" spans="1:12" s="17" customFormat="1" ht="13.15" customHeight="1" x14ac:dyDescent="0.2">
      <c r="A27" s="189" t="s">
        <v>1130</v>
      </c>
      <c r="B27" s="189" t="s">
        <v>40</v>
      </c>
      <c r="C27" s="189" t="s">
        <v>5238</v>
      </c>
      <c r="D27" s="189"/>
      <c r="E27" s="189" t="s">
        <v>820</v>
      </c>
      <c r="F27" s="189" t="s">
        <v>41</v>
      </c>
      <c r="G27" s="17" t="s">
        <v>1544</v>
      </c>
      <c r="H27" s="248" t="s">
        <v>820</v>
      </c>
      <c r="I27" s="189" t="s">
        <v>821</v>
      </c>
      <c r="J27" s="189" t="s">
        <v>1131</v>
      </c>
      <c r="L27" s="189"/>
    </row>
    <row r="28" spans="1:12" s="17" customFormat="1" ht="13.15" customHeight="1" x14ac:dyDescent="0.2">
      <c r="A28" s="189" t="s">
        <v>1132</v>
      </c>
      <c r="B28" s="189" t="s">
        <v>40</v>
      </c>
      <c r="C28" s="189" t="s">
        <v>5238</v>
      </c>
      <c r="D28" s="189"/>
      <c r="E28" s="189" t="s">
        <v>820</v>
      </c>
      <c r="F28" s="189" t="s">
        <v>41</v>
      </c>
      <c r="G28" s="17" t="s">
        <v>1546</v>
      </c>
      <c r="H28" s="248" t="s">
        <v>820</v>
      </c>
      <c r="I28" s="189" t="s">
        <v>821</v>
      </c>
      <c r="J28" s="189" t="s">
        <v>1133</v>
      </c>
      <c r="L28" s="189"/>
    </row>
    <row r="29" spans="1:12" s="17" customFormat="1" ht="13.15" customHeight="1" x14ac:dyDescent="0.2">
      <c r="A29" s="189" t="s">
        <v>1134</v>
      </c>
      <c r="B29" s="189" t="s">
        <v>40</v>
      </c>
      <c r="C29" s="189" t="s">
        <v>5238</v>
      </c>
      <c r="D29" s="189"/>
      <c r="E29" s="189" t="s">
        <v>820</v>
      </c>
      <c r="F29" s="189" t="s">
        <v>41</v>
      </c>
      <c r="G29" s="17" t="s">
        <v>1571</v>
      </c>
      <c r="H29" s="248" t="s">
        <v>820</v>
      </c>
      <c r="I29" s="189" t="s">
        <v>1119</v>
      </c>
      <c r="J29" s="189" t="s">
        <v>1134</v>
      </c>
      <c r="L29" s="189"/>
    </row>
    <row r="30" spans="1:12" s="17" customFormat="1" ht="13.15" customHeight="1" x14ac:dyDescent="0.2">
      <c r="A30" s="189" t="s">
        <v>1137</v>
      </c>
      <c r="B30" s="189" t="s">
        <v>40</v>
      </c>
      <c r="C30" s="189" t="s">
        <v>3998</v>
      </c>
      <c r="D30" s="189"/>
      <c r="E30" s="189" t="s">
        <v>71</v>
      </c>
      <c r="F30" s="189" t="s">
        <v>41</v>
      </c>
      <c r="G30" s="17" t="s">
        <v>72</v>
      </c>
      <c r="H30" s="248" t="s">
        <v>820</v>
      </c>
      <c r="I30" s="189"/>
      <c r="J30" s="189" t="s">
        <v>1675</v>
      </c>
      <c r="L30" s="189"/>
    </row>
    <row r="31" spans="1:12" s="17" customFormat="1" ht="13.15" customHeight="1" x14ac:dyDescent="0.2">
      <c r="A31" s="189" t="s">
        <v>1139</v>
      </c>
      <c r="B31" s="189" t="s">
        <v>40</v>
      </c>
      <c r="C31" s="189" t="s">
        <v>3998</v>
      </c>
      <c r="D31" s="189"/>
      <c r="E31" s="189" t="s">
        <v>820</v>
      </c>
      <c r="F31" s="189" t="s">
        <v>71</v>
      </c>
      <c r="H31" s="248" t="s">
        <v>820</v>
      </c>
      <c r="I31" s="189"/>
      <c r="J31" s="189" t="s">
        <v>1138</v>
      </c>
      <c r="L31" s="189"/>
    </row>
    <row r="32" spans="1:12" s="17" customFormat="1" ht="13.15" customHeight="1" x14ac:dyDescent="0.2">
      <c r="A32" s="189" t="s">
        <v>1140</v>
      </c>
      <c r="B32" s="189" t="s">
        <v>40</v>
      </c>
      <c r="C32" s="189" t="s">
        <v>3998</v>
      </c>
      <c r="D32" s="189"/>
      <c r="E32" s="189" t="s">
        <v>71</v>
      </c>
      <c r="F32" s="189" t="s">
        <v>71</v>
      </c>
      <c r="G32" s="17" t="s">
        <v>74</v>
      </c>
      <c r="H32" s="248" t="s">
        <v>820</v>
      </c>
      <c r="I32" s="189"/>
      <c r="J32" s="189" t="s">
        <v>1675</v>
      </c>
      <c r="L32" s="189"/>
    </row>
    <row r="33" spans="1:12" s="17" customFormat="1" ht="13.15" customHeight="1" x14ac:dyDescent="0.2">
      <c r="A33" s="189" t="s">
        <v>1141</v>
      </c>
      <c r="B33" s="189" t="s">
        <v>40</v>
      </c>
      <c r="C33" s="189" t="s">
        <v>3998</v>
      </c>
      <c r="D33" s="189"/>
      <c r="E33" s="189" t="s">
        <v>71</v>
      </c>
      <c r="F33" s="189" t="s">
        <v>71</v>
      </c>
      <c r="G33" s="17" t="s">
        <v>76</v>
      </c>
      <c r="H33" s="248" t="s">
        <v>820</v>
      </c>
      <c r="I33" s="189"/>
      <c r="J33" s="189" t="s">
        <v>1675</v>
      </c>
      <c r="L33" s="189"/>
    </row>
    <row r="34" spans="1:12" s="17" customFormat="1" ht="13.15" customHeight="1" x14ac:dyDescent="0.2">
      <c r="A34" s="189" t="s">
        <v>1142</v>
      </c>
      <c r="B34" s="189" t="s">
        <v>40</v>
      </c>
      <c r="C34" s="189" t="s">
        <v>3998</v>
      </c>
      <c r="D34" s="189"/>
      <c r="E34" s="189" t="s">
        <v>71</v>
      </c>
      <c r="F34" s="189" t="s">
        <v>71</v>
      </c>
      <c r="G34" s="17">
        <v>530068</v>
      </c>
      <c r="H34" s="248" t="s">
        <v>820</v>
      </c>
      <c r="I34" s="189"/>
      <c r="J34" s="189" t="s">
        <v>1675</v>
      </c>
      <c r="L34" s="189"/>
    </row>
    <row r="35" spans="1:12" s="17" customFormat="1" ht="13.15" customHeight="1" x14ac:dyDescent="0.2">
      <c r="A35" s="189" t="s">
        <v>1143</v>
      </c>
      <c r="B35" s="189" t="s">
        <v>40</v>
      </c>
      <c r="C35" s="189" t="s">
        <v>3998</v>
      </c>
      <c r="D35" s="189"/>
      <c r="E35" s="189" t="s">
        <v>71</v>
      </c>
      <c r="F35" s="189" t="s">
        <v>41</v>
      </c>
      <c r="G35" s="17" t="s">
        <v>79</v>
      </c>
      <c r="H35" s="248" t="s">
        <v>820</v>
      </c>
      <c r="I35" s="189"/>
      <c r="J35" s="189" t="s">
        <v>1675</v>
      </c>
      <c r="L35" s="189"/>
    </row>
    <row r="36" spans="1:12" s="17" customFormat="1" ht="13.15" customHeight="1" x14ac:dyDescent="0.2">
      <c r="A36" s="189" t="s">
        <v>1144</v>
      </c>
      <c r="B36" s="189" t="s">
        <v>40</v>
      </c>
      <c r="C36" s="189" t="s">
        <v>4014</v>
      </c>
      <c r="D36" s="189" t="s">
        <v>41</v>
      </c>
      <c r="E36" s="189" t="s">
        <v>41</v>
      </c>
      <c r="F36" s="189" t="s">
        <v>41</v>
      </c>
      <c r="G36" s="17" t="s">
        <v>1676</v>
      </c>
      <c r="H36" s="248" t="s">
        <v>820</v>
      </c>
      <c r="I36" s="189" t="s">
        <v>824</v>
      </c>
      <c r="J36" s="189" t="s">
        <v>1145</v>
      </c>
      <c r="L36" s="189"/>
    </row>
    <row r="37" spans="1:12" s="17" customFormat="1" ht="13.15" customHeight="1" x14ac:dyDescent="0.2">
      <c r="A37" s="189" t="s">
        <v>267</v>
      </c>
      <c r="B37" s="189" t="s">
        <v>46</v>
      </c>
      <c r="C37" s="189" t="s">
        <v>4014</v>
      </c>
      <c r="D37" s="189" t="s">
        <v>41</v>
      </c>
      <c r="E37" s="189" t="s">
        <v>71</v>
      </c>
      <c r="F37" s="189"/>
      <c r="H37" s="24"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I37" s="189" t="s">
        <v>48</v>
      </c>
      <c r="J37" s="189" t="s">
        <v>1677</v>
      </c>
      <c r="L37" s="189"/>
    </row>
    <row r="38" spans="1:12" s="17" customFormat="1" ht="13.15" customHeight="1" x14ac:dyDescent="0.2">
      <c r="A38" s="189" t="s">
        <v>1147</v>
      </c>
      <c r="B38" s="189" t="s">
        <v>46</v>
      </c>
      <c r="C38" s="189" t="s">
        <v>4014</v>
      </c>
      <c r="D38" s="189" t="s">
        <v>41</v>
      </c>
      <c r="E38" s="189" t="s">
        <v>71</v>
      </c>
      <c r="F38" s="189"/>
      <c r="H38" s="40" t="str">
        <f>HYPERLINK("#'OMS.Enumerations'!A279","FOBPoint: Origin, Delivered")</f>
        <v>FOBPoint: Origin, Delivered</v>
      </c>
      <c r="I38" s="189" t="s">
        <v>48</v>
      </c>
      <c r="J38" s="189" t="s">
        <v>1678</v>
      </c>
      <c r="L38" s="189"/>
    </row>
    <row r="39" spans="1:12" s="17" customFormat="1" ht="13.15" customHeight="1" x14ac:dyDescent="0.2">
      <c r="A39" s="189" t="s">
        <v>1149</v>
      </c>
      <c r="B39" s="189" t="s">
        <v>258</v>
      </c>
      <c r="C39" s="189" t="s">
        <v>5238</v>
      </c>
      <c r="D39" s="189"/>
      <c r="E39" s="189" t="s">
        <v>820</v>
      </c>
      <c r="F39" s="189" t="s">
        <v>41</v>
      </c>
      <c r="G39" s="17" t="s">
        <v>1679</v>
      </c>
      <c r="H39" s="248" t="s">
        <v>680</v>
      </c>
      <c r="I39" s="189" t="s">
        <v>820</v>
      </c>
      <c r="J39" s="189" t="s">
        <v>1150</v>
      </c>
      <c r="L39" s="189"/>
    </row>
    <row r="40" spans="1:12" s="17" customFormat="1" ht="13.15" customHeight="1" x14ac:dyDescent="0.2">
      <c r="A40" s="189" t="s">
        <v>1151</v>
      </c>
      <c r="B40" s="189" t="s">
        <v>258</v>
      </c>
      <c r="C40" s="189" t="s">
        <v>5238</v>
      </c>
      <c r="D40" s="189"/>
      <c r="E40" s="189" t="s">
        <v>41</v>
      </c>
      <c r="F40" s="189" t="s">
        <v>41</v>
      </c>
      <c r="G40" s="17" t="s">
        <v>1680</v>
      </c>
      <c r="H40" s="248" t="s">
        <v>680</v>
      </c>
      <c r="I40" s="189" t="s">
        <v>820</v>
      </c>
      <c r="J40" s="189" t="s">
        <v>1152</v>
      </c>
      <c r="L40" s="189"/>
    </row>
    <row r="41" spans="1:12" s="17" customFormat="1" ht="13.15" customHeight="1" x14ac:dyDescent="0.2">
      <c r="A41" s="189" t="s">
        <v>1153</v>
      </c>
      <c r="B41" s="189" t="s">
        <v>40</v>
      </c>
      <c r="C41" s="189" t="s">
        <v>5239</v>
      </c>
      <c r="D41" s="189"/>
      <c r="E41" s="189" t="s">
        <v>820</v>
      </c>
      <c r="F41" s="189" t="s">
        <v>41</v>
      </c>
      <c r="G41" s="17">
        <v>1</v>
      </c>
      <c r="H41" s="248" t="s">
        <v>820</v>
      </c>
      <c r="I41" s="189" t="s">
        <v>824</v>
      </c>
      <c r="J41" s="189" t="s">
        <v>1153</v>
      </c>
      <c r="L41" s="189"/>
    </row>
    <row r="42" spans="1:12" s="17" customFormat="1" ht="13.15" customHeight="1" x14ac:dyDescent="0.2">
      <c r="A42" s="189" t="s">
        <v>537</v>
      </c>
      <c r="B42" s="189" t="s">
        <v>40</v>
      </c>
      <c r="C42" s="189" t="s">
        <v>5239</v>
      </c>
      <c r="D42" s="189"/>
      <c r="E42" s="189" t="s">
        <v>71</v>
      </c>
      <c r="F42" s="252" t="s">
        <v>71</v>
      </c>
      <c r="G42" s="253" t="s">
        <v>1681</v>
      </c>
      <c r="H42" s="248" t="s">
        <v>820</v>
      </c>
      <c r="I42" s="189" t="s">
        <v>821</v>
      </c>
      <c r="J42" s="189" t="s">
        <v>1682</v>
      </c>
      <c r="L42" s="189"/>
    </row>
    <row r="43" spans="1:12" s="17" customFormat="1" ht="13.15" customHeight="1" x14ac:dyDescent="0.2">
      <c r="A43" s="189" t="s">
        <v>1683</v>
      </c>
      <c r="B43" s="189" t="s">
        <v>40</v>
      </c>
      <c r="C43" s="189" t="s">
        <v>5239</v>
      </c>
      <c r="D43" s="189"/>
      <c r="E43" s="189" t="s">
        <v>71</v>
      </c>
      <c r="F43" s="252" t="s">
        <v>71</v>
      </c>
      <c r="G43" s="17" t="s">
        <v>1588</v>
      </c>
      <c r="H43" s="248" t="s">
        <v>820</v>
      </c>
      <c r="I43" s="189" t="s">
        <v>821</v>
      </c>
      <c r="J43" s="189" t="s">
        <v>1684</v>
      </c>
      <c r="L43" s="189"/>
    </row>
    <row r="44" spans="1:12" s="17" customFormat="1" ht="13.15" customHeight="1" x14ac:dyDescent="0.2">
      <c r="A44" s="189" t="s">
        <v>1155</v>
      </c>
      <c r="B44" s="189" t="s">
        <v>40</v>
      </c>
      <c r="C44" s="189" t="s">
        <v>5239</v>
      </c>
      <c r="D44" s="189"/>
      <c r="E44" s="189" t="s">
        <v>71</v>
      </c>
      <c r="F44" s="189"/>
      <c r="H44" s="248" t="s">
        <v>820</v>
      </c>
      <c r="I44" s="189" t="s">
        <v>821</v>
      </c>
      <c r="J44" s="189" t="s">
        <v>1685</v>
      </c>
      <c r="L44" s="189"/>
    </row>
    <row r="45" spans="1:12" s="17" customFormat="1" ht="13.15" customHeight="1" x14ac:dyDescent="0.2">
      <c r="A45" s="189" t="s">
        <v>1157</v>
      </c>
      <c r="B45" s="189" t="s">
        <v>40</v>
      </c>
      <c r="C45" s="189" t="s">
        <v>5239</v>
      </c>
      <c r="D45" s="189"/>
      <c r="E45" s="189" t="s">
        <v>820</v>
      </c>
      <c r="F45" s="189"/>
      <c r="H45" s="248" t="s">
        <v>820</v>
      </c>
      <c r="I45" s="189" t="s">
        <v>1158</v>
      </c>
      <c r="J45" s="189" t="s">
        <v>1159</v>
      </c>
      <c r="L45" s="189"/>
    </row>
    <row r="46" spans="1:12" s="17" customFormat="1" ht="13.15" customHeight="1" x14ac:dyDescent="0.2">
      <c r="A46" s="189" t="s">
        <v>1160</v>
      </c>
      <c r="B46" s="189" t="s">
        <v>46</v>
      </c>
      <c r="C46" s="189" t="s">
        <v>5239</v>
      </c>
      <c r="D46" s="189"/>
      <c r="E46" s="189" t="s">
        <v>820</v>
      </c>
      <c r="F46" s="189" t="s">
        <v>41</v>
      </c>
      <c r="G46" s="17" t="s">
        <v>1686</v>
      </c>
      <c r="H46" s="40" t="str">
        <f>HYPERLINK("#'OMS.Enumerations'!A283","LineType: Product, Service, Freight Entered ...")</f>
        <v>LineType: Product, Service, Freight Entered ...</v>
      </c>
      <c r="I46" s="189" t="s">
        <v>48</v>
      </c>
      <c r="J46" s="189" t="s">
        <v>1687</v>
      </c>
      <c r="L46" s="189"/>
    </row>
    <row r="47" spans="1:12" s="17" customFormat="1" ht="13.15" customHeight="1" x14ac:dyDescent="0.2">
      <c r="A47" s="189" t="s">
        <v>1162</v>
      </c>
      <c r="B47" s="189" t="s">
        <v>262</v>
      </c>
      <c r="C47" s="189" t="s">
        <v>5238</v>
      </c>
      <c r="D47" s="189"/>
      <c r="E47" s="189" t="s">
        <v>41</v>
      </c>
      <c r="F47" s="189" t="s">
        <v>41</v>
      </c>
      <c r="G47" s="17">
        <v>500</v>
      </c>
      <c r="H47" s="248" t="s">
        <v>263</v>
      </c>
      <c r="I47" s="189" t="s">
        <v>820</v>
      </c>
      <c r="J47" s="189" t="s">
        <v>1688</v>
      </c>
      <c r="L47" s="189"/>
    </row>
    <row r="48" spans="1:12" s="17" customFormat="1" ht="13.15" customHeight="1" x14ac:dyDescent="0.2">
      <c r="A48" s="189" t="s">
        <v>1015</v>
      </c>
      <c r="B48" s="189" t="s">
        <v>262</v>
      </c>
      <c r="C48" s="189" t="s">
        <v>5239</v>
      </c>
      <c r="D48" s="189"/>
      <c r="E48" s="189" t="s">
        <v>71</v>
      </c>
      <c r="F48" s="189" t="s">
        <v>41</v>
      </c>
      <c r="G48" s="17">
        <v>150.51</v>
      </c>
      <c r="H48" s="248" t="s">
        <v>263</v>
      </c>
      <c r="I48" s="189" t="s">
        <v>820</v>
      </c>
      <c r="J48" s="189" t="s">
        <v>1689</v>
      </c>
      <c r="L48" s="189"/>
    </row>
    <row r="49" spans="1:12" s="17" customFormat="1" ht="13.15" customHeight="1" x14ac:dyDescent="0.2">
      <c r="A49" s="189" t="s">
        <v>1165</v>
      </c>
      <c r="B49" s="189" t="s">
        <v>46</v>
      </c>
      <c r="C49" s="189" t="s">
        <v>5239</v>
      </c>
      <c r="D49" s="189" t="s">
        <v>41</v>
      </c>
      <c r="E49" s="189" t="s">
        <v>71</v>
      </c>
      <c r="F49" s="189" t="s">
        <v>41</v>
      </c>
      <c r="G49" s="17" t="s">
        <v>498</v>
      </c>
      <c r="H49" s="40" t="str">
        <f>HYPERLINK("#'OMS.Enumerations'!A294","QuantityUOM: EACH, BOX, BUNDLE ...")</f>
        <v>QuantityUOM: EACH, BOX, BUNDLE ...</v>
      </c>
      <c r="I49" s="189" t="s">
        <v>48</v>
      </c>
      <c r="J49" s="189" t="s">
        <v>1690</v>
      </c>
      <c r="L49" s="189"/>
    </row>
    <row r="50" spans="1:12" s="17" customFormat="1" ht="13.15" customHeight="1" x14ac:dyDescent="0.2">
      <c r="A50" s="189" t="s">
        <v>1166</v>
      </c>
      <c r="B50" s="189" t="s">
        <v>262</v>
      </c>
      <c r="C50" s="189" t="s">
        <v>5239</v>
      </c>
      <c r="D50" s="189"/>
      <c r="E50" s="189" t="s">
        <v>820</v>
      </c>
      <c r="F50" s="189" t="s">
        <v>41</v>
      </c>
      <c r="G50" s="17">
        <v>150.51</v>
      </c>
      <c r="H50" s="248" t="s">
        <v>263</v>
      </c>
      <c r="I50" s="189" t="s">
        <v>820</v>
      </c>
      <c r="J50" s="189" t="s">
        <v>1167</v>
      </c>
      <c r="L50" s="189"/>
    </row>
    <row r="51" spans="1:12" s="17" customFormat="1" ht="13.15" customHeight="1" x14ac:dyDescent="0.2">
      <c r="A51" s="189" t="s">
        <v>245</v>
      </c>
      <c r="B51" s="189" t="s">
        <v>40</v>
      </c>
      <c r="C51" s="189" t="s">
        <v>5239</v>
      </c>
      <c r="D51" s="189" t="s">
        <v>41</v>
      </c>
      <c r="E51" s="189" t="s">
        <v>71</v>
      </c>
      <c r="F51" s="189" t="s">
        <v>41</v>
      </c>
      <c r="G51" s="17" t="s">
        <v>246</v>
      </c>
      <c r="H51" s="40" t="str">
        <f>HYPERLINK("#'OMS.Enumerations'!A63","CurrencyCode: AED, AFN, ALL ...")</f>
        <v>CurrencyCode: AED, AFN, ALL ...</v>
      </c>
      <c r="I51" s="189" t="s">
        <v>824</v>
      </c>
      <c r="J51" s="189" t="s">
        <v>1691</v>
      </c>
      <c r="L51" s="189"/>
    </row>
    <row r="52" spans="1:12" s="17" customFormat="1" ht="13.15" customHeight="1" x14ac:dyDescent="0.2">
      <c r="A52" s="189" t="s">
        <v>582</v>
      </c>
      <c r="B52" s="189" t="s">
        <v>40</v>
      </c>
      <c r="C52" s="189" t="s">
        <v>4014</v>
      </c>
      <c r="D52" s="189"/>
      <c r="E52" s="189" t="s">
        <v>820</v>
      </c>
      <c r="F52" s="189"/>
      <c r="H52" s="248" t="s">
        <v>820</v>
      </c>
      <c r="I52" s="189" t="s">
        <v>824</v>
      </c>
      <c r="J52" s="189" t="s">
        <v>582</v>
      </c>
      <c r="L52" s="189"/>
    </row>
    <row r="53" spans="1:12" s="17" customFormat="1" ht="13.15" customHeight="1" x14ac:dyDescent="0.2">
      <c r="A53" s="189" t="s">
        <v>547</v>
      </c>
      <c r="B53" s="189" t="s">
        <v>40</v>
      </c>
      <c r="C53" s="189" t="s">
        <v>4014</v>
      </c>
      <c r="D53" s="189" t="s">
        <v>41</v>
      </c>
      <c r="E53" s="189" t="s">
        <v>820</v>
      </c>
      <c r="F53" s="189"/>
      <c r="H53" s="248" t="s">
        <v>820</v>
      </c>
      <c r="I53" s="189" t="s">
        <v>824</v>
      </c>
      <c r="J53" s="189" t="s">
        <v>547</v>
      </c>
      <c r="L53" s="189"/>
    </row>
    <row r="54" spans="1:12" s="17" customFormat="1" ht="13.15" customHeight="1" x14ac:dyDescent="0.2">
      <c r="A54" s="189" t="s">
        <v>1171</v>
      </c>
      <c r="B54" s="189" t="s">
        <v>114</v>
      </c>
      <c r="C54" s="189" t="s">
        <v>4014</v>
      </c>
      <c r="D54" s="189" t="s">
        <v>41</v>
      </c>
      <c r="E54" s="189" t="s">
        <v>41</v>
      </c>
      <c r="F54" s="189" t="s">
        <v>41</v>
      </c>
      <c r="G54" s="17">
        <v>1</v>
      </c>
      <c r="H54" s="248" t="s">
        <v>115</v>
      </c>
      <c r="I54" s="189" t="s">
        <v>1172</v>
      </c>
      <c r="J54" s="189" t="s">
        <v>1173</v>
      </c>
      <c r="L54" s="189"/>
    </row>
    <row r="55" spans="1:12" s="17" customFormat="1" ht="13.15" customHeight="1" x14ac:dyDescent="0.2">
      <c r="A55" s="189" t="s">
        <v>1174</v>
      </c>
      <c r="B55" s="189" t="s">
        <v>40</v>
      </c>
      <c r="C55" s="189" t="s">
        <v>3998</v>
      </c>
      <c r="D55" s="189" t="s">
        <v>41</v>
      </c>
      <c r="E55" s="189" t="s">
        <v>820</v>
      </c>
      <c r="F55" s="189"/>
      <c r="H55" s="248" t="s">
        <v>820</v>
      </c>
      <c r="I55" s="189"/>
      <c r="J55" s="189" t="s">
        <v>1175</v>
      </c>
      <c r="L55" s="189"/>
    </row>
    <row r="56" spans="1:12" s="17" customFormat="1" ht="13.15" customHeight="1" x14ac:dyDescent="0.2">
      <c r="A56" s="189" t="s">
        <v>1176</v>
      </c>
      <c r="B56" s="189" t="s">
        <v>40</v>
      </c>
      <c r="C56" s="189" t="s">
        <v>3998</v>
      </c>
      <c r="D56" s="189" t="s">
        <v>41</v>
      </c>
      <c r="E56" s="189" t="s">
        <v>820</v>
      </c>
      <c r="F56" s="189"/>
      <c r="H56" s="248" t="s">
        <v>820</v>
      </c>
      <c r="I56" s="189"/>
      <c r="J56" s="189" t="s">
        <v>1175</v>
      </c>
      <c r="L56" s="189"/>
    </row>
    <row r="57" spans="1:12" s="17" customFormat="1" ht="13.15" customHeight="1" x14ac:dyDescent="0.2">
      <c r="A57" s="189" t="s">
        <v>1177</v>
      </c>
      <c r="B57" s="189" t="s">
        <v>40</v>
      </c>
      <c r="C57" s="189" t="s">
        <v>3998</v>
      </c>
      <c r="D57" s="189" t="s">
        <v>41</v>
      </c>
      <c r="E57" s="189" t="s">
        <v>820</v>
      </c>
      <c r="F57" s="189"/>
      <c r="H57" s="248" t="s">
        <v>820</v>
      </c>
      <c r="I57" s="189"/>
      <c r="J57" s="189" t="s">
        <v>1175</v>
      </c>
      <c r="L57" s="189"/>
    </row>
    <row r="58" spans="1:12" s="17" customFormat="1" ht="13.15" customHeight="1" x14ac:dyDescent="0.2">
      <c r="A58" s="189" t="s">
        <v>1178</v>
      </c>
      <c r="B58" s="189" t="s">
        <v>40</v>
      </c>
      <c r="C58" s="189" t="s">
        <v>3998</v>
      </c>
      <c r="D58" s="189" t="s">
        <v>41</v>
      </c>
      <c r="E58" s="189" t="s">
        <v>820</v>
      </c>
      <c r="F58" s="189"/>
      <c r="H58" s="248" t="s">
        <v>820</v>
      </c>
      <c r="I58" s="189"/>
      <c r="J58" s="189" t="s">
        <v>1175</v>
      </c>
      <c r="L58" s="189"/>
    </row>
    <row r="59" spans="1:12" s="17" customFormat="1" ht="13.15" customHeight="1" x14ac:dyDescent="0.2">
      <c r="A59" s="189" t="s">
        <v>1179</v>
      </c>
      <c r="B59" s="189" t="s">
        <v>40</v>
      </c>
      <c r="C59" s="189" t="s">
        <v>3998</v>
      </c>
      <c r="D59" s="189" t="s">
        <v>41</v>
      </c>
      <c r="E59" s="189" t="s">
        <v>820</v>
      </c>
      <c r="F59" s="189"/>
      <c r="H59" s="248" t="s">
        <v>820</v>
      </c>
      <c r="I59" s="189"/>
      <c r="J59" s="189" t="s">
        <v>1175</v>
      </c>
      <c r="L59" s="189"/>
    </row>
    <row r="60" spans="1:12" s="17" customFormat="1" ht="13.15" customHeight="1" x14ac:dyDescent="0.2">
      <c r="A60" s="189" t="s">
        <v>1180</v>
      </c>
      <c r="B60" s="189" t="s">
        <v>40</v>
      </c>
      <c r="C60" s="189" t="s">
        <v>3998</v>
      </c>
      <c r="D60" s="189" t="s">
        <v>41</v>
      </c>
      <c r="E60" s="189" t="s">
        <v>820</v>
      </c>
      <c r="F60" s="189"/>
      <c r="H60" s="248" t="s">
        <v>820</v>
      </c>
      <c r="I60" s="189"/>
      <c r="J60" s="189" t="s">
        <v>1175</v>
      </c>
      <c r="L60" s="189"/>
    </row>
    <row r="61" spans="1:12" s="17" customFormat="1" ht="13.15" customHeight="1" x14ac:dyDescent="0.2">
      <c r="A61" s="189" t="s">
        <v>1188</v>
      </c>
      <c r="B61" s="189" t="s">
        <v>40</v>
      </c>
      <c r="C61" s="189" t="s">
        <v>3998</v>
      </c>
      <c r="D61" s="189" t="s">
        <v>41</v>
      </c>
      <c r="E61" s="189" t="s">
        <v>820</v>
      </c>
      <c r="F61" s="189"/>
      <c r="H61" s="248" t="s">
        <v>820</v>
      </c>
      <c r="I61" s="189"/>
      <c r="J61" s="189" t="s">
        <v>1189</v>
      </c>
      <c r="L61" s="189"/>
    </row>
    <row r="62" spans="1:12" s="17" customFormat="1" ht="13.15" customHeight="1" x14ac:dyDescent="0.2">
      <c r="A62" s="189" t="s">
        <v>1190</v>
      </c>
      <c r="B62" s="189" t="s">
        <v>40</v>
      </c>
      <c r="C62" s="189" t="s">
        <v>3998</v>
      </c>
      <c r="D62" s="189" t="s">
        <v>41</v>
      </c>
      <c r="E62" s="189" t="s">
        <v>820</v>
      </c>
      <c r="F62" s="189"/>
      <c r="H62" s="248" t="s">
        <v>820</v>
      </c>
      <c r="I62" s="189"/>
      <c r="J62" s="189" t="s">
        <v>1189</v>
      </c>
      <c r="L62" s="189"/>
    </row>
    <row r="63" spans="1:12" s="17" customFormat="1" ht="13.15" customHeight="1" x14ac:dyDescent="0.2">
      <c r="A63" s="189" t="s">
        <v>1191</v>
      </c>
      <c r="B63" s="189" t="s">
        <v>40</v>
      </c>
      <c r="C63" s="189" t="s">
        <v>3998</v>
      </c>
      <c r="D63" s="189" t="s">
        <v>41</v>
      </c>
      <c r="E63" s="189" t="s">
        <v>820</v>
      </c>
      <c r="F63" s="189"/>
      <c r="H63" s="248" t="s">
        <v>820</v>
      </c>
      <c r="I63" s="189"/>
      <c r="J63" s="189" t="s">
        <v>1189</v>
      </c>
      <c r="L63" s="189"/>
    </row>
    <row r="64" spans="1:12" s="17" customFormat="1" ht="13.15" customHeight="1" x14ac:dyDescent="0.2">
      <c r="A64" s="189" t="s">
        <v>1192</v>
      </c>
      <c r="B64" s="189" t="s">
        <v>40</v>
      </c>
      <c r="C64" s="189" t="s">
        <v>3998</v>
      </c>
      <c r="D64" s="189" t="s">
        <v>41</v>
      </c>
      <c r="E64" s="189" t="s">
        <v>820</v>
      </c>
      <c r="F64" s="189"/>
      <c r="H64" s="248" t="s">
        <v>820</v>
      </c>
      <c r="I64" s="189"/>
      <c r="J64" s="189" t="s">
        <v>1189</v>
      </c>
      <c r="L64" s="189"/>
    </row>
    <row r="65" spans="1:12" s="17" customFormat="1" ht="13.15" customHeight="1" x14ac:dyDescent="0.2">
      <c r="A65" s="189" t="s">
        <v>1193</v>
      </c>
      <c r="B65" s="189" t="s">
        <v>40</v>
      </c>
      <c r="C65" s="189" t="s">
        <v>3998</v>
      </c>
      <c r="D65" s="189" t="s">
        <v>41</v>
      </c>
      <c r="E65" s="189" t="s">
        <v>820</v>
      </c>
      <c r="F65" s="189"/>
      <c r="H65" s="248" t="s">
        <v>820</v>
      </c>
      <c r="I65" s="189"/>
      <c r="J65" s="189" t="s">
        <v>1189</v>
      </c>
      <c r="L65" s="189"/>
    </row>
    <row r="66" spans="1:12" s="17" customFormat="1" ht="13.15" customHeight="1" x14ac:dyDescent="0.2">
      <c r="A66" s="189" t="s">
        <v>1194</v>
      </c>
      <c r="B66" s="189" t="s">
        <v>40</v>
      </c>
      <c r="C66" s="189" t="s">
        <v>3998</v>
      </c>
      <c r="D66" s="189" t="s">
        <v>41</v>
      </c>
      <c r="E66" s="189" t="s">
        <v>820</v>
      </c>
      <c r="F66" s="189"/>
      <c r="H66" s="248" t="s">
        <v>820</v>
      </c>
      <c r="I66" s="189"/>
      <c r="J66" s="189" t="s">
        <v>1189</v>
      </c>
      <c r="L66" s="189"/>
    </row>
    <row r="67" spans="1:12" s="17" customFormat="1" ht="13.15" customHeight="1" x14ac:dyDescent="0.2">
      <c r="A67" s="189" t="s">
        <v>1181</v>
      </c>
      <c r="B67" s="189" t="s">
        <v>40</v>
      </c>
      <c r="C67" s="189" t="s">
        <v>3998</v>
      </c>
      <c r="D67" s="189" t="s">
        <v>41</v>
      </c>
      <c r="E67" s="189" t="s">
        <v>820</v>
      </c>
      <c r="F67" s="189"/>
      <c r="H67" s="248" t="s">
        <v>820</v>
      </c>
      <c r="I67" s="189"/>
      <c r="J67" s="189" t="s">
        <v>1182</v>
      </c>
      <c r="L67" s="189"/>
    </row>
    <row r="68" spans="1:12" s="17" customFormat="1" ht="13.15" customHeight="1" x14ac:dyDescent="0.2">
      <c r="A68" s="189" t="s">
        <v>1183</v>
      </c>
      <c r="B68" s="189" t="s">
        <v>40</v>
      </c>
      <c r="C68" s="189" t="s">
        <v>3998</v>
      </c>
      <c r="D68" s="189" t="s">
        <v>41</v>
      </c>
      <c r="E68" s="189" t="s">
        <v>820</v>
      </c>
      <c r="F68" s="189"/>
      <c r="H68" s="248" t="s">
        <v>820</v>
      </c>
      <c r="I68" s="189"/>
      <c r="J68" s="189" t="s">
        <v>1182</v>
      </c>
      <c r="L68" s="189"/>
    </row>
    <row r="69" spans="1:12" s="17" customFormat="1" ht="13.15" customHeight="1" x14ac:dyDescent="0.2">
      <c r="A69" s="189" t="s">
        <v>1184</v>
      </c>
      <c r="B69" s="189" t="s">
        <v>40</v>
      </c>
      <c r="C69" s="189" t="s">
        <v>3998</v>
      </c>
      <c r="D69" s="189" t="s">
        <v>41</v>
      </c>
      <c r="E69" s="189" t="s">
        <v>820</v>
      </c>
      <c r="F69" s="189"/>
      <c r="H69" s="248" t="s">
        <v>820</v>
      </c>
      <c r="I69" s="189"/>
      <c r="J69" s="189" t="s">
        <v>1182</v>
      </c>
      <c r="L69" s="189"/>
    </row>
    <row r="70" spans="1:12" s="17" customFormat="1" ht="13.15" customHeight="1" x14ac:dyDescent="0.2">
      <c r="A70" s="189" t="s">
        <v>1185</v>
      </c>
      <c r="B70" s="189" t="s">
        <v>40</v>
      </c>
      <c r="C70" s="189" t="s">
        <v>3998</v>
      </c>
      <c r="D70" s="189" t="s">
        <v>41</v>
      </c>
      <c r="E70" s="189" t="s">
        <v>820</v>
      </c>
      <c r="F70" s="189"/>
      <c r="H70" s="248" t="s">
        <v>820</v>
      </c>
      <c r="I70" s="189"/>
      <c r="J70" s="189" t="s">
        <v>1182</v>
      </c>
      <c r="L70" s="189"/>
    </row>
    <row r="71" spans="1:12" s="17" customFormat="1" ht="13.15" customHeight="1" x14ac:dyDescent="0.2">
      <c r="A71" s="189" t="s">
        <v>1186</v>
      </c>
      <c r="B71" s="189" t="s">
        <v>40</v>
      </c>
      <c r="C71" s="189" t="s">
        <v>3998</v>
      </c>
      <c r="D71" s="189" t="s">
        <v>41</v>
      </c>
      <c r="E71" s="189" t="s">
        <v>820</v>
      </c>
      <c r="F71" s="189"/>
      <c r="H71" s="248" t="s">
        <v>820</v>
      </c>
      <c r="I71" s="189"/>
      <c r="J71" s="189" t="s">
        <v>1182</v>
      </c>
      <c r="L71" s="189"/>
    </row>
    <row r="72" spans="1:12" s="17" customFormat="1" ht="13.15" customHeight="1" x14ac:dyDescent="0.2">
      <c r="A72" s="189" t="s">
        <v>1187</v>
      </c>
      <c r="B72" s="189" t="s">
        <v>40</v>
      </c>
      <c r="C72" s="189" t="s">
        <v>3998</v>
      </c>
      <c r="D72" s="189" t="s">
        <v>41</v>
      </c>
      <c r="E72" s="189" t="s">
        <v>820</v>
      </c>
      <c r="F72" s="189"/>
      <c r="H72" s="248" t="s">
        <v>820</v>
      </c>
      <c r="I72" s="189"/>
      <c r="J72" s="189" t="s">
        <v>1182</v>
      </c>
      <c r="L72" s="189"/>
    </row>
    <row r="73" spans="1:12" s="17" customFormat="1" ht="13.15" customHeight="1" x14ac:dyDescent="0.2">
      <c r="A73" s="189" t="s">
        <v>1197</v>
      </c>
      <c r="B73" s="189" t="s">
        <v>40</v>
      </c>
      <c r="C73" s="189" t="s">
        <v>4019</v>
      </c>
      <c r="D73" s="189"/>
      <c r="E73" s="189" t="s">
        <v>820</v>
      </c>
      <c r="F73" s="189"/>
      <c r="H73" s="248" t="s">
        <v>820</v>
      </c>
      <c r="I73" s="189" t="s">
        <v>824</v>
      </c>
      <c r="J73" s="189" t="s">
        <v>1197</v>
      </c>
      <c r="L73" s="189"/>
    </row>
    <row r="74" spans="1:12" s="17" customFormat="1" ht="13.15" customHeight="1" x14ac:dyDescent="0.2">
      <c r="A74" s="189" t="s">
        <v>1198</v>
      </c>
      <c r="B74" s="189" t="s">
        <v>40</v>
      </c>
      <c r="C74" s="189" t="s">
        <v>4014</v>
      </c>
      <c r="D74" s="189" t="s">
        <v>41</v>
      </c>
      <c r="E74" s="189" t="s">
        <v>820</v>
      </c>
      <c r="F74" s="189"/>
      <c r="H74" s="248" t="s">
        <v>820</v>
      </c>
      <c r="I74" s="189" t="s">
        <v>824</v>
      </c>
      <c r="J74" s="189" t="s">
        <v>1199</v>
      </c>
      <c r="L74" s="189"/>
    </row>
    <row r="75" spans="1:12" s="17" customFormat="1" ht="13.15" customHeight="1" x14ac:dyDescent="0.2">
      <c r="A75" s="189" t="s">
        <v>1202</v>
      </c>
      <c r="B75" s="189" t="s">
        <v>40</v>
      </c>
      <c r="C75" s="189" t="s">
        <v>5238</v>
      </c>
      <c r="D75" s="189"/>
      <c r="E75" s="189" t="s">
        <v>820</v>
      </c>
      <c r="F75" s="189"/>
      <c r="H75" s="248" t="s">
        <v>820</v>
      </c>
      <c r="I75" s="189" t="s">
        <v>824</v>
      </c>
      <c r="J75" s="189" t="s">
        <v>1202</v>
      </c>
      <c r="L75" s="189"/>
    </row>
    <row r="76" spans="1:12" s="17" customFormat="1" ht="13.15" customHeight="1" x14ac:dyDescent="0.2">
      <c r="A76" s="189" t="s">
        <v>1215</v>
      </c>
      <c r="B76" s="189" t="s">
        <v>271</v>
      </c>
      <c r="C76" s="189" t="s">
        <v>4014</v>
      </c>
      <c r="D76" s="189" t="s">
        <v>41</v>
      </c>
      <c r="E76" s="189" t="s">
        <v>820</v>
      </c>
      <c r="F76" s="189"/>
      <c r="H76" s="248" t="s">
        <v>61</v>
      </c>
      <c r="I76" s="189" t="s">
        <v>820</v>
      </c>
      <c r="J76" s="189" t="s">
        <v>1216</v>
      </c>
      <c r="L76" s="189"/>
    </row>
    <row r="77" spans="1:12" s="17" customFormat="1" ht="13.15" customHeight="1" x14ac:dyDescent="0.2">
      <c r="A77" s="189" t="s">
        <v>1217</v>
      </c>
      <c r="B77" s="189" t="s">
        <v>40</v>
      </c>
      <c r="C77" s="189" t="s">
        <v>4014</v>
      </c>
      <c r="D77" s="189"/>
      <c r="E77" s="189" t="s">
        <v>820</v>
      </c>
      <c r="F77" s="189"/>
      <c r="H77" s="248" t="s">
        <v>820</v>
      </c>
      <c r="I77" s="189" t="s">
        <v>824</v>
      </c>
      <c r="J77" s="189" t="s">
        <v>1218</v>
      </c>
      <c r="L77" s="189"/>
    </row>
    <row r="78" spans="1:12" s="17" customFormat="1" ht="13.15" customHeight="1" x14ac:dyDescent="0.2">
      <c r="A78" s="189" t="s">
        <v>1219</v>
      </c>
      <c r="B78" s="189" t="s">
        <v>40</v>
      </c>
      <c r="C78" s="189" t="s">
        <v>4014</v>
      </c>
      <c r="D78" s="189"/>
      <c r="E78" s="189" t="s">
        <v>820</v>
      </c>
      <c r="F78" s="189"/>
      <c r="H78" s="248" t="s">
        <v>820</v>
      </c>
      <c r="I78" s="189" t="s">
        <v>824</v>
      </c>
      <c r="J78" s="189" t="s">
        <v>1220</v>
      </c>
      <c r="L78" s="189"/>
    </row>
    <row r="79" spans="1:12" s="17" customFormat="1" ht="13.15" customHeight="1" x14ac:dyDescent="0.2">
      <c r="A79" s="189" t="s">
        <v>1221</v>
      </c>
      <c r="B79" s="189" t="s">
        <v>40</v>
      </c>
      <c r="C79" s="189" t="s">
        <v>5239</v>
      </c>
      <c r="D79" s="189"/>
      <c r="E79" s="189" t="s">
        <v>820</v>
      </c>
      <c r="F79" s="189"/>
      <c r="H79" s="248" t="s">
        <v>820</v>
      </c>
      <c r="I79" s="189" t="s">
        <v>824</v>
      </c>
      <c r="J79" s="189" t="s">
        <v>1222</v>
      </c>
      <c r="L79" s="189"/>
    </row>
    <row r="80" spans="1:12" s="17" customFormat="1" ht="13.15" customHeight="1" x14ac:dyDescent="0.2">
      <c r="A80" s="189" t="s">
        <v>1223</v>
      </c>
      <c r="B80" s="189" t="s">
        <v>114</v>
      </c>
      <c r="C80" s="189" t="s">
        <v>4014</v>
      </c>
      <c r="D80" s="189" t="s">
        <v>41</v>
      </c>
      <c r="E80" s="189" t="s">
        <v>820</v>
      </c>
      <c r="F80" s="189"/>
      <c r="H80" s="248" t="s">
        <v>115</v>
      </c>
      <c r="I80" s="189" t="s">
        <v>1172</v>
      </c>
      <c r="J80" s="189" t="s">
        <v>1224</v>
      </c>
      <c r="L80" s="189"/>
    </row>
    <row r="81" spans="1:12" s="17" customFormat="1" ht="13.15" customHeight="1" x14ac:dyDescent="0.2">
      <c r="A81" s="189" t="s">
        <v>1225</v>
      </c>
      <c r="B81" s="189" t="s">
        <v>114</v>
      </c>
      <c r="C81" s="189" t="s">
        <v>4014</v>
      </c>
      <c r="D81" s="189" t="s">
        <v>41</v>
      </c>
      <c r="E81" s="189" t="s">
        <v>820</v>
      </c>
      <c r="F81" s="189"/>
      <c r="H81" s="248" t="s">
        <v>115</v>
      </c>
      <c r="I81" s="189" t="s">
        <v>1172</v>
      </c>
      <c r="J81" s="189" t="s">
        <v>1226</v>
      </c>
      <c r="L81" s="189"/>
    </row>
    <row r="82" spans="1:12" s="17" customFormat="1" ht="13.15" customHeight="1" x14ac:dyDescent="0.2">
      <c r="A82" s="189" t="s">
        <v>1227</v>
      </c>
      <c r="B82" s="189" t="s">
        <v>114</v>
      </c>
      <c r="C82" s="189" t="s">
        <v>4014</v>
      </c>
      <c r="D82" s="189" t="s">
        <v>41</v>
      </c>
      <c r="E82" s="189" t="s">
        <v>820</v>
      </c>
      <c r="F82" s="189"/>
      <c r="H82" s="248" t="s">
        <v>115</v>
      </c>
      <c r="I82" s="189" t="s">
        <v>1172</v>
      </c>
      <c r="J82" s="189" t="s">
        <v>1228</v>
      </c>
      <c r="L82" s="189"/>
    </row>
    <row r="83" spans="1:12" s="17" customFormat="1" ht="13.15" customHeight="1" x14ac:dyDescent="0.2">
      <c r="A83" s="189" t="s">
        <v>1692</v>
      </c>
      <c r="B83" s="189" t="s">
        <v>114</v>
      </c>
      <c r="C83" s="189" t="s">
        <v>4014</v>
      </c>
      <c r="D83" s="189" t="s">
        <v>41</v>
      </c>
      <c r="E83" s="189" t="s">
        <v>820</v>
      </c>
      <c r="F83" s="189"/>
      <c r="H83" s="248" t="s">
        <v>115</v>
      </c>
      <c r="I83" s="189" t="s">
        <v>1172</v>
      </c>
      <c r="J83" s="189" t="s">
        <v>1693</v>
      </c>
      <c r="L83" s="189"/>
    </row>
    <row r="84" spans="1:12" s="17" customFormat="1" ht="13.15" customHeight="1" x14ac:dyDescent="0.2">
      <c r="A84" s="189" t="s">
        <v>1229</v>
      </c>
      <c r="B84" s="189" t="s">
        <v>114</v>
      </c>
      <c r="C84" s="189" t="s">
        <v>4014</v>
      </c>
      <c r="D84" s="189" t="s">
        <v>41</v>
      </c>
      <c r="E84" s="189" t="s">
        <v>820</v>
      </c>
      <c r="F84" s="189"/>
      <c r="H84" s="248" t="s">
        <v>115</v>
      </c>
      <c r="I84" s="189" t="s">
        <v>1172</v>
      </c>
      <c r="J84" s="189" t="s">
        <v>1230</v>
      </c>
      <c r="L84" s="189"/>
    </row>
    <row r="85" spans="1:12" s="17" customFormat="1" ht="13.15" customHeight="1" x14ac:dyDescent="0.2">
      <c r="A85" s="189" t="s">
        <v>1231</v>
      </c>
      <c r="B85" s="189" t="s">
        <v>114</v>
      </c>
      <c r="C85" s="189" t="s">
        <v>4014</v>
      </c>
      <c r="D85" s="189" t="s">
        <v>41</v>
      </c>
      <c r="E85" s="189" t="s">
        <v>820</v>
      </c>
      <c r="F85" s="189" t="s">
        <v>41</v>
      </c>
      <c r="G85" s="17">
        <v>0</v>
      </c>
      <c r="H85" s="248" t="s">
        <v>115</v>
      </c>
      <c r="I85" s="189" t="s">
        <v>1172</v>
      </c>
      <c r="J85" s="189" t="s">
        <v>1232</v>
      </c>
      <c r="L85" s="189"/>
    </row>
    <row r="86" spans="1:12" s="17" customFormat="1" ht="13.15" customHeight="1" x14ac:dyDescent="0.2">
      <c r="A86" s="189" t="s">
        <v>239</v>
      </c>
      <c r="B86" s="189" t="s">
        <v>40</v>
      </c>
      <c r="C86" s="189" t="s">
        <v>4014</v>
      </c>
      <c r="D86" s="189" t="s">
        <v>41</v>
      </c>
      <c r="E86" s="189" t="s">
        <v>820</v>
      </c>
      <c r="F86" s="189"/>
      <c r="H86" s="248" t="s">
        <v>820</v>
      </c>
      <c r="I86" s="189" t="s">
        <v>824</v>
      </c>
      <c r="J86" s="189" t="s">
        <v>1233</v>
      </c>
      <c r="L86" s="189"/>
    </row>
    <row r="87" spans="1:12" s="17" customFormat="1" ht="13.15" customHeight="1" x14ac:dyDescent="0.2">
      <c r="A87" s="189" t="s">
        <v>996</v>
      </c>
      <c r="B87" s="189" t="s">
        <v>40</v>
      </c>
      <c r="C87" s="189" t="s">
        <v>4014</v>
      </c>
      <c r="D87" s="189" t="s">
        <v>41</v>
      </c>
      <c r="E87" s="189" t="s">
        <v>820</v>
      </c>
      <c r="F87" s="189"/>
      <c r="H87" s="248" t="s">
        <v>820</v>
      </c>
      <c r="I87" s="189" t="s">
        <v>824</v>
      </c>
      <c r="J87" s="189" t="s">
        <v>1234</v>
      </c>
      <c r="L87" s="189"/>
    </row>
    <row r="88" spans="1:12" s="17" customFormat="1" ht="13.15" customHeight="1" x14ac:dyDescent="0.2">
      <c r="A88" s="189" t="s">
        <v>998</v>
      </c>
      <c r="B88" s="189" t="s">
        <v>40</v>
      </c>
      <c r="C88" s="189" t="s">
        <v>5239</v>
      </c>
      <c r="D88" s="189" t="s">
        <v>41</v>
      </c>
      <c r="E88" s="189" t="s">
        <v>820</v>
      </c>
      <c r="F88" s="189"/>
      <c r="H88" s="248" t="s">
        <v>820</v>
      </c>
      <c r="I88" s="189" t="s">
        <v>824</v>
      </c>
      <c r="J88" s="189" t="s">
        <v>1235</v>
      </c>
      <c r="L88" s="189"/>
    </row>
    <row r="89" spans="1:12" s="17" customFormat="1" ht="13.15" customHeight="1" x14ac:dyDescent="0.2">
      <c r="A89" s="189" t="s">
        <v>378</v>
      </c>
      <c r="B89" s="189" t="s">
        <v>40</v>
      </c>
      <c r="C89" s="189" t="s">
        <v>4014</v>
      </c>
      <c r="D89" s="189" t="s">
        <v>41</v>
      </c>
      <c r="E89" s="189" t="s">
        <v>820</v>
      </c>
      <c r="F89" s="189"/>
      <c r="H89" s="248" t="s">
        <v>820</v>
      </c>
      <c r="I89" s="189" t="s">
        <v>824</v>
      </c>
      <c r="J89" s="189" t="s">
        <v>1246</v>
      </c>
      <c r="L89" s="189"/>
    </row>
    <row r="90" spans="1:12" s="17" customFormat="1" ht="13.15" customHeight="1" x14ac:dyDescent="0.2">
      <c r="A90" s="189" t="s">
        <v>1247</v>
      </c>
      <c r="B90" s="189" t="s">
        <v>114</v>
      </c>
      <c r="C90" s="189" t="s">
        <v>4014</v>
      </c>
      <c r="D90" s="189" t="s">
        <v>41</v>
      </c>
      <c r="E90" s="189" t="s">
        <v>820</v>
      </c>
      <c r="F90" s="189"/>
      <c r="H90" s="248" t="s">
        <v>115</v>
      </c>
      <c r="I90" s="189" t="s">
        <v>1172</v>
      </c>
      <c r="J90" s="189" t="s">
        <v>1248</v>
      </c>
      <c r="L90" s="189"/>
    </row>
    <row r="91" spans="1:12" s="17" customFormat="1" ht="13.15" customHeight="1" x14ac:dyDescent="0.2">
      <c r="A91" s="189" t="s">
        <v>1249</v>
      </c>
      <c r="B91" s="189" t="s">
        <v>40</v>
      </c>
      <c r="C91" s="189" t="s">
        <v>4014</v>
      </c>
      <c r="D91" s="189"/>
      <c r="E91" s="189" t="s">
        <v>820</v>
      </c>
      <c r="F91" s="189"/>
      <c r="H91" s="248" t="s">
        <v>820</v>
      </c>
      <c r="I91" s="189" t="s">
        <v>824</v>
      </c>
      <c r="J91" s="189" t="s">
        <v>1250</v>
      </c>
      <c r="L91" s="189"/>
    </row>
    <row r="92" spans="1:12" s="17" customFormat="1" ht="13.15" customHeight="1" x14ac:dyDescent="0.2">
      <c r="A92" s="189" t="s">
        <v>1069</v>
      </c>
      <c r="B92" s="189" t="s">
        <v>40</v>
      </c>
      <c r="C92" s="189" t="s">
        <v>4014</v>
      </c>
      <c r="D92" s="189"/>
      <c r="E92" s="189" t="s">
        <v>820</v>
      </c>
      <c r="F92" s="189"/>
      <c r="H92" s="248" t="s">
        <v>820</v>
      </c>
      <c r="I92" s="189" t="s">
        <v>821</v>
      </c>
      <c r="J92" s="189" t="s">
        <v>1251</v>
      </c>
      <c r="L92" s="189"/>
    </row>
    <row r="93" spans="1:12" s="17" customFormat="1" ht="13.15" customHeight="1" x14ac:dyDescent="0.2">
      <c r="A93" s="189" t="s">
        <v>1073</v>
      </c>
      <c r="B93" s="189" t="s">
        <v>40</v>
      </c>
      <c r="C93" s="189" t="s">
        <v>4014</v>
      </c>
      <c r="D93" s="189"/>
      <c r="E93" s="189" t="s">
        <v>820</v>
      </c>
      <c r="F93" s="189"/>
      <c r="H93" s="248" t="s">
        <v>820</v>
      </c>
      <c r="I93" s="189" t="s">
        <v>821</v>
      </c>
      <c r="J93" s="189" t="s">
        <v>1252</v>
      </c>
      <c r="L93" s="189"/>
    </row>
    <row r="94" spans="1:12" s="17" customFormat="1" ht="13.15" customHeight="1" x14ac:dyDescent="0.2">
      <c r="A94" s="189" t="s">
        <v>1071</v>
      </c>
      <c r="B94" s="189" t="s">
        <v>40</v>
      </c>
      <c r="C94" s="189" t="s">
        <v>4014</v>
      </c>
      <c r="D94" s="189" t="s">
        <v>41</v>
      </c>
      <c r="E94" s="189" t="s">
        <v>820</v>
      </c>
      <c r="F94" s="189"/>
      <c r="H94" s="248" t="s">
        <v>820</v>
      </c>
      <c r="I94" s="189" t="s">
        <v>1119</v>
      </c>
      <c r="J94" s="189" t="s">
        <v>1253</v>
      </c>
      <c r="L94" s="189"/>
    </row>
    <row r="95" spans="1:12" s="17" customFormat="1" ht="13.15" customHeight="1" x14ac:dyDescent="0.2">
      <c r="A95" s="189" t="s">
        <v>1254</v>
      </c>
      <c r="B95" s="189" t="s">
        <v>40</v>
      </c>
      <c r="C95" s="189" t="s">
        <v>5239</v>
      </c>
      <c r="D95" s="189"/>
      <c r="E95" s="189" t="s">
        <v>820</v>
      </c>
      <c r="F95" s="189"/>
      <c r="H95" s="248" t="s">
        <v>820</v>
      </c>
      <c r="I95" s="189" t="s">
        <v>824</v>
      </c>
      <c r="J95" s="189" t="s">
        <v>1255</v>
      </c>
      <c r="L95" s="189"/>
    </row>
    <row r="96" spans="1:12" s="17" customFormat="1" ht="13.15" customHeight="1" x14ac:dyDescent="0.2">
      <c r="A96" s="189" t="s">
        <v>1256</v>
      </c>
      <c r="B96" s="189" t="s">
        <v>114</v>
      </c>
      <c r="C96" s="189" t="s">
        <v>5239</v>
      </c>
      <c r="D96" s="189"/>
      <c r="E96" s="189" t="s">
        <v>820</v>
      </c>
      <c r="F96" s="189"/>
      <c r="H96" s="248" t="s">
        <v>115</v>
      </c>
      <c r="I96" s="189" t="s">
        <v>1172</v>
      </c>
      <c r="J96" s="189" t="s">
        <v>1257</v>
      </c>
      <c r="L96" s="189"/>
    </row>
    <row r="97" spans="1:12" s="17" customFormat="1" ht="13.15" customHeight="1" x14ac:dyDescent="0.2">
      <c r="A97" s="189" t="s">
        <v>1258</v>
      </c>
      <c r="B97" s="189" t="s">
        <v>114</v>
      </c>
      <c r="C97" s="189" t="s">
        <v>5239</v>
      </c>
      <c r="D97" s="189"/>
      <c r="E97" s="189" t="s">
        <v>820</v>
      </c>
      <c r="F97" s="189"/>
      <c r="H97" s="248" t="s">
        <v>115</v>
      </c>
      <c r="I97" s="189" t="s">
        <v>1172</v>
      </c>
      <c r="J97" s="189" t="s">
        <v>1259</v>
      </c>
      <c r="L97" s="189"/>
    </row>
    <row r="98" spans="1:12" s="17" customFormat="1" ht="13.15" customHeight="1" x14ac:dyDescent="0.2">
      <c r="A98" s="189" t="s">
        <v>570</v>
      </c>
      <c r="B98" s="189" t="s">
        <v>40</v>
      </c>
      <c r="C98" s="189" t="s">
        <v>5239</v>
      </c>
      <c r="D98" s="189"/>
      <c r="E98" s="189" t="s">
        <v>820</v>
      </c>
      <c r="F98" s="189"/>
      <c r="H98" s="248" t="s">
        <v>820</v>
      </c>
      <c r="I98" s="189" t="s">
        <v>824</v>
      </c>
      <c r="J98" s="189" t="s">
        <v>1260</v>
      </c>
      <c r="L98" s="189"/>
    </row>
    <row r="99" spans="1:12" s="17" customFormat="1" ht="13.15" customHeight="1" x14ac:dyDescent="0.2">
      <c r="A99" s="189" t="s">
        <v>1261</v>
      </c>
      <c r="B99" s="189" t="s">
        <v>40</v>
      </c>
      <c r="C99" s="189" t="s">
        <v>5239</v>
      </c>
      <c r="D99" s="189"/>
      <c r="E99" s="189" t="s">
        <v>820</v>
      </c>
      <c r="F99" s="189"/>
      <c r="H99" s="248" t="s">
        <v>820</v>
      </c>
      <c r="I99" s="189" t="s">
        <v>824</v>
      </c>
      <c r="J99" s="189" t="s">
        <v>1262</v>
      </c>
      <c r="L99" s="189"/>
    </row>
    <row r="100" spans="1:12" s="17" customFormat="1" ht="13.15" customHeight="1" x14ac:dyDescent="0.2">
      <c r="A100" s="189" t="s">
        <v>1263</v>
      </c>
      <c r="B100" s="189" t="s">
        <v>40</v>
      </c>
      <c r="C100" s="189" t="s">
        <v>5239</v>
      </c>
      <c r="D100" s="189"/>
      <c r="E100" s="189" t="s">
        <v>820</v>
      </c>
      <c r="F100" s="189"/>
      <c r="H100" s="248" t="s">
        <v>820</v>
      </c>
      <c r="I100" s="189" t="s">
        <v>824</v>
      </c>
      <c r="J100" s="189" t="s">
        <v>1264</v>
      </c>
      <c r="L100" s="189"/>
    </row>
    <row r="101" spans="1:12" s="17" customFormat="1" ht="13.15" customHeight="1" x14ac:dyDescent="0.2">
      <c r="A101" s="189" t="s">
        <v>1265</v>
      </c>
      <c r="B101" s="189" t="s">
        <v>114</v>
      </c>
      <c r="C101" s="189" t="s">
        <v>5239</v>
      </c>
      <c r="D101" s="189"/>
      <c r="E101" s="189" t="s">
        <v>820</v>
      </c>
      <c r="F101" s="189"/>
      <c r="H101" s="248" t="s">
        <v>115</v>
      </c>
      <c r="I101" s="189" t="s">
        <v>1172</v>
      </c>
      <c r="J101" s="189" t="s">
        <v>1266</v>
      </c>
      <c r="L101" s="189"/>
    </row>
    <row r="102" spans="1:12" s="17" customFormat="1" ht="13.15" customHeight="1" x14ac:dyDescent="0.2">
      <c r="A102" s="189" t="s">
        <v>1267</v>
      </c>
      <c r="B102" s="189" t="s">
        <v>40</v>
      </c>
      <c r="C102" s="189" t="s">
        <v>5239</v>
      </c>
      <c r="D102" s="189"/>
      <c r="E102" s="189" t="s">
        <v>820</v>
      </c>
      <c r="F102" s="189"/>
      <c r="H102" s="248" t="s">
        <v>820</v>
      </c>
      <c r="I102" s="189" t="s">
        <v>824</v>
      </c>
      <c r="J102" s="189" t="s">
        <v>1268</v>
      </c>
      <c r="L102" s="189"/>
    </row>
    <row r="103" spans="1:12" s="17" customFormat="1" ht="13.15" customHeight="1" x14ac:dyDescent="0.2">
      <c r="A103" s="189" t="s">
        <v>1269</v>
      </c>
      <c r="B103" s="189" t="s">
        <v>114</v>
      </c>
      <c r="C103" s="189" t="s">
        <v>5239</v>
      </c>
      <c r="D103" s="189"/>
      <c r="E103" s="189" t="s">
        <v>820</v>
      </c>
      <c r="F103" s="189"/>
      <c r="H103" s="248" t="s">
        <v>115</v>
      </c>
      <c r="I103" s="189" t="s">
        <v>1172</v>
      </c>
      <c r="J103" s="189" t="s">
        <v>1270</v>
      </c>
      <c r="L103" s="189"/>
    </row>
    <row r="104" spans="1:12" s="17" customFormat="1" ht="13.15" customHeight="1" x14ac:dyDescent="0.2">
      <c r="A104" s="189" t="s">
        <v>1271</v>
      </c>
      <c r="B104" s="189" t="s">
        <v>40</v>
      </c>
      <c r="C104" s="189" t="s">
        <v>5239</v>
      </c>
      <c r="D104" s="189"/>
      <c r="E104" s="189" t="s">
        <v>820</v>
      </c>
      <c r="F104" s="189"/>
      <c r="H104" s="248" t="s">
        <v>820</v>
      </c>
      <c r="I104" s="189" t="s">
        <v>827</v>
      </c>
      <c r="J104" s="189" t="s">
        <v>1272</v>
      </c>
      <c r="L104" s="189"/>
    </row>
    <row r="105" spans="1:12" s="17" customFormat="1" ht="13.15" customHeight="1" x14ac:dyDescent="0.2">
      <c r="A105" s="189" t="s">
        <v>1273</v>
      </c>
      <c r="B105" s="189" t="s">
        <v>40</v>
      </c>
      <c r="C105" s="189" t="s">
        <v>5239</v>
      </c>
      <c r="D105" s="189"/>
      <c r="E105" s="189" t="s">
        <v>820</v>
      </c>
      <c r="F105" s="189"/>
      <c r="H105" s="248" t="s">
        <v>820</v>
      </c>
      <c r="I105" s="189" t="s">
        <v>815</v>
      </c>
      <c r="J105" s="189" t="s">
        <v>1274</v>
      </c>
      <c r="L105" s="189"/>
    </row>
    <row r="106" spans="1:12" s="17" customFormat="1" ht="13.15" customHeight="1" x14ac:dyDescent="0.2">
      <c r="A106" s="189" t="s">
        <v>1277</v>
      </c>
      <c r="B106" s="189" t="s">
        <v>40</v>
      </c>
      <c r="C106" s="189" t="s">
        <v>4019</v>
      </c>
      <c r="D106" s="189"/>
      <c r="E106" s="189" t="s">
        <v>820</v>
      </c>
      <c r="F106" s="189"/>
      <c r="H106" s="248" t="s">
        <v>820</v>
      </c>
      <c r="I106" s="189" t="s">
        <v>824</v>
      </c>
      <c r="J106" s="189" t="s">
        <v>1278</v>
      </c>
      <c r="L106" s="189"/>
    </row>
    <row r="107" spans="1:12" s="17" customFormat="1" ht="13.15" customHeight="1" x14ac:dyDescent="0.2">
      <c r="A107" s="189" t="s">
        <v>1279</v>
      </c>
      <c r="B107" s="189" t="s">
        <v>114</v>
      </c>
      <c r="C107" s="189" t="s">
        <v>4019</v>
      </c>
      <c r="D107" s="189"/>
      <c r="E107" s="189" t="s">
        <v>820</v>
      </c>
      <c r="F107" s="189"/>
      <c r="H107" s="248" t="s">
        <v>115</v>
      </c>
      <c r="I107" s="189" t="s">
        <v>1172</v>
      </c>
      <c r="J107" s="189" t="s">
        <v>1280</v>
      </c>
      <c r="L107" s="189"/>
    </row>
    <row r="108" spans="1:12" s="17" customFormat="1" ht="13.15" customHeight="1" x14ac:dyDescent="0.2">
      <c r="A108" s="189" t="s">
        <v>1121</v>
      </c>
      <c r="B108" s="189" t="s">
        <v>40</v>
      </c>
      <c r="C108" s="189" t="s">
        <v>4019</v>
      </c>
      <c r="D108" s="189"/>
      <c r="E108" s="189" t="s">
        <v>820</v>
      </c>
      <c r="F108" s="189"/>
      <c r="H108" s="248" t="s">
        <v>820</v>
      </c>
      <c r="I108" s="189" t="s">
        <v>824</v>
      </c>
      <c r="J108" s="189" t="s">
        <v>1122</v>
      </c>
      <c r="L108" s="189"/>
    </row>
    <row r="109" spans="1:12" s="17" customFormat="1" ht="13.15" customHeight="1" x14ac:dyDescent="0.2">
      <c r="A109" s="189" t="s">
        <v>1135</v>
      </c>
      <c r="B109" s="189" t="s">
        <v>40</v>
      </c>
      <c r="C109" s="189" t="s">
        <v>5238</v>
      </c>
      <c r="D109" s="189"/>
      <c r="E109" s="189" t="s">
        <v>820</v>
      </c>
      <c r="F109" s="189"/>
      <c r="H109" s="248" t="s">
        <v>820</v>
      </c>
      <c r="I109" s="189" t="s">
        <v>824</v>
      </c>
      <c r="J109" s="189" t="s">
        <v>1136</v>
      </c>
      <c r="L109" s="189"/>
    </row>
    <row r="110" spans="1:12" s="17" customFormat="1" ht="13.15" customHeight="1" x14ac:dyDescent="0.2">
      <c r="A110" s="189" t="s">
        <v>1694</v>
      </c>
      <c r="B110" s="189" t="s">
        <v>40</v>
      </c>
      <c r="C110" s="189" t="s">
        <v>5239</v>
      </c>
      <c r="D110" s="189"/>
      <c r="E110" s="189" t="s">
        <v>820</v>
      </c>
      <c r="F110" s="189"/>
      <c r="H110" s="248" t="s">
        <v>820</v>
      </c>
      <c r="I110" s="189" t="s">
        <v>824</v>
      </c>
      <c r="J110" s="189" t="s">
        <v>1695</v>
      </c>
      <c r="L110" s="189"/>
    </row>
    <row r="111" spans="1:12" s="17" customFormat="1" ht="13.15" customHeight="1" x14ac:dyDescent="0.2">
      <c r="A111" s="189" t="s">
        <v>1696</v>
      </c>
      <c r="B111" s="189" t="s">
        <v>114</v>
      </c>
      <c r="C111" s="189" t="s">
        <v>5239</v>
      </c>
      <c r="D111" s="189"/>
      <c r="E111" s="189" t="s">
        <v>820</v>
      </c>
      <c r="F111" s="189"/>
      <c r="H111" s="248" t="s">
        <v>115</v>
      </c>
      <c r="I111" s="189" t="s">
        <v>1172</v>
      </c>
      <c r="J111" s="189" t="s">
        <v>1697</v>
      </c>
      <c r="L111" s="189"/>
    </row>
    <row r="112" spans="1:12" s="17" customFormat="1" ht="13.15" customHeight="1" x14ac:dyDescent="0.2">
      <c r="A112" s="189" t="s">
        <v>1698</v>
      </c>
      <c r="B112" s="189" t="s">
        <v>40</v>
      </c>
      <c r="C112" s="189" t="s">
        <v>4014</v>
      </c>
      <c r="D112" s="189"/>
      <c r="E112" s="189" t="s">
        <v>820</v>
      </c>
      <c r="F112" s="189"/>
      <c r="H112" s="248" t="s">
        <v>820</v>
      </c>
      <c r="I112" s="189" t="s">
        <v>824</v>
      </c>
      <c r="J112" s="189" t="s">
        <v>1699</v>
      </c>
      <c r="L112" s="189"/>
    </row>
    <row r="113" spans="1:12" s="17" customFormat="1" ht="13.15" customHeight="1" x14ac:dyDescent="0.2">
      <c r="A113" s="189" t="s">
        <v>1408</v>
      </c>
      <c r="B113" s="189" t="s">
        <v>40</v>
      </c>
      <c r="C113" s="189" t="s">
        <v>4014</v>
      </c>
      <c r="D113" s="189"/>
      <c r="E113" s="189" t="s">
        <v>820</v>
      </c>
      <c r="F113" s="189" t="s">
        <v>41</v>
      </c>
      <c r="G113" s="17">
        <v>9101</v>
      </c>
      <c r="H113" s="248" t="s">
        <v>820</v>
      </c>
      <c r="I113" s="189" t="s">
        <v>824</v>
      </c>
      <c r="J113" s="189" t="s">
        <v>1409</v>
      </c>
      <c r="L113" s="189"/>
    </row>
    <row r="114" spans="1:12" s="17" customFormat="1" ht="13.15" customHeight="1" x14ac:dyDescent="0.2">
      <c r="A114" s="189" t="s">
        <v>1410</v>
      </c>
      <c r="B114" s="189" t="s">
        <v>40</v>
      </c>
      <c r="C114" s="189" t="s">
        <v>4014</v>
      </c>
      <c r="D114" s="189"/>
      <c r="E114" s="189" t="s">
        <v>71</v>
      </c>
      <c r="F114" s="189" t="s">
        <v>41</v>
      </c>
      <c r="G114" s="17" t="s">
        <v>1411</v>
      </c>
      <c r="H114" s="248" t="s">
        <v>820</v>
      </c>
      <c r="I114" s="189" t="s">
        <v>821</v>
      </c>
      <c r="J114" s="189" t="s">
        <v>1412</v>
      </c>
      <c r="L114" s="189"/>
    </row>
    <row r="115" spans="1:12" s="17" customFormat="1" ht="13.15" customHeight="1" x14ac:dyDescent="0.2">
      <c r="A115" s="189" t="s">
        <v>1413</v>
      </c>
      <c r="B115" s="189" t="s">
        <v>40</v>
      </c>
      <c r="C115" s="189" t="s">
        <v>4014</v>
      </c>
      <c r="D115" s="189"/>
      <c r="E115" s="189" t="s">
        <v>71</v>
      </c>
      <c r="F115" s="189" t="s">
        <v>41</v>
      </c>
      <c r="G115" s="17" t="s">
        <v>1414</v>
      </c>
      <c r="H115" s="248" t="s">
        <v>820</v>
      </c>
      <c r="I115" s="189" t="s">
        <v>821</v>
      </c>
      <c r="J115" s="189" t="s">
        <v>1412</v>
      </c>
      <c r="L115" s="189"/>
    </row>
    <row r="116" spans="1:12" s="17" customFormat="1" ht="13.15" customHeight="1" x14ac:dyDescent="0.2">
      <c r="A116" s="189" t="s">
        <v>1283</v>
      </c>
      <c r="B116" s="189" t="s">
        <v>262</v>
      </c>
      <c r="C116" s="189" t="s">
        <v>4014</v>
      </c>
      <c r="D116" s="189" t="s">
        <v>41</v>
      </c>
      <c r="E116" s="189" t="s">
        <v>820</v>
      </c>
      <c r="F116" s="189" t="s">
        <v>41</v>
      </c>
      <c r="G116" s="17">
        <v>150.51</v>
      </c>
      <c r="H116" s="248" t="s">
        <v>263</v>
      </c>
      <c r="I116" s="189" t="s">
        <v>820</v>
      </c>
      <c r="J116" s="189" t="s">
        <v>1284</v>
      </c>
      <c r="L116" s="189"/>
    </row>
    <row r="117" spans="1:12" s="17" customFormat="1" ht="13.15" customHeight="1" x14ac:dyDescent="0.2">
      <c r="A117" s="189" t="s">
        <v>1285</v>
      </c>
      <c r="B117" s="189" t="s">
        <v>46</v>
      </c>
      <c r="C117" s="189" t="s">
        <v>4014</v>
      </c>
      <c r="D117" s="189"/>
      <c r="E117" s="189" t="s">
        <v>820</v>
      </c>
      <c r="F117" s="189" t="s">
        <v>41</v>
      </c>
      <c r="G117" s="17" t="s">
        <v>246</v>
      </c>
      <c r="H117" s="40" t="str">
        <f>HYPERLINK("#'OMS.Enumerations'!A63","OrderCurrency: AED, AFN, ALL ...")</f>
        <v>OrderCurrency: AED, AFN, ALL ...</v>
      </c>
      <c r="I117" s="189" t="s">
        <v>48</v>
      </c>
      <c r="J117" s="189" t="s">
        <v>1286</v>
      </c>
      <c r="L117" s="189"/>
    </row>
    <row r="118" spans="1:12" s="17" customFormat="1" ht="13.15" customHeight="1" x14ac:dyDescent="0.2">
      <c r="A118" s="189" t="s">
        <v>1700</v>
      </c>
      <c r="B118" s="189" t="s">
        <v>40</v>
      </c>
      <c r="C118" s="189" t="s">
        <v>5238</v>
      </c>
      <c r="D118" s="189"/>
      <c r="E118" s="189" t="s">
        <v>820</v>
      </c>
      <c r="F118" s="189"/>
      <c r="H118" s="248" t="s">
        <v>820</v>
      </c>
      <c r="I118" s="189" t="s">
        <v>824</v>
      </c>
      <c r="J118" s="189" t="s">
        <v>1701</v>
      </c>
      <c r="L118" s="189"/>
    </row>
    <row r="119" spans="1:12" s="17" customFormat="1" ht="13.15" customHeight="1" x14ac:dyDescent="0.2">
      <c r="A119" s="189" t="s">
        <v>1287</v>
      </c>
      <c r="B119" s="189" t="s">
        <v>40</v>
      </c>
      <c r="C119" s="189" t="s">
        <v>4014</v>
      </c>
      <c r="D119" s="189"/>
      <c r="E119" s="189" t="s">
        <v>820</v>
      </c>
      <c r="F119" s="189"/>
      <c r="H119" s="248" t="s">
        <v>820</v>
      </c>
      <c r="I119" s="189" t="s">
        <v>824</v>
      </c>
      <c r="J119" s="189" t="s">
        <v>1288</v>
      </c>
      <c r="L119" s="189"/>
    </row>
    <row r="120" spans="1:12" s="17" customFormat="1" ht="13.15" customHeight="1" x14ac:dyDescent="0.2">
      <c r="A120" s="189" t="s">
        <v>1289</v>
      </c>
      <c r="B120" s="189" t="s">
        <v>40</v>
      </c>
      <c r="C120" s="189" t="s">
        <v>4014</v>
      </c>
      <c r="D120" s="189"/>
      <c r="E120" s="189" t="s">
        <v>820</v>
      </c>
      <c r="F120" s="189"/>
      <c r="H120" s="248" t="s">
        <v>820</v>
      </c>
      <c r="I120" s="189" t="s">
        <v>824</v>
      </c>
      <c r="J120" s="189" t="s">
        <v>1290</v>
      </c>
      <c r="L120" s="189"/>
    </row>
    <row r="121" spans="1:12" s="17" customFormat="1" ht="13.15" customHeight="1" x14ac:dyDescent="0.2">
      <c r="A121" s="189" t="s">
        <v>1614</v>
      </c>
      <c r="B121" s="189" t="s">
        <v>258</v>
      </c>
      <c r="C121" s="189" t="s">
        <v>4014</v>
      </c>
      <c r="D121" s="189"/>
      <c r="E121" s="189" t="s">
        <v>820</v>
      </c>
      <c r="F121" s="189" t="s">
        <v>41</v>
      </c>
      <c r="G121" s="17" t="s">
        <v>1702</v>
      </c>
      <c r="H121" s="248" t="s">
        <v>680</v>
      </c>
      <c r="I121" s="189" t="s">
        <v>820</v>
      </c>
      <c r="J121" s="189" t="s">
        <v>1615</v>
      </c>
      <c r="L121" s="189"/>
    </row>
    <row r="122" spans="1:12" s="17" customFormat="1" ht="13.15" customHeight="1" x14ac:dyDescent="0.2">
      <c r="A122" s="189" t="s">
        <v>1616</v>
      </c>
      <c r="B122" s="189" t="s">
        <v>40</v>
      </c>
      <c r="C122" s="189" t="s">
        <v>4014</v>
      </c>
      <c r="D122" s="189" t="s">
        <v>41</v>
      </c>
      <c r="E122" s="189" t="s">
        <v>820</v>
      </c>
      <c r="F122" s="189"/>
      <c r="H122" s="248" t="s">
        <v>820</v>
      </c>
      <c r="I122" s="189" t="s">
        <v>1703</v>
      </c>
      <c r="J122" s="189" t="s">
        <v>1617</v>
      </c>
      <c r="L122" s="189"/>
    </row>
    <row r="123" spans="1:12" s="17" customFormat="1" ht="13.15" customHeight="1" x14ac:dyDescent="0.2">
      <c r="A123" s="189" t="s">
        <v>1704</v>
      </c>
      <c r="B123" s="189" t="s">
        <v>40</v>
      </c>
      <c r="C123" s="189" t="s">
        <v>4014</v>
      </c>
      <c r="D123" s="189" t="s">
        <v>41</v>
      </c>
      <c r="E123" s="189" t="s">
        <v>820</v>
      </c>
      <c r="F123" s="189"/>
      <c r="H123" s="248" t="s">
        <v>820</v>
      </c>
      <c r="I123" s="189" t="s">
        <v>1703</v>
      </c>
      <c r="J123" s="189" t="s">
        <v>1705</v>
      </c>
      <c r="L123" s="189"/>
    </row>
    <row r="124" spans="1:12" s="17" customFormat="1" ht="13.15" customHeight="1" x14ac:dyDescent="0.2">
      <c r="A124" s="189" t="s">
        <v>1706</v>
      </c>
      <c r="B124" s="189" t="s">
        <v>262</v>
      </c>
      <c r="C124" s="189" t="s">
        <v>5239</v>
      </c>
      <c r="D124" s="189"/>
      <c r="E124" s="189" t="s">
        <v>820</v>
      </c>
      <c r="F124" s="189" t="s">
        <v>41</v>
      </c>
      <c r="G124" s="17">
        <v>500</v>
      </c>
      <c r="H124" s="248" t="s">
        <v>263</v>
      </c>
      <c r="I124" s="189" t="s">
        <v>820</v>
      </c>
      <c r="J124" s="189" t="s">
        <v>1707</v>
      </c>
      <c r="L124" s="189"/>
    </row>
    <row r="125" spans="1:12" s="17" customFormat="1" ht="13.15" customHeight="1" x14ac:dyDescent="0.2">
      <c r="A125" s="189" t="s">
        <v>1708</v>
      </c>
      <c r="B125" s="189" t="s">
        <v>46</v>
      </c>
      <c r="C125" s="189" t="s">
        <v>5239</v>
      </c>
      <c r="D125" s="189"/>
      <c r="E125" s="189" t="s">
        <v>820</v>
      </c>
      <c r="F125" s="189" t="s">
        <v>41</v>
      </c>
      <c r="G125" s="17" t="s">
        <v>498</v>
      </c>
      <c r="H125" s="40" t="str">
        <f>HYPERLINK("#'OMS.Enumerations'!A294","PackingUOM: EACH, BOX, BUNDLE ...")</f>
        <v>PackingUOM: EACH, BOX, BUNDLE ...</v>
      </c>
      <c r="I125" s="189" t="s">
        <v>48</v>
      </c>
      <c r="J125" s="189" t="s">
        <v>1709</v>
      </c>
      <c r="L125" s="189"/>
    </row>
    <row r="126" spans="1:12" s="17" customFormat="1" ht="13.15" customHeight="1" x14ac:dyDescent="0.2">
      <c r="A126" s="189" t="s">
        <v>1710</v>
      </c>
      <c r="B126" s="189" t="s">
        <v>258</v>
      </c>
      <c r="C126" s="189" t="s">
        <v>4014</v>
      </c>
      <c r="D126" s="189" t="s">
        <v>41</v>
      </c>
      <c r="E126" s="189" t="s">
        <v>820</v>
      </c>
      <c r="F126" s="189" t="s">
        <v>41</v>
      </c>
      <c r="G126" s="17" t="s">
        <v>1702</v>
      </c>
      <c r="H126" s="248" t="s">
        <v>680</v>
      </c>
      <c r="I126" s="189" t="s">
        <v>820</v>
      </c>
      <c r="J126" s="189" t="s">
        <v>1711</v>
      </c>
      <c r="L126" s="189"/>
    </row>
    <row r="127" spans="1:12" s="17" customFormat="1" ht="13.15" customHeight="1" x14ac:dyDescent="0.2">
      <c r="A127" s="189" t="s">
        <v>1275</v>
      </c>
      <c r="B127" s="189" t="s">
        <v>258</v>
      </c>
      <c r="C127" s="189" t="s">
        <v>5238</v>
      </c>
      <c r="D127" s="189"/>
      <c r="E127" s="189" t="s">
        <v>820</v>
      </c>
      <c r="F127" s="189" t="s">
        <v>41</v>
      </c>
      <c r="G127" s="17" t="s">
        <v>1712</v>
      </c>
      <c r="H127" s="248" t="s">
        <v>680</v>
      </c>
      <c r="I127" s="189" t="s">
        <v>820</v>
      </c>
      <c r="J127" s="189" t="s">
        <v>1713</v>
      </c>
      <c r="L127" s="189"/>
    </row>
    <row r="128" spans="1:12" s="17" customFormat="1" ht="13.15" customHeight="1" x14ac:dyDescent="0.2">
      <c r="A128" s="189" t="s">
        <v>1714</v>
      </c>
      <c r="B128" s="189" t="s">
        <v>40</v>
      </c>
      <c r="C128" s="189" t="s">
        <v>4019</v>
      </c>
      <c r="D128" s="189"/>
      <c r="E128" s="189" t="s">
        <v>820</v>
      </c>
      <c r="F128" s="189"/>
      <c r="H128" s="248" t="s">
        <v>820</v>
      </c>
      <c r="I128" s="189" t="s">
        <v>1119</v>
      </c>
      <c r="J128" s="189" t="s">
        <v>1715</v>
      </c>
      <c r="L128" s="189"/>
    </row>
    <row r="129" spans="1:12" s="17" customFormat="1" ht="13.15" customHeight="1" x14ac:dyDescent="0.2">
      <c r="A129" s="189" t="s">
        <v>1716</v>
      </c>
      <c r="B129" s="189" t="s">
        <v>114</v>
      </c>
      <c r="C129" s="189" t="s">
        <v>4019</v>
      </c>
      <c r="D129" s="189"/>
      <c r="E129" s="189" t="s">
        <v>820</v>
      </c>
      <c r="F129" s="189"/>
      <c r="H129" s="248" t="s">
        <v>115</v>
      </c>
      <c r="I129" s="189" t="s">
        <v>1172</v>
      </c>
      <c r="J129" s="189" t="s">
        <v>1717</v>
      </c>
      <c r="L129" s="189"/>
    </row>
    <row r="130" spans="1:12" s="17" customFormat="1" ht="13.15" customHeight="1" x14ac:dyDescent="0.2">
      <c r="A130" s="189" t="s">
        <v>1718</v>
      </c>
      <c r="B130" s="189" t="s">
        <v>40</v>
      </c>
      <c r="C130" s="189" t="s">
        <v>5238</v>
      </c>
      <c r="D130" s="189"/>
      <c r="E130" s="189" t="s">
        <v>820</v>
      </c>
      <c r="F130" s="189"/>
      <c r="H130" s="248" t="s">
        <v>820</v>
      </c>
      <c r="I130" s="189" t="s">
        <v>824</v>
      </c>
      <c r="J130" s="189" t="s">
        <v>1719</v>
      </c>
      <c r="L130" s="189"/>
    </row>
    <row r="131" spans="1:12" s="17" customFormat="1" ht="13.15" customHeight="1" x14ac:dyDescent="0.2">
      <c r="A131" s="189" t="s">
        <v>416</v>
      </c>
      <c r="B131" s="189" t="s">
        <v>40</v>
      </c>
      <c r="C131" s="189" t="s">
        <v>5239</v>
      </c>
      <c r="D131" s="189"/>
      <c r="E131" s="189" t="s">
        <v>71</v>
      </c>
      <c r="F131" s="189"/>
      <c r="H131" s="248" t="s">
        <v>820</v>
      </c>
      <c r="I131" s="189" t="s">
        <v>821</v>
      </c>
      <c r="J131" s="189" t="s">
        <v>1720</v>
      </c>
      <c r="L131" s="189"/>
    </row>
    <row r="132" spans="1:12" s="17" customFormat="1" ht="13.15" customHeight="1" x14ac:dyDescent="0.2">
      <c r="A132" s="189" t="s">
        <v>1211</v>
      </c>
      <c r="B132" s="189" t="s">
        <v>258</v>
      </c>
      <c r="C132" s="189" t="s">
        <v>5238</v>
      </c>
      <c r="D132" s="189"/>
      <c r="E132" s="189" t="s">
        <v>820</v>
      </c>
      <c r="F132" s="189" t="s">
        <v>41</v>
      </c>
      <c r="G132" s="17" t="s">
        <v>1712</v>
      </c>
      <c r="H132" s="248" t="s">
        <v>680</v>
      </c>
      <c r="I132" s="189" t="s">
        <v>820</v>
      </c>
      <c r="J132" s="189" t="s">
        <v>1721</v>
      </c>
      <c r="L132" s="189"/>
    </row>
    <row r="133" spans="1:12" s="17" customFormat="1" ht="13.15" customHeight="1" x14ac:dyDescent="0.2">
      <c r="A133" s="189" t="s">
        <v>1242</v>
      </c>
      <c r="B133" s="189" t="s">
        <v>258</v>
      </c>
      <c r="C133" s="189" t="s">
        <v>5238</v>
      </c>
      <c r="D133" s="189"/>
      <c r="E133" s="189" t="s">
        <v>820</v>
      </c>
      <c r="F133" s="189" t="s">
        <v>41</v>
      </c>
      <c r="G133" s="17" t="s">
        <v>1712</v>
      </c>
      <c r="H133" s="248" t="s">
        <v>680</v>
      </c>
      <c r="I133" s="189" t="s">
        <v>820</v>
      </c>
      <c r="J133" s="189" t="s">
        <v>1243</v>
      </c>
      <c r="L133" s="189"/>
    </row>
    <row r="134" spans="1:12" s="17" customFormat="1" ht="13.15" customHeight="1" x14ac:dyDescent="0.2">
      <c r="A134" s="189" t="s">
        <v>1205</v>
      </c>
      <c r="B134" s="189" t="s">
        <v>262</v>
      </c>
      <c r="C134" s="189" t="s">
        <v>5238</v>
      </c>
      <c r="D134" s="189"/>
      <c r="E134" s="189" t="s">
        <v>820</v>
      </c>
      <c r="F134" s="189" t="s">
        <v>41</v>
      </c>
      <c r="G134" s="17">
        <v>500</v>
      </c>
      <c r="H134" s="248" t="s">
        <v>263</v>
      </c>
      <c r="I134" s="189" t="s">
        <v>820</v>
      </c>
      <c r="J134" s="189" t="s">
        <v>1722</v>
      </c>
      <c r="L134" s="189"/>
    </row>
    <row r="135" spans="1:12" s="17" customFormat="1" ht="13.15" customHeight="1" x14ac:dyDescent="0.2">
      <c r="A135" s="189" t="s">
        <v>1203</v>
      </c>
      <c r="B135" s="189" t="s">
        <v>262</v>
      </c>
      <c r="C135" s="189" t="s">
        <v>5238</v>
      </c>
      <c r="D135" s="189"/>
      <c r="E135" s="189" t="s">
        <v>820</v>
      </c>
      <c r="F135" s="189" t="s">
        <v>41</v>
      </c>
      <c r="G135" s="17">
        <v>500</v>
      </c>
      <c r="H135" s="248" t="s">
        <v>263</v>
      </c>
      <c r="I135" s="189" t="s">
        <v>820</v>
      </c>
      <c r="J135" s="189" t="s">
        <v>1605</v>
      </c>
      <c r="L135" s="189"/>
    </row>
    <row r="136" spans="1:12" s="17" customFormat="1" ht="13.15" customHeight="1" x14ac:dyDescent="0.2">
      <c r="A136" s="189" t="s">
        <v>1213</v>
      </c>
      <c r="B136" s="189" t="s">
        <v>258</v>
      </c>
      <c r="C136" s="189" t="s">
        <v>5238</v>
      </c>
      <c r="D136" s="189"/>
      <c r="E136" s="189" t="s">
        <v>820</v>
      </c>
      <c r="F136" s="189" t="s">
        <v>41</v>
      </c>
      <c r="G136" s="17" t="s">
        <v>1702</v>
      </c>
      <c r="H136" s="248" t="s">
        <v>680</v>
      </c>
      <c r="I136" s="189" t="s">
        <v>820</v>
      </c>
      <c r="J136" s="189" t="s">
        <v>1723</v>
      </c>
      <c r="L136" s="189"/>
    </row>
    <row r="137" spans="1:12" s="17" customFormat="1" ht="13.15" customHeight="1" x14ac:dyDescent="0.2">
      <c r="A137" s="189" t="s">
        <v>1244</v>
      </c>
      <c r="B137" s="189" t="s">
        <v>258</v>
      </c>
      <c r="C137" s="189" t="s">
        <v>5238</v>
      </c>
      <c r="D137" s="189"/>
      <c r="E137" s="189" t="s">
        <v>820</v>
      </c>
      <c r="F137" s="189" t="s">
        <v>41</v>
      </c>
      <c r="G137" s="17" t="s">
        <v>1702</v>
      </c>
      <c r="H137" s="248" t="s">
        <v>680</v>
      </c>
      <c r="I137" s="189" t="s">
        <v>820</v>
      </c>
      <c r="J137" s="189" t="s">
        <v>1245</v>
      </c>
      <c r="L137" s="189"/>
    </row>
    <row r="138" spans="1:12" s="17" customFormat="1" ht="13.15" customHeight="1" x14ac:dyDescent="0.2">
      <c r="A138" s="189" t="s">
        <v>1195</v>
      </c>
      <c r="B138" s="189" t="s">
        <v>40</v>
      </c>
      <c r="C138" s="189"/>
      <c r="D138" s="189"/>
      <c r="E138" s="189" t="s">
        <v>820</v>
      </c>
      <c r="F138" s="189"/>
      <c r="H138" s="248" t="s">
        <v>820</v>
      </c>
      <c r="I138" s="189"/>
      <c r="J138" s="189" t="s">
        <v>1724</v>
      </c>
      <c r="L138" s="189"/>
    </row>
    <row r="139" spans="1:12" s="17" customFormat="1" ht="13.15" customHeight="1" x14ac:dyDescent="0.2">
      <c r="A139" s="189" t="s">
        <v>1653</v>
      </c>
      <c r="B139" s="189" t="s">
        <v>40</v>
      </c>
      <c r="C139" s="189" t="s">
        <v>5239</v>
      </c>
      <c r="D139" s="189"/>
      <c r="E139" s="189" t="s">
        <v>820</v>
      </c>
      <c r="F139" s="189"/>
      <c r="H139" s="248" t="s">
        <v>820</v>
      </c>
      <c r="I139" s="189" t="s">
        <v>824</v>
      </c>
      <c r="J139" s="189" t="s">
        <v>1654</v>
      </c>
      <c r="L139" s="189"/>
    </row>
    <row r="140" spans="1:12" s="17" customFormat="1" ht="13.15" customHeight="1" x14ac:dyDescent="0.2">
      <c r="A140" s="189" t="s">
        <v>1655</v>
      </c>
      <c r="B140" s="189" t="s">
        <v>40</v>
      </c>
      <c r="C140" s="189" t="s">
        <v>5239</v>
      </c>
      <c r="D140" s="189"/>
      <c r="E140" s="189" t="s">
        <v>820</v>
      </c>
      <c r="F140" s="189"/>
      <c r="H140" s="248" t="s">
        <v>820</v>
      </c>
      <c r="I140" s="189" t="s">
        <v>824</v>
      </c>
      <c r="J140" s="189" t="s">
        <v>1654</v>
      </c>
      <c r="L140" s="189"/>
    </row>
    <row r="141" spans="1:12" s="17" customFormat="1" ht="13.15" customHeight="1" x14ac:dyDescent="0.2">
      <c r="A141" s="189" t="s">
        <v>1656</v>
      </c>
      <c r="B141" s="189" t="s">
        <v>40</v>
      </c>
      <c r="C141" s="189" t="s">
        <v>5239</v>
      </c>
      <c r="D141" s="189"/>
      <c r="E141" s="189" t="s">
        <v>820</v>
      </c>
      <c r="F141" s="189"/>
      <c r="H141" s="248" t="s">
        <v>820</v>
      </c>
      <c r="I141" s="189" t="s">
        <v>824</v>
      </c>
      <c r="J141" s="189" t="s">
        <v>1654</v>
      </c>
      <c r="L141" s="189"/>
    </row>
    <row r="142" spans="1:12" s="17" customFormat="1" ht="13.15" customHeight="1" x14ac:dyDescent="0.2">
      <c r="A142" s="189" t="s">
        <v>1657</v>
      </c>
      <c r="B142" s="189" t="s">
        <v>40</v>
      </c>
      <c r="C142" s="189" t="s">
        <v>5239</v>
      </c>
      <c r="D142" s="189"/>
      <c r="E142" s="189" t="s">
        <v>820</v>
      </c>
      <c r="F142" s="189"/>
      <c r="H142" s="248" t="s">
        <v>820</v>
      </c>
      <c r="I142" s="189" t="s">
        <v>821</v>
      </c>
      <c r="J142" s="189" t="s">
        <v>1654</v>
      </c>
      <c r="L142" s="189"/>
    </row>
    <row r="143" spans="1:12" s="17" customFormat="1" ht="13.15" customHeight="1" x14ac:dyDescent="0.2">
      <c r="A143" s="189" t="s">
        <v>1658</v>
      </c>
      <c r="B143" s="189" t="s">
        <v>40</v>
      </c>
      <c r="C143" s="189" t="s">
        <v>5239</v>
      </c>
      <c r="D143" s="189"/>
      <c r="E143" s="189" t="s">
        <v>820</v>
      </c>
      <c r="F143" s="189"/>
      <c r="H143" s="248" t="s">
        <v>820</v>
      </c>
      <c r="I143" s="189" t="s">
        <v>821</v>
      </c>
      <c r="J143" s="189" t="s">
        <v>1654</v>
      </c>
      <c r="L143" s="189"/>
    </row>
    <row r="144" spans="1:12" s="17" customFormat="1" ht="13.15" customHeight="1" x14ac:dyDescent="0.2">
      <c r="A144" s="189" t="s">
        <v>1063</v>
      </c>
      <c r="B144" s="189" t="s">
        <v>40</v>
      </c>
      <c r="C144" s="189" t="s">
        <v>4014</v>
      </c>
      <c r="D144" s="189"/>
      <c r="E144" s="189" t="s">
        <v>820</v>
      </c>
      <c r="F144" s="189"/>
      <c r="H144" s="248" t="s">
        <v>820</v>
      </c>
      <c r="I144" s="189" t="s">
        <v>821</v>
      </c>
      <c r="J144" s="189" t="s">
        <v>1064</v>
      </c>
      <c r="L144" s="189"/>
    </row>
    <row r="145" spans="1:12" s="17" customFormat="1" ht="13.15" customHeight="1" x14ac:dyDescent="0.2">
      <c r="A145" s="189" t="s">
        <v>1038</v>
      </c>
      <c r="B145" s="189" t="s">
        <v>40</v>
      </c>
      <c r="C145" s="189" t="s">
        <v>4014</v>
      </c>
      <c r="D145" s="189"/>
      <c r="E145" s="189" t="s">
        <v>820</v>
      </c>
      <c r="F145" s="189" t="s">
        <v>41</v>
      </c>
      <c r="G145" s="17" t="s">
        <v>1725</v>
      </c>
      <c r="H145" s="248" t="s">
        <v>820</v>
      </c>
      <c r="I145" s="189" t="s">
        <v>821</v>
      </c>
      <c r="J145" s="189" t="s">
        <v>1368</v>
      </c>
      <c r="L145" s="189"/>
    </row>
    <row r="146" spans="1:12" s="17" customFormat="1" ht="13.15" customHeight="1" x14ac:dyDescent="0.2">
      <c r="A146" s="189" t="s">
        <v>1040</v>
      </c>
      <c r="B146" s="189" t="s">
        <v>40</v>
      </c>
      <c r="C146" s="189" t="s">
        <v>4014</v>
      </c>
      <c r="D146" s="189" t="s">
        <v>41</v>
      </c>
      <c r="E146" s="189" t="s">
        <v>820</v>
      </c>
      <c r="F146" s="189" t="s">
        <v>41</v>
      </c>
      <c r="G146" s="17" t="s">
        <v>669</v>
      </c>
      <c r="H146" s="248" t="s">
        <v>820</v>
      </c>
      <c r="I146" s="189" t="s">
        <v>821</v>
      </c>
      <c r="J146" s="189" t="s">
        <v>1368</v>
      </c>
      <c r="L146" s="189"/>
    </row>
    <row r="147" spans="1:12" s="17" customFormat="1" ht="13.15" customHeight="1" x14ac:dyDescent="0.2">
      <c r="A147" s="189" t="s">
        <v>1041</v>
      </c>
      <c r="B147" s="189" t="s">
        <v>40</v>
      </c>
      <c r="C147" s="189" t="s">
        <v>4014</v>
      </c>
      <c r="D147" s="189"/>
      <c r="E147" s="189" t="s">
        <v>820</v>
      </c>
      <c r="F147" s="189" t="s">
        <v>41</v>
      </c>
      <c r="G147" s="17" t="s">
        <v>1725</v>
      </c>
      <c r="H147" s="248" t="s">
        <v>820</v>
      </c>
      <c r="I147" s="189" t="s">
        <v>821</v>
      </c>
      <c r="J147" s="189" t="s">
        <v>1368</v>
      </c>
      <c r="L147" s="189"/>
    </row>
    <row r="148" spans="1:12" s="17" customFormat="1" ht="13.15" customHeight="1" x14ac:dyDescent="0.2">
      <c r="A148" s="189" t="s">
        <v>1042</v>
      </c>
      <c r="B148" s="189" t="s">
        <v>40</v>
      </c>
      <c r="C148" s="189" t="s">
        <v>4014</v>
      </c>
      <c r="D148" s="189" t="s">
        <v>41</v>
      </c>
      <c r="E148" s="189" t="s">
        <v>820</v>
      </c>
      <c r="F148" s="189" t="s">
        <v>41</v>
      </c>
      <c r="G148" s="17" t="s">
        <v>1726</v>
      </c>
      <c r="H148" s="248" t="s">
        <v>820</v>
      </c>
      <c r="I148" s="189" t="s">
        <v>821</v>
      </c>
      <c r="J148" s="189" t="s">
        <v>1368</v>
      </c>
      <c r="L148" s="189"/>
    </row>
    <row r="149" spans="1:12" s="17" customFormat="1" ht="13.15" customHeight="1" x14ac:dyDescent="0.2">
      <c r="A149" s="189" t="s">
        <v>1043</v>
      </c>
      <c r="B149" s="189" t="s">
        <v>40</v>
      </c>
      <c r="C149" s="189" t="s">
        <v>4014</v>
      </c>
      <c r="D149" s="189"/>
      <c r="E149" s="189" t="s">
        <v>820</v>
      </c>
      <c r="F149" s="189"/>
      <c r="H149" s="248" t="s">
        <v>820</v>
      </c>
      <c r="I149" s="189" t="s">
        <v>821</v>
      </c>
      <c r="J149" s="189" t="s">
        <v>1368</v>
      </c>
      <c r="L149" s="189"/>
    </row>
    <row r="150" spans="1:12" s="17" customFormat="1" ht="13.15" customHeight="1" x14ac:dyDescent="0.2">
      <c r="A150" s="189" t="s">
        <v>1044</v>
      </c>
      <c r="B150" s="189" t="s">
        <v>40</v>
      </c>
      <c r="C150" s="189" t="s">
        <v>4014</v>
      </c>
      <c r="D150" s="189" t="s">
        <v>41</v>
      </c>
      <c r="E150" s="189" t="s">
        <v>820</v>
      </c>
      <c r="F150" s="189"/>
      <c r="H150" s="248" t="s">
        <v>820</v>
      </c>
      <c r="I150" s="189" t="s">
        <v>821</v>
      </c>
      <c r="J150" s="189" t="s">
        <v>1368</v>
      </c>
      <c r="L150" s="189"/>
    </row>
    <row r="151" spans="1:12" s="17" customFormat="1" ht="13.15" customHeight="1" x14ac:dyDescent="0.2">
      <c r="A151" s="189" t="s">
        <v>1045</v>
      </c>
      <c r="B151" s="189" t="s">
        <v>40</v>
      </c>
      <c r="C151" s="189" t="s">
        <v>4014</v>
      </c>
      <c r="D151" s="189"/>
      <c r="E151" s="189" t="s">
        <v>820</v>
      </c>
      <c r="F151" s="189"/>
      <c r="H151" s="248" t="s">
        <v>820</v>
      </c>
      <c r="I151" s="189" t="s">
        <v>821</v>
      </c>
      <c r="J151" s="189" t="s">
        <v>1368</v>
      </c>
      <c r="L151" s="189"/>
    </row>
    <row r="152" spans="1:12" s="17" customFormat="1" ht="13.15" customHeight="1" x14ac:dyDescent="0.2">
      <c r="A152" s="189" t="s">
        <v>1046</v>
      </c>
      <c r="B152" s="189" t="s">
        <v>40</v>
      </c>
      <c r="C152" s="189" t="s">
        <v>4014</v>
      </c>
      <c r="D152" s="189" t="s">
        <v>41</v>
      </c>
      <c r="E152" s="189" t="s">
        <v>820</v>
      </c>
      <c r="F152" s="189"/>
      <c r="H152" s="248" t="s">
        <v>820</v>
      </c>
      <c r="I152" s="189" t="s">
        <v>821</v>
      </c>
      <c r="J152" s="189" t="s">
        <v>1368</v>
      </c>
      <c r="L152" s="189"/>
    </row>
    <row r="153" spans="1:12" s="17" customFormat="1" ht="13.15" customHeight="1" x14ac:dyDescent="0.2">
      <c r="A153" s="189" t="s">
        <v>1449</v>
      </c>
      <c r="B153" s="189" t="s">
        <v>40</v>
      </c>
      <c r="C153" s="189" t="s">
        <v>5239</v>
      </c>
      <c r="D153" s="189"/>
      <c r="E153" s="189" t="s">
        <v>820</v>
      </c>
      <c r="F153" s="189"/>
      <c r="H153" s="248" t="s">
        <v>820</v>
      </c>
      <c r="I153" s="189" t="s">
        <v>824</v>
      </c>
      <c r="J153" s="189" t="s">
        <v>1729</v>
      </c>
      <c r="L153" s="189"/>
    </row>
    <row r="154" spans="1:12" s="17" customFormat="1" ht="13.15" customHeight="1" x14ac:dyDescent="0.2">
      <c r="A154" s="189" t="s">
        <v>1450</v>
      </c>
      <c r="B154" s="189" t="s">
        <v>40</v>
      </c>
      <c r="C154" s="189" t="s">
        <v>5239</v>
      </c>
      <c r="D154" s="189"/>
      <c r="E154" s="189" t="s">
        <v>820</v>
      </c>
      <c r="F154" s="189"/>
      <c r="H154" s="248" t="s">
        <v>820</v>
      </c>
      <c r="I154" s="189" t="s">
        <v>824</v>
      </c>
      <c r="J154" s="189" t="s">
        <v>1729</v>
      </c>
      <c r="L154" s="189"/>
    </row>
    <row r="155" spans="1:12" s="17" customFormat="1" ht="13.15" customHeight="1" x14ac:dyDescent="0.2">
      <c r="A155" s="189" t="s">
        <v>1451</v>
      </c>
      <c r="B155" s="189" t="s">
        <v>40</v>
      </c>
      <c r="C155" s="189" t="s">
        <v>5239</v>
      </c>
      <c r="D155" s="189"/>
      <c r="E155" s="189" t="s">
        <v>820</v>
      </c>
      <c r="F155" s="189"/>
      <c r="H155" s="248" t="s">
        <v>820</v>
      </c>
      <c r="I155" s="189" t="s">
        <v>824</v>
      </c>
      <c r="J155" s="189" t="s">
        <v>1729</v>
      </c>
      <c r="L155" s="189"/>
    </row>
    <row r="156" spans="1:12" s="17" customFormat="1" ht="13.15" customHeight="1" x14ac:dyDescent="0.2">
      <c r="A156" s="189" t="s">
        <v>1452</v>
      </c>
      <c r="B156" s="189" t="s">
        <v>40</v>
      </c>
      <c r="C156" s="189" t="s">
        <v>5239</v>
      </c>
      <c r="D156" s="189"/>
      <c r="E156" s="189" t="s">
        <v>820</v>
      </c>
      <c r="F156" s="189"/>
      <c r="H156" s="248" t="s">
        <v>820</v>
      </c>
      <c r="I156" s="189" t="s">
        <v>824</v>
      </c>
      <c r="J156" s="189" t="s">
        <v>1729</v>
      </c>
      <c r="L156" s="189"/>
    </row>
    <row r="157" spans="1:12" s="17" customFormat="1" ht="13.15" customHeight="1" x14ac:dyDescent="0.2">
      <c r="A157" s="189" t="s">
        <v>1453</v>
      </c>
      <c r="B157" s="189" t="s">
        <v>40</v>
      </c>
      <c r="C157" s="189" t="s">
        <v>5239</v>
      </c>
      <c r="D157" s="189"/>
      <c r="E157" s="189" t="s">
        <v>820</v>
      </c>
      <c r="F157" s="189"/>
      <c r="H157" s="248" t="s">
        <v>820</v>
      </c>
      <c r="I157" s="189" t="s">
        <v>824</v>
      </c>
      <c r="J157" s="189" t="s">
        <v>1729</v>
      </c>
      <c r="L157" s="189"/>
    </row>
    <row r="158" spans="1:12" s="17" customFormat="1" ht="13.15" customHeight="1" x14ac:dyDescent="0.2">
      <c r="A158" s="189" t="s">
        <v>1730</v>
      </c>
      <c r="B158" s="189" t="s">
        <v>40</v>
      </c>
      <c r="C158" s="189" t="s">
        <v>5239</v>
      </c>
      <c r="D158" s="189"/>
      <c r="E158" s="189" t="s">
        <v>820</v>
      </c>
      <c r="F158" s="189"/>
      <c r="H158" s="248" t="s">
        <v>820</v>
      </c>
      <c r="I158" s="189"/>
      <c r="J158" s="189" t="s">
        <v>1729</v>
      </c>
      <c r="L158" s="189"/>
    </row>
    <row r="159" spans="1:12" s="17" customFormat="1" ht="13.15" customHeight="1" x14ac:dyDescent="0.2">
      <c r="A159" s="189" t="s">
        <v>1731</v>
      </c>
      <c r="B159" s="189" t="s">
        <v>40</v>
      </c>
      <c r="C159" s="189" t="s">
        <v>5239</v>
      </c>
      <c r="D159" s="189"/>
      <c r="E159" s="189" t="s">
        <v>820</v>
      </c>
      <c r="F159" s="189"/>
      <c r="H159" s="248" t="s">
        <v>820</v>
      </c>
      <c r="I159" s="189"/>
      <c r="J159" s="189" t="s">
        <v>1729</v>
      </c>
      <c r="L159" s="189"/>
    </row>
    <row r="160" spans="1:12" s="17" customFormat="1" ht="13.15" customHeight="1" x14ac:dyDescent="0.2">
      <c r="A160" s="189" t="s">
        <v>1359</v>
      </c>
      <c r="B160" s="189" t="s">
        <v>40</v>
      </c>
      <c r="C160" s="189" t="s">
        <v>4014</v>
      </c>
      <c r="D160" s="189"/>
      <c r="E160" s="189" t="s">
        <v>820</v>
      </c>
      <c r="F160" s="189"/>
      <c r="H160" s="248" t="s">
        <v>820</v>
      </c>
      <c r="I160" s="189" t="s">
        <v>821</v>
      </c>
      <c r="J160" s="189" t="s">
        <v>1360</v>
      </c>
      <c r="L160" s="189"/>
    </row>
    <row r="161" spans="1:12" s="17" customFormat="1" ht="13.15" customHeight="1" x14ac:dyDescent="0.2">
      <c r="A161" s="189" t="s">
        <v>1361</v>
      </c>
      <c r="B161" s="189" t="s">
        <v>40</v>
      </c>
      <c r="C161" s="189" t="s">
        <v>4014</v>
      </c>
      <c r="D161" s="189" t="s">
        <v>41</v>
      </c>
      <c r="E161" s="189" t="s">
        <v>820</v>
      </c>
      <c r="F161" s="189"/>
      <c r="H161" s="248" t="s">
        <v>820</v>
      </c>
      <c r="I161" s="189" t="s">
        <v>821</v>
      </c>
      <c r="J161" s="189" t="s">
        <v>1360</v>
      </c>
      <c r="L161" s="189"/>
    </row>
    <row r="162" spans="1:12" s="17" customFormat="1" ht="13.15" customHeight="1" x14ac:dyDescent="0.2">
      <c r="A162" s="189" t="s">
        <v>1362</v>
      </c>
      <c r="B162" s="189" t="s">
        <v>40</v>
      </c>
      <c r="C162" s="189" t="s">
        <v>4014</v>
      </c>
      <c r="D162" s="189"/>
      <c r="E162" s="189" t="s">
        <v>820</v>
      </c>
      <c r="F162" s="189"/>
      <c r="H162" s="248" t="s">
        <v>820</v>
      </c>
      <c r="I162" s="189" t="s">
        <v>821</v>
      </c>
      <c r="J162" s="189" t="s">
        <v>1360</v>
      </c>
      <c r="L162" s="189"/>
    </row>
    <row r="163" spans="1:12" s="17" customFormat="1" ht="13.15" customHeight="1" x14ac:dyDescent="0.2">
      <c r="A163" s="189" t="s">
        <v>1363</v>
      </c>
      <c r="B163" s="189" t="s">
        <v>40</v>
      </c>
      <c r="C163" s="189" t="s">
        <v>4014</v>
      </c>
      <c r="D163" s="189" t="s">
        <v>41</v>
      </c>
      <c r="E163" s="189" t="s">
        <v>820</v>
      </c>
      <c r="F163" s="189"/>
      <c r="H163" s="248" t="s">
        <v>820</v>
      </c>
      <c r="I163" s="189" t="s">
        <v>821</v>
      </c>
      <c r="J163" s="189" t="s">
        <v>1360</v>
      </c>
      <c r="L163" s="189"/>
    </row>
    <row r="164" spans="1:12" s="17" customFormat="1" ht="13.15" customHeight="1" x14ac:dyDescent="0.2">
      <c r="A164" s="189" t="s">
        <v>1364</v>
      </c>
      <c r="B164" s="189" t="s">
        <v>40</v>
      </c>
      <c r="C164" s="189" t="s">
        <v>4014</v>
      </c>
      <c r="D164" s="189"/>
      <c r="E164" s="189" t="s">
        <v>820</v>
      </c>
      <c r="F164" s="189"/>
      <c r="H164" s="248" t="s">
        <v>820</v>
      </c>
      <c r="I164" s="189" t="s">
        <v>821</v>
      </c>
      <c r="J164" s="189" t="s">
        <v>1360</v>
      </c>
      <c r="L164" s="189"/>
    </row>
    <row r="165" spans="1:12" s="17" customFormat="1" ht="13.15" customHeight="1" x14ac:dyDescent="0.2">
      <c r="A165" s="189" t="s">
        <v>1365</v>
      </c>
      <c r="B165" s="189" t="s">
        <v>40</v>
      </c>
      <c r="C165" s="189" t="s">
        <v>4014</v>
      </c>
      <c r="D165" s="189" t="s">
        <v>41</v>
      </c>
      <c r="E165" s="189" t="s">
        <v>820</v>
      </c>
      <c r="F165" s="189"/>
      <c r="H165" s="248" t="s">
        <v>820</v>
      </c>
      <c r="I165" s="189" t="s">
        <v>821</v>
      </c>
      <c r="J165" s="189" t="s">
        <v>1360</v>
      </c>
      <c r="L165" s="189"/>
    </row>
    <row r="166" spans="1:12" s="17" customFormat="1" ht="13.15" customHeight="1" x14ac:dyDescent="0.2">
      <c r="A166" s="189" t="s">
        <v>1366</v>
      </c>
      <c r="B166" s="189" t="s">
        <v>40</v>
      </c>
      <c r="C166" s="189" t="s">
        <v>4014</v>
      </c>
      <c r="D166" s="189"/>
      <c r="E166" s="189" t="s">
        <v>820</v>
      </c>
      <c r="F166" s="189"/>
      <c r="H166" s="248" t="s">
        <v>820</v>
      </c>
      <c r="I166" s="189" t="s">
        <v>821</v>
      </c>
      <c r="J166" s="189" t="s">
        <v>1360</v>
      </c>
      <c r="L166" s="189"/>
    </row>
    <row r="167" spans="1:12" s="17" customFormat="1" ht="13.15" customHeight="1" x14ac:dyDescent="0.2">
      <c r="A167" s="189" t="s">
        <v>1367</v>
      </c>
      <c r="B167" s="189" t="s">
        <v>40</v>
      </c>
      <c r="C167" s="189" t="s">
        <v>4014</v>
      </c>
      <c r="D167" s="189" t="s">
        <v>41</v>
      </c>
      <c r="E167" s="189" t="s">
        <v>820</v>
      </c>
      <c r="F167" s="189"/>
      <c r="H167" s="248" t="s">
        <v>820</v>
      </c>
      <c r="I167" s="189" t="s">
        <v>821</v>
      </c>
      <c r="J167" s="189" t="s">
        <v>1360</v>
      </c>
      <c r="L167" s="189"/>
    </row>
    <row r="168" spans="1:12" s="17" customFormat="1" ht="13.15" customHeight="1" x14ac:dyDescent="0.2">
      <c r="A168" s="189" t="s">
        <v>572</v>
      </c>
      <c r="B168" s="189" t="s">
        <v>40</v>
      </c>
      <c r="C168" s="189" t="s">
        <v>4014</v>
      </c>
      <c r="D168" s="189"/>
      <c r="E168" s="189" t="s">
        <v>820</v>
      </c>
      <c r="F168" s="189" t="s">
        <v>41</v>
      </c>
      <c r="G168" s="17" t="s">
        <v>864</v>
      </c>
      <c r="H168" s="248" t="s">
        <v>820</v>
      </c>
      <c r="I168" s="189" t="s">
        <v>821</v>
      </c>
      <c r="J168" s="189" t="s">
        <v>1369</v>
      </c>
      <c r="L168" s="189"/>
    </row>
    <row r="169" spans="1:12" s="17" customFormat="1" ht="13.15" customHeight="1" x14ac:dyDescent="0.2">
      <c r="A169" s="189" t="s">
        <v>574</v>
      </c>
      <c r="B169" s="189" t="s">
        <v>40</v>
      </c>
      <c r="C169" s="189" t="s">
        <v>4014</v>
      </c>
      <c r="D169" s="189" t="s">
        <v>41</v>
      </c>
      <c r="E169" s="189" t="s">
        <v>820</v>
      </c>
      <c r="F169" s="189" t="s">
        <v>41</v>
      </c>
      <c r="G169" s="17" t="s">
        <v>1540</v>
      </c>
      <c r="H169" s="248" t="s">
        <v>820</v>
      </c>
      <c r="I169" s="189" t="s">
        <v>821</v>
      </c>
      <c r="J169" s="189" t="s">
        <v>1369</v>
      </c>
      <c r="L169" s="189"/>
    </row>
    <row r="170" spans="1:12" s="17" customFormat="1" ht="13.15" customHeight="1" x14ac:dyDescent="0.2">
      <c r="A170" s="189" t="s">
        <v>723</v>
      </c>
      <c r="B170" s="189" t="s">
        <v>40</v>
      </c>
      <c r="C170" s="189" t="s">
        <v>5239</v>
      </c>
      <c r="D170" s="189"/>
      <c r="E170" s="189" t="s">
        <v>820</v>
      </c>
      <c r="F170" s="189"/>
      <c r="H170" s="248" t="s">
        <v>820</v>
      </c>
      <c r="I170" s="189" t="s">
        <v>821</v>
      </c>
      <c r="J170" s="189" t="s">
        <v>1370</v>
      </c>
      <c r="L170" s="189"/>
    </row>
    <row r="171" spans="1:12" s="17" customFormat="1" ht="13.15" customHeight="1" x14ac:dyDescent="0.2">
      <c r="A171" s="189" t="s">
        <v>1732</v>
      </c>
      <c r="B171" s="189" t="s">
        <v>40</v>
      </c>
      <c r="C171" s="189" t="s">
        <v>5239</v>
      </c>
      <c r="D171" s="189"/>
      <c r="E171" s="189" t="s">
        <v>820</v>
      </c>
      <c r="F171" s="189"/>
      <c r="H171" s="248" t="s">
        <v>820</v>
      </c>
      <c r="I171" s="189" t="s">
        <v>824</v>
      </c>
      <c r="J171" s="189" t="s">
        <v>1733</v>
      </c>
      <c r="L171" s="189"/>
    </row>
    <row r="172" spans="1:12" s="17" customFormat="1" ht="13.15" customHeight="1" x14ac:dyDescent="0.2">
      <c r="A172" s="189" t="s">
        <v>1734</v>
      </c>
      <c r="B172" s="189" t="s">
        <v>40</v>
      </c>
      <c r="C172" s="189" t="s">
        <v>5239</v>
      </c>
      <c r="D172" s="189"/>
      <c r="E172" s="189" t="s">
        <v>820</v>
      </c>
      <c r="F172" s="189"/>
      <c r="H172" s="248" t="s">
        <v>820</v>
      </c>
      <c r="I172" s="189" t="s">
        <v>824</v>
      </c>
      <c r="J172" s="189" t="s">
        <v>1733</v>
      </c>
      <c r="L172" s="189"/>
    </row>
    <row r="173" spans="1:12" s="17" customFormat="1" ht="13.15" customHeight="1" x14ac:dyDescent="0.2">
      <c r="A173" s="189" t="s">
        <v>1735</v>
      </c>
      <c r="B173" s="189" t="s">
        <v>40</v>
      </c>
      <c r="C173" s="189" t="s">
        <v>5239</v>
      </c>
      <c r="D173" s="189"/>
      <c r="E173" s="189" t="s">
        <v>820</v>
      </c>
      <c r="F173" s="189"/>
      <c r="H173" s="248" t="s">
        <v>820</v>
      </c>
      <c r="I173" s="189" t="s">
        <v>1736</v>
      </c>
      <c r="J173" s="189" t="s">
        <v>1737</v>
      </c>
      <c r="L173" s="189"/>
    </row>
    <row r="174" spans="1:12" s="17" customFormat="1" ht="13.15" customHeight="1" x14ac:dyDescent="0.2">
      <c r="A174" s="189" t="s">
        <v>1371</v>
      </c>
      <c r="B174" s="189" t="s">
        <v>40</v>
      </c>
      <c r="C174" s="189" t="s">
        <v>5238</v>
      </c>
      <c r="D174" s="189"/>
      <c r="E174" s="189" t="s">
        <v>820</v>
      </c>
      <c r="F174" s="189"/>
      <c r="H174" s="248" t="s">
        <v>820</v>
      </c>
      <c r="I174" s="189" t="s">
        <v>824</v>
      </c>
      <c r="J174" s="189" t="s">
        <v>1372</v>
      </c>
      <c r="L174" s="189"/>
    </row>
    <row r="175" spans="1:12" s="17" customFormat="1" ht="13.15" customHeight="1" x14ac:dyDescent="0.2">
      <c r="A175" s="189" t="s">
        <v>1373</v>
      </c>
      <c r="B175" s="189" t="s">
        <v>40</v>
      </c>
      <c r="C175" s="189" t="s">
        <v>5238</v>
      </c>
      <c r="D175" s="189"/>
      <c r="E175" s="189" t="s">
        <v>820</v>
      </c>
      <c r="F175" s="189"/>
      <c r="H175" s="248" t="s">
        <v>820</v>
      </c>
      <c r="I175" s="189" t="s">
        <v>821</v>
      </c>
      <c r="J175" s="189" t="s">
        <v>1372</v>
      </c>
      <c r="L175" s="189"/>
    </row>
    <row r="176" spans="1:12" s="17" customFormat="1" ht="13.15" customHeight="1" x14ac:dyDescent="0.2">
      <c r="A176" s="189" t="s">
        <v>1374</v>
      </c>
      <c r="B176" s="189" t="s">
        <v>40</v>
      </c>
      <c r="C176" s="189" t="s">
        <v>5238</v>
      </c>
      <c r="D176" s="189"/>
      <c r="E176" s="189" t="s">
        <v>820</v>
      </c>
      <c r="F176" s="189"/>
      <c r="H176" s="248" t="s">
        <v>820</v>
      </c>
      <c r="I176" s="189" t="s">
        <v>821</v>
      </c>
      <c r="J176" s="189" t="s">
        <v>1372</v>
      </c>
      <c r="L176" s="189"/>
    </row>
    <row r="177" spans="1:12" s="17" customFormat="1" ht="13.15" customHeight="1" x14ac:dyDescent="0.2">
      <c r="A177" s="189" t="s">
        <v>1375</v>
      </c>
      <c r="B177" s="189" t="s">
        <v>40</v>
      </c>
      <c r="C177" s="189" t="s">
        <v>5238</v>
      </c>
      <c r="D177" s="189"/>
      <c r="E177" s="189" t="s">
        <v>820</v>
      </c>
      <c r="F177" s="189"/>
      <c r="H177" s="248" t="s">
        <v>820</v>
      </c>
      <c r="I177" s="189" t="s">
        <v>824</v>
      </c>
      <c r="J177" s="189" t="s">
        <v>1376</v>
      </c>
      <c r="L177" s="189"/>
    </row>
    <row r="178" spans="1:12" s="17" customFormat="1" ht="13.15" customHeight="1" x14ac:dyDescent="0.2">
      <c r="A178" s="189" t="s">
        <v>1738</v>
      </c>
      <c r="B178" s="189" t="s">
        <v>40</v>
      </c>
      <c r="C178" s="189" t="s">
        <v>5238</v>
      </c>
      <c r="D178" s="189"/>
      <c r="E178" s="189" t="s">
        <v>820</v>
      </c>
      <c r="F178" s="189"/>
      <c r="H178" s="248" t="s">
        <v>820</v>
      </c>
      <c r="I178" s="189" t="s">
        <v>821</v>
      </c>
      <c r="J178" s="189" t="s">
        <v>1739</v>
      </c>
      <c r="L178" s="189"/>
    </row>
    <row r="179" spans="1:12" s="17" customFormat="1" ht="13.15" customHeight="1" x14ac:dyDescent="0.2">
      <c r="A179" s="189" t="s">
        <v>1740</v>
      </c>
      <c r="B179" s="189" t="s">
        <v>40</v>
      </c>
      <c r="C179" s="189" t="s">
        <v>5238</v>
      </c>
      <c r="D179" s="189"/>
      <c r="E179" s="189" t="s">
        <v>820</v>
      </c>
      <c r="F179" s="189"/>
      <c r="H179" s="248" t="s">
        <v>820</v>
      </c>
      <c r="I179" s="189" t="s">
        <v>821</v>
      </c>
      <c r="J179" s="189" t="s">
        <v>1739</v>
      </c>
      <c r="L179" s="189"/>
    </row>
    <row r="180" spans="1:12" s="17" customFormat="1" ht="13.15" customHeight="1" x14ac:dyDescent="0.2">
      <c r="A180" s="189" t="s">
        <v>1741</v>
      </c>
      <c r="B180" s="189" t="s">
        <v>262</v>
      </c>
      <c r="C180" s="189" t="s">
        <v>5238</v>
      </c>
      <c r="D180" s="189"/>
      <c r="E180" s="189" t="s">
        <v>820</v>
      </c>
      <c r="F180" s="189" t="s">
        <v>41</v>
      </c>
      <c r="G180" s="17">
        <v>500</v>
      </c>
      <c r="H180" s="248" t="s">
        <v>263</v>
      </c>
      <c r="I180" s="189" t="s">
        <v>820</v>
      </c>
      <c r="J180" s="189" t="s">
        <v>1742</v>
      </c>
      <c r="L180" s="189"/>
    </row>
    <row r="181" spans="1:12" s="17" customFormat="1" ht="13.15" customHeight="1" x14ac:dyDescent="0.2">
      <c r="A181" s="189" t="s">
        <v>1743</v>
      </c>
      <c r="B181" s="189" t="s">
        <v>46</v>
      </c>
      <c r="C181" s="189" t="s">
        <v>5238</v>
      </c>
      <c r="D181" s="189"/>
      <c r="E181" s="189" t="s">
        <v>820</v>
      </c>
      <c r="F181" s="189" t="s">
        <v>41</v>
      </c>
      <c r="G181" s="17" t="s">
        <v>498</v>
      </c>
      <c r="H181" s="40" t="str">
        <f>HYPERLINK("#'OMS.Enumerations'!A294","PackageItemUOM: EACH, BOX, BUNDLE ...")</f>
        <v>PackageItemUOM: EACH, BOX, BUNDLE ...</v>
      </c>
      <c r="I181" s="189" t="s">
        <v>48</v>
      </c>
      <c r="J181" s="189" t="s">
        <v>1744</v>
      </c>
      <c r="L181" s="189"/>
    </row>
    <row r="182" spans="1:12" s="17" customFormat="1" ht="13.15" customHeight="1" x14ac:dyDescent="0.2">
      <c r="A182" s="189" t="s">
        <v>1377</v>
      </c>
      <c r="B182" s="189" t="s">
        <v>46</v>
      </c>
      <c r="C182" s="189" t="s">
        <v>4014</v>
      </c>
      <c r="D182" s="189"/>
      <c r="E182" s="189" t="s">
        <v>820</v>
      </c>
      <c r="F182" s="189" t="s">
        <v>41</v>
      </c>
      <c r="G182" s="17" t="s">
        <v>1745</v>
      </c>
      <c r="H182" s="24" t="str">
        <f>HYPERLINK("#'TMS.Enumerations'!A335","OMS.Equipment: ALL, CONTAINER, CONTAINER_20_FT ...")</f>
        <v>OMS.Equipment: ALL, CONTAINER, CONTAINER_20_FT ...</v>
      </c>
      <c r="I182" s="189" t="s">
        <v>48</v>
      </c>
      <c r="J182" s="189" t="s">
        <v>1377</v>
      </c>
      <c r="L182" s="189"/>
    </row>
    <row r="183" spans="1:12" s="17" customFormat="1" ht="13.15" customHeight="1" x14ac:dyDescent="0.2">
      <c r="A183" s="189" t="s">
        <v>1618</v>
      </c>
      <c r="B183" s="189" t="s">
        <v>258</v>
      </c>
      <c r="C183" s="189" t="s">
        <v>3998</v>
      </c>
      <c r="D183" s="189"/>
      <c r="E183" s="189" t="s">
        <v>820</v>
      </c>
      <c r="F183" s="189"/>
      <c r="H183" s="248" t="s">
        <v>680</v>
      </c>
      <c r="I183" s="189"/>
      <c r="J183" s="189" t="s">
        <v>1619</v>
      </c>
      <c r="L183" s="189"/>
    </row>
    <row r="184" spans="1:12" s="17" customFormat="1" ht="13.15" customHeight="1" x14ac:dyDescent="0.2">
      <c r="A184" s="189" t="s">
        <v>1620</v>
      </c>
      <c r="B184" s="189" t="s">
        <v>258</v>
      </c>
      <c r="C184" s="189" t="s">
        <v>3998</v>
      </c>
      <c r="D184" s="189"/>
      <c r="E184" s="189" t="s">
        <v>820</v>
      </c>
      <c r="F184" s="189"/>
      <c r="H184" s="248" t="s">
        <v>680</v>
      </c>
      <c r="I184" s="189"/>
      <c r="J184" s="189" t="s">
        <v>1621</v>
      </c>
      <c r="L184" s="189"/>
    </row>
    <row r="185" spans="1:12" s="17" customFormat="1" ht="13.15" customHeight="1" x14ac:dyDescent="0.2">
      <c r="A185" s="189" t="s">
        <v>1624</v>
      </c>
      <c r="B185" s="189" t="s">
        <v>258</v>
      </c>
      <c r="C185" s="189" t="s">
        <v>5238</v>
      </c>
      <c r="D185" s="189"/>
      <c r="E185" s="189" t="s">
        <v>820</v>
      </c>
      <c r="F185" s="189"/>
      <c r="H185" s="248" t="s">
        <v>680</v>
      </c>
      <c r="I185" s="189" t="s">
        <v>820</v>
      </c>
      <c r="J185" s="189" t="s">
        <v>1625</v>
      </c>
      <c r="L185" s="189"/>
    </row>
    <row r="186" spans="1:12" s="17" customFormat="1" ht="13.15" customHeight="1" x14ac:dyDescent="0.2">
      <c r="A186" s="189" t="s">
        <v>1626</v>
      </c>
      <c r="B186" s="189" t="s">
        <v>258</v>
      </c>
      <c r="C186" s="189" t="s">
        <v>5238</v>
      </c>
      <c r="D186" s="189"/>
      <c r="E186" s="189" t="s">
        <v>820</v>
      </c>
      <c r="F186" s="189"/>
      <c r="H186" s="248" t="s">
        <v>680</v>
      </c>
      <c r="I186" s="189" t="s">
        <v>820</v>
      </c>
      <c r="J186" s="189" t="s">
        <v>1627</v>
      </c>
      <c r="L186" s="189"/>
    </row>
    <row r="187" spans="1:12" s="17" customFormat="1" ht="13.15" customHeight="1" x14ac:dyDescent="0.2">
      <c r="A187" s="189" t="s">
        <v>1630</v>
      </c>
      <c r="B187" s="189" t="s">
        <v>258</v>
      </c>
      <c r="C187" s="189" t="s">
        <v>5238</v>
      </c>
      <c r="D187" s="189"/>
      <c r="E187" s="189" t="s">
        <v>820</v>
      </c>
      <c r="F187" s="189"/>
      <c r="H187" s="248" t="s">
        <v>680</v>
      </c>
      <c r="I187" s="189" t="s">
        <v>820</v>
      </c>
      <c r="J187" s="189" t="s">
        <v>1631</v>
      </c>
      <c r="L187" s="189"/>
    </row>
    <row r="188" spans="1:12" s="17" customFormat="1" ht="13.15" customHeight="1" x14ac:dyDescent="0.2">
      <c r="A188" s="189" t="s">
        <v>1632</v>
      </c>
      <c r="B188" s="189" t="s">
        <v>258</v>
      </c>
      <c r="C188" s="189" t="s">
        <v>5238</v>
      </c>
      <c r="D188" s="189"/>
      <c r="E188" s="189" t="s">
        <v>820</v>
      </c>
      <c r="F188" s="189"/>
      <c r="H188" s="248" t="s">
        <v>680</v>
      </c>
      <c r="I188" s="189" t="s">
        <v>820</v>
      </c>
      <c r="J188" s="189" t="s">
        <v>1633</v>
      </c>
      <c r="L188" s="189"/>
    </row>
    <row r="189" spans="1:12" s="17" customFormat="1" ht="13.15" customHeight="1" x14ac:dyDescent="0.2">
      <c r="A189" s="189" t="s">
        <v>1634</v>
      </c>
      <c r="B189" s="189" t="s">
        <v>258</v>
      </c>
      <c r="C189" s="189" t="s">
        <v>5238</v>
      </c>
      <c r="D189" s="189"/>
      <c r="E189" s="189" t="s">
        <v>820</v>
      </c>
      <c r="F189" s="189"/>
      <c r="H189" s="248" t="s">
        <v>680</v>
      </c>
      <c r="I189" s="189" t="s">
        <v>820</v>
      </c>
      <c r="J189" s="189" t="s">
        <v>1635</v>
      </c>
      <c r="L189" s="189"/>
    </row>
    <row r="190" spans="1:12" s="17" customFormat="1" ht="13.15" customHeight="1" x14ac:dyDescent="0.2">
      <c r="A190" s="189" t="s">
        <v>1636</v>
      </c>
      <c r="B190" s="189" t="s">
        <v>258</v>
      </c>
      <c r="C190" s="189" t="s">
        <v>5238</v>
      </c>
      <c r="D190" s="189"/>
      <c r="E190" s="189" t="s">
        <v>820</v>
      </c>
      <c r="F190" s="189"/>
      <c r="H190" s="248" t="s">
        <v>680</v>
      </c>
      <c r="I190" s="189" t="s">
        <v>820</v>
      </c>
      <c r="J190" s="189" t="s">
        <v>1637</v>
      </c>
      <c r="L190" s="189"/>
    </row>
    <row r="191" spans="1:12" s="17" customFormat="1" ht="13.15" customHeight="1" x14ac:dyDescent="0.2">
      <c r="A191" s="189" t="s">
        <v>1638</v>
      </c>
      <c r="B191" s="189" t="s">
        <v>258</v>
      </c>
      <c r="C191" s="189" t="s">
        <v>5238</v>
      </c>
      <c r="D191" s="189"/>
      <c r="E191" s="189" t="s">
        <v>820</v>
      </c>
      <c r="F191" s="189"/>
      <c r="H191" s="248" t="s">
        <v>680</v>
      </c>
      <c r="I191" s="189" t="s">
        <v>820</v>
      </c>
      <c r="J191" s="189" t="s">
        <v>1639</v>
      </c>
      <c r="L191" s="189"/>
    </row>
    <row r="192" spans="1:12" s="17" customFormat="1" ht="13.15" customHeight="1" x14ac:dyDescent="0.2">
      <c r="A192" s="189" t="s">
        <v>1640</v>
      </c>
      <c r="B192" s="189" t="s">
        <v>258</v>
      </c>
      <c r="C192" s="189" t="s">
        <v>5238</v>
      </c>
      <c r="D192" s="189"/>
      <c r="E192" s="189" t="s">
        <v>820</v>
      </c>
      <c r="F192" s="189"/>
      <c r="H192" s="248" t="s">
        <v>680</v>
      </c>
      <c r="I192" s="189" t="s">
        <v>820</v>
      </c>
      <c r="J192" s="189" t="s">
        <v>1641</v>
      </c>
      <c r="L192" s="189"/>
    </row>
    <row r="193" spans="1:12" s="17" customFormat="1" ht="13.15" customHeight="1" x14ac:dyDescent="0.2">
      <c r="A193" s="189" t="s">
        <v>1628</v>
      </c>
      <c r="B193" s="189" t="s">
        <v>258</v>
      </c>
      <c r="C193" s="189" t="s">
        <v>5238</v>
      </c>
      <c r="D193" s="189"/>
      <c r="E193" s="189" t="s">
        <v>820</v>
      </c>
      <c r="F193" s="189"/>
      <c r="H193" s="248" t="s">
        <v>680</v>
      </c>
      <c r="I193" s="189" t="s">
        <v>820</v>
      </c>
      <c r="J193" s="189" t="s">
        <v>1629</v>
      </c>
      <c r="L193" s="189"/>
    </row>
    <row r="194" spans="1:12" s="17" customFormat="1" ht="13.15" customHeight="1" x14ac:dyDescent="0.2">
      <c r="A194" s="189" t="s">
        <v>1485</v>
      </c>
      <c r="B194" s="189" t="s">
        <v>40</v>
      </c>
      <c r="C194" s="189" t="s">
        <v>5239</v>
      </c>
      <c r="D194" s="189"/>
      <c r="E194" s="189" t="s">
        <v>820</v>
      </c>
      <c r="F194" s="189"/>
      <c r="H194" s="248" t="s">
        <v>820</v>
      </c>
      <c r="I194" s="189" t="s">
        <v>821</v>
      </c>
      <c r="J194" s="189" t="s">
        <v>1642</v>
      </c>
      <c r="L194" s="189"/>
    </row>
    <row r="195" spans="1:12" s="17" customFormat="1" ht="13.15" customHeight="1" x14ac:dyDescent="0.2">
      <c r="A195" s="189" t="s">
        <v>1487</v>
      </c>
      <c r="B195" s="189" t="s">
        <v>40</v>
      </c>
      <c r="C195" s="189" t="s">
        <v>5239</v>
      </c>
      <c r="D195" s="189" t="s">
        <v>41</v>
      </c>
      <c r="E195" s="189" t="s">
        <v>820</v>
      </c>
      <c r="F195" s="189"/>
      <c r="H195" s="248" t="s">
        <v>820</v>
      </c>
      <c r="I195" s="189" t="s">
        <v>824</v>
      </c>
      <c r="J195" s="189" t="s">
        <v>1642</v>
      </c>
      <c r="L195" s="189"/>
    </row>
    <row r="196" spans="1:12" s="17" customFormat="1" ht="13.15" customHeight="1" x14ac:dyDescent="0.2">
      <c r="A196" s="27" t="s">
        <v>1643</v>
      </c>
      <c r="B196" s="189" t="s">
        <v>40</v>
      </c>
      <c r="C196" s="189"/>
      <c r="D196" s="189"/>
      <c r="E196" s="189" t="s">
        <v>820</v>
      </c>
      <c r="F196" s="189"/>
      <c r="H196" s="248" t="s">
        <v>820</v>
      </c>
      <c r="I196" s="189"/>
      <c r="J196" s="189" t="s">
        <v>1644</v>
      </c>
      <c r="L196" s="189"/>
    </row>
    <row r="197" spans="1:12" s="17" customFormat="1" ht="13.15" customHeight="1" x14ac:dyDescent="0.2">
      <c r="A197" s="189" t="s">
        <v>1746</v>
      </c>
      <c r="B197" s="189" t="s">
        <v>40</v>
      </c>
      <c r="C197" s="189" t="s">
        <v>5239</v>
      </c>
      <c r="D197" s="189"/>
      <c r="E197" s="189" t="s">
        <v>820</v>
      </c>
      <c r="F197" s="189" t="s">
        <v>41</v>
      </c>
      <c r="G197" s="17">
        <v>1</v>
      </c>
      <c r="H197" s="248" t="s">
        <v>820</v>
      </c>
      <c r="I197" s="189" t="s">
        <v>824</v>
      </c>
      <c r="J197" s="189" t="s">
        <v>1747</v>
      </c>
      <c r="L197" s="189"/>
    </row>
    <row r="198" spans="1:12" s="17" customFormat="1" ht="13.15" customHeight="1" x14ac:dyDescent="0.2">
      <c r="A198" s="189" t="s">
        <v>1748</v>
      </c>
      <c r="B198" s="189" t="s">
        <v>40</v>
      </c>
      <c r="C198" s="189" t="s">
        <v>5239</v>
      </c>
      <c r="D198" s="189"/>
      <c r="E198" s="189" t="s">
        <v>820</v>
      </c>
      <c r="F198" s="189" t="s">
        <v>41</v>
      </c>
      <c r="G198" s="17">
        <v>2101</v>
      </c>
      <c r="H198" s="248" t="s">
        <v>820</v>
      </c>
      <c r="I198" s="189"/>
      <c r="J198" s="189" t="s">
        <v>1747</v>
      </c>
      <c r="L198" s="189"/>
    </row>
    <row r="199" spans="1:12" s="17" customFormat="1" ht="13.15" customHeight="1" x14ac:dyDescent="0.2">
      <c r="A199" s="189" t="s">
        <v>1749</v>
      </c>
      <c r="B199" s="189" t="s">
        <v>40</v>
      </c>
      <c r="C199" s="189" t="s">
        <v>5239</v>
      </c>
      <c r="D199" s="189"/>
      <c r="E199" s="189" t="s">
        <v>820</v>
      </c>
      <c r="F199" s="189" t="s">
        <v>41</v>
      </c>
      <c r="G199" s="17" t="s">
        <v>1411</v>
      </c>
      <c r="H199" s="248" t="s">
        <v>820</v>
      </c>
      <c r="I199" s="189" t="s">
        <v>821</v>
      </c>
      <c r="J199" s="189" t="s">
        <v>1747</v>
      </c>
      <c r="L199" s="189"/>
    </row>
    <row r="200" spans="1:12" s="17" customFormat="1" ht="13.15" customHeight="1" x14ac:dyDescent="0.2">
      <c r="A200" s="189" t="s">
        <v>1750</v>
      </c>
      <c r="B200" s="189" t="s">
        <v>40</v>
      </c>
      <c r="C200" s="189" t="s">
        <v>5239</v>
      </c>
      <c r="D200" s="189"/>
      <c r="E200" s="189" t="s">
        <v>820</v>
      </c>
      <c r="F200" s="189" t="s">
        <v>41</v>
      </c>
      <c r="G200" s="17" t="s">
        <v>1414</v>
      </c>
      <c r="H200" s="248" t="s">
        <v>820</v>
      </c>
      <c r="I200" s="189" t="s">
        <v>821</v>
      </c>
      <c r="J200" s="189" t="s">
        <v>1747</v>
      </c>
      <c r="L200" s="189"/>
    </row>
    <row r="201" spans="1:12" s="17" customFormat="1" ht="13.15" customHeight="1" x14ac:dyDescent="0.2">
      <c r="A201" s="189" t="s">
        <v>1751</v>
      </c>
      <c r="B201" s="189" t="s">
        <v>40</v>
      </c>
      <c r="C201" s="189" t="s">
        <v>5239</v>
      </c>
      <c r="D201" s="189"/>
      <c r="E201" s="189" t="s">
        <v>820</v>
      </c>
      <c r="F201" s="189"/>
      <c r="H201" s="248" t="s">
        <v>820</v>
      </c>
      <c r="I201" s="189" t="s">
        <v>824</v>
      </c>
      <c r="J201" s="189" t="s">
        <v>1752</v>
      </c>
      <c r="L201" s="189"/>
    </row>
    <row r="202" spans="1:12" s="17" customFormat="1" ht="13.15" customHeight="1" x14ac:dyDescent="0.2">
      <c r="A202" s="189" t="s">
        <v>1753</v>
      </c>
      <c r="B202" s="189" t="s">
        <v>262</v>
      </c>
      <c r="C202" s="189" t="s">
        <v>5239</v>
      </c>
      <c r="D202" s="189"/>
      <c r="E202" s="189" t="s">
        <v>820</v>
      </c>
      <c r="F202" s="189" t="s">
        <v>41</v>
      </c>
      <c r="G202" s="17">
        <v>150</v>
      </c>
      <c r="H202" s="248" t="s">
        <v>263</v>
      </c>
      <c r="I202" s="189" t="s">
        <v>820</v>
      </c>
      <c r="J202" s="189" t="s">
        <v>1754</v>
      </c>
      <c r="L202" s="189"/>
    </row>
    <row r="203" spans="1:12" s="17" customFormat="1" ht="13.15" customHeight="1" x14ac:dyDescent="0.2">
      <c r="A203" s="189" t="s">
        <v>1755</v>
      </c>
      <c r="B203" s="189" t="s">
        <v>46</v>
      </c>
      <c r="C203" s="189" t="s">
        <v>5239</v>
      </c>
      <c r="D203" s="189"/>
      <c r="E203" s="189" t="s">
        <v>820</v>
      </c>
      <c r="F203" s="189"/>
      <c r="H203" s="40" t="str">
        <f>HYPERLINK("#'OMS.Enumerations'!A1185","LineWeightUOM: POUND, KILO, STONS ...")</f>
        <v>LineWeightUOM: POUND, KILO, STONS ...</v>
      </c>
      <c r="I203" s="189" t="s">
        <v>48</v>
      </c>
      <c r="J203" s="189" t="s">
        <v>1756</v>
      </c>
      <c r="L203" s="189"/>
    </row>
    <row r="204" spans="1:12" s="17" customFormat="1" ht="13.15" customHeight="1" x14ac:dyDescent="0.2">
      <c r="A204" s="189" t="s">
        <v>1757</v>
      </c>
      <c r="B204" s="189" t="s">
        <v>262</v>
      </c>
      <c r="C204" s="189" t="s">
        <v>5239</v>
      </c>
      <c r="D204" s="189"/>
      <c r="E204" s="189" t="s">
        <v>820</v>
      </c>
      <c r="F204" s="189" t="s">
        <v>41</v>
      </c>
      <c r="G204" s="17">
        <v>150.51</v>
      </c>
      <c r="H204" s="248" t="s">
        <v>263</v>
      </c>
      <c r="I204" s="189" t="s">
        <v>820</v>
      </c>
      <c r="J204" s="189" t="s">
        <v>1758</v>
      </c>
      <c r="L204" s="189"/>
    </row>
    <row r="205" spans="1:12" s="17" customFormat="1" ht="13.15" customHeight="1" x14ac:dyDescent="0.2">
      <c r="A205" s="189" t="s">
        <v>1759</v>
      </c>
      <c r="B205" s="189" t="s">
        <v>46</v>
      </c>
      <c r="C205" s="189" t="s">
        <v>5239</v>
      </c>
      <c r="D205" s="189"/>
      <c r="E205" s="189" t="s">
        <v>820</v>
      </c>
      <c r="F205" s="189"/>
      <c r="H205" s="40" t="str">
        <f>HYPERLINK("#'OMS.Enumerations'!A1158","LineVolumeUOM: CUFT, CUMT, CUIN ...")</f>
        <v>LineVolumeUOM: CUFT, CUMT, CUIN ...</v>
      </c>
      <c r="I205" s="189" t="s">
        <v>48</v>
      </c>
      <c r="J205" s="189" t="s">
        <v>1760</v>
      </c>
      <c r="L205" s="189"/>
    </row>
    <row r="206" spans="1:12" s="17" customFormat="1" ht="13.15" customHeight="1" x14ac:dyDescent="0.2">
      <c r="A206" s="189" t="s">
        <v>1761</v>
      </c>
      <c r="B206" s="189" t="s">
        <v>40</v>
      </c>
      <c r="C206" s="189" t="s">
        <v>5238</v>
      </c>
      <c r="D206" s="189"/>
      <c r="E206" s="189" t="s">
        <v>820</v>
      </c>
      <c r="F206" s="189"/>
      <c r="H206" s="248" t="s">
        <v>820</v>
      </c>
      <c r="I206" s="189" t="s">
        <v>824</v>
      </c>
      <c r="J206" s="189" t="s">
        <v>1762</v>
      </c>
      <c r="L206" s="189"/>
    </row>
    <row r="207" spans="1:12" s="17" customFormat="1" ht="13.15" customHeight="1" x14ac:dyDescent="0.2">
      <c r="A207" s="189" t="s">
        <v>1378</v>
      </c>
      <c r="B207" s="189" t="s">
        <v>46</v>
      </c>
      <c r="C207" s="189" t="s">
        <v>4014</v>
      </c>
      <c r="D207" s="189"/>
      <c r="E207" s="189" t="s">
        <v>820</v>
      </c>
      <c r="F207" s="189"/>
      <c r="H207" s="40" t="str">
        <f>HYPERLINK("#'SCC.Enumerations'!A876","OrderClassification: Non-Recurring, Recurring")</f>
        <v>OrderClassification: Non-Recurring, Recurring</v>
      </c>
      <c r="I207" s="189" t="s">
        <v>48</v>
      </c>
      <c r="J207" s="189" t="s">
        <v>1379</v>
      </c>
      <c r="L207" s="189"/>
    </row>
    <row r="208" spans="1:12" s="17" customFormat="1" ht="13.15" customHeight="1" x14ac:dyDescent="0.2">
      <c r="A208" s="189" t="s">
        <v>1763</v>
      </c>
      <c r="B208" s="189" t="s">
        <v>40</v>
      </c>
      <c r="C208" s="189" t="s">
        <v>3998</v>
      </c>
      <c r="D208" s="189"/>
      <c r="E208" s="189" t="s">
        <v>820</v>
      </c>
      <c r="F208" s="189"/>
      <c r="H208" s="248" t="s">
        <v>820</v>
      </c>
      <c r="I208" s="189"/>
      <c r="J208" s="189" t="s">
        <v>1763</v>
      </c>
      <c r="L208" s="189"/>
    </row>
    <row r="209" spans="1:12" s="17" customFormat="1" ht="13.15" customHeight="1" x14ac:dyDescent="0.2">
      <c r="A209" s="189" t="s">
        <v>1764</v>
      </c>
      <c r="B209" s="189" t="s">
        <v>40</v>
      </c>
      <c r="C209" s="189" t="s">
        <v>3998</v>
      </c>
      <c r="D209" s="189"/>
      <c r="E209" s="189" t="s">
        <v>820</v>
      </c>
      <c r="F209" s="189"/>
      <c r="H209" s="248" t="s">
        <v>820</v>
      </c>
      <c r="I209" s="189"/>
      <c r="J209" s="189" t="s">
        <v>1765</v>
      </c>
      <c r="L209" s="189"/>
    </row>
    <row r="210" spans="1:12" s="17" customFormat="1" ht="13.15" customHeight="1" x14ac:dyDescent="0.2">
      <c r="A210" s="189" t="s">
        <v>1648</v>
      </c>
      <c r="B210" s="189" t="s">
        <v>40</v>
      </c>
      <c r="C210" s="189" t="s">
        <v>4019</v>
      </c>
      <c r="D210" s="189"/>
      <c r="E210" s="189" t="s">
        <v>820</v>
      </c>
      <c r="F210" s="189"/>
      <c r="H210" s="248" t="s">
        <v>820</v>
      </c>
      <c r="I210" s="189" t="s">
        <v>824</v>
      </c>
      <c r="J210" s="189" t="s">
        <v>1649</v>
      </c>
      <c r="L210" s="189"/>
    </row>
    <row r="211" spans="1:12" s="17" customFormat="1" ht="13.15" customHeight="1" x14ac:dyDescent="0.2">
      <c r="A211" s="189" t="s">
        <v>1380</v>
      </c>
      <c r="B211" s="189" t="s">
        <v>40</v>
      </c>
      <c r="C211" s="189" t="s">
        <v>3998</v>
      </c>
      <c r="D211" s="189"/>
      <c r="E211" s="189" t="s">
        <v>820</v>
      </c>
      <c r="F211" s="189"/>
      <c r="H211" s="248" t="s">
        <v>820</v>
      </c>
      <c r="I211" s="189"/>
      <c r="J211" s="189" t="s">
        <v>1766</v>
      </c>
      <c r="L211" s="189"/>
    </row>
    <row r="212" spans="1:12" s="17" customFormat="1" ht="13.15" customHeight="1" x14ac:dyDescent="0.2">
      <c r="A212" s="189" t="s">
        <v>1381</v>
      </c>
      <c r="B212" s="189" t="s">
        <v>40</v>
      </c>
      <c r="C212" s="189" t="s">
        <v>3998</v>
      </c>
      <c r="D212" s="189"/>
      <c r="E212" s="189" t="s">
        <v>820</v>
      </c>
      <c r="F212" s="189"/>
      <c r="H212" s="248" t="s">
        <v>820</v>
      </c>
      <c r="I212" s="189"/>
      <c r="J212" s="189" t="s">
        <v>1767</v>
      </c>
      <c r="L212" s="189"/>
    </row>
    <row r="213" spans="1:12" s="17" customFormat="1" ht="13.15" customHeight="1" x14ac:dyDescent="0.2">
      <c r="A213" s="189" t="s">
        <v>1382</v>
      </c>
      <c r="B213" s="189" t="s">
        <v>40</v>
      </c>
      <c r="C213" s="189" t="s">
        <v>4019</v>
      </c>
      <c r="D213" s="189"/>
      <c r="E213" s="189" t="s">
        <v>820</v>
      </c>
      <c r="F213" s="189"/>
      <c r="H213" s="248" t="s">
        <v>820</v>
      </c>
      <c r="I213" s="189" t="s">
        <v>1383</v>
      </c>
      <c r="J213" s="189" t="s">
        <v>1384</v>
      </c>
      <c r="L213" s="189"/>
    </row>
    <row r="214" spans="1:12" s="17" customFormat="1" ht="13.15" customHeight="1" x14ac:dyDescent="0.2">
      <c r="A214" s="189" t="s">
        <v>1385</v>
      </c>
      <c r="B214" s="189" t="s">
        <v>40</v>
      </c>
      <c r="C214" s="189" t="s">
        <v>3998</v>
      </c>
      <c r="D214" s="189"/>
      <c r="E214" s="189" t="s">
        <v>820</v>
      </c>
      <c r="F214" s="189"/>
      <c r="H214" s="248" t="s">
        <v>820</v>
      </c>
      <c r="I214" s="189"/>
      <c r="J214" s="189" t="s">
        <v>1768</v>
      </c>
      <c r="L214" s="189"/>
    </row>
    <row r="215" spans="1:12" s="17" customFormat="1" ht="13.15" customHeight="1" x14ac:dyDescent="0.2">
      <c r="A215" s="189" t="s">
        <v>1386</v>
      </c>
      <c r="B215" s="189" t="s">
        <v>40</v>
      </c>
      <c r="C215" s="189" t="s">
        <v>3998</v>
      </c>
      <c r="D215" s="189"/>
      <c r="E215" s="189" t="s">
        <v>820</v>
      </c>
      <c r="F215" s="189"/>
      <c r="H215" s="248" t="s">
        <v>820</v>
      </c>
      <c r="I215" s="189"/>
      <c r="J215" s="189" t="s">
        <v>1769</v>
      </c>
      <c r="L215" s="189"/>
    </row>
    <row r="216" spans="1:12" s="17" customFormat="1" ht="13.15" customHeight="1" x14ac:dyDescent="0.2">
      <c r="A216" s="189" t="s">
        <v>1387</v>
      </c>
      <c r="B216" s="189" t="s">
        <v>40</v>
      </c>
      <c r="C216" s="189" t="s">
        <v>5238</v>
      </c>
      <c r="D216" s="189"/>
      <c r="E216" s="189" t="s">
        <v>820</v>
      </c>
      <c r="F216" s="189"/>
      <c r="H216" s="248" t="s">
        <v>820</v>
      </c>
      <c r="I216" s="189" t="s">
        <v>1383</v>
      </c>
      <c r="J216" s="189" t="s">
        <v>1388</v>
      </c>
      <c r="L216" s="189"/>
    </row>
    <row r="217" spans="1:12" s="17" customFormat="1" ht="13.15" customHeight="1" x14ac:dyDescent="0.2">
      <c r="A217" s="189" t="s">
        <v>944</v>
      </c>
      <c r="B217" s="189" t="s">
        <v>40</v>
      </c>
      <c r="C217" s="189" t="s">
        <v>4014</v>
      </c>
      <c r="D217" s="189" t="s">
        <v>41</v>
      </c>
      <c r="E217" s="189" t="s">
        <v>820</v>
      </c>
      <c r="F217" s="189"/>
      <c r="H217" s="248" t="s">
        <v>820</v>
      </c>
      <c r="I217" s="189" t="s">
        <v>821</v>
      </c>
      <c r="J217" s="189" t="s">
        <v>1389</v>
      </c>
      <c r="L217" s="189"/>
    </row>
    <row r="218" spans="1:12" s="17" customFormat="1" ht="13.15" customHeight="1" x14ac:dyDescent="0.2">
      <c r="A218" s="189" t="s">
        <v>946</v>
      </c>
      <c r="B218" s="189" t="s">
        <v>40</v>
      </c>
      <c r="C218" s="189" t="s">
        <v>4014</v>
      </c>
      <c r="D218" s="189" t="s">
        <v>41</v>
      </c>
      <c r="E218" s="189" t="s">
        <v>820</v>
      </c>
      <c r="F218" s="189"/>
      <c r="H218" s="248" t="s">
        <v>820</v>
      </c>
      <c r="I218" s="189" t="s">
        <v>821</v>
      </c>
      <c r="J218" s="189" t="s">
        <v>1389</v>
      </c>
      <c r="L218" s="189"/>
    </row>
    <row r="219" spans="1:12" s="17" customFormat="1" ht="13.15" customHeight="1" x14ac:dyDescent="0.2">
      <c r="A219" s="189" t="s">
        <v>1646</v>
      </c>
      <c r="B219" s="189" t="s">
        <v>46</v>
      </c>
      <c r="C219" s="189" t="s">
        <v>5238</v>
      </c>
      <c r="D219" s="189"/>
      <c r="E219" s="189" t="s">
        <v>820</v>
      </c>
      <c r="F219" s="189"/>
      <c r="H219" s="40" t="str">
        <f>HYPERLINK("#'OMS.Enumerations'!A1145","DeviationReasonCode: DefaultReasonCode")</f>
        <v>DeviationReasonCode: DefaultReasonCode</v>
      </c>
      <c r="I219" s="189" t="s">
        <v>48</v>
      </c>
      <c r="J219" s="189" t="s">
        <v>1770</v>
      </c>
      <c r="L219" s="189"/>
    </row>
    <row r="220" spans="1:12" s="17" customFormat="1" ht="13.15" customHeight="1" x14ac:dyDescent="0.2">
      <c r="A220" s="189" t="s">
        <v>1650</v>
      </c>
      <c r="B220" s="189" t="s">
        <v>40</v>
      </c>
      <c r="C220" s="189" t="s">
        <v>4014</v>
      </c>
      <c r="D220" s="189"/>
      <c r="E220" s="189" t="s">
        <v>820</v>
      </c>
      <c r="F220" s="189"/>
      <c r="H220" s="248" t="s">
        <v>820</v>
      </c>
      <c r="I220" s="189" t="s">
        <v>824</v>
      </c>
      <c r="J220" s="189" t="s">
        <v>1600</v>
      </c>
      <c r="L220" s="189"/>
    </row>
    <row r="221" spans="1:12" s="17" customFormat="1" ht="13.15" customHeight="1" x14ac:dyDescent="0.2">
      <c r="A221" s="189" t="s">
        <v>1651</v>
      </c>
      <c r="B221" s="189" t="s">
        <v>40</v>
      </c>
      <c r="C221" s="189" t="s">
        <v>4014</v>
      </c>
      <c r="D221" s="189"/>
      <c r="E221" s="189" t="s">
        <v>820</v>
      </c>
      <c r="F221" s="189"/>
      <c r="H221" s="248" t="s">
        <v>820</v>
      </c>
      <c r="I221" s="189" t="s">
        <v>821</v>
      </c>
      <c r="J221" s="189" t="s">
        <v>1600</v>
      </c>
      <c r="L221" s="189"/>
    </row>
    <row r="222" spans="1:12" s="17" customFormat="1" ht="13.15" customHeight="1" x14ac:dyDescent="0.2">
      <c r="A222" s="189" t="s">
        <v>1652</v>
      </c>
      <c r="B222" s="189" t="s">
        <v>40</v>
      </c>
      <c r="C222" s="189" t="s">
        <v>4014</v>
      </c>
      <c r="D222" s="189"/>
      <c r="E222" s="189" t="s">
        <v>820</v>
      </c>
      <c r="F222" s="189"/>
      <c r="H222" s="248" t="s">
        <v>820</v>
      </c>
      <c r="I222" s="189" t="s">
        <v>821</v>
      </c>
      <c r="J222" s="189" t="s">
        <v>1600</v>
      </c>
      <c r="L222" s="189"/>
    </row>
    <row r="223" spans="1:12" s="17" customFormat="1" ht="13.15" customHeight="1" x14ac:dyDescent="0.2">
      <c r="A223" s="189" t="s">
        <v>1392</v>
      </c>
      <c r="B223" s="189" t="s">
        <v>114</v>
      </c>
      <c r="C223" s="189" t="s">
        <v>5239</v>
      </c>
      <c r="D223" s="189"/>
      <c r="E223" s="189" t="s">
        <v>820</v>
      </c>
      <c r="F223" s="189"/>
      <c r="H223" s="248" t="s">
        <v>115</v>
      </c>
      <c r="I223" s="189" t="s">
        <v>1172</v>
      </c>
      <c r="J223" s="189" t="s">
        <v>1393</v>
      </c>
      <c r="L223" s="189"/>
    </row>
    <row r="224" spans="1:12" s="17" customFormat="1" ht="13.15" customHeight="1" x14ac:dyDescent="0.2">
      <c r="A224" s="189" t="s">
        <v>1394</v>
      </c>
      <c r="B224" s="189" t="s">
        <v>40</v>
      </c>
      <c r="C224" s="189" t="s">
        <v>5238</v>
      </c>
      <c r="D224" s="189"/>
      <c r="E224" s="189" t="s">
        <v>820</v>
      </c>
      <c r="F224" s="189"/>
      <c r="H224" s="248" t="s">
        <v>820</v>
      </c>
      <c r="I224" s="189" t="s">
        <v>821</v>
      </c>
      <c r="J224" s="189" t="s">
        <v>1395</v>
      </c>
      <c r="L224" s="189"/>
    </row>
    <row r="225" spans="1:12" s="17" customFormat="1" ht="13.15" customHeight="1" x14ac:dyDescent="0.2">
      <c r="A225" s="189" t="s">
        <v>1396</v>
      </c>
      <c r="B225" s="189" t="s">
        <v>40</v>
      </c>
      <c r="C225" s="189" t="s">
        <v>5238</v>
      </c>
      <c r="D225" s="189"/>
      <c r="E225" s="189" t="s">
        <v>820</v>
      </c>
      <c r="F225" s="189"/>
      <c r="H225" s="248" t="s">
        <v>820</v>
      </c>
      <c r="I225" s="189" t="s">
        <v>821</v>
      </c>
      <c r="J225" s="189" t="s">
        <v>1395</v>
      </c>
      <c r="L225" s="189"/>
    </row>
    <row r="226" spans="1:12" s="17" customFormat="1" ht="13.15" customHeight="1" x14ac:dyDescent="0.2">
      <c r="A226" s="189" t="s">
        <v>1659</v>
      </c>
      <c r="B226" s="189" t="s">
        <v>40</v>
      </c>
      <c r="C226" s="189" t="s">
        <v>5238</v>
      </c>
      <c r="D226" s="189"/>
      <c r="E226" s="189" t="s">
        <v>820</v>
      </c>
      <c r="F226" s="189"/>
      <c r="H226" s="248" t="s">
        <v>820</v>
      </c>
      <c r="I226" s="189" t="s">
        <v>821</v>
      </c>
      <c r="J226" s="189" t="s">
        <v>1372</v>
      </c>
      <c r="L226" s="189"/>
    </row>
    <row r="227" spans="1:12" s="17" customFormat="1" ht="13.15" customHeight="1" x14ac:dyDescent="0.2">
      <c r="A227" s="189" t="s">
        <v>1397</v>
      </c>
      <c r="B227" s="189" t="s">
        <v>46</v>
      </c>
      <c r="C227" s="189" t="s">
        <v>4014</v>
      </c>
      <c r="D227" s="189"/>
      <c r="E227" s="189" t="s">
        <v>820</v>
      </c>
      <c r="F227" s="189"/>
      <c r="H227" s="40" t="str">
        <f>HYPERLINK("#'SCC.Enumerations'!A880","OrderSubType: Standard, Consignment, No Receipt ...")</f>
        <v>OrderSubType: Standard, Consignment, No Receipt ...</v>
      </c>
      <c r="I227" s="189" t="s">
        <v>48</v>
      </c>
      <c r="J227" s="189" t="s">
        <v>1398</v>
      </c>
      <c r="L227" s="189"/>
    </row>
    <row r="228" spans="1:12" s="17" customFormat="1" ht="13.15" customHeight="1" x14ac:dyDescent="0.2">
      <c r="A228" s="189" t="s">
        <v>1664</v>
      </c>
      <c r="B228" s="189" t="s">
        <v>40</v>
      </c>
      <c r="C228" s="189" t="s">
        <v>4019</v>
      </c>
      <c r="D228" s="189"/>
      <c r="E228" s="189" t="s">
        <v>820</v>
      </c>
      <c r="F228" s="189"/>
      <c r="H228" s="248" t="s">
        <v>820</v>
      </c>
      <c r="I228" s="189" t="s">
        <v>824</v>
      </c>
      <c r="J228" s="189" t="s">
        <v>1330</v>
      </c>
      <c r="L228" s="189"/>
    </row>
    <row r="229" spans="1:12" s="17" customFormat="1" ht="13.15" customHeight="1" x14ac:dyDescent="0.2">
      <c r="A229" s="189" t="s">
        <v>1771</v>
      </c>
      <c r="B229" s="189" t="s">
        <v>114</v>
      </c>
      <c r="C229" s="189"/>
      <c r="D229" s="189"/>
      <c r="E229" s="189" t="s">
        <v>820</v>
      </c>
      <c r="F229" s="189"/>
      <c r="H229" s="248" t="s">
        <v>115</v>
      </c>
      <c r="I229" s="189"/>
      <c r="J229" s="189" t="s">
        <v>820</v>
      </c>
      <c r="L229" s="189"/>
    </row>
    <row r="230" spans="1:12" s="17" customFormat="1" ht="13.15" customHeight="1" x14ac:dyDescent="0.2">
      <c r="A230" s="189" t="s">
        <v>1080</v>
      </c>
      <c r="B230" s="189" t="s">
        <v>262</v>
      </c>
      <c r="C230" s="189" t="s">
        <v>5239</v>
      </c>
      <c r="D230" s="189"/>
      <c r="E230" s="189" t="s">
        <v>820</v>
      </c>
      <c r="F230" s="189" t="s">
        <v>41</v>
      </c>
      <c r="G230" s="17">
        <v>150.51</v>
      </c>
      <c r="H230" s="248" t="s">
        <v>263</v>
      </c>
      <c r="I230" s="189" t="s">
        <v>820</v>
      </c>
      <c r="J230" s="189" t="s">
        <v>1772</v>
      </c>
      <c r="L230" s="189"/>
    </row>
    <row r="231" spans="1:12" s="17" customFormat="1" ht="13.15" customHeight="1" x14ac:dyDescent="0.2">
      <c r="A231" s="189" t="s">
        <v>1773</v>
      </c>
      <c r="B231" s="189" t="s">
        <v>262</v>
      </c>
      <c r="C231" s="189" t="s">
        <v>5238</v>
      </c>
      <c r="D231" s="189"/>
      <c r="E231" s="189" t="s">
        <v>820</v>
      </c>
      <c r="F231" s="189" t="s">
        <v>41</v>
      </c>
      <c r="G231" s="17">
        <v>150.51</v>
      </c>
      <c r="H231" s="248" t="s">
        <v>263</v>
      </c>
      <c r="I231" s="189" t="s">
        <v>820</v>
      </c>
      <c r="J231" s="189" t="s">
        <v>1774</v>
      </c>
      <c r="L231" s="189"/>
    </row>
    <row r="232" spans="1:12" s="17" customFormat="1" ht="13.15" customHeight="1" x14ac:dyDescent="0.2">
      <c r="A232" s="189" t="s">
        <v>1399</v>
      </c>
      <c r="B232" s="189" t="s">
        <v>40</v>
      </c>
      <c r="C232" s="189"/>
      <c r="D232" s="189"/>
      <c r="E232" s="189" t="s">
        <v>820</v>
      </c>
      <c r="F232" s="189"/>
      <c r="H232" s="248" t="s">
        <v>820</v>
      </c>
      <c r="I232" s="189"/>
      <c r="J232" s="189" t="s">
        <v>1775</v>
      </c>
      <c r="L232" s="189"/>
    </row>
    <row r="233" spans="1:12" s="17" customFormat="1" ht="13.15" customHeight="1" x14ac:dyDescent="0.2">
      <c r="A233" s="189" t="s">
        <v>1402</v>
      </c>
      <c r="B233" s="189" t="s">
        <v>40</v>
      </c>
      <c r="C233" s="189"/>
      <c r="D233" s="189"/>
      <c r="E233" s="189" t="s">
        <v>820</v>
      </c>
      <c r="F233" s="189"/>
      <c r="H233" s="248" t="s">
        <v>820</v>
      </c>
      <c r="I233" s="189"/>
      <c r="J233" s="189" t="s">
        <v>1776</v>
      </c>
      <c r="L233" s="189"/>
    </row>
    <row r="234" spans="1:12" s="17" customFormat="1" ht="13.15" customHeight="1" x14ac:dyDescent="0.2">
      <c r="A234" s="189" t="s">
        <v>1777</v>
      </c>
      <c r="B234" s="189" t="s">
        <v>46</v>
      </c>
      <c r="C234" s="189" t="s">
        <v>5238</v>
      </c>
      <c r="D234" s="189"/>
      <c r="E234" s="189" t="s">
        <v>820</v>
      </c>
      <c r="F234" s="189"/>
      <c r="H234" s="40" t="str">
        <f>HYPERLINK("#'OMS.Enumerations'!A1230","BuyerCollaborationReasonCode: DefaultReasonCode, AdjustedQuantity, AdjustedDates")</f>
        <v>BuyerCollaborationReasonCode: DefaultReasonCode, AdjustedQuantity, AdjustedDates</v>
      </c>
      <c r="I234" s="189" t="s">
        <v>48</v>
      </c>
      <c r="J234" s="189" t="s">
        <v>1778</v>
      </c>
      <c r="L234" s="189"/>
    </row>
    <row r="235" spans="1:12" s="17" customFormat="1" ht="13.15" customHeight="1" x14ac:dyDescent="0.2">
      <c r="A235" s="189" t="s">
        <v>1779</v>
      </c>
      <c r="B235" s="189" t="s">
        <v>40</v>
      </c>
      <c r="C235" s="189" t="s">
        <v>5238</v>
      </c>
      <c r="D235" s="189"/>
      <c r="E235" s="189" t="s">
        <v>820</v>
      </c>
      <c r="F235" s="189"/>
      <c r="H235" s="248" t="s">
        <v>820</v>
      </c>
      <c r="I235" s="189" t="s">
        <v>1703</v>
      </c>
      <c r="J235" s="189" t="s">
        <v>1780</v>
      </c>
      <c r="L235" s="189"/>
    </row>
    <row r="236" spans="1:12" s="17" customFormat="1" ht="13.15" customHeight="1" x14ac:dyDescent="0.2">
      <c r="A236" s="189" t="s">
        <v>1781</v>
      </c>
      <c r="B236" s="189" t="s">
        <v>40</v>
      </c>
      <c r="C236" s="189" t="s">
        <v>5238</v>
      </c>
      <c r="D236" s="189"/>
      <c r="E236" s="189" t="s">
        <v>820</v>
      </c>
      <c r="F236" s="189"/>
      <c r="H236" s="248" t="s">
        <v>820</v>
      </c>
      <c r="I236" s="189" t="s">
        <v>824</v>
      </c>
      <c r="J236" s="189" t="s">
        <v>1782</v>
      </c>
      <c r="L236" s="189"/>
    </row>
    <row r="237" spans="1:12" s="17" customFormat="1" ht="13.15" customHeight="1" x14ac:dyDescent="0.2">
      <c r="A237" s="189" t="s">
        <v>1783</v>
      </c>
      <c r="B237" s="189" t="s">
        <v>40</v>
      </c>
      <c r="C237" s="189" t="s">
        <v>5239</v>
      </c>
      <c r="D237" s="189"/>
      <c r="E237" s="189" t="s">
        <v>820</v>
      </c>
      <c r="F237" s="189"/>
      <c r="H237" s="248" t="s">
        <v>820</v>
      </c>
      <c r="I237" s="189" t="s">
        <v>824</v>
      </c>
      <c r="J237" s="189" t="s">
        <v>1784</v>
      </c>
      <c r="L237" s="189"/>
    </row>
    <row r="238" spans="1:12" s="17" customFormat="1" ht="13.15" customHeight="1" x14ac:dyDescent="0.2">
      <c r="A238" s="189" t="s">
        <v>1785</v>
      </c>
      <c r="B238" s="189" t="s">
        <v>40</v>
      </c>
      <c r="C238" s="189" t="s">
        <v>5239</v>
      </c>
      <c r="D238" s="189"/>
      <c r="E238" s="189" t="s">
        <v>820</v>
      </c>
      <c r="F238" s="189"/>
      <c r="H238" s="248" t="s">
        <v>820</v>
      </c>
      <c r="I238" s="189" t="s">
        <v>824</v>
      </c>
      <c r="J238" s="189" t="s">
        <v>1784</v>
      </c>
      <c r="L238" s="189"/>
    </row>
    <row r="239" spans="1:12" s="17" customFormat="1" ht="13.15" customHeight="1" x14ac:dyDescent="0.2">
      <c r="A239" s="189" t="s">
        <v>1786</v>
      </c>
      <c r="B239" s="189" t="s">
        <v>40</v>
      </c>
      <c r="C239" s="189" t="s">
        <v>5239</v>
      </c>
      <c r="D239" s="189"/>
      <c r="E239" s="189" t="s">
        <v>820</v>
      </c>
      <c r="F239" s="189"/>
      <c r="H239" s="248" t="s">
        <v>820</v>
      </c>
      <c r="I239" s="189" t="s">
        <v>824</v>
      </c>
      <c r="J239" s="189" t="s">
        <v>1784</v>
      </c>
      <c r="L239" s="189"/>
    </row>
    <row r="240" spans="1:12" s="17" customFormat="1" ht="13.15" customHeight="1" x14ac:dyDescent="0.2">
      <c r="A240" s="189" t="s">
        <v>1787</v>
      </c>
      <c r="B240" s="189" t="s">
        <v>40</v>
      </c>
      <c r="C240" s="189" t="s">
        <v>5239</v>
      </c>
      <c r="D240" s="189"/>
      <c r="E240" s="189" t="s">
        <v>820</v>
      </c>
      <c r="F240" s="189"/>
      <c r="H240" s="248" t="s">
        <v>820</v>
      </c>
      <c r="I240" s="189" t="s">
        <v>824</v>
      </c>
      <c r="J240" s="189" t="s">
        <v>1784</v>
      </c>
      <c r="L240" s="189"/>
    </row>
    <row r="241" spans="1:12" s="17" customFormat="1" ht="13.15" customHeight="1" x14ac:dyDescent="0.2">
      <c r="A241" s="189" t="s">
        <v>1788</v>
      </c>
      <c r="B241" s="189" t="s">
        <v>40</v>
      </c>
      <c r="C241" s="189" t="s">
        <v>5239</v>
      </c>
      <c r="D241" s="189"/>
      <c r="E241" s="189" t="s">
        <v>820</v>
      </c>
      <c r="F241" s="189"/>
      <c r="H241" s="248" t="s">
        <v>820</v>
      </c>
      <c r="I241" s="189" t="s">
        <v>824</v>
      </c>
      <c r="J241" s="189" t="s">
        <v>1784</v>
      </c>
      <c r="L241" s="189"/>
    </row>
    <row r="242" spans="1:12" s="17" customFormat="1" ht="13.15" customHeight="1" x14ac:dyDescent="0.2">
      <c r="A242" s="189" t="s">
        <v>1789</v>
      </c>
      <c r="B242" s="189" t="s">
        <v>40</v>
      </c>
      <c r="C242" s="189" t="s">
        <v>5239</v>
      </c>
      <c r="D242" s="189"/>
      <c r="E242" s="189" t="s">
        <v>820</v>
      </c>
      <c r="F242" s="189"/>
      <c r="H242" s="248" t="s">
        <v>820</v>
      </c>
      <c r="I242" s="189" t="s">
        <v>821</v>
      </c>
      <c r="J242" s="189" t="s">
        <v>1784</v>
      </c>
      <c r="L242" s="189"/>
    </row>
    <row r="243" spans="1:12" s="17" customFormat="1" ht="13.15" customHeight="1" x14ac:dyDescent="0.2">
      <c r="A243" s="189" t="s">
        <v>1790</v>
      </c>
      <c r="B243" s="189" t="s">
        <v>40</v>
      </c>
      <c r="C243" s="189" t="s">
        <v>5239</v>
      </c>
      <c r="D243" s="189"/>
      <c r="E243" s="189" t="s">
        <v>820</v>
      </c>
      <c r="F243" s="189"/>
      <c r="H243" s="248" t="s">
        <v>820</v>
      </c>
      <c r="I243" s="189" t="s">
        <v>824</v>
      </c>
      <c r="J243" s="189" t="s">
        <v>1784</v>
      </c>
      <c r="L243" s="189"/>
    </row>
    <row r="244" spans="1:12" s="17" customFormat="1" ht="13.15" customHeight="1" x14ac:dyDescent="0.2">
      <c r="A244" s="189" t="s">
        <v>1791</v>
      </c>
      <c r="B244" s="189" t="s">
        <v>40</v>
      </c>
      <c r="C244" s="189" t="s">
        <v>5239</v>
      </c>
      <c r="D244" s="189"/>
      <c r="E244" s="189" t="s">
        <v>820</v>
      </c>
      <c r="F244" s="189"/>
      <c r="H244" s="248" t="s">
        <v>820</v>
      </c>
      <c r="I244" s="189" t="s">
        <v>824</v>
      </c>
      <c r="J244" s="189" t="s">
        <v>1792</v>
      </c>
      <c r="L244" s="189"/>
    </row>
    <row r="245" spans="1:12" s="17" customFormat="1" ht="13.15" customHeight="1" x14ac:dyDescent="0.25">
      <c r="A245" s="254" t="s">
        <v>5271</v>
      </c>
      <c r="B245" s="189" t="s">
        <v>40</v>
      </c>
      <c r="C245" s="189" t="s">
        <v>4014</v>
      </c>
      <c r="D245" s="189" t="s">
        <v>41</v>
      </c>
      <c r="E245" s="189"/>
      <c r="F245" s="189"/>
      <c r="H245" s="248"/>
      <c r="I245" s="189"/>
      <c r="J245" s="189" t="s">
        <v>5272</v>
      </c>
      <c r="L245" s="189"/>
    </row>
    <row r="246" spans="1:12" s="17" customFormat="1" ht="13.15" customHeight="1" x14ac:dyDescent="0.25">
      <c r="A246" s="254" t="s">
        <v>5273</v>
      </c>
      <c r="B246" s="189" t="s">
        <v>40</v>
      </c>
      <c r="C246" s="189" t="s">
        <v>4014</v>
      </c>
      <c r="D246" s="189"/>
      <c r="E246" s="189"/>
      <c r="F246" s="189"/>
      <c r="H246" s="248"/>
      <c r="I246" s="189"/>
      <c r="J246" s="189" t="s">
        <v>5272</v>
      </c>
      <c r="L246" s="189"/>
    </row>
    <row r="247" spans="1:12" s="17" customFormat="1" ht="13.15" customHeight="1" x14ac:dyDescent="0.25">
      <c r="A247" s="254" t="s">
        <v>5274</v>
      </c>
      <c r="B247" s="189" t="s">
        <v>40</v>
      </c>
      <c r="C247" s="189" t="s">
        <v>4014</v>
      </c>
      <c r="D247" s="189"/>
      <c r="E247" s="189"/>
      <c r="F247" s="189"/>
      <c r="H247" s="248"/>
      <c r="I247" s="189"/>
      <c r="J247" s="189" t="s">
        <v>5272</v>
      </c>
      <c r="L247" s="189"/>
    </row>
    <row r="248" spans="1:12" s="17" customFormat="1" ht="13.15" customHeight="1" x14ac:dyDescent="0.25">
      <c r="A248" s="254" t="s">
        <v>5275</v>
      </c>
      <c r="B248" s="189" t="s">
        <v>40</v>
      </c>
      <c r="C248" s="189" t="s">
        <v>4014</v>
      </c>
      <c r="D248" s="189"/>
      <c r="E248" s="189"/>
      <c r="F248" s="189"/>
      <c r="H248" s="248"/>
      <c r="I248" s="189"/>
      <c r="J248" s="189" t="s">
        <v>5272</v>
      </c>
      <c r="L248" s="189"/>
    </row>
    <row r="249" spans="1:12" s="17" customFormat="1" ht="13.15" customHeight="1" x14ac:dyDescent="0.25">
      <c r="A249" s="254" t="s">
        <v>5276</v>
      </c>
      <c r="B249" s="189" t="s">
        <v>40</v>
      </c>
      <c r="C249" s="189" t="s">
        <v>4014</v>
      </c>
      <c r="D249" s="189"/>
      <c r="E249" s="189"/>
      <c r="F249" s="189"/>
      <c r="H249" s="248"/>
      <c r="I249" s="189"/>
      <c r="J249" s="189" t="s">
        <v>5272</v>
      </c>
      <c r="L249" s="189"/>
    </row>
    <row r="250" spans="1:12" s="17" customFormat="1" ht="13.15" customHeight="1" x14ac:dyDescent="0.25">
      <c r="A250" s="254" t="s">
        <v>5277</v>
      </c>
      <c r="B250" s="189" t="s">
        <v>40</v>
      </c>
      <c r="C250" s="189" t="s">
        <v>4014</v>
      </c>
      <c r="D250" s="189"/>
      <c r="E250" s="189"/>
      <c r="F250" s="189"/>
      <c r="H250" s="248"/>
      <c r="I250" s="189"/>
      <c r="J250" s="189" t="s">
        <v>5272</v>
      </c>
      <c r="L250" s="189"/>
    </row>
    <row r="251" spans="1:12" s="17" customFormat="1" ht="13.15" customHeight="1" x14ac:dyDescent="0.25">
      <c r="A251" s="254" t="s">
        <v>5278</v>
      </c>
      <c r="B251" s="189" t="s">
        <v>40</v>
      </c>
      <c r="C251" s="189" t="s">
        <v>4014</v>
      </c>
      <c r="D251" s="189"/>
      <c r="E251" s="189"/>
      <c r="F251" s="189"/>
      <c r="H251" s="248"/>
      <c r="I251" s="189"/>
      <c r="J251" s="189" t="s">
        <v>5272</v>
      </c>
      <c r="L251" s="189"/>
    </row>
    <row r="252" spans="1:12" s="17" customFormat="1" ht="13.15" customHeight="1" x14ac:dyDescent="0.25">
      <c r="A252" s="254" t="s">
        <v>5279</v>
      </c>
      <c r="B252" s="189" t="s">
        <v>40</v>
      </c>
      <c r="C252" s="189" t="s">
        <v>4014</v>
      </c>
      <c r="D252" s="189" t="s">
        <v>41</v>
      </c>
      <c r="E252" s="189"/>
      <c r="F252" s="189"/>
      <c r="H252" s="248"/>
      <c r="I252" s="189"/>
      <c r="J252" s="189" t="s">
        <v>5280</v>
      </c>
      <c r="L252" s="189"/>
    </row>
    <row r="253" spans="1:12" s="17" customFormat="1" ht="13.15" customHeight="1" x14ac:dyDescent="0.25">
      <c r="A253" s="254" t="s">
        <v>5281</v>
      </c>
      <c r="B253" s="189" t="s">
        <v>40</v>
      </c>
      <c r="C253" s="189" t="s">
        <v>4014</v>
      </c>
      <c r="D253" s="189"/>
      <c r="E253" s="189"/>
      <c r="F253" s="189"/>
      <c r="H253" s="248"/>
      <c r="I253" s="189"/>
      <c r="J253" s="189" t="s">
        <v>5280</v>
      </c>
      <c r="L253" s="189"/>
    </row>
    <row r="254" spans="1:12" s="17" customFormat="1" ht="13.15" customHeight="1" x14ac:dyDescent="0.25">
      <c r="A254" s="254" t="s">
        <v>5282</v>
      </c>
      <c r="B254" s="189" t="s">
        <v>40</v>
      </c>
      <c r="C254" s="189" t="s">
        <v>4014</v>
      </c>
      <c r="D254" s="189"/>
      <c r="E254" s="189"/>
      <c r="F254" s="189"/>
      <c r="H254" s="248"/>
      <c r="I254" s="189"/>
      <c r="J254" s="189" t="s">
        <v>5280</v>
      </c>
      <c r="L254" s="189"/>
    </row>
    <row r="255" spans="1:12" s="17" customFormat="1" ht="13.15" customHeight="1" x14ac:dyDescent="0.25">
      <c r="A255" s="254" t="s">
        <v>5283</v>
      </c>
      <c r="B255" s="189" t="s">
        <v>40</v>
      </c>
      <c r="C255" s="189" t="s">
        <v>4014</v>
      </c>
      <c r="D255" s="189"/>
      <c r="E255" s="189"/>
      <c r="F255" s="189"/>
      <c r="H255" s="248"/>
      <c r="I255" s="189"/>
      <c r="J255" s="189" t="s">
        <v>5280</v>
      </c>
      <c r="L255" s="189"/>
    </row>
    <row r="256" spans="1:12" s="17" customFormat="1" ht="13.15" customHeight="1" x14ac:dyDescent="0.25">
      <c r="A256" s="254" t="s">
        <v>5284</v>
      </c>
      <c r="B256" s="189" t="s">
        <v>40</v>
      </c>
      <c r="C256" s="189" t="s">
        <v>4014</v>
      </c>
      <c r="D256" s="189"/>
      <c r="E256" s="189"/>
      <c r="F256" s="189"/>
      <c r="H256" s="248"/>
      <c r="I256" s="189"/>
      <c r="J256" s="189" t="s">
        <v>5280</v>
      </c>
      <c r="L256" s="189"/>
    </row>
    <row r="257" spans="1:12" s="17" customFormat="1" ht="13.15" customHeight="1" x14ac:dyDescent="0.25">
      <c r="A257" s="254" t="s">
        <v>5285</v>
      </c>
      <c r="B257" s="189" t="s">
        <v>40</v>
      </c>
      <c r="C257" s="189" t="s">
        <v>4014</v>
      </c>
      <c r="D257" s="189"/>
      <c r="E257" s="189"/>
      <c r="F257" s="189"/>
      <c r="H257" s="248"/>
      <c r="I257" s="189"/>
      <c r="J257" s="189" t="s">
        <v>5280</v>
      </c>
      <c r="L257" s="189"/>
    </row>
    <row r="258" spans="1:12" s="17" customFormat="1" ht="13.15" customHeight="1" x14ac:dyDescent="0.25">
      <c r="A258" s="254" t="s">
        <v>5286</v>
      </c>
      <c r="B258" s="189" t="s">
        <v>40</v>
      </c>
      <c r="C258" s="189" t="s">
        <v>4014</v>
      </c>
      <c r="D258" s="189"/>
      <c r="E258" s="189"/>
      <c r="F258" s="189"/>
      <c r="H258" s="248"/>
      <c r="I258" s="189"/>
      <c r="J258" s="189" t="s">
        <v>5280</v>
      </c>
      <c r="L258" s="189"/>
    </row>
    <row r="259" spans="1:12" s="17" customFormat="1" ht="13.15" customHeight="1" x14ac:dyDescent="0.25">
      <c r="A259" s="254" t="s">
        <v>5287</v>
      </c>
      <c r="B259" s="189" t="s">
        <v>40</v>
      </c>
      <c r="C259" s="189" t="s">
        <v>4019</v>
      </c>
      <c r="D259" s="189"/>
      <c r="E259" s="189"/>
      <c r="F259" s="189"/>
      <c r="H259" s="248"/>
      <c r="I259" s="189"/>
      <c r="J259" s="189" t="s">
        <v>5288</v>
      </c>
      <c r="L259" s="189"/>
    </row>
    <row r="260" spans="1:12" s="17" customFormat="1" ht="13.15" customHeight="1" x14ac:dyDescent="0.25">
      <c r="A260" s="254" t="s">
        <v>5289</v>
      </c>
      <c r="B260" s="189" t="s">
        <v>114</v>
      </c>
      <c r="C260" s="189" t="s">
        <v>4014</v>
      </c>
      <c r="D260" s="189"/>
      <c r="E260" s="189"/>
      <c r="F260" s="189"/>
      <c r="H260" s="248" t="s">
        <v>115</v>
      </c>
      <c r="I260" s="189"/>
      <c r="J260" s="189" t="s">
        <v>5290</v>
      </c>
      <c r="L260" s="189"/>
    </row>
    <row r="261" spans="1:12" s="17" customFormat="1" ht="13.15" customHeight="1" x14ac:dyDescent="0.25">
      <c r="A261" s="254" t="s">
        <v>5291</v>
      </c>
      <c r="B261" s="189" t="s">
        <v>40</v>
      </c>
      <c r="C261" s="189" t="s">
        <v>4014</v>
      </c>
      <c r="D261" s="189"/>
      <c r="E261" s="189"/>
      <c r="F261" s="189"/>
      <c r="H261" s="248"/>
      <c r="I261" s="189"/>
      <c r="J261" s="189" t="s">
        <v>5292</v>
      </c>
      <c r="L261" s="189"/>
    </row>
    <row r="262" spans="1:12" s="17" customFormat="1" ht="13.15" customHeight="1" x14ac:dyDescent="0.25">
      <c r="A262" s="254" t="s">
        <v>5293</v>
      </c>
      <c r="B262" s="189" t="s">
        <v>40</v>
      </c>
      <c r="C262" s="189" t="s">
        <v>4014</v>
      </c>
      <c r="D262" s="189"/>
      <c r="E262" s="189"/>
      <c r="F262" s="189"/>
      <c r="H262" s="248"/>
      <c r="I262" s="189"/>
      <c r="J262" s="189" t="s">
        <v>5292</v>
      </c>
      <c r="L262" s="189"/>
    </row>
    <row r="263" spans="1:12" s="17" customFormat="1" ht="13.15" customHeight="1" x14ac:dyDescent="0.25">
      <c r="A263" s="254" t="s">
        <v>5294</v>
      </c>
      <c r="B263" s="189" t="s">
        <v>40</v>
      </c>
      <c r="C263" s="189" t="s">
        <v>4014</v>
      </c>
      <c r="D263" s="189"/>
      <c r="E263" s="189"/>
      <c r="F263" s="189"/>
      <c r="H263" s="248"/>
      <c r="I263" s="189"/>
      <c r="J263" s="189" t="s">
        <v>5292</v>
      </c>
      <c r="L263" s="189"/>
    </row>
    <row r="264" spans="1:12" s="17" customFormat="1" ht="51" x14ac:dyDescent="0.2">
      <c r="A264" s="255" t="s">
        <v>5234</v>
      </c>
      <c r="B264" s="189" t="s">
        <v>46</v>
      </c>
      <c r="C264" s="189"/>
      <c r="D264" s="189"/>
      <c r="E264" s="189"/>
      <c r="F264" s="189"/>
      <c r="H264" s="16" t="s">
        <v>5295</v>
      </c>
      <c r="I264" s="189" t="s">
        <v>48</v>
      </c>
      <c r="J264" s="16"/>
      <c r="L264" s="189"/>
    </row>
  </sheetData>
  <autoFilter ref="A1:J244" xr:uid="{65A01C01-DB21-4A84-95F1-5B09B97063C3}"/>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E94D-FEC2-402C-AAC0-235D5F40B817}">
  <dimension ref="A1:J244"/>
  <sheetViews>
    <sheetView workbookViewId="0">
      <pane ySplit="1" topLeftCell="A2" activePane="bottomLeft" state="frozen"/>
      <selection pane="bottomLeft" activeCell="A9" sqref="A9"/>
    </sheetView>
  </sheetViews>
  <sheetFormatPr defaultColWidth="9.140625" defaultRowHeight="12.75" x14ac:dyDescent="0.2"/>
  <cols>
    <col min="1" max="1" width="43.42578125" style="32" bestFit="1" customWidth="1"/>
    <col min="2" max="2" width="23.42578125" style="32" bestFit="1" customWidth="1"/>
    <col min="3" max="3" width="9.140625" style="32"/>
    <col min="4" max="4" width="15.42578125" style="32" bestFit="1" customWidth="1"/>
    <col min="5" max="5" width="50.42578125" style="33" bestFit="1" customWidth="1"/>
    <col min="6" max="6" width="49.42578125" style="52" customWidth="1"/>
    <col min="7" max="7" width="16.42578125" style="33" bestFit="1" customWidth="1"/>
    <col min="8" max="8" width="255.42578125" style="32" bestFit="1" customWidth="1"/>
    <col min="9" max="9" width="16.42578125" style="33" bestFit="1" customWidth="1"/>
    <col min="10" max="10" width="24.42578125" style="32" bestFit="1" customWidth="1"/>
    <col min="11" max="16384" width="9.140625" style="32"/>
  </cols>
  <sheetData>
    <row r="1" spans="1:10" ht="13.35" customHeight="1" x14ac:dyDescent="0.2">
      <c r="A1" s="51" t="s">
        <v>32</v>
      </c>
      <c r="B1" s="51" t="s">
        <v>33</v>
      </c>
      <c r="C1" s="51" t="s">
        <v>34</v>
      </c>
      <c r="D1" s="51" t="s">
        <v>3</v>
      </c>
      <c r="E1" s="53" t="s">
        <v>35</v>
      </c>
      <c r="F1" s="54" t="s">
        <v>36</v>
      </c>
      <c r="G1" s="51" t="s">
        <v>37</v>
      </c>
      <c r="H1" s="51" t="s">
        <v>38</v>
      </c>
      <c r="I1" s="55"/>
      <c r="J1" s="56"/>
    </row>
    <row r="2" spans="1:10" ht="13.35" customHeight="1" x14ac:dyDescent="0.2">
      <c r="A2" s="32" t="s">
        <v>1084</v>
      </c>
      <c r="B2" s="32" t="s">
        <v>40</v>
      </c>
      <c r="C2" s="32" t="s">
        <v>41</v>
      </c>
      <c r="D2" s="32" t="s">
        <v>41</v>
      </c>
      <c r="E2" s="33" t="s">
        <v>1665</v>
      </c>
      <c r="F2" s="52" t="s">
        <v>820</v>
      </c>
      <c r="G2" s="32"/>
      <c r="H2" s="32" t="s">
        <v>1666</v>
      </c>
    </row>
    <row r="3" spans="1:10" ht="13.35" customHeight="1" x14ac:dyDescent="0.2">
      <c r="A3" s="32" t="s">
        <v>1086</v>
      </c>
      <c r="B3" s="32" t="s">
        <v>40</v>
      </c>
      <c r="C3" s="32" t="s">
        <v>820</v>
      </c>
      <c r="D3" s="32" t="s">
        <v>41</v>
      </c>
      <c r="E3" s="33" t="s">
        <v>864</v>
      </c>
      <c r="F3" s="52" t="s">
        <v>820</v>
      </c>
      <c r="G3" s="32" t="s">
        <v>821</v>
      </c>
      <c r="H3" s="32" t="s">
        <v>1088</v>
      </c>
    </row>
    <row r="4" spans="1:10" ht="13.35" customHeight="1" x14ac:dyDescent="0.2">
      <c r="A4" s="32" t="s">
        <v>1089</v>
      </c>
      <c r="B4" s="32" t="s">
        <v>40</v>
      </c>
      <c r="C4" s="32" t="s">
        <v>820</v>
      </c>
      <c r="D4" s="32" t="s">
        <v>41</v>
      </c>
      <c r="E4" s="33" t="s">
        <v>1540</v>
      </c>
      <c r="F4" s="52" t="s">
        <v>820</v>
      </c>
      <c r="G4" s="32" t="s">
        <v>821</v>
      </c>
      <c r="H4" s="32" t="s">
        <v>1088</v>
      </c>
    </row>
    <row r="5" spans="1:10" ht="13.35" customHeight="1" x14ac:dyDescent="0.2">
      <c r="A5" s="32" t="s">
        <v>1090</v>
      </c>
      <c r="B5" s="32" t="s">
        <v>40</v>
      </c>
      <c r="C5" s="32" t="s">
        <v>41</v>
      </c>
      <c r="D5" s="32" t="s">
        <v>41</v>
      </c>
      <c r="E5" s="33" t="s">
        <v>864</v>
      </c>
      <c r="F5" s="52" t="s">
        <v>820</v>
      </c>
      <c r="G5" s="32" t="s">
        <v>821</v>
      </c>
      <c r="H5" s="32" t="s">
        <v>1091</v>
      </c>
    </row>
    <row r="6" spans="1:10" ht="13.35" customHeight="1" x14ac:dyDescent="0.2">
      <c r="A6" s="32" t="s">
        <v>1092</v>
      </c>
      <c r="B6" s="32" t="s">
        <v>40</v>
      </c>
      <c r="C6" s="32" t="s">
        <v>41</v>
      </c>
      <c r="D6" s="32" t="s">
        <v>41</v>
      </c>
      <c r="E6" s="33" t="s">
        <v>1540</v>
      </c>
      <c r="F6" s="52" t="s">
        <v>820</v>
      </c>
      <c r="G6" s="32" t="s">
        <v>821</v>
      </c>
      <c r="H6" s="32" t="s">
        <v>1093</v>
      </c>
    </row>
    <row r="7" spans="1:10" ht="13.35" customHeight="1" x14ac:dyDescent="0.2">
      <c r="A7" s="32" t="s">
        <v>1094</v>
      </c>
      <c r="B7" s="32" t="s">
        <v>40</v>
      </c>
      <c r="C7" s="32" t="s">
        <v>820</v>
      </c>
      <c r="D7" s="32" t="s">
        <v>41</v>
      </c>
      <c r="E7" s="33" t="s">
        <v>864</v>
      </c>
      <c r="F7" s="52" t="s">
        <v>820</v>
      </c>
      <c r="G7" s="32" t="s">
        <v>821</v>
      </c>
      <c r="H7" s="32" t="s">
        <v>1095</v>
      </c>
    </row>
    <row r="8" spans="1:10" ht="13.35" customHeight="1" x14ac:dyDescent="0.2">
      <c r="A8" s="32" t="s">
        <v>1096</v>
      </c>
      <c r="B8" s="32" t="s">
        <v>40</v>
      </c>
      <c r="C8" s="32" t="s">
        <v>820</v>
      </c>
      <c r="D8" s="32" t="s">
        <v>41</v>
      </c>
      <c r="E8" s="33" t="s">
        <v>1540</v>
      </c>
      <c r="F8" s="52" t="s">
        <v>820</v>
      </c>
      <c r="G8" s="32" t="s">
        <v>821</v>
      </c>
      <c r="H8" s="32" t="s">
        <v>1097</v>
      </c>
    </row>
    <row r="9" spans="1:10" ht="13.35" customHeight="1" x14ac:dyDescent="0.2">
      <c r="A9" s="32" t="s">
        <v>622</v>
      </c>
      <c r="B9" s="32" t="s">
        <v>40</v>
      </c>
      <c r="C9" s="32" t="s">
        <v>820</v>
      </c>
      <c r="D9" s="32" t="s">
        <v>41</v>
      </c>
      <c r="E9" s="33" t="s">
        <v>1544</v>
      </c>
      <c r="F9" s="52" t="s">
        <v>820</v>
      </c>
      <c r="G9" s="32" t="s">
        <v>821</v>
      </c>
      <c r="H9" s="32" t="s">
        <v>1099</v>
      </c>
    </row>
    <row r="10" spans="1:10" ht="13.35" customHeight="1" x14ac:dyDescent="0.2">
      <c r="A10" s="32" t="s">
        <v>624</v>
      </c>
      <c r="B10" s="32" t="s">
        <v>40</v>
      </c>
      <c r="C10" s="32" t="s">
        <v>820</v>
      </c>
      <c r="D10" s="32" t="s">
        <v>41</v>
      </c>
      <c r="E10" s="33" t="s">
        <v>1546</v>
      </c>
      <c r="F10" s="52" t="s">
        <v>820</v>
      </c>
      <c r="G10" s="32" t="s">
        <v>821</v>
      </c>
      <c r="H10" s="32" t="s">
        <v>1100</v>
      </c>
    </row>
    <row r="11" spans="1:10" ht="13.35" customHeight="1" x14ac:dyDescent="0.2">
      <c r="A11" s="32" t="s">
        <v>1281</v>
      </c>
      <c r="B11" s="32" t="s">
        <v>40</v>
      </c>
      <c r="C11" s="32" t="s">
        <v>41</v>
      </c>
      <c r="D11" s="32" t="s">
        <v>41</v>
      </c>
      <c r="E11" s="33" t="s">
        <v>956</v>
      </c>
      <c r="F11" s="52" t="s">
        <v>820</v>
      </c>
      <c r="G11" s="32" t="s">
        <v>1102</v>
      </c>
      <c r="H11" s="32" t="s">
        <v>1667</v>
      </c>
    </row>
    <row r="12" spans="1:10" ht="13.35" customHeight="1" x14ac:dyDescent="0.2">
      <c r="A12" s="32" t="s">
        <v>1101</v>
      </c>
      <c r="B12" s="32" t="s">
        <v>40</v>
      </c>
      <c r="F12" s="52" t="s">
        <v>820</v>
      </c>
      <c r="G12" s="32" t="s">
        <v>1102</v>
      </c>
      <c r="H12" s="32" t="s">
        <v>1668</v>
      </c>
    </row>
    <row r="13" spans="1:10" ht="13.35" customHeight="1" x14ac:dyDescent="0.2">
      <c r="A13" s="32" t="s">
        <v>1104</v>
      </c>
      <c r="B13" s="32" t="s">
        <v>40</v>
      </c>
      <c r="C13" s="32" t="s">
        <v>820</v>
      </c>
      <c r="D13" s="32" t="s">
        <v>41</v>
      </c>
      <c r="E13" s="33" t="s">
        <v>1544</v>
      </c>
      <c r="F13" s="52" t="s">
        <v>820</v>
      </c>
      <c r="G13" s="32" t="s">
        <v>821</v>
      </c>
      <c r="H13" s="32" t="s">
        <v>1105</v>
      </c>
    </row>
    <row r="14" spans="1:10" s="33" customFormat="1" ht="13.35" customHeight="1" x14ac:dyDescent="0.2">
      <c r="A14" s="32" t="s">
        <v>1106</v>
      </c>
      <c r="B14" s="32" t="s">
        <v>40</v>
      </c>
      <c r="C14" s="32" t="s">
        <v>820</v>
      </c>
      <c r="D14" s="32" t="s">
        <v>41</v>
      </c>
      <c r="E14" s="33" t="s">
        <v>1546</v>
      </c>
      <c r="F14" s="52" t="s">
        <v>820</v>
      </c>
      <c r="G14" s="32" t="s">
        <v>821</v>
      </c>
      <c r="H14" s="32" t="s">
        <v>1107</v>
      </c>
      <c r="J14" s="32"/>
    </row>
    <row r="15" spans="1:10" s="33" customFormat="1" ht="13.35" customHeight="1" x14ac:dyDescent="0.2">
      <c r="A15" s="32" t="s">
        <v>1108</v>
      </c>
      <c r="B15" s="32" t="s">
        <v>40</v>
      </c>
      <c r="C15" s="32" t="s">
        <v>41</v>
      </c>
      <c r="D15" s="32" t="s">
        <v>41</v>
      </c>
      <c r="E15" s="33" t="s">
        <v>864</v>
      </c>
      <c r="F15" s="52" t="s">
        <v>820</v>
      </c>
      <c r="G15" s="32" t="s">
        <v>821</v>
      </c>
      <c r="H15" s="32" t="s">
        <v>1109</v>
      </c>
      <c r="J15" s="32"/>
    </row>
    <row r="16" spans="1:10" s="33" customFormat="1" ht="13.35" customHeight="1" x14ac:dyDescent="0.2">
      <c r="A16" s="32" t="s">
        <v>1110</v>
      </c>
      <c r="B16" s="32" t="s">
        <v>40</v>
      </c>
      <c r="C16" s="32" t="s">
        <v>41</v>
      </c>
      <c r="D16" s="32" t="s">
        <v>41</v>
      </c>
      <c r="E16" s="33" t="s">
        <v>1540</v>
      </c>
      <c r="F16" s="52" t="s">
        <v>820</v>
      </c>
      <c r="G16" s="32" t="s">
        <v>821</v>
      </c>
      <c r="H16" s="32" t="s">
        <v>1111</v>
      </c>
      <c r="J16" s="32"/>
    </row>
    <row r="17" spans="1:10" s="33" customFormat="1" ht="13.35" customHeight="1" x14ac:dyDescent="0.2">
      <c r="A17" s="32" t="s">
        <v>1112</v>
      </c>
      <c r="B17" s="32" t="s">
        <v>40</v>
      </c>
      <c r="C17" s="32" t="s">
        <v>41</v>
      </c>
      <c r="D17" s="32" t="s">
        <v>41</v>
      </c>
      <c r="E17" s="33">
        <v>90994</v>
      </c>
      <c r="F17" s="52" t="s">
        <v>820</v>
      </c>
      <c r="G17" s="32" t="s">
        <v>824</v>
      </c>
      <c r="H17" s="32" t="s">
        <v>1113</v>
      </c>
      <c r="J17" s="32"/>
    </row>
    <row r="18" spans="1:10" s="33" customFormat="1" ht="13.35" customHeight="1" x14ac:dyDescent="0.2">
      <c r="A18" s="32" t="s">
        <v>1114</v>
      </c>
      <c r="B18" s="32" t="s">
        <v>40</v>
      </c>
      <c r="C18" s="32" t="s">
        <v>71</v>
      </c>
      <c r="D18" s="32" t="s">
        <v>41</v>
      </c>
      <c r="E18" s="33" t="s">
        <v>864</v>
      </c>
      <c r="F18" s="52" t="s">
        <v>820</v>
      </c>
      <c r="G18" s="32" t="s">
        <v>821</v>
      </c>
      <c r="H18" s="32" t="s">
        <v>1669</v>
      </c>
      <c r="J18" s="32"/>
    </row>
    <row r="19" spans="1:10" s="33" customFormat="1" ht="13.35" customHeight="1" x14ac:dyDescent="0.2">
      <c r="A19" s="32" t="s">
        <v>1116</v>
      </c>
      <c r="B19" s="32" t="s">
        <v>40</v>
      </c>
      <c r="C19" s="32" t="s">
        <v>71</v>
      </c>
      <c r="D19" s="32" t="s">
        <v>41</v>
      </c>
      <c r="E19" s="33" t="s">
        <v>1540</v>
      </c>
      <c r="F19" s="52" t="s">
        <v>820</v>
      </c>
      <c r="G19" s="32" t="s">
        <v>821</v>
      </c>
      <c r="H19" s="32" t="s">
        <v>1670</v>
      </c>
      <c r="J19" s="32"/>
    </row>
    <row r="20" spans="1:10" s="33" customFormat="1" ht="13.35" customHeight="1" x14ac:dyDescent="0.2">
      <c r="A20" s="32" t="s">
        <v>1118</v>
      </c>
      <c r="B20" s="32" t="s">
        <v>40</v>
      </c>
      <c r="C20" s="32" t="s">
        <v>71</v>
      </c>
      <c r="D20" s="32" t="s">
        <v>41</v>
      </c>
      <c r="E20" s="33" t="s">
        <v>1671</v>
      </c>
      <c r="F20" s="52" t="s">
        <v>820</v>
      </c>
      <c r="G20" s="32" t="s">
        <v>1119</v>
      </c>
      <c r="H20" s="32" t="s">
        <v>1672</v>
      </c>
      <c r="J20" s="32"/>
    </row>
    <row r="21" spans="1:10" s="33" customFormat="1" ht="13.35" customHeight="1" x14ac:dyDescent="0.2">
      <c r="A21" s="32" t="s">
        <v>1123</v>
      </c>
      <c r="B21" s="32" t="s">
        <v>40</v>
      </c>
      <c r="C21" s="32" t="s">
        <v>71</v>
      </c>
      <c r="D21" s="32" t="s">
        <v>41</v>
      </c>
      <c r="E21" s="33" t="s">
        <v>203</v>
      </c>
      <c r="F21" s="52" t="s">
        <v>820</v>
      </c>
      <c r="G21" s="32"/>
      <c r="H21" s="32" t="s">
        <v>1673</v>
      </c>
      <c r="J21" s="32"/>
    </row>
    <row r="22" spans="1:10" s="33" customFormat="1" ht="13.35" customHeight="1" x14ac:dyDescent="0.2">
      <c r="A22" s="32" t="s">
        <v>1125</v>
      </c>
      <c r="B22" s="32" t="s">
        <v>40</v>
      </c>
      <c r="C22" s="32" t="s">
        <v>820</v>
      </c>
      <c r="D22" s="32" t="s">
        <v>71</v>
      </c>
      <c r="E22" s="33" t="s">
        <v>205</v>
      </c>
      <c r="F22" s="52" t="s">
        <v>820</v>
      </c>
      <c r="G22" s="32"/>
      <c r="H22" s="32" t="s">
        <v>1124</v>
      </c>
      <c r="J22" s="32"/>
    </row>
    <row r="23" spans="1:10" s="33" customFormat="1" ht="13.35" customHeight="1" x14ac:dyDescent="0.2">
      <c r="A23" s="32" t="s">
        <v>1126</v>
      </c>
      <c r="B23" s="32" t="s">
        <v>40</v>
      </c>
      <c r="C23" s="32" t="s">
        <v>71</v>
      </c>
      <c r="D23" s="32" t="s">
        <v>71</v>
      </c>
      <c r="E23" s="33" t="s">
        <v>207</v>
      </c>
      <c r="F23" s="52" t="s">
        <v>820</v>
      </c>
      <c r="G23" s="32"/>
      <c r="H23" s="32" t="s">
        <v>1673</v>
      </c>
      <c r="J23" s="32"/>
    </row>
    <row r="24" spans="1:10" s="33" customFormat="1" ht="13.35" customHeight="1" x14ac:dyDescent="0.2">
      <c r="A24" s="32" t="s">
        <v>1127</v>
      </c>
      <c r="B24" s="32" t="s">
        <v>40</v>
      </c>
      <c r="C24" s="32" t="s">
        <v>71</v>
      </c>
      <c r="D24" s="32" t="s">
        <v>71</v>
      </c>
      <c r="E24" s="33" t="s">
        <v>207</v>
      </c>
      <c r="F24" s="52" t="s">
        <v>820</v>
      </c>
      <c r="G24" s="32"/>
      <c r="H24" s="32" t="s">
        <v>1673</v>
      </c>
      <c r="J24" s="32"/>
    </row>
    <row r="25" spans="1:10" s="33" customFormat="1" ht="13.35" customHeight="1" x14ac:dyDescent="0.2">
      <c r="A25" s="32" t="s">
        <v>1128</v>
      </c>
      <c r="B25" s="32" t="s">
        <v>40</v>
      </c>
      <c r="C25" s="32" t="s">
        <v>71</v>
      </c>
      <c r="D25" s="32" t="s">
        <v>71</v>
      </c>
      <c r="E25" s="33">
        <v>0</v>
      </c>
      <c r="F25" s="52" t="s">
        <v>820</v>
      </c>
      <c r="G25" s="32"/>
      <c r="H25" s="32" t="s">
        <v>1673</v>
      </c>
      <c r="J25" s="32"/>
    </row>
    <row r="26" spans="1:10" s="33" customFormat="1" ht="13.35" customHeight="1" x14ac:dyDescent="0.2">
      <c r="A26" s="32" t="s">
        <v>1129</v>
      </c>
      <c r="B26" s="32" t="s">
        <v>40</v>
      </c>
      <c r="C26" s="32" t="s">
        <v>71</v>
      </c>
      <c r="D26" s="32" t="s">
        <v>41</v>
      </c>
      <c r="E26" s="33" t="s">
        <v>1674</v>
      </c>
      <c r="F26" s="52" t="s">
        <v>820</v>
      </c>
      <c r="G26" s="32"/>
      <c r="H26" s="32" t="s">
        <v>1673</v>
      </c>
      <c r="J26" s="32"/>
    </row>
    <row r="27" spans="1:10" s="33" customFormat="1" ht="13.35" customHeight="1" x14ac:dyDescent="0.2">
      <c r="A27" s="32" t="s">
        <v>1130</v>
      </c>
      <c r="B27" s="32" t="s">
        <v>40</v>
      </c>
      <c r="C27" s="32" t="s">
        <v>820</v>
      </c>
      <c r="D27" s="32" t="s">
        <v>41</v>
      </c>
      <c r="E27" s="33" t="s">
        <v>1544</v>
      </c>
      <c r="F27" s="52" t="s">
        <v>820</v>
      </c>
      <c r="G27" s="32" t="s">
        <v>821</v>
      </c>
      <c r="H27" s="32" t="s">
        <v>1131</v>
      </c>
      <c r="J27" s="32"/>
    </row>
    <row r="28" spans="1:10" s="33" customFormat="1" ht="13.35" customHeight="1" x14ac:dyDescent="0.2">
      <c r="A28" s="32" t="s">
        <v>1132</v>
      </c>
      <c r="B28" s="32" t="s">
        <v>40</v>
      </c>
      <c r="C28" s="32" t="s">
        <v>820</v>
      </c>
      <c r="D28" s="32" t="s">
        <v>41</v>
      </c>
      <c r="E28" s="33" t="s">
        <v>1546</v>
      </c>
      <c r="F28" s="52" t="s">
        <v>820</v>
      </c>
      <c r="G28" s="32" t="s">
        <v>821</v>
      </c>
      <c r="H28" s="32" t="s">
        <v>1133</v>
      </c>
      <c r="J28" s="32"/>
    </row>
    <row r="29" spans="1:10" s="33" customFormat="1" ht="13.35" customHeight="1" x14ac:dyDescent="0.2">
      <c r="A29" s="32" t="s">
        <v>1134</v>
      </c>
      <c r="B29" s="32" t="s">
        <v>40</v>
      </c>
      <c r="C29" s="32" t="s">
        <v>820</v>
      </c>
      <c r="D29" s="32" t="s">
        <v>41</v>
      </c>
      <c r="E29" s="33" t="s">
        <v>1571</v>
      </c>
      <c r="F29" s="52" t="s">
        <v>820</v>
      </c>
      <c r="G29" s="32" t="s">
        <v>1119</v>
      </c>
      <c r="H29" s="32" t="s">
        <v>1134</v>
      </c>
      <c r="J29" s="32"/>
    </row>
    <row r="30" spans="1:10" s="33" customFormat="1" ht="13.35" customHeight="1" x14ac:dyDescent="0.2">
      <c r="A30" s="32" t="s">
        <v>1137</v>
      </c>
      <c r="B30" s="32" t="s">
        <v>40</v>
      </c>
      <c r="C30" s="32" t="s">
        <v>71</v>
      </c>
      <c r="D30" s="32" t="s">
        <v>41</v>
      </c>
      <c r="E30" s="33" t="s">
        <v>72</v>
      </c>
      <c r="F30" s="52" t="s">
        <v>820</v>
      </c>
      <c r="G30" s="32"/>
      <c r="H30" s="32" t="s">
        <v>1675</v>
      </c>
      <c r="J30" s="32"/>
    </row>
    <row r="31" spans="1:10" s="33" customFormat="1" ht="13.35" customHeight="1" x14ac:dyDescent="0.2">
      <c r="A31" s="32" t="s">
        <v>1139</v>
      </c>
      <c r="B31" s="32" t="s">
        <v>40</v>
      </c>
      <c r="C31" s="32" t="s">
        <v>820</v>
      </c>
      <c r="D31" s="32" t="s">
        <v>71</v>
      </c>
      <c r="F31" s="52" t="s">
        <v>820</v>
      </c>
      <c r="G31" s="32"/>
      <c r="H31" s="32" t="s">
        <v>1138</v>
      </c>
      <c r="J31" s="32"/>
    </row>
    <row r="32" spans="1:10" s="33" customFormat="1" ht="13.35" customHeight="1" x14ac:dyDescent="0.2">
      <c r="A32" s="32" t="s">
        <v>1140</v>
      </c>
      <c r="B32" s="32" t="s">
        <v>40</v>
      </c>
      <c r="C32" s="32" t="s">
        <v>71</v>
      </c>
      <c r="D32" s="32" t="s">
        <v>71</v>
      </c>
      <c r="E32" s="33" t="s">
        <v>74</v>
      </c>
      <c r="F32" s="52" t="s">
        <v>820</v>
      </c>
      <c r="G32" s="32"/>
      <c r="H32" s="32" t="s">
        <v>1675</v>
      </c>
      <c r="J32" s="32"/>
    </row>
    <row r="33" spans="1:10" s="33" customFormat="1" ht="13.35" customHeight="1" x14ac:dyDescent="0.2">
      <c r="A33" s="32" t="s">
        <v>1141</v>
      </c>
      <c r="B33" s="32" t="s">
        <v>40</v>
      </c>
      <c r="C33" s="32" t="s">
        <v>71</v>
      </c>
      <c r="D33" s="32" t="s">
        <v>71</v>
      </c>
      <c r="E33" s="33" t="s">
        <v>76</v>
      </c>
      <c r="F33" s="52" t="s">
        <v>820</v>
      </c>
      <c r="G33" s="32"/>
      <c r="H33" s="32" t="s">
        <v>1675</v>
      </c>
      <c r="J33" s="32"/>
    </row>
    <row r="34" spans="1:10" s="33" customFormat="1" ht="13.35" customHeight="1" x14ac:dyDescent="0.2">
      <c r="A34" s="32" t="s">
        <v>1142</v>
      </c>
      <c r="B34" s="32" t="s">
        <v>40</v>
      </c>
      <c r="C34" s="32" t="s">
        <v>71</v>
      </c>
      <c r="D34" s="32" t="s">
        <v>71</v>
      </c>
      <c r="E34" s="33">
        <v>530068</v>
      </c>
      <c r="F34" s="52" t="s">
        <v>820</v>
      </c>
      <c r="G34" s="32"/>
      <c r="H34" s="32" t="s">
        <v>1675</v>
      </c>
      <c r="J34" s="32"/>
    </row>
    <row r="35" spans="1:10" s="33" customFormat="1" ht="13.35" customHeight="1" x14ac:dyDescent="0.2">
      <c r="A35" s="32" t="s">
        <v>1143</v>
      </c>
      <c r="B35" s="32" t="s">
        <v>40</v>
      </c>
      <c r="C35" s="32" t="s">
        <v>71</v>
      </c>
      <c r="D35" s="32" t="s">
        <v>41</v>
      </c>
      <c r="E35" s="33" t="s">
        <v>79</v>
      </c>
      <c r="F35" s="52" t="s">
        <v>820</v>
      </c>
      <c r="G35" s="32"/>
      <c r="H35" s="32" t="s">
        <v>1675</v>
      </c>
      <c r="J35" s="32"/>
    </row>
    <row r="36" spans="1:10" s="33" customFormat="1" ht="13.35" customHeight="1" x14ac:dyDescent="0.2">
      <c r="A36" s="32" t="s">
        <v>1144</v>
      </c>
      <c r="B36" s="32" t="s">
        <v>40</v>
      </c>
      <c r="C36" s="32" t="s">
        <v>41</v>
      </c>
      <c r="D36" s="32" t="s">
        <v>41</v>
      </c>
      <c r="E36" s="33" t="s">
        <v>1676</v>
      </c>
      <c r="F36" s="52" t="s">
        <v>820</v>
      </c>
      <c r="G36" s="32" t="s">
        <v>824</v>
      </c>
      <c r="H36" s="32" t="s">
        <v>1145</v>
      </c>
      <c r="J36" s="32"/>
    </row>
    <row r="37" spans="1:10" s="33" customFormat="1" ht="13.35" customHeight="1" x14ac:dyDescent="0.2">
      <c r="A37" s="32" t="s">
        <v>267</v>
      </c>
      <c r="B37" s="32" t="s">
        <v>46</v>
      </c>
      <c r="C37" s="32" t="s">
        <v>71</v>
      </c>
      <c r="D37" s="32" t="s">
        <v>664</v>
      </c>
      <c r="F37" s="24"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G37" s="32" t="s">
        <v>48</v>
      </c>
      <c r="H37" s="32" t="s">
        <v>1677</v>
      </c>
      <c r="J37" s="32"/>
    </row>
    <row r="38" spans="1:10" s="33" customFormat="1" ht="13.35" customHeight="1" x14ac:dyDescent="0.2">
      <c r="A38" s="32" t="s">
        <v>1147</v>
      </c>
      <c r="B38" s="32" t="s">
        <v>46</v>
      </c>
      <c r="C38" s="32" t="s">
        <v>71</v>
      </c>
      <c r="D38" s="32" t="s">
        <v>664</v>
      </c>
      <c r="F38" s="40" t="str">
        <f>HYPERLINK("#'OMS.Enumerations'!A279","FOBPoint: Origin, Delivered")</f>
        <v>FOBPoint: Origin, Delivered</v>
      </c>
      <c r="G38" s="32" t="s">
        <v>48</v>
      </c>
      <c r="H38" s="32" t="s">
        <v>1678</v>
      </c>
      <c r="J38" s="32"/>
    </row>
    <row r="39" spans="1:10" s="33" customFormat="1" ht="13.35" customHeight="1" x14ac:dyDescent="0.2">
      <c r="A39" s="32" t="s">
        <v>1149</v>
      </c>
      <c r="B39" s="32" t="s">
        <v>258</v>
      </c>
      <c r="C39" s="32" t="s">
        <v>820</v>
      </c>
      <c r="D39" s="32" t="s">
        <v>41</v>
      </c>
      <c r="E39" s="33" t="s">
        <v>1679</v>
      </c>
      <c r="F39" s="52" t="s">
        <v>680</v>
      </c>
      <c r="G39" s="32" t="s">
        <v>820</v>
      </c>
      <c r="H39" s="32" t="s">
        <v>1150</v>
      </c>
      <c r="J39" s="32"/>
    </row>
    <row r="40" spans="1:10" s="33" customFormat="1" ht="13.35" customHeight="1" x14ac:dyDescent="0.2">
      <c r="A40" s="32" t="s">
        <v>1151</v>
      </c>
      <c r="B40" s="32" t="s">
        <v>258</v>
      </c>
      <c r="C40" s="32" t="s">
        <v>41</v>
      </c>
      <c r="D40" s="32" t="s">
        <v>41</v>
      </c>
      <c r="E40" s="33" t="s">
        <v>1680</v>
      </c>
      <c r="F40" s="52" t="s">
        <v>680</v>
      </c>
      <c r="G40" s="32" t="s">
        <v>820</v>
      </c>
      <c r="H40" s="32" t="s">
        <v>1152</v>
      </c>
      <c r="J40" s="32"/>
    </row>
    <row r="41" spans="1:10" s="33" customFormat="1" ht="13.35" customHeight="1" x14ac:dyDescent="0.2">
      <c r="A41" s="32" t="s">
        <v>1153</v>
      </c>
      <c r="B41" s="32" t="s">
        <v>40</v>
      </c>
      <c r="C41" s="32" t="s">
        <v>820</v>
      </c>
      <c r="D41" s="32" t="s">
        <v>41</v>
      </c>
      <c r="E41" s="33">
        <v>1</v>
      </c>
      <c r="F41" s="52" t="s">
        <v>820</v>
      </c>
      <c r="G41" s="32" t="s">
        <v>824</v>
      </c>
      <c r="H41" s="32" t="s">
        <v>1153</v>
      </c>
      <c r="J41" s="32"/>
    </row>
    <row r="42" spans="1:10" s="33" customFormat="1" ht="13.35" customHeight="1" x14ac:dyDescent="0.2">
      <c r="A42" s="32" t="s">
        <v>537</v>
      </c>
      <c r="B42" s="32" t="s">
        <v>40</v>
      </c>
      <c r="C42" s="32" t="s">
        <v>664</v>
      </c>
      <c r="D42" s="57" t="s">
        <v>664</v>
      </c>
      <c r="E42" s="58" t="s">
        <v>1681</v>
      </c>
      <c r="F42" s="52" t="s">
        <v>820</v>
      </c>
      <c r="G42" s="32" t="s">
        <v>821</v>
      </c>
      <c r="H42" s="32" t="s">
        <v>1682</v>
      </c>
      <c r="J42" s="32"/>
    </row>
    <row r="43" spans="1:10" s="33" customFormat="1" ht="13.35" customHeight="1" x14ac:dyDescent="0.2">
      <c r="A43" s="32" t="s">
        <v>1683</v>
      </c>
      <c r="B43" s="32" t="s">
        <v>40</v>
      </c>
      <c r="C43" s="32" t="s">
        <v>71</v>
      </c>
      <c r="D43" s="57" t="s">
        <v>71</v>
      </c>
      <c r="E43" s="33" t="s">
        <v>1588</v>
      </c>
      <c r="F43" s="52" t="s">
        <v>820</v>
      </c>
      <c r="G43" s="32" t="s">
        <v>821</v>
      </c>
      <c r="H43" s="32" t="s">
        <v>1684</v>
      </c>
      <c r="J43" s="32"/>
    </row>
    <row r="44" spans="1:10" s="33" customFormat="1" ht="13.35" customHeight="1" x14ac:dyDescent="0.2">
      <c r="A44" s="32" t="s">
        <v>1155</v>
      </c>
      <c r="B44" s="32" t="s">
        <v>40</v>
      </c>
      <c r="C44" s="32"/>
      <c r="D44" s="32"/>
      <c r="F44" s="52" t="s">
        <v>820</v>
      </c>
      <c r="G44" s="32" t="s">
        <v>821</v>
      </c>
      <c r="H44" s="32" t="s">
        <v>1685</v>
      </c>
      <c r="J44" s="32"/>
    </row>
    <row r="45" spans="1:10" s="33" customFormat="1" ht="13.35" customHeight="1" x14ac:dyDescent="0.2">
      <c r="A45" s="32" t="s">
        <v>1157</v>
      </c>
      <c r="B45" s="32" t="s">
        <v>40</v>
      </c>
      <c r="C45" s="32" t="s">
        <v>820</v>
      </c>
      <c r="D45" s="32"/>
      <c r="F45" s="52" t="s">
        <v>820</v>
      </c>
      <c r="G45" s="32" t="s">
        <v>1158</v>
      </c>
      <c r="H45" s="32" t="s">
        <v>1159</v>
      </c>
      <c r="J45" s="32"/>
    </row>
    <row r="46" spans="1:10" s="33" customFormat="1" ht="13.35" customHeight="1" x14ac:dyDescent="0.2">
      <c r="A46" s="32" t="s">
        <v>1160</v>
      </c>
      <c r="B46" s="32" t="s">
        <v>46</v>
      </c>
      <c r="C46" s="32" t="s">
        <v>820</v>
      </c>
      <c r="D46" s="32" t="s">
        <v>41</v>
      </c>
      <c r="E46" s="33" t="s">
        <v>1686</v>
      </c>
      <c r="F46" s="40" t="str">
        <f>HYPERLINK("#'OMS.Enumerations'!A283","LineType: Product, Service, Freight Entered ...")</f>
        <v>LineType: Product, Service, Freight Entered ...</v>
      </c>
      <c r="G46" s="32" t="s">
        <v>48</v>
      </c>
      <c r="H46" s="32" t="s">
        <v>1687</v>
      </c>
      <c r="J46" s="32"/>
    </row>
    <row r="47" spans="1:10" s="33" customFormat="1" ht="13.35" customHeight="1" x14ac:dyDescent="0.2">
      <c r="A47" s="32" t="s">
        <v>1162</v>
      </c>
      <c r="B47" s="32" t="s">
        <v>262</v>
      </c>
      <c r="C47" s="32" t="s">
        <v>41</v>
      </c>
      <c r="D47" s="32" t="s">
        <v>41</v>
      </c>
      <c r="E47" s="33">
        <v>500</v>
      </c>
      <c r="F47" s="52" t="s">
        <v>263</v>
      </c>
      <c r="G47" s="32" t="s">
        <v>820</v>
      </c>
      <c r="H47" s="32" t="s">
        <v>1688</v>
      </c>
      <c r="J47" s="32"/>
    </row>
    <row r="48" spans="1:10" s="33" customFormat="1" ht="13.35" customHeight="1" x14ac:dyDescent="0.2">
      <c r="A48" s="32" t="s">
        <v>1015</v>
      </c>
      <c r="B48" s="32" t="s">
        <v>262</v>
      </c>
      <c r="C48" s="32" t="s">
        <v>71</v>
      </c>
      <c r="D48" s="32" t="s">
        <v>41</v>
      </c>
      <c r="E48" s="33">
        <v>150.51</v>
      </c>
      <c r="F48" s="52" t="s">
        <v>263</v>
      </c>
      <c r="G48" s="32" t="s">
        <v>820</v>
      </c>
      <c r="H48" s="32" t="s">
        <v>1689</v>
      </c>
      <c r="J48" s="32"/>
    </row>
    <row r="49" spans="1:10" s="33" customFormat="1" ht="13.35" customHeight="1" x14ac:dyDescent="0.2">
      <c r="A49" s="32" t="s">
        <v>1165</v>
      </c>
      <c r="B49" s="32" t="s">
        <v>46</v>
      </c>
      <c r="C49" s="32" t="s">
        <v>71</v>
      </c>
      <c r="D49" s="32" t="s">
        <v>41</v>
      </c>
      <c r="E49" s="33" t="s">
        <v>498</v>
      </c>
      <c r="F49" s="40" t="str">
        <f>HYPERLINK("#'OMS.Enumerations'!A294","QuantityUOM: EACH, BOX, BUNDLE ...")</f>
        <v>QuantityUOM: EACH, BOX, BUNDLE ...</v>
      </c>
      <c r="G49" s="32" t="s">
        <v>48</v>
      </c>
      <c r="H49" s="32" t="s">
        <v>1690</v>
      </c>
      <c r="J49" s="32"/>
    </row>
    <row r="50" spans="1:10" s="33" customFormat="1" ht="13.35" customHeight="1" x14ac:dyDescent="0.2">
      <c r="A50" s="32" t="s">
        <v>1166</v>
      </c>
      <c r="B50" s="32" t="s">
        <v>262</v>
      </c>
      <c r="C50" s="32" t="s">
        <v>820</v>
      </c>
      <c r="D50" s="32" t="s">
        <v>41</v>
      </c>
      <c r="E50" s="33">
        <v>150.51</v>
      </c>
      <c r="F50" s="52" t="s">
        <v>263</v>
      </c>
      <c r="G50" s="32" t="s">
        <v>820</v>
      </c>
      <c r="H50" s="32" t="s">
        <v>1167</v>
      </c>
      <c r="J50" s="32"/>
    </row>
    <row r="51" spans="1:10" s="33" customFormat="1" ht="13.35" customHeight="1" x14ac:dyDescent="0.2">
      <c r="A51" s="32" t="s">
        <v>245</v>
      </c>
      <c r="B51" s="32" t="s">
        <v>40</v>
      </c>
      <c r="C51" s="32" t="s">
        <v>71</v>
      </c>
      <c r="D51" s="32" t="s">
        <v>41</v>
      </c>
      <c r="E51" s="33" t="s">
        <v>246</v>
      </c>
      <c r="F51" s="40" t="str">
        <f>HYPERLINK("#'OMS.Enumerations'!A63","CurrencyCode: AED, AFN, ALL ...")</f>
        <v>CurrencyCode: AED, AFN, ALL ...</v>
      </c>
      <c r="G51" s="32" t="s">
        <v>824</v>
      </c>
      <c r="H51" s="32" t="s">
        <v>1691</v>
      </c>
      <c r="J51" s="32"/>
    </row>
    <row r="52" spans="1:10" s="33" customFormat="1" ht="13.35" customHeight="1" x14ac:dyDescent="0.2">
      <c r="A52" s="32" t="s">
        <v>582</v>
      </c>
      <c r="B52" s="32" t="s">
        <v>40</v>
      </c>
      <c r="C52" s="32" t="s">
        <v>820</v>
      </c>
      <c r="D52" s="32"/>
      <c r="F52" s="52" t="s">
        <v>820</v>
      </c>
      <c r="G52" s="32" t="s">
        <v>824</v>
      </c>
      <c r="H52" s="32" t="s">
        <v>582</v>
      </c>
      <c r="J52" s="32"/>
    </row>
    <row r="53" spans="1:10" s="33" customFormat="1" ht="13.35" customHeight="1" x14ac:dyDescent="0.2">
      <c r="A53" s="32" t="s">
        <v>547</v>
      </c>
      <c r="B53" s="32" t="s">
        <v>40</v>
      </c>
      <c r="C53" s="32" t="s">
        <v>820</v>
      </c>
      <c r="D53" s="32"/>
      <c r="F53" s="52" t="s">
        <v>820</v>
      </c>
      <c r="G53" s="32" t="s">
        <v>824</v>
      </c>
      <c r="H53" s="32" t="s">
        <v>547</v>
      </c>
      <c r="J53" s="32"/>
    </row>
    <row r="54" spans="1:10" s="33" customFormat="1" ht="13.35" customHeight="1" x14ac:dyDescent="0.2">
      <c r="A54" s="32" t="s">
        <v>1171</v>
      </c>
      <c r="B54" s="32" t="s">
        <v>114</v>
      </c>
      <c r="C54" s="32" t="s">
        <v>41</v>
      </c>
      <c r="D54" s="32" t="s">
        <v>41</v>
      </c>
      <c r="E54" s="33">
        <v>1</v>
      </c>
      <c r="F54" s="52" t="s">
        <v>115</v>
      </c>
      <c r="G54" s="32" t="s">
        <v>1172</v>
      </c>
      <c r="H54" s="32" t="s">
        <v>1173</v>
      </c>
      <c r="J54" s="32"/>
    </row>
    <row r="55" spans="1:10" s="33" customFormat="1" ht="13.35" customHeight="1" x14ac:dyDescent="0.2">
      <c r="A55" s="32" t="s">
        <v>1174</v>
      </c>
      <c r="B55" s="32" t="s">
        <v>40</v>
      </c>
      <c r="C55" s="32" t="s">
        <v>820</v>
      </c>
      <c r="D55" s="32"/>
      <c r="F55" s="52" t="s">
        <v>820</v>
      </c>
      <c r="G55" s="32"/>
      <c r="H55" s="32" t="s">
        <v>1175</v>
      </c>
      <c r="J55" s="32"/>
    </row>
    <row r="56" spans="1:10" s="33" customFormat="1" ht="13.35" customHeight="1" x14ac:dyDescent="0.2">
      <c r="A56" s="32" t="s">
        <v>1176</v>
      </c>
      <c r="B56" s="32" t="s">
        <v>40</v>
      </c>
      <c r="C56" s="32" t="s">
        <v>820</v>
      </c>
      <c r="D56" s="32"/>
      <c r="F56" s="52" t="s">
        <v>820</v>
      </c>
      <c r="G56" s="32"/>
      <c r="H56" s="32" t="s">
        <v>1175</v>
      </c>
      <c r="J56" s="32"/>
    </row>
    <row r="57" spans="1:10" s="33" customFormat="1" ht="13.35" customHeight="1" x14ac:dyDescent="0.2">
      <c r="A57" s="32" t="s">
        <v>1177</v>
      </c>
      <c r="B57" s="32" t="s">
        <v>40</v>
      </c>
      <c r="C57" s="32" t="s">
        <v>820</v>
      </c>
      <c r="D57" s="32"/>
      <c r="F57" s="52" t="s">
        <v>820</v>
      </c>
      <c r="G57" s="32"/>
      <c r="H57" s="32" t="s">
        <v>1175</v>
      </c>
      <c r="J57" s="32"/>
    </row>
    <row r="58" spans="1:10" s="33" customFormat="1" ht="13.35" customHeight="1" x14ac:dyDescent="0.2">
      <c r="A58" s="32" t="s">
        <v>1178</v>
      </c>
      <c r="B58" s="32" t="s">
        <v>40</v>
      </c>
      <c r="C58" s="32" t="s">
        <v>820</v>
      </c>
      <c r="D58" s="32"/>
      <c r="F58" s="52" t="s">
        <v>820</v>
      </c>
      <c r="G58" s="32"/>
      <c r="H58" s="32" t="s">
        <v>1175</v>
      </c>
      <c r="J58" s="32"/>
    </row>
    <row r="59" spans="1:10" s="33" customFormat="1" ht="13.35" customHeight="1" x14ac:dyDescent="0.2">
      <c r="A59" s="32" t="s">
        <v>1179</v>
      </c>
      <c r="B59" s="32" t="s">
        <v>40</v>
      </c>
      <c r="C59" s="32" t="s">
        <v>820</v>
      </c>
      <c r="D59" s="32"/>
      <c r="F59" s="52" t="s">
        <v>820</v>
      </c>
      <c r="G59" s="32"/>
      <c r="H59" s="32" t="s">
        <v>1175</v>
      </c>
      <c r="J59" s="32"/>
    </row>
    <row r="60" spans="1:10" s="33" customFormat="1" ht="13.35" customHeight="1" x14ac:dyDescent="0.2">
      <c r="A60" s="32" t="s">
        <v>1180</v>
      </c>
      <c r="B60" s="32" t="s">
        <v>40</v>
      </c>
      <c r="C60" s="32" t="s">
        <v>820</v>
      </c>
      <c r="D60" s="32"/>
      <c r="F60" s="52" t="s">
        <v>820</v>
      </c>
      <c r="G60" s="32"/>
      <c r="H60" s="32" t="s">
        <v>1175</v>
      </c>
      <c r="J60" s="32"/>
    </row>
    <row r="61" spans="1:10" s="33" customFormat="1" ht="13.35" customHeight="1" x14ac:dyDescent="0.2">
      <c r="A61" s="32" t="s">
        <v>1188</v>
      </c>
      <c r="B61" s="32" t="s">
        <v>40</v>
      </c>
      <c r="C61" s="32" t="s">
        <v>820</v>
      </c>
      <c r="D61" s="32"/>
      <c r="F61" s="52" t="s">
        <v>820</v>
      </c>
      <c r="G61" s="32"/>
      <c r="H61" s="32" t="s">
        <v>1189</v>
      </c>
      <c r="J61" s="32"/>
    </row>
    <row r="62" spans="1:10" s="33" customFormat="1" ht="13.35" customHeight="1" x14ac:dyDescent="0.2">
      <c r="A62" s="32" t="s">
        <v>1190</v>
      </c>
      <c r="B62" s="32" t="s">
        <v>40</v>
      </c>
      <c r="C62" s="32" t="s">
        <v>820</v>
      </c>
      <c r="D62" s="32"/>
      <c r="F62" s="52" t="s">
        <v>820</v>
      </c>
      <c r="G62" s="32"/>
      <c r="H62" s="32" t="s">
        <v>1189</v>
      </c>
      <c r="J62" s="32"/>
    </row>
    <row r="63" spans="1:10" s="33" customFormat="1" ht="13.35" customHeight="1" x14ac:dyDescent="0.2">
      <c r="A63" s="32" t="s">
        <v>1191</v>
      </c>
      <c r="B63" s="32" t="s">
        <v>40</v>
      </c>
      <c r="C63" s="32" t="s">
        <v>820</v>
      </c>
      <c r="D63" s="32"/>
      <c r="F63" s="52" t="s">
        <v>820</v>
      </c>
      <c r="G63" s="32"/>
      <c r="H63" s="32" t="s">
        <v>1189</v>
      </c>
      <c r="J63" s="32"/>
    </row>
    <row r="64" spans="1:10" s="33" customFormat="1" ht="13.35" customHeight="1" x14ac:dyDescent="0.2">
      <c r="A64" s="32" t="s">
        <v>1192</v>
      </c>
      <c r="B64" s="32" t="s">
        <v>40</v>
      </c>
      <c r="C64" s="32" t="s">
        <v>820</v>
      </c>
      <c r="D64" s="32"/>
      <c r="F64" s="52" t="s">
        <v>820</v>
      </c>
      <c r="G64" s="32"/>
      <c r="H64" s="32" t="s">
        <v>1189</v>
      </c>
      <c r="J64" s="32"/>
    </row>
    <row r="65" spans="1:10" s="33" customFormat="1" ht="13.35" customHeight="1" x14ac:dyDescent="0.2">
      <c r="A65" s="32" t="s">
        <v>1193</v>
      </c>
      <c r="B65" s="32" t="s">
        <v>40</v>
      </c>
      <c r="C65" s="32" t="s">
        <v>820</v>
      </c>
      <c r="D65" s="32"/>
      <c r="F65" s="52" t="s">
        <v>820</v>
      </c>
      <c r="G65" s="32"/>
      <c r="H65" s="32" t="s">
        <v>1189</v>
      </c>
      <c r="J65" s="32"/>
    </row>
    <row r="66" spans="1:10" s="33" customFormat="1" ht="13.35" customHeight="1" x14ac:dyDescent="0.2">
      <c r="A66" s="32" t="s">
        <v>1194</v>
      </c>
      <c r="B66" s="32" t="s">
        <v>40</v>
      </c>
      <c r="C66" s="32" t="s">
        <v>820</v>
      </c>
      <c r="D66" s="32"/>
      <c r="F66" s="52" t="s">
        <v>820</v>
      </c>
      <c r="G66" s="32"/>
      <c r="H66" s="32" t="s">
        <v>1189</v>
      </c>
      <c r="J66" s="32"/>
    </row>
    <row r="67" spans="1:10" s="33" customFormat="1" ht="13.35" customHeight="1" x14ac:dyDescent="0.2">
      <c r="A67" s="32" t="s">
        <v>1181</v>
      </c>
      <c r="B67" s="32" t="s">
        <v>40</v>
      </c>
      <c r="C67" s="32" t="s">
        <v>820</v>
      </c>
      <c r="D67" s="32"/>
      <c r="F67" s="52" t="s">
        <v>820</v>
      </c>
      <c r="G67" s="32"/>
      <c r="H67" s="32" t="s">
        <v>1182</v>
      </c>
      <c r="J67" s="32"/>
    </row>
    <row r="68" spans="1:10" s="33" customFormat="1" ht="13.35" customHeight="1" x14ac:dyDescent="0.2">
      <c r="A68" s="32" t="s">
        <v>1183</v>
      </c>
      <c r="B68" s="32" t="s">
        <v>40</v>
      </c>
      <c r="C68" s="32" t="s">
        <v>820</v>
      </c>
      <c r="D68" s="32"/>
      <c r="F68" s="52" t="s">
        <v>820</v>
      </c>
      <c r="G68" s="32"/>
      <c r="H68" s="32" t="s">
        <v>1182</v>
      </c>
      <c r="J68" s="32"/>
    </row>
    <row r="69" spans="1:10" s="33" customFormat="1" ht="13.35" customHeight="1" x14ac:dyDescent="0.2">
      <c r="A69" s="32" t="s">
        <v>1184</v>
      </c>
      <c r="B69" s="32" t="s">
        <v>40</v>
      </c>
      <c r="C69" s="32" t="s">
        <v>820</v>
      </c>
      <c r="D69" s="32"/>
      <c r="F69" s="52" t="s">
        <v>820</v>
      </c>
      <c r="G69" s="32"/>
      <c r="H69" s="32" t="s">
        <v>1182</v>
      </c>
      <c r="J69" s="32"/>
    </row>
    <row r="70" spans="1:10" s="33" customFormat="1" ht="13.35" customHeight="1" x14ac:dyDescent="0.2">
      <c r="A70" s="32" t="s">
        <v>1185</v>
      </c>
      <c r="B70" s="32" t="s">
        <v>40</v>
      </c>
      <c r="C70" s="32" t="s">
        <v>820</v>
      </c>
      <c r="D70" s="32"/>
      <c r="F70" s="52" t="s">
        <v>820</v>
      </c>
      <c r="G70" s="32"/>
      <c r="H70" s="32" t="s">
        <v>1182</v>
      </c>
      <c r="J70" s="32"/>
    </row>
    <row r="71" spans="1:10" s="33" customFormat="1" ht="13.35" customHeight="1" x14ac:dyDescent="0.2">
      <c r="A71" s="32" t="s">
        <v>1186</v>
      </c>
      <c r="B71" s="32" t="s">
        <v>40</v>
      </c>
      <c r="C71" s="32" t="s">
        <v>820</v>
      </c>
      <c r="D71" s="32"/>
      <c r="F71" s="52" t="s">
        <v>820</v>
      </c>
      <c r="G71" s="32"/>
      <c r="H71" s="32" t="s">
        <v>1182</v>
      </c>
      <c r="J71" s="32"/>
    </row>
    <row r="72" spans="1:10" s="33" customFormat="1" ht="13.35" customHeight="1" x14ac:dyDescent="0.2">
      <c r="A72" s="32" t="s">
        <v>1187</v>
      </c>
      <c r="B72" s="32" t="s">
        <v>40</v>
      </c>
      <c r="C72" s="32" t="s">
        <v>820</v>
      </c>
      <c r="D72" s="32"/>
      <c r="F72" s="52" t="s">
        <v>820</v>
      </c>
      <c r="G72" s="32"/>
      <c r="H72" s="32" t="s">
        <v>1182</v>
      </c>
      <c r="J72" s="32"/>
    </row>
    <row r="73" spans="1:10" s="33" customFormat="1" ht="13.35" customHeight="1" x14ac:dyDescent="0.2">
      <c r="A73" s="32" t="s">
        <v>1197</v>
      </c>
      <c r="B73" s="32" t="s">
        <v>40</v>
      </c>
      <c r="C73" s="32" t="s">
        <v>820</v>
      </c>
      <c r="D73" s="32"/>
      <c r="F73" s="52" t="s">
        <v>820</v>
      </c>
      <c r="G73" s="32" t="s">
        <v>824</v>
      </c>
      <c r="H73" s="32" t="s">
        <v>1197</v>
      </c>
      <c r="J73" s="32"/>
    </row>
    <row r="74" spans="1:10" s="33" customFormat="1" ht="13.35" customHeight="1" x14ac:dyDescent="0.2">
      <c r="A74" s="32" t="s">
        <v>1198</v>
      </c>
      <c r="B74" s="32" t="s">
        <v>40</v>
      </c>
      <c r="C74" s="32" t="s">
        <v>820</v>
      </c>
      <c r="D74" s="32" t="s">
        <v>664</v>
      </c>
      <c r="F74" s="52" t="s">
        <v>820</v>
      </c>
      <c r="G74" s="32" t="s">
        <v>824</v>
      </c>
      <c r="H74" s="32" t="s">
        <v>1199</v>
      </c>
      <c r="J74" s="32"/>
    </row>
    <row r="75" spans="1:10" s="33" customFormat="1" ht="13.35" customHeight="1" x14ac:dyDescent="0.2">
      <c r="A75" s="32" t="s">
        <v>1202</v>
      </c>
      <c r="B75" s="32" t="s">
        <v>40</v>
      </c>
      <c r="C75" s="32" t="s">
        <v>820</v>
      </c>
      <c r="D75" s="32"/>
      <c r="F75" s="52" t="s">
        <v>820</v>
      </c>
      <c r="G75" s="32" t="s">
        <v>824</v>
      </c>
      <c r="H75" s="32" t="s">
        <v>1202</v>
      </c>
      <c r="J75" s="32"/>
    </row>
    <row r="76" spans="1:10" s="33" customFormat="1" ht="13.35" customHeight="1" x14ac:dyDescent="0.2">
      <c r="A76" s="32" t="s">
        <v>1215</v>
      </c>
      <c r="B76" s="32" t="s">
        <v>271</v>
      </c>
      <c r="C76" s="32" t="s">
        <v>820</v>
      </c>
      <c r="D76" s="32"/>
      <c r="F76" s="52" t="s">
        <v>61</v>
      </c>
      <c r="G76" s="32" t="s">
        <v>820</v>
      </c>
      <c r="H76" s="32" t="s">
        <v>1216</v>
      </c>
      <c r="J76" s="32"/>
    </row>
    <row r="77" spans="1:10" s="33" customFormat="1" ht="13.35" customHeight="1" x14ac:dyDescent="0.2">
      <c r="A77" s="32" t="s">
        <v>1217</v>
      </c>
      <c r="B77" s="32" t="s">
        <v>40</v>
      </c>
      <c r="C77" s="32" t="s">
        <v>820</v>
      </c>
      <c r="D77" s="32"/>
      <c r="F77" s="52" t="s">
        <v>820</v>
      </c>
      <c r="G77" s="32" t="s">
        <v>824</v>
      </c>
      <c r="H77" s="32" t="s">
        <v>1218</v>
      </c>
      <c r="J77" s="32"/>
    </row>
    <row r="78" spans="1:10" s="33" customFormat="1" ht="13.35" customHeight="1" x14ac:dyDescent="0.2">
      <c r="A78" s="32" t="s">
        <v>1219</v>
      </c>
      <c r="B78" s="32" t="s">
        <v>40</v>
      </c>
      <c r="C78" s="32" t="s">
        <v>820</v>
      </c>
      <c r="D78" s="32"/>
      <c r="F78" s="52" t="s">
        <v>820</v>
      </c>
      <c r="G78" s="32" t="s">
        <v>824</v>
      </c>
      <c r="H78" s="32" t="s">
        <v>1220</v>
      </c>
      <c r="J78" s="32"/>
    </row>
    <row r="79" spans="1:10" s="33" customFormat="1" ht="13.35" customHeight="1" x14ac:dyDescent="0.2">
      <c r="A79" s="32" t="s">
        <v>1221</v>
      </c>
      <c r="B79" s="32" t="s">
        <v>40</v>
      </c>
      <c r="C79" s="32" t="s">
        <v>820</v>
      </c>
      <c r="D79" s="32"/>
      <c r="F79" s="52" t="s">
        <v>820</v>
      </c>
      <c r="G79" s="32" t="s">
        <v>824</v>
      </c>
      <c r="H79" s="32" t="s">
        <v>1222</v>
      </c>
      <c r="J79" s="32"/>
    </row>
    <row r="80" spans="1:10" s="33" customFormat="1" ht="13.35" customHeight="1" x14ac:dyDescent="0.2">
      <c r="A80" s="32" t="s">
        <v>1223</v>
      </c>
      <c r="B80" s="32" t="s">
        <v>114</v>
      </c>
      <c r="C80" s="32" t="s">
        <v>820</v>
      </c>
      <c r="D80" s="32"/>
      <c r="F80" s="52" t="s">
        <v>115</v>
      </c>
      <c r="G80" s="32" t="s">
        <v>1172</v>
      </c>
      <c r="H80" s="32" t="s">
        <v>1224</v>
      </c>
      <c r="J80" s="32"/>
    </row>
    <row r="81" spans="1:10" s="33" customFormat="1" ht="13.35" customHeight="1" x14ac:dyDescent="0.2">
      <c r="A81" s="32" t="s">
        <v>1225</v>
      </c>
      <c r="B81" s="32" t="s">
        <v>114</v>
      </c>
      <c r="C81" s="32" t="s">
        <v>820</v>
      </c>
      <c r="D81" s="32" t="s">
        <v>41</v>
      </c>
      <c r="E81" s="33">
        <v>0</v>
      </c>
      <c r="F81" s="52" t="s">
        <v>115</v>
      </c>
      <c r="G81" s="32" t="s">
        <v>1172</v>
      </c>
      <c r="H81" s="32" t="s">
        <v>1226</v>
      </c>
      <c r="J81" s="32"/>
    </row>
    <row r="82" spans="1:10" s="33" customFormat="1" ht="13.35" customHeight="1" x14ac:dyDescent="0.2">
      <c r="A82" s="32" t="s">
        <v>1227</v>
      </c>
      <c r="B82" s="32" t="s">
        <v>114</v>
      </c>
      <c r="C82" s="32" t="s">
        <v>820</v>
      </c>
      <c r="D82" s="32" t="s">
        <v>41</v>
      </c>
      <c r="E82" s="33">
        <v>0</v>
      </c>
      <c r="F82" s="52" t="s">
        <v>115</v>
      </c>
      <c r="G82" s="32" t="s">
        <v>1172</v>
      </c>
      <c r="H82" s="32" t="s">
        <v>1228</v>
      </c>
      <c r="J82" s="32"/>
    </row>
    <row r="83" spans="1:10" s="33" customFormat="1" ht="13.35" customHeight="1" x14ac:dyDescent="0.2">
      <c r="A83" s="32" t="s">
        <v>1692</v>
      </c>
      <c r="B83" s="32" t="s">
        <v>114</v>
      </c>
      <c r="C83" s="32" t="s">
        <v>820</v>
      </c>
      <c r="D83" s="32"/>
      <c r="F83" s="52" t="s">
        <v>115</v>
      </c>
      <c r="G83" s="32" t="s">
        <v>1172</v>
      </c>
      <c r="H83" s="32" t="s">
        <v>1693</v>
      </c>
      <c r="J83" s="32"/>
    </row>
    <row r="84" spans="1:10" s="33" customFormat="1" ht="13.35" customHeight="1" x14ac:dyDescent="0.2">
      <c r="A84" s="32" t="s">
        <v>1229</v>
      </c>
      <c r="B84" s="32" t="s">
        <v>114</v>
      </c>
      <c r="C84" s="32" t="s">
        <v>820</v>
      </c>
      <c r="D84" s="32"/>
      <c r="F84" s="52" t="s">
        <v>115</v>
      </c>
      <c r="G84" s="32" t="s">
        <v>1172</v>
      </c>
      <c r="H84" s="32" t="s">
        <v>1230</v>
      </c>
      <c r="J84" s="32"/>
    </row>
    <row r="85" spans="1:10" s="33" customFormat="1" ht="13.35" customHeight="1" x14ac:dyDescent="0.2">
      <c r="A85" s="32" t="s">
        <v>1231</v>
      </c>
      <c r="B85" s="32" t="s">
        <v>114</v>
      </c>
      <c r="C85" s="32" t="s">
        <v>820</v>
      </c>
      <c r="D85" s="32"/>
      <c r="F85" s="52" t="s">
        <v>115</v>
      </c>
      <c r="G85" s="32" t="s">
        <v>1172</v>
      </c>
      <c r="H85" s="32" t="s">
        <v>1232</v>
      </c>
      <c r="J85" s="32"/>
    </row>
    <row r="86" spans="1:10" s="33" customFormat="1" ht="13.35" customHeight="1" x14ac:dyDescent="0.2">
      <c r="A86" s="32" t="s">
        <v>239</v>
      </c>
      <c r="B86" s="32" t="s">
        <v>40</v>
      </c>
      <c r="C86" s="32" t="s">
        <v>820</v>
      </c>
      <c r="D86" s="32"/>
      <c r="F86" s="52" t="s">
        <v>820</v>
      </c>
      <c r="G86" s="32" t="s">
        <v>824</v>
      </c>
      <c r="H86" s="32" t="s">
        <v>1233</v>
      </c>
      <c r="J86" s="32"/>
    </row>
    <row r="87" spans="1:10" s="33" customFormat="1" ht="13.35" customHeight="1" x14ac:dyDescent="0.2">
      <c r="A87" s="32" t="s">
        <v>996</v>
      </c>
      <c r="B87" s="32" t="s">
        <v>40</v>
      </c>
      <c r="C87" s="32" t="s">
        <v>820</v>
      </c>
      <c r="D87" s="32"/>
      <c r="F87" s="52" t="s">
        <v>820</v>
      </c>
      <c r="G87" s="32" t="s">
        <v>824</v>
      </c>
      <c r="H87" s="32" t="s">
        <v>1234</v>
      </c>
      <c r="J87" s="32"/>
    </row>
    <row r="88" spans="1:10" s="33" customFormat="1" ht="13.35" customHeight="1" x14ac:dyDescent="0.2">
      <c r="A88" s="32" t="s">
        <v>998</v>
      </c>
      <c r="B88" s="32" t="s">
        <v>40</v>
      </c>
      <c r="C88" s="32" t="s">
        <v>820</v>
      </c>
      <c r="D88" s="32"/>
      <c r="F88" s="52" t="s">
        <v>820</v>
      </c>
      <c r="G88" s="32" t="s">
        <v>824</v>
      </c>
      <c r="H88" s="32" t="s">
        <v>1235</v>
      </c>
      <c r="J88" s="32"/>
    </row>
    <row r="89" spans="1:10" s="33" customFormat="1" ht="13.35" customHeight="1" x14ac:dyDescent="0.2">
      <c r="A89" s="32" t="s">
        <v>378</v>
      </c>
      <c r="B89" s="32" t="s">
        <v>40</v>
      </c>
      <c r="C89" s="32" t="s">
        <v>820</v>
      </c>
      <c r="D89" s="32" t="s">
        <v>41</v>
      </c>
      <c r="F89" s="52" t="s">
        <v>820</v>
      </c>
      <c r="G89" s="32" t="s">
        <v>824</v>
      </c>
      <c r="H89" s="32" t="s">
        <v>1246</v>
      </c>
      <c r="J89" s="32"/>
    </row>
    <row r="90" spans="1:10" s="33" customFormat="1" ht="13.35" customHeight="1" x14ac:dyDescent="0.2">
      <c r="A90" s="32" t="s">
        <v>1247</v>
      </c>
      <c r="B90" s="32" t="s">
        <v>114</v>
      </c>
      <c r="C90" s="32" t="s">
        <v>820</v>
      </c>
      <c r="D90" s="32"/>
      <c r="F90" s="52" t="s">
        <v>115</v>
      </c>
      <c r="G90" s="32" t="s">
        <v>1172</v>
      </c>
      <c r="H90" s="32" t="s">
        <v>1248</v>
      </c>
      <c r="J90" s="32"/>
    </row>
    <row r="91" spans="1:10" s="33" customFormat="1" ht="13.35" customHeight="1" x14ac:dyDescent="0.2">
      <c r="A91" s="32" t="s">
        <v>1249</v>
      </c>
      <c r="B91" s="32" t="s">
        <v>40</v>
      </c>
      <c r="C91" s="32" t="s">
        <v>820</v>
      </c>
      <c r="D91" s="32"/>
      <c r="F91" s="52" t="s">
        <v>820</v>
      </c>
      <c r="G91" s="32" t="s">
        <v>824</v>
      </c>
      <c r="H91" s="32" t="s">
        <v>1250</v>
      </c>
      <c r="J91" s="32"/>
    </row>
    <row r="92" spans="1:10" s="33" customFormat="1" ht="13.35" customHeight="1" x14ac:dyDescent="0.2">
      <c r="A92" s="32" t="s">
        <v>1069</v>
      </c>
      <c r="B92" s="32" t="s">
        <v>40</v>
      </c>
      <c r="C92" s="32" t="s">
        <v>820</v>
      </c>
      <c r="D92" s="32"/>
      <c r="F92" s="52" t="s">
        <v>820</v>
      </c>
      <c r="G92" s="32" t="s">
        <v>821</v>
      </c>
      <c r="H92" s="32" t="s">
        <v>1251</v>
      </c>
      <c r="J92" s="32"/>
    </row>
    <row r="93" spans="1:10" s="33" customFormat="1" ht="13.35" customHeight="1" x14ac:dyDescent="0.2">
      <c r="A93" s="32" t="s">
        <v>1073</v>
      </c>
      <c r="B93" s="32" t="s">
        <v>40</v>
      </c>
      <c r="C93" s="32" t="s">
        <v>820</v>
      </c>
      <c r="D93" s="32"/>
      <c r="F93" s="52" t="s">
        <v>820</v>
      </c>
      <c r="G93" s="32" t="s">
        <v>821</v>
      </c>
      <c r="H93" s="32" t="s">
        <v>1252</v>
      </c>
      <c r="J93" s="32"/>
    </row>
    <row r="94" spans="1:10" s="33" customFormat="1" ht="13.35" customHeight="1" x14ac:dyDescent="0.2">
      <c r="A94" s="32" t="s">
        <v>1071</v>
      </c>
      <c r="B94" s="32" t="s">
        <v>40</v>
      </c>
      <c r="C94" s="32" t="s">
        <v>820</v>
      </c>
      <c r="D94" s="32"/>
      <c r="F94" s="52" t="s">
        <v>820</v>
      </c>
      <c r="G94" s="32" t="s">
        <v>1119</v>
      </c>
      <c r="H94" s="32" t="s">
        <v>1253</v>
      </c>
      <c r="J94" s="32"/>
    </row>
    <row r="95" spans="1:10" s="33" customFormat="1" ht="13.35" customHeight="1" x14ac:dyDescent="0.2">
      <c r="A95" s="32" t="s">
        <v>1254</v>
      </c>
      <c r="B95" s="32" t="s">
        <v>40</v>
      </c>
      <c r="C95" s="32" t="s">
        <v>820</v>
      </c>
      <c r="D95" s="32"/>
      <c r="F95" s="52" t="s">
        <v>820</v>
      </c>
      <c r="G95" s="32" t="s">
        <v>824</v>
      </c>
      <c r="H95" s="32" t="s">
        <v>1255</v>
      </c>
      <c r="J95" s="32"/>
    </row>
    <row r="96" spans="1:10" s="33" customFormat="1" ht="13.35" customHeight="1" x14ac:dyDescent="0.2">
      <c r="A96" s="32" t="s">
        <v>1256</v>
      </c>
      <c r="B96" s="32" t="s">
        <v>114</v>
      </c>
      <c r="C96" s="32" t="s">
        <v>820</v>
      </c>
      <c r="D96" s="32"/>
      <c r="F96" s="52" t="s">
        <v>115</v>
      </c>
      <c r="G96" s="32" t="s">
        <v>1172</v>
      </c>
      <c r="H96" s="32" t="s">
        <v>1257</v>
      </c>
      <c r="J96" s="32"/>
    </row>
    <row r="97" spans="1:10" s="33" customFormat="1" ht="13.35" customHeight="1" x14ac:dyDescent="0.2">
      <c r="A97" s="32" t="s">
        <v>1258</v>
      </c>
      <c r="B97" s="32" t="s">
        <v>114</v>
      </c>
      <c r="C97" s="32" t="s">
        <v>820</v>
      </c>
      <c r="D97" s="32" t="s">
        <v>41</v>
      </c>
      <c r="F97" s="52" t="s">
        <v>115</v>
      </c>
      <c r="G97" s="32" t="s">
        <v>1172</v>
      </c>
      <c r="H97" s="32" t="s">
        <v>1259</v>
      </c>
      <c r="J97" s="32"/>
    </row>
    <row r="98" spans="1:10" s="33" customFormat="1" ht="13.35" customHeight="1" x14ac:dyDescent="0.2">
      <c r="A98" s="32" t="s">
        <v>570</v>
      </c>
      <c r="B98" s="32" t="s">
        <v>40</v>
      </c>
      <c r="C98" s="32" t="s">
        <v>820</v>
      </c>
      <c r="D98" s="32"/>
      <c r="F98" s="52" t="s">
        <v>820</v>
      </c>
      <c r="G98" s="32" t="s">
        <v>824</v>
      </c>
      <c r="H98" s="32" t="s">
        <v>1260</v>
      </c>
      <c r="J98" s="32"/>
    </row>
    <row r="99" spans="1:10" s="33" customFormat="1" ht="13.35" customHeight="1" x14ac:dyDescent="0.2">
      <c r="A99" s="32" t="s">
        <v>1261</v>
      </c>
      <c r="B99" s="32" t="s">
        <v>40</v>
      </c>
      <c r="C99" s="32" t="s">
        <v>820</v>
      </c>
      <c r="D99" s="32"/>
      <c r="F99" s="52" t="s">
        <v>820</v>
      </c>
      <c r="G99" s="32" t="s">
        <v>824</v>
      </c>
      <c r="H99" s="32" t="s">
        <v>1262</v>
      </c>
      <c r="J99" s="32"/>
    </row>
    <row r="100" spans="1:10" s="33" customFormat="1" ht="13.35" customHeight="1" x14ac:dyDescent="0.2">
      <c r="A100" s="32" t="s">
        <v>1263</v>
      </c>
      <c r="B100" s="32" t="s">
        <v>40</v>
      </c>
      <c r="C100" s="32" t="s">
        <v>820</v>
      </c>
      <c r="D100" s="32" t="s">
        <v>41</v>
      </c>
      <c r="F100" s="52" t="s">
        <v>820</v>
      </c>
      <c r="G100" s="32" t="s">
        <v>824</v>
      </c>
      <c r="H100" s="32" t="s">
        <v>1264</v>
      </c>
      <c r="J100" s="32"/>
    </row>
    <row r="101" spans="1:10" s="33" customFormat="1" ht="13.35" customHeight="1" x14ac:dyDescent="0.2">
      <c r="A101" s="32" t="s">
        <v>1265</v>
      </c>
      <c r="B101" s="32" t="s">
        <v>114</v>
      </c>
      <c r="C101" s="32" t="s">
        <v>820</v>
      </c>
      <c r="D101" s="32"/>
      <c r="F101" s="52" t="s">
        <v>115</v>
      </c>
      <c r="G101" s="32" t="s">
        <v>1172</v>
      </c>
      <c r="H101" s="32" t="s">
        <v>1266</v>
      </c>
      <c r="J101" s="32"/>
    </row>
    <row r="102" spans="1:10" s="33" customFormat="1" ht="13.35" customHeight="1" x14ac:dyDescent="0.2">
      <c r="A102" s="32" t="s">
        <v>1267</v>
      </c>
      <c r="B102" s="32" t="s">
        <v>40</v>
      </c>
      <c r="C102" s="32" t="s">
        <v>820</v>
      </c>
      <c r="D102" s="32"/>
      <c r="F102" s="52" t="s">
        <v>820</v>
      </c>
      <c r="G102" s="32" t="s">
        <v>824</v>
      </c>
      <c r="H102" s="32" t="s">
        <v>1268</v>
      </c>
      <c r="J102" s="32"/>
    </row>
    <row r="103" spans="1:10" s="33" customFormat="1" ht="13.35" customHeight="1" x14ac:dyDescent="0.2">
      <c r="A103" s="32" t="s">
        <v>1269</v>
      </c>
      <c r="B103" s="32" t="s">
        <v>114</v>
      </c>
      <c r="C103" s="32" t="s">
        <v>820</v>
      </c>
      <c r="D103" s="32"/>
      <c r="F103" s="52" t="s">
        <v>115</v>
      </c>
      <c r="G103" s="32" t="s">
        <v>1172</v>
      </c>
      <c r="H103" s="32" t="s">
        <v>1270</v>
      </c>
      <c r="J103" s="32"/>
    </row>
    <row r="104" spans="1:10" s="33" customFormat="1" ht="13.35" customHeight="1" x14ac:dyDescent="0.2">
      <c r="A104" s="32" t="s">
        <v>1271</v>
      </c>
      <c r="B104" s="32" t="s">
        <v>40</v>
      </c>
      <c r="C104" s="32" t="s">
        <v>820</v>
      </c>
      <c r="D104" s="32"/>
      <c r="F104" s="52" t="s">
        <v>820</v>
      </c>
      <c r="G104" s="32" t="s">
        <v>827</v>
      </c>
      <c r="H104" s="32" t="s">
        <v>1272</v>
      </c>
      <c r="J104" s="32"/>
    </row>
    <row r="105" spans="1:10" s="33" customFormat="1" ht="13.35" customHeight="1" x14ac:dyDescent="0.2">
      <c r="A105" s="32" t="s">
        <v>1273</v>
      </c>
      <c r="B105" s="32" t="s">
        <v>40</v>
      </c>
      <c r="C105" s="32" t="s">
        <v>820</v>
      </c>
      <c r="D105" s="32"/>
      <c r="F105" s="52" t="s">
        <v>820</v>
      </c>
      <c r="G105" s="32" t="s">
        <v>815</v>
      </c>
      <c r="H105" s="32" t="s">
        <v>1274</v>
      </c>
      <c r="J105" s="32"/>
    </row>
    <row r="106" spans="1:10" s="33" customFormat="1" ht="13.35" customHeight="1" x14ac:dyDescent="0.2">
      <c r="A106" s="32" t="s">
        <v>1277</v>
      </c>
      <c r="B106" s="32" t="s">
        <v>40</v>
      </c>
      <c r="C106" s="32" t="s">
        <v>820</v>
      </c>
      <c r="D106" s="32"/>
      <c r="F106" s="52" t="s">
        <v>820</v>
      </c>
      <c r="G106" s="32" t="s">
        <v>824</v>
      </c>
      <c r="H106" s="32" t="s">
        <v>1278</v>
      </c>
      <c r="J106" s="32"/>
    </row>
    <row r="107" spans="1:10" s="33" customFormat="1" ht="13.35" customHeight="1" x14ac:dyDescent="0.2">
      <c r="A107" s="32" t="s">
        <v>1279</v>
      </c>
      <c r="B107" s="32" t="s">
        <v>114</v>
      </c>
      <c r="C107" s="32" t="s">
        <v>820</v>
      </c>
      <c r="D107" s="32"/>
      <c r="F107" s="52" t="s">
        <v>115</v>
      </c>
      <c r="G107" s="32" t="s">
        <v>1172</v>
      </c>
      <c r="H107" s="32" t="s">
        <v>1280</v>
      </c>
      <c r="J107" s="32"/>
    </row>
    <row r="108" spans="1:10" s="33" customFormat="1" ht="13.35" customHeight="1" x14ac:dyDescent="0.2">
      <c r="A108" s="32" t="s">
        <v>1121</v>
      </c>
      <c r="B108" s="32" t="s">
        <v>40</v>
      </c>
      <c r="C108" s="32" t="s">
        <v>820</v>
      </c>
      <c r="D108" s="32"/>
      <c r="F108" s="52" t="s">
        <v>820</v>
      </c>
      <c r="G108" s="32" t="s">
        <v>824</v>
      </c>
      <c r="H108" s="32" t="s">
        <v>1122</v>
      </c>
      <c r="J108" s="32"/>
    </row>
    <row r="109" spans="1:10" s="33" customFormat="1" ht="13.35" customHeight="1" x14ac:dyDescent="0.2">
      <c r="A109" s="32" t="s">
        <v>1135</v>
      </c>
      <c r="B109" s="32" t="s">
        <v>40</v>
      </c>
      <c r="C109" s="32" t="s">
        <v>820</v>
      </c>
      <c r="D109" s="32"/>
      <c r="F109" s="52" t="s">
        <v>820</v>
      </c>
      <c r="G109" s="32" t="s">
        <v>824</v>
      </c>
      <c r="H109" s="32" t="s">
        <v>1136</v>
      </c>
      <c r="J109" s="32"/>
    </row>
    <row r="110" spans="1:10" s="33" customFormat="1" ht="13.35" customHeight="1" x14ac:dyDescent="0.2">
      <c r="A110" s="32" t="s">
        <v>1694</v>
      </c>
      <c r="B110" s="32" t="s">
        <v>40</v>
      </c>
      <c r="C110" s="32" t="s">
        <v>820</v>
      </c>
      <c r="D110" s="32"/>
      <c r="F110" s="52" t="s">
        <v>820</v>
      </c>
      <c r="G110" s="32" t="s">
        <v>824</v>
      </c>
      <c r="H110" s="32" t="s">
        <v>1695</v>
      </c>
      <c r="J110" s="32"/>
    </row>
    <row r="111" spans="1:10" s="33" customFormat="1" ht="13.35" customHeight="1" x14ac:dyDescent="0.2">
      <c r="A111" s="32" t="s">
        <v>1696</v>
      </c>
      <c r="B111" s="32" t="s">
        <v>114</v>
      </c>
      <c r="C111" s="32" t="s">
        <v>820</v>
      </c>
      <c r="D111" s="32"/>
      <c r="F111" s="52" t="s">
        <v>115</v>
      </c>
      <c r="G111" s="32" t="s">
        <v>1172</v>
      </c>
      <c r="H111" s="32" t="s">
        <v>1697</v>
      </c>
      <c r="J111" s="32"/>
    </row>
    <row r="112" spans="1:10" s="33" customFormat="1" ht="13.35" customHeight="1" x14ac:dyDescent="0.2">
      <c r="A112" s="32" t="s">
        <v>1698</v>
      </c>
      <c r="B112" s="32" t="s">
        <v>40</v>
      </c>
      <c r="C112" s="32" t="s">
        <v>820</v>
      </c>
      <c r="D112" s="32"/>
      <c r="F112" s="52" t="s">
        <v>820</v>
      </c>
      <c r="G112" s="32" t="s">
        <v>824</v>
      </c>
      <c r="H112" s="32" t="s">
        <v>1699</v>
      </c>
      <c r="J112" s="32"/>
    </row>
    <row r="113" spans="1:10" s="33" customFormat="1" ht="13.35" customHeight="1" x14ac:dyDescent="0.2">
      <c r="A113" s="32" t="s">
        <v>1408</v>
      </c>
      <c r="B113" s="32" t="s">
        <v>40</v>
      </c>
      <c r="C113" s="32" t="s">
        <v>820</v>
      </c>
      <c r="D113" s="32"/>
      <c r="E113" s="61">
        <v>9101</v>
      </c>
      <c r="F113" s="52" t="s">
        <v>820</v>
      </c>
      <c r="G113" s="32" t="s">
        <v>824</v>
      </c>
      <c r="H113" s="32" t="s">
        <v>1409</v>
      </c>
      <c r="J113" s="32"/>
    </row>
    <row r="114" spans="1:10" s="33" customFormat="1" ht="13.35" customHeight="1" x14ac:dyDescent="0.2">
      <c r="A114" s="32" t="s">
        <v>1410</v>
      </c>
      <c r="B114" s="32" t="s">
        <v>40</v>
      </c>
      <c r="C114" s="32"/>
      <c r="D114" s="32"/>
      <c r="E114" s="61" t="s">
        <v>1411</v>
      </c>
      <c r="F114" s="52" t="s">
        <v>820</v>
      </c>
      <c r="G114" s="32" t="s">
        <v>821</v>
      </c>
      <c r="H114" s="32" t="s">
        <v>1412</v>
      </c>
      <c r="J114" s="32"/>
    </row>
    <row r="115" spans="1:10" s="33" customFormat="1" ht="13.35" customHeight="1" x14ac:dyDescent="0.2">
      <c r="A115" s="32" t="s">
        <v>1413</v>
      </c>
      <c r="B115" s="32" t="s">
        <v>40</v>
      </c>
      <c r="C115" s="32"/>
      <c r="D115" s="32"/>
      <c r="E115" s="61" t="s">
        <v>1414</v>
      </c>
      <c r="F115" s="52" t="s">
        <v>820</v>
      </c>
      <c r="G115" s="32" t="s">
        <v>821</v>
      </c>
      <c r="H115" s="32" t="s">
        <v>1412</v>
      </c>
      <c r="J115" s="32"/>
    </row>
    <row r="116" spans="1:10" s="33" customFormat="1" ht="13.35" customHeight="1" x14ac:dyDescent="0.2">
      <c r="A116" s="32" t="s">
        <v>1283</v>
      </c>
      <c r="B116" s="32" t="s">
        <v>262</v>
      </c>
      <c r="C116" s="32" t="s">
        <v>820</v>
      </c>
      <c r="D116" s="32" t="s">
        <v>41</v>
      </c>
      <c r="E116" s="33">
        <v>150.51</v>
      </c>
      <c r="F116" s="52" t="s">
        <v>263</v>
      </c>
      <c r="G116" s="32" t="s">
        <v>820</v>
      </c>
      <c r="H116" s="32" t="s">
        <v>1284</v>
      </c>
      <c r="J116" s="32"/>
    </row>
    <row r="117" spans="1:10" s="33" customFormat="1" ht="13.35" customHeight="1" x14ac:dyDescent="0.2">
      <c r="A117" s="32" t="s">
        <v>1285</v>
      </c>
      <c r="B117" s="32" t="s">
        <v>46</v>
      </c>
      <c r="C117" s="32" t="s">
        <v>820</v>
      </c>
      <c r="D117" s="32" t="s">
        <v>41</v>
      </c>
      <c r="E117" s="33" t="s">
        <v>246</v>
      </c>
      <c r="F117" s="40" t="str">
        <f>HYPERLINK("#'OMS.Enumerations'!A63","OrderCurrency: AED, AFN, ALL ...")</f>
        <v>OrderCurrency: AED, AFN, ALL ...</v>
      </c>
      <c r="G117" s="32" t="s">
        <v>48</v>
      </c>
      <c r="H117" s="32" t="s">
        <v>1286</v>
      </c>
      <c r="J117" s="32"/>
    </row>
    <row r="118" spans="1:10" s="33" customFormat="1" ht="13.35" customHeight="1" x14ac:dyDescent="0.2">
      <c r="A118" s="32" t="s">
        <v>1700</v>
      </c>
      <c r="B118" s="32" t="s">
        <v>40</v>
      </c>
      <c r="C118" s="32" t="s">
        <v>820</v>
      </c>
      <c r="D118" s="32"/>
      <c r="F118" s="52" t="s">
        <v>820</v>
      </c>
      <c r="G118" s="32" t="s">
        <v>824</v>
      </c>
      <c r="H118" s="32" t="s">
        <v>1701</v>
      </c>
      <c r="J118" s="32"/>
    </row>
    <row r="119" spans="1:10" s="33" customFormat="1" ht="13.35" customHeight="1" x14ac:dyDescent="0.2">
      <c r="A119" s="32" t="s">
        <v>1287</v>
      </c>
      <c r="B119" s="32" t="s">
        <v>40</v>
      </c>
      <c r="C119" s="32" t="s">
        <v>820</v>
      </c>
      <c r="D119" s="32"/>
      <c r="F119" s="52" t="s">
        <v>820</v>
      </c>
      <c r="G119" s="32" t="s">
        <v>824</v>
      </c>
      <c r="H119" s="32" t="s">
        <v>1288</v>
      </c>
      <c r="J119" s="32"/>
    </row>
    <row r="120" spans="1:10" s="33" customFormat="1" ht="13.35" customHeight="1" x14ac:dyDescent="0.2">
      <c r="A120" s="32" t="s">
        <v>1289</v>
      </c>
      <c r="B120" s="32" t="s">
        <v>40</v>
      </c>
      <c r="C120" s="32" t="s">
        <v>820</v>
      </c>
      <c r="D120" s="32"/>
      <c r="F120" s="52" t="s">
        <v>820</v>
      </c>
      <c r="G120" s="32" t="s">
        <v>824</v>
      </c>
      <c r="H120" s="32" t="s">
        <v>1290</v>
      </c>
      <c r="J120" s="32"/>
    </row>
    <row r="121" spans="1:10" s="33" customFormat="1" ht="13.35" customHeight="1" x14ac:dyDescent="0.2">
      <c r="A121" s="32" t="s">
        <v>1614</v>
      </c>
      <c r="B121" s="32" t="s">
        <v>258</v>
      </c>
      <c r="C121" s="32" t="s">
        <v>820</v>
      </c>
      <c r="D121" s="32" t="s">
        <v>41</v>
      </c>
      <c r="E121" s="33" t="s">
        <v>1702</v>
      </c>
      <c r="F121" s="52" t="s">
        <v>680</v>
      </c>
      <c r="G121" s="32" t="s">
        <v>820</v>
      </c>
      <c r="H121" s="32" t="s">
        <v>1615</v>
      </c>
      <c r="J121" s="32"/>
    </row>
    <row r="122" spans="1:10" s="33" customFormat="1" ht="13.35" customHeight="1" x14ac:dyDescent="0.2">
      <c r="A122" s="32" t="s">
        <v>1616</v>
      </c>
      <c r="B122" s="32" t="s">
        <v>40</v>
      </c>
      <c r="C122" s="32" t="s">
        <v>820</v>
      </c>
      <c r="D122" s="32"/>
      <c r="F122" s="52" t="s">
        <v>820</v>
      </c>
      <c r="G122" s="32" t="s">
        <v>1703</v>
      </c>
      <c r="H122" s="32" t="s">
        <v>1617</v>
      </c>
      <c r="J122" s="32"/>
    </row>
    <row r="123" spans="1:10" s="33" customFormat="1" ht="13.35" customHeight="1" x14ac:dyDescent="0.2">
      <c r="A123" s="32" t="s">
        <v>1704</v>
      </c>
      <c r="B123" s="32" t="s">
        <v>40</v>
      </c>
      <c r="C123" s="32" t="s">
        <v>820</v>
      </c>
      <c r="D123" s="32"/>
      <c r="F123" s="52" t="s">
        <v>820</v>
      </c>
      <c r="G123" s="32" t="s">
        <v>1703</v>
      </c>
      <c r="H123" s="32" t="s">
        <v>1705</v>
      </c>
      <c r="J123" s="32"/>
    </row>
    <row r="124" spans="1:10" s="33" customFormat="1" ht="13.35" customHeight="1" x14ac:dyDescent="0.2">
      <c r="A124" s="32" t="s">
        <v>1706</v>
      </c>
      <c r="B124" s="32" t="s">
        <v>262</v>
      </c>
      <c r="C124" s="32" t="s">
        <v>820</v>
      </c>
      <c r="D124" s="32" t="s">
        <v>41</v>
      </c>
      <c r="E124" s="33">
        <v>500</v>
      </c>
      <c r="F124" s="52" t="s">
        <v>263</v>
      </c>
      <c r="G124" s="32" t="s">
        <v>820</v>
      </c>
      <c r="H124" s="32" t="s">
        <v>1707</v>
      </c>
      <c r="J124" s="32"/>
    </row>
    <row r="125" spans="1:10" s="33" customFormat="1" ht="13.35" customHeight="1" x14ac:dyDescent="0.2">
      <c r="A125" s="32" t="s">
        <v>1708</v>
      </c>
      <c r="B125" s="32" t="s">
        <v>46</v>
      </c>
      <c r="C125" s="32" t="s">
        <v>820</v>
      </c>
      <c r="D125" s="32" t="s">
        <v>41</v>
      </c>
      <c r="E125" s="33" t="s">
        <v>498</v>
      </c>
      <c r="F125" s="40" t="str">
        <f>HYPERLINK("#'OMS.Enumerations'!A294","PackingUOM: EACH, BOX, BUNDLE ...")</f>
        <v>PackingUOM: EACH, BOX, BUNDLE ...</v>
      </c>
      <c r="G125" s="32" t="s">
        <v>48</v>
      </c>
      <c r="H125" s="32" t="s">
        <v>1709</v>
      </c>
      <c r="J125" s="32"/>
    </row>
    <row r="126" spans="1:10" s="33" customFormat="1" ht="13.35" customHeight="1" x14ac:dyDescent="0.2">
      <c r="A126" s="32" t="s">
        <v>1710</v>
      </c>
      <c r="B126" s="32" t="s">
        <v>258</v>
      </c>
      <c r="C126" s="32" t="s">
        <v>820</v>
      </c>
      <c r="D126" s="32" t="s">
        <v>41</v>
      </c>
      <c r="E126" s="33" t="s">
        <v>1702</v>
      </c>
      <c r="F126" s="52" t="s">
        <v>680</v>
      </c>
      <c r="G126" s="32" t="s">
        <v>820</v>
      </c>
      <c r="H126" s="32" t="s">
        <v>1711</v>
      </c>
      <c r="J126" s="32"/>
    </row>
    <row r="127" spans="1:10" s="33" customFormat="1" ht="13.35" customHeight="1" x14ac:dyDescent="0.2">
      <c r="A127" s="32" t="s">
        <v>1275</v>
      </c>
      <c r="B127" s="32" t="s">
        <v>258</v>
      </c>
      <c r="C127" s="32" t="s">
        <v>820</v>
      </c>
      <c r="D127" s="32" t="s">
        <v>41</v>
      </c>
      <c r="E127" s="33" t="s">
        <v>1712</v>
      </c>
      <c r="F127" s="52" t="s">
        <v>680</v>
      </c>
      <c r="G127" s="32" t="s">
        <v>820</v>
      </c>
      <c r="H127" s="32" t="s">
        <v>1713</v>
      </c>
      <c r="J127" s="32"/>
    </row>
    <row r="128" spans="1:10" s="33" customFormat="1" ht="13.35" customHeight="1" x14ac:dyDescent="0.2">
      <c r="A128" s="32" t="s">
        <v>1714</v>
      </c>
      <c r="B128" s="32" t="s">
        <v>40</v>
      </c>
      <c r="C128" s="32" t="s">
        <v>820</v>
      </c>
      <c r="D128" s="32"/>
      <c r="F128" s="52" t="s">
        <v>820</v>
      </c>
      <c r="G128" s="32" t="s">
        <v>1119</v>
      </c>
      <c r="H128" s="32" t="s">
        <v>1715</v>
      </c>
      <c r="J128" s="32"/>
    </row>
    <row r="129" spans="1:10" s="33" customFormat="1" ht="13.35" customHeight="1" x14ac:dyDescent="0.2">
      <c r="A129" s="32" t="s">
        <v>1716</v>
      </c>
      <c r="B129" s="32" t="s">
        <v>114</v>
      </c>
      <c r="C129" s="32" t="s">
        <v>820</v>
      </c>
      <c r="D129" s="32"/>
      <c r="F129" s="52" t="s">
        <v>115</v>
      </c>
      <c r="G129" s="32" t="s">
        <v>1172</v>
      </c>
      <c r="H129" s="32" t="s">
        <v>1717</v>
      </c>
      <c r="J129" s="32"/>
    </row>
    <row r="130" spans="1:10" s="33" customFormat="1" ht="13.35" customHeight="1" x14ac:dyDescent="0.2">
      <c r="A130" s="32" t="s">
        <v>1718</v>
      </c>
      <c r="B130" s="32" t="s">
        <v>40</v>
      </c>
      <c r="C130" s="32" t="s">
        <v>820</v>
      </c>
      <c r="D130" s="32"/>
      <c r="F130" s="52" t="s">
        <v>820</v>
      </c>
      <c r="G130" s="32" t="s">
        <v>824</v>
      </c>
      <c r="H130" s="32" t="s">
        <v>1719</v>
      </c>
      <c r="J130" s="32"/>
    </row>
    <row r="131" spans="1:10" s="33" customFormat="1" ht="13.35" customHeight="1" x14ac:dyDescent="0.2">
      <c r="A131" s="32" t="s">
        <v>416</v>
      </c>
      <c r="B131" s="32" t="s">
        <v>40</v>
      </c>
      <c r="C131" s="32" t="s">
        <v>71</v>
      </c>
      <c r="D131" s="32" t="s">
        <v>41</v>
      </c>
      <c r="F131" s="52" t="s">
        <v>820</v>
      </c>
      <c r="G131" s="32" t="s">
        <v>821</v>
      </c>
      <c r="H131" s="32" t="s">
        <v>1720</v>
      </c>
      <c r="J131" s="32"/>
    </row>
    <row r="132" spans="1:10" s="33" customFormat="1" ht="13.35" customHeight="1" x14ac:dyDescent="0.2">
      <c r="A132" s="32" t="s">
        <v>1211</v>
      </c>
      <c r="B132" s="32" t="s">
        <v>258</v>
      </c>
      <c r="C132" s="32" t="s">
        <v>820</v>
      </c>
      <c r="D132" s="32" t="s">
        <v>41</v>
      </c>
      <c r="E132" s="33" t="s">
        <v>1712</v>
      </c>
      <c r="F132" s="52" t="s">
        <v>680</v>
      </c>
      <c r="G132" s="32" t="s">
        <v>820</v>
      </c>
      <c r="H132" s="32" t="s">
        <v>1721</v>
      </c>
      <c r="J132" s="32"/>
    </row>
    <row r="133" spans="1:10" s="33" customFormat="1" ht="13.35" customHeight="1" x14ac:dyDescent="0.2">
      <c r="A133" s="32" t="s">
        <v>1242</v>
      </c>
      <c r="B133" s="32" t="s">
        <v>258</v>
      </c>
      <c r="C133" s="32" t="s">
        <v>820</v>
      </c>
      <c r="D133" s="32" t="s">
        <v>41</v>
      </c>
      <c r="E133" s="33" t="s">
        <v>1712</v>
      </c>
      <c r="F133" s="52" t="s">
        <v>680</v>
      </c>
      <c r="G133" s="32" t="s">
        <v>820</v>
      </c>
      <c r="H133" s="32" t="s">
        <v>1243</v>
      </c>
      <c r="J133" s="32"/>
    </row>
    <row r="134" spans="1:10" s="33" customFormat="1" ht="13.35" customHeight="1" x14ac:dyDescent="0.2">
      <c r="A134" s="32" t="s">
        <v>1205</v>
      </c>
      <c r="B134" s="32" t="s">
        <v>262</v>
      </c>
      <c r="C134" s="32" t="s">
        <v>820</v>
      </c>
      <c r="D134" s="32" t="s">
        <v>41</v>
      </c>
      <c r="E134" s="33">
        <v>500</v>
      </c>
      <c r="F134" s="52" t="s">
        <v>263</v>
      </c>
      <c r="G134" s="32" t="s">
        <v>820</v>
      </c>
      <c r="H134" s="32" t="s">
        <v>1722</v>
      </c>
      <c r="J134" s="32"/>
    </row>
    <row r="135" spans="1:10" s="33" customFormat="1" ht="13.35" customHeight="1" x14ac:dyDescent="0.2">
      <c r="A135" s="32" t="s">
        <v>1203</v>
      </c>
      <c r="B135" s="32" t="s">
        <v>262</v>
      </c>
      <c r="C135" s="32" t="s">
        <v>820</v>
      </c>
      <c r="D135" s="32" t="s">
        <v>41</v>
      </c>
      <c r="E135" s="33">
        <v>500</v>
      </c>
      <c r="F135" s="52" t="s">
        <v>263</v>
      </c>
      <c r="G135" s="32" t="s">
        <v>820</v>
      </c>
      <c r="H135" s="32" t="s">
        <v>1605</v>
      </c>
      <c r="J135" s="32"/>
    </row>
    <row r="136" spans="1:10" s="33" customFormat="1" ht="13.35" customHeight="1" x14ac:dyDescent="0.2">
      <c r="A136" s="32" t="s">
        <v>1213</v>
      </c>
      <c r="B136" s="32" t="s">
        <v>258</v>
      </c>
      <c r="C136" s="32" t="s">
        <v>820</v>
      </c>
      <c r="D136" s="32" t="s">
        <v>41</v>
      </c>
      <c r="E136" s="33" t="s">
        <v>1702</v>
      </c>
      <c r="F136" s="52" t="s">
        <v>680</v>
      </c>
      <c r="G136" s="32" t="s">
        <v>820</v>
      </c>
      <c r="H136" s="32" t="s">
        <v>1723</v>
      </c>
      <c r="J136" s="32"/>
    </row>
    <row r="137" spans="1:10" s="33" customFormat="1" ht="13.35" customHeight="1" x14ac:dyDescent="0.2">
      <c r="A137" s="32" t="s">
        <v>1244</v>
      </c>
      <c r="B137" s="32" t="s">
        <v>258</v>
      </c>
      <c r="C137" s="32" t="s">
        <v>820</v>
      </c>
      <c r="D137" s="32" t="s">
        <v>41</v>
      </c>
      <c r="E137" s="33" t="s">
        <v>1702</v>
      </c>
      <c r="F137" s="52" t="s">
        <v>680</v>
      </c>
      <c r="G137" s="32" t="s">
        <v>820</v>
      </c>
      <c r="H137" s="32" t="s">
        <v>1245</v>
      </c>
      <c r="J137" s="32"/>
    </row>
    <row r="138" spans="1:10" s="33" customFormat="1" ht="13.35" customHeight="1" x14ac:dyDescent="0.2">
      <c r="A138" s="32" t="s">
        <v>1195</v>
      </c>
      <c r="B138" s="32" t="s">
        <v>40</v>
      </c>
      <c r="C138" s="32" t="s">
        <v>820</v>
      </c>
      <c r="D138" s="32"/>
      <c r="F138" s="52" t="s">
        <v>820</v>
      </c>
      <c r="G138" s="32"/>
      <c r="H138" s="32" t="s">
        <v>1724</v>
      </c>
      <c r="J138" s="32"/>
    </row>
    <row r="139" spans="1:10" s="33" customFormat="1" ht="13.35" customHeight="1" x14ac:dyDescent="0.2">
      <c r="A139" s="32" t="s">
        <v>1653</v>
      </c>
      <c r="B139" s="32" t="s">
        <v>40</v>
      </c>
      <c r="C139" s="32" t="s">
        <v>820</v>
      </c>
      <c r="D139" s="32"/>
      <c r="F139" s="52" t="s">
        <v>820</v>
      </c>
      <c r="G139" s="32" t="s">
        <v>824</v>
      </c>
      <c r="H139" s="32" t="s">
        <v>1654</v>
      </c>
      <c r="J139" s="32"/>
    </row>
    <row r="140" spans="1:10" s="33" customFormat="1" ht="13.35" customHeight="1" x14ac:dyDescent="0.2">
      <c r="A140" s="32" t="s">
        <v>1655</v>
      </c>
      <c r="B140" s="32" t="s">
        <v>40</v>
      </c>
      <c r="C140" s="32" t="s">
        <v>820</v>
      </c>
      <c r="D140" s="60" t="s">
        <v>664</v>
      </c>
      <c r="F140" s="52" t="s">
        <v>820</v>
      </c>
      <c r="G140" s="32" t="s">
        <v>824</v>
      </c>
      <c r="H140" s="32" t="s">
        <v>1654</v>
      </c>
      <c r="J140" s="32"/>
    </row>
    <row r="141" spans="1:10" s="33" customFormat="1" ht="13.35" customHeight="1" x14ac:dyDescent="0.2">
      <c r="A141" s="32" t="s">
        <v>1656</v>
      </c>
      <c r="B141" s="32" t="s">
        <v>40</v>
      </c>
      <c r="C141" s="32" t="s">
        <v>820</v>
      </c>
      <c r="D141" s="60" t="s">
        <v>664</v>
      </c>
      <c r="F141" s="52" t="s">
        <v>820</v>
      </c>
      <c r="G141" s="32" t="s">
        <v>824</v>
      </c>
      <c r="H141" s="32" t="s">
        <v>1654</v>
      </c>
      <c r="J141" s="32"/>
    </row>
    <row r="142" spans="1:10" s="33" customFormat="1" ht="13.35" customHeight="1" x14ac:dyDescent="0.2">
      <c r="A142" s="32" t="s">
        <v>1657</v>
      </c>
      <c r="B142" s="32" t="s">
        <v>40</v>
      </c>
      <c r="C142" s="32" t="s">
        <v>820</v>
      </c>
      <c r="D142" s="60" t="s">
        <v>664</v>
      </c>
      <c r="F142" s="52" t="s">
        <v>820</v>
      </c>
      <c r="G142" s="32" t="s">
        <v>821</v>
      </c>
      <c r="H142" s="32" t="s">
        <v>1654</v>
      </c>
      <c r="J142" s="32"/>
    </row>
    <row r="143" spans="1:10" s="33" customFormat="1" ht="13.35" customHeight="1" x14ac:dyDescent="0.2">
      <c r="A143" s="32" t="s">
        <v>1658</v>
      </c>
      <c r="B143" s="32" t="s">
        <v>40</v>
      </c>
      <c r="C143" s="32" t="s">
        <v>820</v>
      </c>
      <c r="D143" s="60" t="s">
        <v>664</v>
      </c>
      <c r="F143" s="52" t="s">
        <v>820</v>
      </c>
      <c r="G143" s="32" t="s">
        <v>821</v>
      </c>
      <c r="H143" s="32" t="s">
        <v>1654</v>
      </c>
      <c r="J143" s="32"/>
    </row>
    <row r="144" spans="1:10" s="33" customFormat="1" ht="13.35" customHeight="1" x14ac:dyDescent="0.2">
      <c r="A144" s="32" t="s">
        <v>1063</v>
      </c>
      <c r="B144" s="32" t="s">
        <v>40</v>
      </c>
      <c r="C144" s="32" t="s">
        <v>820</v>
      </c>
      <c r="D144" s="60" t="s">
        <v>664</v>
      </c>
      <c r="F144" s="52" t="s">
        <v>820</v>
      </c>
      <c r="G144" s="32" t="s">
        <v>821</v>
      </c>
      <c r="H144" s="32" t="s">
        <v>1064</v>
      </c>
      <c r="J144" s="32"/>
    </row>
    <row r="145" spans="1:10" s="33" customFormat="1" ht="13.35" customHeight="1" x14ac:dyDescent="0.2">
      <c r="A145" s="32" t="s">
        <v>1038</v>
      </c>
      <c r="B145" s="32" t="s">
        <v>40</v>
      </c>
      <c r="C145" s="32" t="s">
        <v>820</v>
      </c>
      <c r="D145" s="32" t="s">
        <v>41</v>
      </c>
      <c r="E145" s="33" t="s">
        <v>1725</v>
      </c>
      <c r="F145" s="52" t="s">
        <v>820</v>
      </c>
      <c r="G145" s="32" t="s">
        <v>821</v>
      </c>
      <c r="H145" s="32" t="s">
        <v>1368</v>
      </c>
      <c r="J145" s="32"/>
    </row>
    <row r="146" spans="1:10" s="33" customFormat="1" ht="13.35" customHeight="1" x14ac:dyDescent="0.2">
      <c r="A146" s="32" t="s">
        <v>1040</v>
      </c>
      <c r="B146" s="32" t="s">
        <v>40</v>
      </c>
      <c r="C146" s="32" t="s">
        <v>820</v>
      </c>
      <c r="D146" s="32" t="s">
        <v>41</v>
      </c>
      <c r="E146" s="33" t="s">
        <v>669</v>
      </c>
      <c r="F146" s="52" t="s">
        <v>820</v>
      </c>
      <c r="G146" s="32" t="s">
        <v>821</v>
      </c>
      <c r="H146" s="32" t="s">
        <v>1368</v>
      </c>
      <c r="J146" s="32"/>
    </row>
    <row r="147" spans="1:10" s="33" customFormat="1" ht="13.35" customHeight="1" x14ac:dyDescent="0.2">
      <c r="A147" s="32" t="s">
        <v>1041</v>
      </c>
      <c r="B147" s="32" t="s">
        <v>40</v>
      </c>
      <c r="C147" s="32" t="s">
        <v>820</v>
      </c>
      <c r="D147" s="32" t="s">
        <v>41</v>
      </c>
      <c r="E147" s="33" t="s">
        <v>1725</v>
      </c>
      <c r="F147" s="52" t="s">
        <v>820</v>
      </c>
      <c r="G147" s="32" t="s">
        <v>821</v>
      </c>
      <c r="H147" s="32" t="s">
        <v>1368</v>
      </c>
      <c r="J147" s="32"/>
    </row>
    <row r="148" spans="1:10" s="33" customFormat="1" ht="13.35" customHeight="1" x14ac:dyDescent="0.2">
      <c r="A148" s="32" t="s">
        <v>1042</v>
      </c>
      <c r="B148" s="32" t="s">
        <v>40</v>
      </c>
      <c r="C148" s="32" t="s">
        <v>820</v>
      </c>
      <c r="D148" s="32" t="s">
        <v>41</v>
      </c>
      <c r="E148" s="33" t="s">
        <v>1726</v>
      </c>
      <c r="F148" s="52" t="s">
        <v>820</v>
      </c>
      <c r="G148" s="32" t="s">
        <v>821</v>
      </c>
      <c r="H148" s="32" t="s">
        <v>1368</v>
      </c>
      <c r="J148" s="32"/>
    </row>
    <row r="149" spans="1:10" s="33" customFormat="1" ht="13.35" customHeight="1" x14ac:dyDescent="0.2">
      <c r="A149" s="32" t="s">
        <v>1043</v>
      </c>
      <c r="B149" s="32" t="s">
        <v>40</v>
      </c>
      <c r="C149" s="32" t="s">
        <v>820</v>
      </c>
      <c r="D149" s="32" t="s">
        <v>664</v>
      </c>
      <c r="E149" s="33" t="s">
        <v>1727</v>
      </c>
      <c r="F149" s="52" t="s">
        <v>820</v>
      </c>
      <c r="G149" s="32" t="s">
        <v>821</v>
      </c>
      <c r="H149" s="32" t="s">
        <v>1368</v>
      </c>
      <c r="J149" s="32"/>
    </row>
    <row r="150" spans="1:10" s="33" customFormat="1" ht="13.35" customHeight="1" x14ac:dyDescent="0.2">
      <c r="A150" s="32" t="s">
        <v>1044</v>
      </c>
      <c r="B150" s="32" t="s">
        <v>40</v>
      </c>
      <c r="C150" s="32" t="s">
        <v>820</v>
      </c>
      <c r="D150" s="32" t="s">
        <v>664</v>
      </c>
      <c r="F150" s="52" t="s">
        <v>820</v>
      </c>
      <c r="G150" s="32" t="s">
        <v>821</v>
      </c>
      <c r="H150" s="32" t="s">
        <v>1368</v>
      </c>
      <c r="J150" s="32"/>
    </row>
    <row r="151" spans="1:10" s="33" customFormat="1" ht="13.35" customHeight="1" x14ac:dyDescent="0.2">
      <c r="A151" s="32" t="s">
        <v>1045</v>
      </c>
      <c r="B151" s="32" t="s">
        <v>40</v>
      </c>
      <c r="C151" s="32" t="s">
        <v>820</v>
      </c>
      <c r="D151" s="32" t="s">
        <v>664</v>
      </c>
      <c r="E151" s="33" t="s">
        <v>1728</v>
      </c>
      <c r="F151" s="52" t="s">
        <v>820</v>
      </c>
      <c r="G151" s="32" t="s">
        <v>821</v>
      </c>
      <c r="H151" s="32" t="s">
        <v>1368</v>
      </c>
      <c r="J151" s="32"/>
    </row>
    <row r="152" spans="1:10" s="33" customFormat="1" ht="13.35" customHeight="1" x14ac:dyDescent="0.2">
      <c r="A152" s="32" t="s">
        <v>1046</v>
      </c>
      <c r="B152" s="32" t="s">
        <v>40</v>
      </c>
      <c r="C152" s="32" t="s">
        <v>820</v>
      </c>
      <c r="D152" s="32" t="s">
        <v>664</v>
      </c>
      <c r="F152" s="52" t="s">
        <v>820</v>
      </c>
      <c r="G152" s="32" t="s">
        <v>821</v>
      </c>
      <c r="H152" s="32" t="s">
        <v>1368</v>
      </c>
      <c r="J152" s="32"/>
    </row>
    <row r="153" spans="1:10" s="33" customFormat="1" ht="13.35" customHeight="1" x14ac:dyDescent="0.2">
      <c r="A153" s="32" t="s">
        <v>1449</v>
      </c>
      <c r="B153" s="32" t="s">
        <v>40</v>
      </c>
      <c r="C153" s="32" t="s">
        <v>820</v>
      </c>
      <c r="D153" s="32"/>
      <c r="F153" s="52" t="s">
        <v>820</v>
      </c>
      <c r="G153" s="32" t="s">
        <v>824</v>
      </c>
      <c r="H153" s="32" t="s">
        <v>1729</v>
      </c>
      <c r="J153" s="32"/>
    </row>
    <row r="154" spans="1:10" s="33" customFormat="1" ht="13.35" customHeight="1" x14ac:dyDescent="0.2">
      <c r="A154" s="32" t="s">
        <v>1450</v>
      </c>
      <c r="B154" s="32" t="s">
        <v>40</v>
      </c>
      <c r="C154" s="32" t="s">
        <v>820</v>
      </c>
      <c r="D154" s="32"/>
      <c r="F154" s="52" t="s">
        <v>820</v>
      </c>
      <c r="G154" s="32" t="s">
        <v>824</v>
      </c>
      <c r="H154" s="32" t="s">
        <v>1729</v>
      </c>
      <c r="J154" s="32"/>
    </row>
    <row r="155" spans="1:10" s="33" customFormat="1" ht="13.35" customHeight="1" x14ac:dyDescent="0.2">
      <c r="A155" s="32" t="s">
        <v>1451</v>
      </c>
      <c r="B155" s="32" t="s">
        <v>40</v>
      </c>
      <c r="C155" s="32" t="s">
        <v>820</v>
      </c>
      <c r="D155" s="32"/>
      <c r="F155" s="52" t="s">
        <v>820</v>
      </c>
      <c r="G155" s="32" t="s">
        <v>824</v>
      </c>
      <c r="H155" s="32" t="s">
        <v>1729</v>
      </c>
      <c r="J155" s="32"/>
    </row>
    <row r="156" spans="1:10" s="33" customFormat="1" ht="13.35" customHeight="1" x14ac:dyDescent="0.2">
      <c r="A156" s="32" t="s">
        <v>1452</v>
      </c>
      <c r="B156" s="32" t="s">
        <v>40</v>
      </c>
      <c r="C156" s="32" t="s">
        <v>820</v>
      </c>
      <c r="D156" s="32"/>
      <c r="F156" s="52" t="s">
        <v>820</v>
      </c>
      <c r="G156" s="32" t="s">
        <v>824</v>
      </c>
      <c r="H156" s="32" t="s">
        <v>1729</v>
      </c>
      <c r="J156" s="32"/>
    </row>
    <row r="157" spans="1:10" s="33" customFormat="1" ht="13.35" customHeight="1" x14ac:dyDescent="0.2">
      <c r="A157" s="32" t="s">
        <v>1453</v>
      </c>
      <c r="B157" s="32" t="s">
        <v>40</v>
      </c>
      <c r="C157" s="32" t="s">
        <v>820</v>
      </c>
      <c r="D157" s="32"/>
      <c r="F157" s="52" t="s">
        <v>820</v>
      </c>
      <c r="G157" s="32" t="s">
        <v>824</v>
      </c>
      <c r="H157" s="32" t="s">
        <v>1729</v>
      </c>
      <c r="J157" s="32"/>
    </row>
    <row r="158" spans="1:10" s="33" customFormat="1" ht="13.35" customHeight="1" x14ac:dyDescent="0.2">
      <c r="A158" s="32" t="s">
        <v>1730</v>
      </c>
      <c r="B158" s="32" t="s">
        <v>40</v>
      </c>
      <c r="C158" s="32" t="s">
        <v>820</v>
      </c>
      <c r="D158" s="32"/>
      <c r="F158" s="52" t="s">
        <v>820</v>
      </c>
      <c r="G158" s="32"/>
      <c r="H158" s="32" t="s">
        <v>1729</v>
      </c>
      <c r="J158" s="32"/>
    </row>
    <row r="159" spans="1:10" s="33" customFormat="1" ht="13.35" customHeight="1" x14ac:dyDescent="0.2">
      <c r="A159" s="32" t="s">
        <v>1731</v>
      </c>
      <c r="B159" s="32" t="s">
        <v>40</v>
      </c>
      <c r="C159" s="32" t="s">
        <v>820</v>
      </c>
      <c r="D159" s="32"/>
      <c r="F159" s="52" t="s">
        <v>820</v>
      </c>
      <c r="G159" s="32"/>
      <c r="H159" s="32" t="s">
        <v>1729</v>
      </c>
      <c r="J159" s="32"/>
    </row>
    <row r="160" spans="1:10" s="33" customFormat="1" ht="13.35" customHeight="1" x14ac:dyDescent="0.2">
      <c r="A160" s="32" t="s">
        <v>1359</v>
      </c>
      <c r="B160" s="32" t="s">
        <v>40</v>
      </c>
      <c r="C160" s="32" t="s">
        <v>820</v>
      </c>
      <c r="D160" s="32"/>
      <c r="F160" s="52" t="s">
        <v>820</v>
      </c>
      <c r="G160" s="32" t="s">
        <v>821</v>
      </c>
      <c r="H160" s="32" t="s">
        <v>1360</v>
      </c>
      <c r="J160" s="32"/>
    </row>
    <row r="161" spans="1:10" s="33" customFormat="1" ht="13.35" customHeight="1" x14ac:dyDescent="0.2">
      <c r="A161" s="32" t="s">
        <v>1361</v>
      </c>
      <c r="B161" s="32" t="s">
        <v>40</v>
      </c>
      <c r="C161" s="32" t="s">
        <v>820</v>
      </c>
      <c r="D161" s="32"/>
      <c r="F161" s="52" t="s">
        <v>820</v>
      </c>
      <c r="G161" s="32" t="s">
        <v>821</v>
      </c>
      <c r="H161" s="32" t="s">
        <v>1360</v>
      </c>
      <c r="J161" s="32"/>
    </row>
    <row r="162" spans="1:10" s="33" customFormat="1" ht="13.35" customHeight="1" x14ac:dyDescent="0.2">
      <c r="A162" s="32" t="s">
        <v>1362</v>
      </c>
      <c r="B162" s="32" t="s">
        <v>40</v>
      </c>
      <c r="C162" s="32" t="s">
        <v>820</v>
      </c>
      <c r="D162" s="32"/>
      <c r="F162" s="52" t="s">
        <v>820</v>
      </c>
      <c r="G162" s="32" t="s">
        <v>821</v>
      </c>
      <c r="H162" s="32" t="s">
        <v>1360</v>
      </c>
      <c r="J162" s="32"/>
    </row>
    <row r="163" spans="1:10" s="33" customFormat="1" ht="13.35" customHeight="1" x14ac:dyDescent="0.2">
      <c r="A163" s="32" t="s">
        <v>1363</v>
      </c>
      <c r="B163" s="32" t="s">
        <v>40</v>
      </c>
      <c r="C163" s="32" t="s">
        <v>820</v>
      </c>
      <c r="D163" s="32"/>
      <c r="F163" s="52" t="s">
        <v>820</v>
      </c>
      <c r="G163" s="32" t="s">
        <v>821</v>
      </c>
      <c r="H163" s="32" t="s">
        <v>1360</v>
      </c>
      <c r="J163" s="32"/>
    </row>
    <row r="164" spans="1:10" s="33" customFormat="1" ht="13.35" customHeight="1" x14ac:dyDescent="0.2">
      <c r="A164" s="32" t="s">
        <v>1364</v>
      </c>
      <c r="B164" s="32" t="s">
        <v>40</v>
      </c>
      <c r="C164" s="32" t="s">
        <v>820</v>
      </c>
      <c r="D164" s="32"/>
      <c r="F164" s="52" t="s">
        <v>820</v>
      </c>
      <c r="G164" s="32" t="s">
        <v>821</v>
      </c>
      <c r="H164" s="32" t="s">
        <v>1360</v>
      </c>
      <c r="J164" s="32"/>
    </row>
    <row r="165" spans="1:10" s="33" customFormat="1" ht="13.35" customHeight="1" x14ac:dyDescent="0.2">
      <c r="A165" s="32" t="s">
        <v>1365</v>
      </c>
      <c r="B165" s="32" t="s">
        <v>40</v>
      </c>
      <c r="C165" s="32" t="s">
        <v>820</v>
      </c>
      <c r="D165" s="32"/>
      <c r="F165" s="52" t="s">
        <v>820</v>
      </c>
      <c r="G165" s="32" t="s">
        <v>821</v>
      </c>
      <c r="H165" s="32" t="s">
        <v>1360</v>
      </c>
      <c r="J165" s="32"/>
    </row>
    <row r="166" spans="1:10" s="33" customFormat="1" ht="13.35" customHeight="1" x14ac:dyDescent="0.2">
      <c r="A166" s="32" t="s">
        <v>1366</v>
      </c>
      <c r="B166" s="32" t="s">
        <v>40</v>
      </c>
      <c r="C166" s="32" t="s">
        <v>820</v>
      </c>
      <c r="D166" s="32"/>
      <c r="F166" s="52" t="s">
        <v>820</v>
      </c>
      <c r="G166" s="32" t="s">
        <v>821</v>
      </c>
      <c r="H166" s="32" t="s">
        <v>1360</v>
      </c>
      <c r="J166" s="32"/>
    </row>
    <row r="167" spans="1:10" s="33" customFormat="1" ht="13.35" customHeight="1" x14ac:dyDescent="0.2">
      <c r="A167" s="32" t="s">
        <v>1367</v>
      </c>
      <c r="B167" s="32" t="s">
        <v>40</v>
      </c>
      <c r="C167" s="32" t="s">
        <v>820</v>
      </c>
      <c r="D167" s="32"/>
      <c r="F167" s="52" t="s">
        <v>820</v>
      </c>
      <c r="G167" s="32" t="s">
        <v>821</v>
      </c>
      <c r="H167" s="32" t="s">
        <v>1360</v>
      </c>
      <c r="J167" s="32"/>
    </row>
    <row r="168" spans="1:10" s="33" customFormat="1" ht="13.35" customHeight="1" x14ac:dyDescent="0.2">
      <c r="A168" s="32" t="s">
        <v>572</v>
      </c>
      <c r="B168" s="32" t="s">
        <v>40</v>
      </c>
      <c r="C168" s="32" t="s">
        <v>820</v>
      </c>
      <c r="D168" s="32" t="s">
        <v>41</v>
      </c>
      <c r="E168" s="33" t="s">
        <v>864</v>
      </c>
      <c r="F168" s="52" t="s">
        <v>820</v>
      </c>
      <c r="G168" s="32" t="s">
        <v>821</v>
      </c>
      <c r="H168" s="32" t="s">
        <v>1369</v>
      </c>
      <c r="J168" s="32"/>
    </row>
    <row r="169" spans="1:10" s="33" customFormat="1" ht="13.35" customHeight="1" x14ac:dyDescent="0.2">
      <c r="A169" s="32" t="s">
        <v>574</v>
      </c>
      <c r="B169" s="32" t="s">
        <v>40</v>
      </c>
      <c r="C169" s="32" t="s">
        <v>820</v>
      </c>
      <c r="D169" s="32" t="s">
        <v>41</v>
      </c>
      <c r="E169" s="33" t="s">
        <v>1540</v>
      </c>
      <c r="F169" s="52" t="s">
        <v>820</v>
      </c>
      <c r="G169" s="32" t="s">
        <v>821</v>
      </c>
      <c r="H169" s="32" t="s">
        <v>1369</v>
      </c>
      <c r="J169" s="32"/>
    </row>
    <row r="170" spans="1:10" s="33" customFormat="1" ht="13.35" customHeight="1" x14ac:dyDescent="0.2">
      <c r="A170" s="32" t="s">
        <v>723</v>
      </c>
      <c r="B170" s="32" t="s">
        <v>40</v>
      </c>
      <c r="C170" s="32" t="s">
        <v>820</v>
      </c>
      <c r="D170" s="32" t="s">
        <v>41</v>
      </c>
      <c r="F170" s="52" t="s">
        <v>820</v>
      </c>
      <c r="G170" s="32" t="s">
        <v>821</v>
      </c>
      <c r="H170" s="32" t="s">
        <v>1370</v>
      </c>
      <c r="J170" s="32"/>
    </row>
    <row r="171" spans="1:10" s="33" customFormat="1" ht="13.35" customHeight="1" x14ac:dyDescent="0.2">
      <c r="A171" s="32" t="s">
        <v>1732</v>
      </c>
      <c r="B171" s="32" t="s">
        <v>40</v>
      </c>
      <c r="C171" s="32" t="s">
        <v>820</v>
      </c>
      <c r="D171" s="32"/>
      <c r="F171" s="52" t="s">
        <v>820</v>
      </c>
      <c r="G171" s="32" t="s">
        <v>824</v>
      </c>
      <c r="H171" s="32" t="s">
        <v>1733</v>
      </c>
      <c r="J171" s="32"/>
    </row>
    <row r="172" spans="1:10" s="33" customFormat="1" ht="13.35" customHeight="1" x14ac:dyDescent="0.2">
      <c r="A172" s="32" t="s">
        <v>1734</v>
      </c>
      <c r="B172" s="32" t="s">
        <v>40</v>
      </c>
      <c r="C172" s="32" t="s">
        <v>820</v>
      </c>
      <c r="D172" s="32"/>
      <c r="F172" s="52" t="s">
        <v>820</v>
      </c>
      <c r="G172" s="32" t="s">
        <v>824</v>
      </c>
      <c r="H172" s="32" t="s">
        <v>1733</v>
      </c>
      <c r="J172" s="32"/>
    </row>
    <row r="173" spans="1:10" s="33" customFormat="1" ht="13.35" customHeight="1" x14ac:dyDescent="0.2">
      <c r="A173" s="32" t="s">
        <v>1735</v>
      </c>
      <c r="B173" s="32" t="s">
        <v>40</v>
      </c>
      <c r="C173" s="32" t="s">
        <v>820</v>
      </c>
      <c r="D173" s="32"/>
      <c r="F173" s="52" t="s">
        <v>820</v>
      </c>
      <c r="G173" s="32" t="s">
        <v>1736</v>
      </c>
      <c r="H173" s="32" t="s">
        <v>1737</v>
      </c>
      <c r="J173" s="32"/>
    </row>
    <row r="174" spans="1:10" s="33" customFormat="1" ht="13.35" customHeight="1" x14ac:dyDescent="0.2">
      <c r="A174" s="32" t="s">
        <v>1371</v>
      </c>
      <c r="B174" s="32" t="s">
        <v>40</v>
      </c>
      <c r="C174" s="32" t="s">
        <v>820</v>
      </c>
      <c r="D174" s="32"/>
      <c r="F174" s="52" t="s">
        <v>820</v>
      </c>
      <c r="G174" s="32" t="s">
        <v>824</v>
      </c>
      <c r="H174" s="32" t="s">
        <v>1372</v>
      </c>
      <c r="J174" s="32"/>
    </row>
    <row r="175" spans="1:10" s="33" customFormat="1" ht="13.35" customHeight="1" x14ac:dyDescent="0.2">
      <c r="A175" s="32" t="s">
        <v>1373</v>
      </c>
      <c r="B175" s="32" t="s">
        <v>40</v>
      </c>
      <c r="C175" s="32" t="s">
        <v>820</v>
      </c>
      <c r="D175" s="32"/>
      <c r="F175" s="52" t="s">
        <v>820</v>
      </c>
      <c r="G175" s="32" t="s">
        <v>821</v>
      </c>
      <c r="H175" s="32" t="s">
        <v>1372</v>
      </c>
      <c r="J175" s="32"/>
    </row>
    <row r="176" spans="1:10" s="33" customFormat="1" ht="13.35" customHeight="1" x14ac:dyDescent="0.2">
      <c r="A176" s="32" t="s">
        <v>1374</v>
      </c>
      <c r="B176" s="32" t="s">
        <v>40</v>
      </c>
      <c r="C176" s="32" t="s">
        <v>820</v>
      </c>
      <c r="D176" s="32"/>
      <c r="F176" s="52" t="s">
        <v>820</v>
      </c>
      <c r="G176" s="32" t="s">
        <v>821</v>
      </c>
      <c r="H176" s="32" t="s">
        <v>1372</v>
      </c>
      <c r="J176" s="32"/>
    </row>
    <row r="177" spans="1:10" s="33" customFormat="1" ht="13.35" customHeight="1" x14ac:dyDescent="0.2">
      <c r="A177" s="32" t="s">
        <v>1375</v>
      </c>
      <c r="B177" s="32" t="s">
        <v>40</v>
      </c>
      <c r="C177" s="32" t="s">
        <v>820</v>
      </c>
      <c r="D177" s="32"/>
      <c r="F177" s="52" t="s">
        <v>820</v>
      </c>
      <c r="G177" s="32" t="s">
        <v>824</v>
      </c>
      <c r="H177" s="32" t="s">
        <v>1376</v>
      </c>
      <c r="J177" s="32"/>
    </row>
    <row r="178" spans="1:10" s="33" customFormat="1" ht="13.35" customHeight="1" x14ac:dyDescent="0.2">
      <c r="A178" s="32" t="s">
        <v>1738</v>
      </c>
      <c r="B178" s="32" t="s">
        <v>40</v>
      </c>
      <c r="C178" s="32" t="s">
        <v>820</v>
      </c>
      <c r="D178" s="32"/>
      <c r="F178" s="52" t="s">
        <v>820</v>
      </c>
      <c r="G178" s="32" t="s">
        <v>821</v>
      </c>
      <c r="H178" s="32" t="s">
        <v>1739</v>
      </c>
      <c r="J178" s="32"/>
    </row>
    <row r="179" spans="1:10" s="33" customFormat="1" ht="13.35" customHeight="1" x14ac:dyDescent="0.2">
      <c r="A179" s="32" t="s">
        <v>1740</v>
      </c>
      <c r="B179" s="32" t="s">
        <v>40</v>
      </c>
      <c r="C179" s="32" t="s">
        <v>820</v>
      </c>
      <c r="D179" s="32"/>
      <c r="F179" s="52" t="s">
        <v>820</v>
      </c>
      <c r="G179" s="32" t="s">
        <v>821</v>
      </c>
      <c r="H179" s="32" t="s">
        <v>1739</v>
      </c>
      <c r="J179" s="32"/>
    </row>
    <row r="180" spans="1:10" s="33" customFormat="1" ht="13.35" customHeight="1" x14ac:dyDescent="0.2">
      <c r="A180" s="32" t="s">
        <v>1741</v>
      </c>
      <c r="B180" s="32" t="s">
        <v>262</v>
      </c>
      <c r="C180" s="32" t="s">
        <v>820</v>
      </c>
      <c r="D180" s="32" t="s">
        <v>664</v>
      </c>
      <c r="E180" s="33">
        <v>500</v>
      </c>
      <c r="F180" s="52" t="s">
        <v>263</v>
      </c>
      <c r="G180" s="32" t="s">
        <v>820</v>
      </c>
      <c r="H180" s="32" t="s">
        <v>1742</v>
      </c>
      <c r="J180" s="32"/>
    </row>
    <row r="181" spans="1:10" s="33" customFormat="1" ht="13.35" customHeight="1" x14ac:dyDescent="0.2">
      <c r="A181" s="32" t="s">
        <v>1743</v>
      </c>
      <c r="B181" s="32" t="s">
        <v>46</v>
      </c>
      <c r="C181" s="32" t="s">
        <v>820</v>
      </c>
      <c r="D181" s="32" t="s">
        <v>664</v>
      </c>
      <c r="E181" s="33" t="s">
        <v>498</v>
      </c>
      <c r="F181" s="40" t="str">
        <f>HYPERLINK("#'OMS.Enumerations'!A294","PackageItemUOM: EACH, BOX, BUNDLE ...")</f>
        <v>PackageItemUOM: EACH, BOX, BUNDLE ...</v>
      </c>
      <c r="G181" s="32" t="s">
        <v>48</v>
      </c>
      <c r="H181" s="32" t="s">
        <v>1744</v>
      </c>
      <c r="J181" s="32"/>
    </row>
    <row r="182" spans="1:10" s="33" customFormat="1" ht="13.35" customHeight="1" x14ac:dyDescent="0.2">
      <c r="A182" s="32" t="s">
        <v>1377</v>
      </c>
      <c r="B182" s="32" t="s">
        <v>46</v>
      </c>
      <c r="C182" s="32" t="s">
        <v>820</v>
      </c>
      <c r="D182" s="32" t="s">
        <v>664</v>
      </c>
      <c r="E182" s="33" t="s">
        <v>1745</v>
      </c>
      <c r="F182" s="24" t="str">
        <f>HYPERLINK("#'TMS.Enumerations'!A335","OMS.Equipment: ALL, CONTAINER, CONTAINER_20_FT ...")</f>
        <v>OMS.Equipment: ALL, CONTAINER, CONTAINER_20_FT ...</v>
      </c>
      <c r="G182" s="32" t="s">
        <v>48</v>
      </c>
      <c r="H182" s="32" t="s">
        <v>1377</v>
      </c>
      <c r="J182" s="32"/>
    </row>
    <row r="183" spans="1:10" s="33" customFormat="1" ht="13.35" customHeight="1" x14ac:dyDescent="0.2">
      <c r="A183" s="32" t="s">
        <v>1618</v>
      </c>
      <c r="B183" s="32" t="s">
        <v>258</v>
      </c>
      <c r="C183" s="32" t="s">
        <v>820</v>
      </c>
      <c r="D183" s="32"/>
      <c r="F183" s="52" t="s">
        <v>680</v>
      </c>
      <c r="G183" s="32"/>
      <c r="H183" s="32" t="s">
        <v>1619</v>
      </c>
      <c r="J183" s="32"/>
    </row>
    <row r="184" spans="1:10" s="33" customFormat="1" ht="13.35" customHeight="1" x14ac:dyDescent="0.2">
      <c r="A184" s="32" t="s">
        <v>1620</v>
      </c>
      <c r="B184" s="32" t="s">
        <v>258</v>
      </c>
      <c r="C184" s="32" t="s">
        <v>820</v>
      </c>
      <c r="D184" s="32"/>
      <c r="F184" s="52" t="s">
        <v>680</v>
      </c>
      <c r="G184" s="32"/>
      <c r="H184" s="32" t="s">
        <v>1621</v>
      </c>
      <c r="J184" s="32"/>
    </row>
    <row r="185" spans="1:10" s="33" customFormat="1" ht="13.35" customHeight="1" x14ac:dyDescent="0.2">
      <c r="A185" s="32" t="s">
        <v>1624</v>
      </c>
      <c r="B185" s="32" t="s">
        <v>258</v>
      </c>
      <c r="C185" s="32" t="s">
        <v>820</v>
      </c>
      <c r="D185" s="32"/>
      <c r="F185" s="52" t="s">
        <v>680</v>
      </c>
      <c r="G185" s="32" t="s">
        <v>820</v>
      </c>
      <c r="H185" s="32" t="s">
        <v>1625</v>
      </c>
      <c r="J185" s="32"/>
    </row>
    <row r="186" spans="1:10" s="33" customFormat="1" ht="13.35" customHeight="1" x14ac:dyDescent="0.2">
      <c r="A186" s="32" t="s">
        <v>1626</v>
      </c>
      <c r="B186" s="32" t="s">
        <v>258</v>
      </c>
      <c r="C186" s="32" t="s">
        <v>820</v>
      </c>
      <c r="D186" s="32"/>
      <c r="F186" s="52" t="s">
        <v>680</v>
      </c>
      <c r="G186" s="32" t="s">
        <v>820</v>
      </c>
      <c r="H186" s="32" t="s">
        <v>1627</v>
      </c>
      <c r="J186" s="32"/>
    </row>
    <row r="187" spans="1:10" s="33" customFormat="1" ht="13.35" customHeight="1" x14ac:dyDescent="0.2">
      <c r="A187" s="32" t="s">
        <v>1630</v>
      </c>
      <c r="B187" s="32" t="s">
        <v>258</v>
      </c>
      <c r="C187" s="32" t="s">
        <v>820</v>
      </c>
      <c r="D187" s="32"/>
      <c r="F187" s="52" t="s">
        <v>680</v>
      </c>
      <c r="G187" s="32" t="s">
        <v>820</v>
      </c>
      <c r="H187" s="32" t="s">
        <v>1631</v>
      </c>
      <c r="J187" s="32"/>
    </row>
    <row r="188" spans="1:10" s="33" customFormat="1" ht="13.35" customHeight="1" x14ac:dyDescent="0.2">
      <c r="A188" s="32" t="s">
        <v>1632</v>
      </c>
      <c r="B188" s="32" t="s">
        <v>258</v>
      </c>
      <c r="C188" s="32" t="s">
        <v>820</v>
      </c>
      <c r="D188" s="32"/>
      <c r="F188" s="52" t="s">
        <v>680</v>
      </c>
      <c r="G188" s="32" t="s">
        <v>820</v>
      </c>
      <c r="H188" s="32" t="s">
        <v>1633</v>
      </c>
      <c r="J188" s="32"/>
    </row>
    <row r="189" spans="1:10" s="33" customFormat="1" ht="13.35" customHeight="1" x14ac:dyDescent="0.2">
      <c r="A189" s="32" t="s">
        <v>1634</v>
      </c>
      <c r="B189" s="32" t="s">
        <v>258</v>
      </c>
      <c r="C189" s="32" t="s">
        <v>820</v>
      </c>
      <c r="D189" s="32"/>
      <c r="F189" s="52" t="s">
        <v>680</v>
      </c>
      <c r="G189" s="32" t="s">
        <v>820</v>
      </c>
      <c r="H189" s="32" t="s">
        <v>1635</v>
      </c>
      <c r="J189" s="32"/>
    </row>
    <row r="190" spans="1:10" s="33" customFormat="1" ht="13.35" customHeight="1" x14ac:dyDescent="0.2">
      <c r="A190" s="32" t="s">
        <v>1636</v>
      </c>
      <c r="B190" s="32" t="s">
        <v>258</v>
      </c>
      <c r="C190" s="32" t="s">
        <v>820</v>
      </c>
      <c r="D190" s="32"/>
      <c r="F190" s="52" t="s">
        <v>680</v>
      </c>
      <c r="G190" s="32" t="s">
        <v>820</v>
      </c>
      <c r="H190" s="32" t="s">
        <v>1637</v>
      </c>
      <c r="J190" s="32"/>
    </row>
    <row r="191" spans="1:10" s="33" customFormat="1" ht="13.35" customHeight="1" x14ac:dyDescent="0.2">
      <c r="A191" s="32" t="s">
        <v>1638</v>
      </c>
      <c r="B191" s="32" t="s">
        <v>258</v>
      </c>
      <c r="C191" s="32" t="s">
        <v>820</v>
      </c>
      <c r="D191" s="32"/>
      <c r="F191" s="52" t="s">
        <v>680</v>
      </c>
      <c r="G191" s="32" t="s">
        <v>820</v>
      </c>
      <c r="H191" s="32" t="s">
        <v>1639</v>
      </c>
      <c r="J191" s="32"/>
    </row>
    <row r="192" spans="1:10" s="33" customFormat="1" ht="13.35" customHeight="1" x14ac:dyDescent="0.2">
      <c r="A192" s="32" t="s">
        <v>1640</v>
      </c>
      <c r="B192" s="32" t="s">
        <v>258</v>
      </c>
      <c r="C192" s="32" t="s">
        <v>820</v>
      </c>
      <c r="D192" s="32"/>
      <c r="F192" s="52" t="s">
        <v>680</v>
      </c>
      <c r="G192" s="32" t="s">
        <v>820</v>
      </c>
      <c r="H192" s="32" t="s">
        <v>1641</v>
      </c>
      <c r="J192" s="32"/>
    </row>
    <row r="193" spans="1:10" s="33" customFormat="1" ht="13.35" customHeight="1" x14ac:dyDescent="0.2">
      <c r="A193" s="32" t="s">
        <v>1628</v>
      </c>
      <c r="B193" s="32" t="s">
        <v>258</v>
      </c>
      <c r="C193" s="32" t="s">
        <v>820</v>
      </c>
      <c r="D193" s="32"/>
      <c r="F193" s="52" t="s">
        <v>680</v>
      </c>
      <c r="G193" s="32" t="s">
        <v>820</v>
      </c>
      <c r="H193" s="32" t="s">
        <v>1629</v>
      </c>
      <c r="J193" s="32"/>
    </row>
    <row r="194" spans="1:10" s="33" customFormat="1" ht="13.35" customHeight="1" x14ac:dyDescent="0.2">
      <c r="A194" s="32" t="s">
        <v>1485</v>
      </c>
      <c r="B194" s="32" t="s">
        <v>40</v>
      </c>
      <c r="C194" s="32" t="s">
        <v>820</v>
      </c>
      <c r="D194" s="32"/>
      <c r="F194" s="52" t="s">
        <v>820</v>
      </c>
      <c r="G194" s="32" t="s">
        <v>821</v>
      </c>
      <c r="H194" s="32" t="s">
        <v>1642</v>
      </c>
      <c r="J194" s="32"/>
    </row>
    <row r="195" spans="1:10" s="33" customFormat="1" ht="13.35" customHeight="1" x14ac:dyDescent="0.2">
      <c r="A195" s="32" t="s">
        <v>1487</v>
      </c>
      <c r="B195" s="32" t="s">
        <v>40</v>
      </c>
      <c r="C195" s="32" t="s">
        <v>820</v>
      </c>
      <c r="D195" s="32"/>
      <c r="F195" s="52" t="s">
        <v>820</v>
      </c>
      <c r="G195" s="32" t="s">
        <v>824</v>
      </c>
      <c r="H195" s="32" t="s">
        <v>1642</v>
      </c>
      <c r="J195" s="32"/>
    </row>
    <row r="196" spans="1:10" s="33" customFormat="1" ht="13.35" customHeight="1" x14ac:dyDescent="0.2">
      <c r="A196" s="32" t="s">
        <v>1643</v>
      </c>
      <c r="B196" s="32" t="s">
        <v>40</v>
      </c>
      <c r="C196" s="32" t="s">
        <v>820</v>
      </c>
      <c r="D196" s="32" t="s">
        <v>71</v>
      </c>
      <c r="F196" s="52" t="s">
        <v>820</v>
      </c>
      <c r="G196" s="32"/>
      <c r="H196" s="32" t="s">
        <v>1644</v>
      </c>
      <c r="J196" s="32"/>
    </row>
    <row r="197" spans="1:10" s="33" customFormat="1" ht="13.35" customHeight="1" x14ac:dyDescent="0.2">
      <c r="A197" s="32" t="s">
        <v>1746</v>
      </c>
      <c r="B197" s="32" t="s">
        <v>40</v>
      </c>
      <c r="C197" s="32" t="s">
        <v>820</v>
      </c>
      <c r="D197" s="32" t="s">
        <v>664</v>
      </c>
      <c r="E197" s="33">
        <v>1</v>
      </c>
      <c r="F197" s="52" t="s">
        <v>820</v>
      </c>
      <c r="G197" s="32" t="s">
        <v>824</v>
      </c>
      <c r="H197" s="32" t="s">
        <v>1747</v>
      </c>
      <c r="J197" s="32"/>
    </row>
    <row r="198" spans="1:10" s="33" customFormat="1" ht="13.35" customHeight="1" x14ac:dyDescent="0.2">
      <c r="A198" s="32" t="s">
        <v>1748</v>
      </c>
      <c r="B198" s="32" t="s">
        <v>40</v>
      </c>
      <c r="C198" s="32" t="s">
        <v>820</v>
      </c>
      <c r="D198" s="32" t="s">
        <v>664</v>
      </c>
      <c r="E198" s="33">
        <v>2101</v>
      </c>
      <c r="F198" s="52" t="s">
        <v>820</v>
      </c>
      <c r="G198" s="32"/>
      <c r="H198" s="32" t="s">
        <v>1747</v>
      </c>
      <c r="J198" s="32"/>
    </row>
    <row r="199" spans="1:10" s="33" customFormat="1" ht="13.35" customHeight="1" x14ac:dyDescent="0.2">
      <c r="A199" s="32" t="s">
        <v>1749</v>
      </c>
      <c r="B199" s="32" t="s">
        <v>40</v>
      </c>
      <c r="C199" s="32" t="s">
        <v>820</v>
      </c>
      <c r="D199" s="32" t="s">
        <v>664</v>
      </c>
      <c r="E199" s="61" t="s">
        <v>1793</v>
      </c>
      <c r="F199" s="52" t="s">
        <v>820</v>
      </c>
      <c r="G199" s="32" t="s">
        <v>821</v>
      </c>
      <c r="H199" s="32" t="s">
        <v>1747</v>
      </c>
      <c r="J199" s="32"/>
    </row>
    <row r="200" spans="1:10" s="33" customFormat="1" ht="13.35" customHeight="1" x14ac:dyDescent="0.2">
      <c r="A200" s="32" t="s">
        <v>1750</v>
      </c>
      <c r="B200" s="32" t="s">
        <v>40</v>
      </c>
      <c r="C200" s="32" t="s">
        <v>820</v>
      </c>
      <c r="D200" s="32" t="s">
        <v>664</v>
      </c>
      <c r="E200" s="61" t="s">
        <v>1540</v>
      </c>
      <c r="F200" s="52" t="s">
        <v>820</v>
      </c>
      <c r="G200" s="32" t="s">
        <v>821</v>
      </c>
      <c r="H200" s="32" t="s">
        <v>1747</v>
      </c>
      <c r="J200" s="32"/>
    </row>
    <row r="201" spans="1:10" s="33" customFormat="1" ht="13.35" customHeight="1" x14ac:dyDescent="0.2">
      <c r="A201" s="32" t="s">
        <v>1751</v>
      </c>
      <c r="B201" s="32" t="s">
        <v>40</v>
      </c>
      <c r="C201" s="32" t="s">
        <v>820</v>
      </c>
      <c r="D201" s="32"/>
      <c r="F201" s="52" t="s">
        <v>820</v>
      </c>
      <c r="G201" s="32" t="s">
        <v>824</v>
      </c>
      <c r="H201" s="32" t="s">
        <v>1752</v>
      </c>
      <c r="J201" s="32"/>
    </row>
    <row r="202" spans="1:10" s="33" customFormat="1" ht="13.35" customHeight="1" x14ac:dyDescent="0.2">
      <c r="A202" s="32" t="s">
        <v>1753</v>
      </c>
      <c r="B202" s="32" t="s">
        <v>262</v>
      </c>
      <c r="C202" s="32" t="s">
        <v>820</v>
      </c>
      <c r="D202" s="32"/>
      <c r="E202" s="33">
        <v>150</v>
      </c>
      <c r="F202" s="52" t="s">
        <v>263</v>
      </c>
      <c r="G202" s="32" t="s">
        <v>820</v>
      </c>
      <c r="H202" s="32" t="s">
        <v>1754</v>
      </c>
      <c r="J202" s="32"/>
    </row>
    <row r="203" spans="1:10" s="33" customFormat="1" ht="13.35" customHeight="1" x14ac:dyDescent="0.2">
      <c r="A203" s="32" t="s">
        <v>1755</v>
      </c>
      <c r="B203" s="32" t="s">
        <v>46</v>
      </c>
      <c r="C203" s="32" t="s">
        <v>820</v>
      </c>
      <c r="D203" s="32"/>
      <c r="F203" s="40" t="str">
        <f>HYPERLINK("#'OMS.Enumerations'!A1185","LineWeightUOM: POUND, KILO, STONS ...")</f>
        <v>LineWeightUOM: POUND, KILO, STONS ...</v>
      </c>
      <c r="G203" s="32" t="s">
        <v>48</v>
      </c>
      <c r="H203" s="32" t="s">
        <v>1756</v>
      </c>
      <c r="J203" s="32"/>
    </row>
    <row r="204" spans="1:10" s="33" customFormat="1" ht="13.35" customHeight="1" x14ac:dyDescent="0.2">
      <c r="A204" s="32" t="s">
        <v>1757</v>
      </c>
      <c r="B204" s="32" t="s">
        <v>262</v>
      </c>
      <c r="C204" s="32" t="s">
        <v>820</v>
      </c>
      <c r="D204" s="32"/>
      <c r="E204" s="33">
        <v>150.51</v>
      </c>
      <c r="F204" s="52" t="s">
        <v>263</v>
      </c>
      <c r="G204" s="32" t="s">
        <v>820</v>
      </c>
      <c r="H204" s="32" t="s">
        <v>1758</v>
      </c>
      <c r="J204" s="32"/>
    </row>
    <row r="205" spans="1:10" s="33" customFormat="1" ht="13.35" customHeight="1" x14ac:dyDescent="0.2">
      <c r="A205" s="32" t="s">
        <v>1759</v>
      </c>
      <c r="B205" s="32" t="s">
        <v>46</v>
      </c>
      <c r="C205" s="32" t="s">
        <v>820</v>
      </c>
      <c r="D205" s="32"/>
      <c r="F205" s="40" t="str">
        <f>HYPERLINK("#'OMS.Enumerations'!A1158","LineVolumeUOM: CUFT, CUMT, CUIN ...")</f>
        <v>LineVolumeUOM: CUFT, CUMT, CUIN ...</v>
      </c>
      <c r="G205" s="32" t="s">
        <v>48</v>
      </c>
      <c r="H205" s="32" t="s">
        <v>1760</v>
      </c>
      <c r="J205" s="32"/>
    </row>
    <row r="206" spans="1:10" s="33" customFormat="1" ht="13.35" customHeight="1" x14ac:dyDescent="0.2">
      <c r="A206" s="32" t="s">
        <v>1761</v>
      </c>
      <c r="B206" s="32" t="s">
        <v>40</v>
      </c>
      <c r="C206" s="32" t="s">
        <v>820</v>
      </c>
      <c r="D206" s="32"/>
      <c r="F206" s="52" t="s">
        <v>820</v>
      </c>
      <c r="G206" s="32" t="s">
        <v>824</v>
      </c>
      <c r="H206" s="32" t="s">
        <v>1762</v>
      </c>
      <c r="J206" s="32"/>
    </row>
    <row r="207" spans="1:10" s="33" customFormat="1" ht="13.35" customHeight="1" x14ac:dyDescent="0.2">
      <c r="A207" s="32" t="s">
        <v>1378</v>
      </c>
      <c r="B207" s="32" t="s">
        <v>46</v>
      </c>
      <c r="C207" s="32" t="s">
        <v>820</v>
      </c>
      <c r="D207" s="32"/>
      <c r="F207" s="40" t="str">
        <f>HYPERLINK("#'SCC.Enumerations'!A876","OrderClassification: Non-Recurring, Recurring")</f>
        <v>OrderClassification: Non-Recurring, Recurring</v>
      </c>
      <c r="G207" s="32" t="s">
        <v>48</v>
      </c>
      <c r="H207" s="32" t="s">
        <v>1379</v>
      </c>
      <c r="J207" s="32"/>
    </row>
    <row r="208" spans="1:10" s="33" customFormat="1" ht="13.35" customHeight="1" x14ac:dyDescent="0.2">
      <c r="A208" s="32" t="s">
        <v>1763</v>
      </c>
      <c r="B208" s="32" t="s">
        <v>40</v>
      </c>
      <c r="C208" s="32" t="s">
        <v>820</v>
      </c>
      <c r="D208" s="32"/>
      <c r="F208" s="52" t="s">
        <v>820</v>
      </c>
      <c r="G208" s="32"/>
      <c r="H208" s="32" t="s">
        <v>1763</v>
      </c>
      <c r="J208" s="32"/>
    </row>
    <row r="209" spans="1:10" s="33" customFormat="1" ht="13.35" customHeight="1" x14ac:dyDescent="0.2">
      <c r="A209" s="32" t="s">
        <v>1764</v>
      </c>
      <c r="B209" s="32" t="s">
        <v>40</v>
      </c>
      <c r="C209" s="32" t="s">
        <v>820</v>
      </c>
      <c r="D209" s="32"/>
      <c r="F209" s="52" t="s">
        <v>820</v>
      </c>
      <c r="G209" s="32"/>
      <c r="H209" s="32" t="s">
        <v>1765</v>
      </c>
      <c r="J209" s="32"/>
    </row>
    <row r="210" spans="1:10" s="33" customFormat="1" ht="13.35" customHeight="1" x14ac:dyDescent="0.2">
      <c r="A210" s="32" t="s">
        <v>1648</v>
      </c>
      <c r="B210" s="32" t="s">
        <v>40</v>
      </c>
      <c r="C210" s="32" t="s">
        <v>820</v>
      </c>
      <c r="D210" s="32"/>
      <c r="F210" s="52" t="s">
        <v>820</v>
      </c>
      <c r="G210" s="32" t="s">
        <v>824</v>
      </c>
      <c r="H210" s="32" t="s">
        <v>1649</v>
      </c>
      <c r="J210" s="32"/>
    </row>
    <row r="211" spans="1:10" s="33" customFormat="1" ht="13.35" customHeight="1" x14ac:dyDescent="0.2">
      <c r="A211" s="32" t="s">
        <v>1380</v>
      </c>
      <c r="B211" s="32" t="s">
        <v>40</v>
      </c>
      <c r="C211" s="32" t="s">
        <v>820</v>
      </c>
      <c r="D211" s="32"/>
      <c r="F211" s="52" t="s">
        <v>820</v>
      </c>
      <c r="G211" s="32"/>
      <c r="H211" s="32" t="s">
        <v>1766</v>
      </c>
      <c r="J211" s="32"/>
    </row>
    <row r="212" spans="1:10" s="33" customFormat="1" ht="13.35" customHeight="1" x14ac:dyDescent="0.2">
      <c r="A212" s="32" t="s">
        <v>1381</v>
      </c>
      <c r="B212" s="32" t="s">
        <v>40</v>
      </c>
      <c r="C212" s="32" t="s">
        <v>820</v>
      </c>
      <c r="D212" s="32"/>
      <c r="F212" s="52" t="s">
        <v>820</v>
      </c>
      <c r="G212" s="32"/>
      <c r="H212" s="32" t="s">
        <v>1767</v>
      </c>
      <c r="J212" s="32"/>
    </row>
    <row r="213" spans="1:10" s="33" customFormat="1" ht="13.35" customHeight="1" x14ac:dyDescent="0.2">
      <c r="A213" s="32" t="s">
        <v>1382</v>
      </c>
      <c r="B213" s="32" t="s">
        <v>40</v>
      </c>
      <c r="C213" s="32" t="s">
        <v>820</v>
      </c>
      <c r="D213" s="32"/>
      <c r="F213" s="52" t="s">
        <v>820</v>
      </c>
      <c r="G213" s="32" t="s">
        <v>1383</v>
      </c>
      <c r="H213" s="32" t="s">
        <v>1384</v>
      </c>
      <c r="J213" s="32"/>
    </row>
    <row r="214" spans="1:10" s="33" customFormat="1" ht="13.35" customHeight="1" x14ac:dyDescent="0.2">
      <c r="A214" s="32" t="s">
        <v>1385</v>
      </c>
      <c r="B214" s="32" t="s">
        <v>40</v>
      </c>
      <c r="C214" s="32" t="s">
        <v>820</v>
      </c>
      <c r="D214" s="32"/>
      <c r="F214" s="52" t="s">
        <v>820</v>
      </c>
      <c r="G214" s="32"/>
      <c r="H214" s="32" t="s">
        <v>1768</v>
      </c>
      <c r="J214" s="32"/>
    </row>
    <row r="215" spans="1:10" s="33" customFormat="1" ht="13.35" customHeight="1" x14ac:dyDescent="0.2">
      <c r="A215" s="32" t="s">
        <v>1386</v>
      </c>
      <c r="B215" s="32" t="s">
        <v>40</v>
      </c>
      <c r="C215" s="32" t="s">
        <v>820</v>
      </c>
      <c r="D215" s="32"/>
      <c r="F215" s="52" t="s">
        <v>820</v>
      </c>
      <c r="G215" s="32"/>
      <c r="H215" s="32" t="s">
        <v>1769</v>
      </c>
      <c r="J215" s="32"/>
    </row>
    <row r="216" spans="1:10" s="33" customFormat="1" ht="13.35" customHeight="1" x14ac:dyDescent="0.2">
      <c r="A216" s="32" t="s">
        <v>1387</v>
      </c>
      <c r="B216" s="32" t="s">
        <v>40</v>
      </c>
      <c r="C216" s="32" t="s">
        <v>820</v>
      </c>
      <c r="D216" s="32"/>
      <c r="F216" s="52" t="s">
        <v>820</v>
      </c>
      <c r="G216" s="32" t="s">
        <v>1383</v>
      </c>
      <c r="H216" s="32" t="s">
        <v>1388</v>
      </c>
      <c r="J216" s="32"/>
    </row>
    <row r="217" spans="1:10" s="33" customFormat="1" ht="13.35" customHeight="1" x14ac:dyDescent="0.2">
      <c r="A217" s="32" t="s">
        <v>944</v>
      </c>
      <c r="B217" s="32" t="s">
        <v>40</v>
      </c>
      <c r="C217" s="32" t="s">
        <v>820</v>
      </c>
      <c r="D217" s="32"/>
      <c r="F217" s="52" t="s">
        <v>820</v>
      </c>
      <c r="G217" s="32" t="s">
        <v>821</v>
      </c>
      <c r="H217" s="32" t="s">
        <v>1389</v>
      </c>
      <c r="J217" s="32"/>
    </row>
    <row r="218" spans="1:10" s="33" customFormat="1" ht="13.35" customHeight="1" x14ac:dyDescent="0.2">
      <c r="A218" s="32" t="s">
        <v>946</v>
      </c>
      <c r="B218" s="32" t="s">
        <v>40</v>
      </c>
      <c r="C218" s="32" t="s">
        <v>820</v>
      </c>
      <c r="D218" s="32"/>
      <c r="F218" s="52" t="s">
        <v>820</v>
      </c>
      <c r="G218" s="32" t="s">
        <v>821</v>
      </c>
      <c r="H218" s="32" t="s">
        <v>1389</v>
      </c>
      <c r="J218" s="32"/>
    </row>
    <row r="219" spans="1:10" s="33" customFormat="1" ht="13.35" customHeight="1" x14ac:dyDescent="0.2">
      <c r="A219" s="32" t="s">
        <v>1646</v>
      </c>
      <c r="B219" s="32" t="s">
        <v>46</v>
      </c>
      <c r="C219" s="32" t="s">
        <v>820</v>
      </c>
      <c r="D219" s="32"/>
      <c r="F219" s="40" t="str">
        <f>HYPERLINK("#'OMS.Enumerations'!A1145","DeviationReasonCode: DefaultReasonCode")</f>
        <v>DeviationReasonCode: DefaultReasonCode</v>
      </c>
      <c r="G219" s="32" t="s">
        <v>48</v>
      </c>
      <c r="H219" s="32" t="s">
        <v>1770</v>
      </c>
      <c r="J219" s="32"/>
    </row>
    <row r="220" spans="1:10" s="33" customFormat="1" ht="13.35" customHeight="1" x14ac:dyDescent="0.2">
      <c r="A220" s="32" t="s">
        <v>1650</v>
      </c>
      <c r="B220" s="32" t="s">
        <v>40</v>
      </c>
      <c r="C220" s="32" t="s">
        <v>820</v>
      </c>
      <c r="D220" s="32"/>
      <c r="F220" s="52" t="s">
        <v>820</v>
      </c>
      <c r="G220" s="32" t="s">
        <v>824</v>
      </c>
      <c r="H220" s="32" t="s">
        <v>1600</v>
      </c>
      <c r="J220" s="32"/>
    </row>
    <row r="221" spans="1:10" s="33" customFormat="1" ht="13.35" customHeight="1" x14ac:dyDescent="0.2">
      <c r="A221" s="32" t="s">
        <v>1651</v>
      </c>
      <c r="B221" s="32" t="s">
        <v>40</v>
      </c>
      <c r="C221" s="32" t="s">
        <v>820</v>
      </c>
      <c r="D221" s="32"/>
      <c r="F221" s="52" t="s">
        <v>820</v>
      </c>
      <c r="G221" s="32" t="s">
        <v>821</v>
      </c>
      <c r="H221" s="32" t="s">
        <v>1600</v>
      </c>
      <c r="J221" s="32"/>
    </row>
    <row r="222" spans="1:10" s="33" customFormat="1" ht="13.35" customHeight="1" x14ac:dyDescent="0.2">
      <c r="A222" s="32" t="s">
        <v>1652</v>
      </c>
      <c r="B222" s="32" t="s">
        <v>40</v>
      </c>
      <c r="C222" s="32" t="s">
        <v>820</v>
      </c>
      <c r="D222" s="32"/>
      <c r="F222" s="52" t="s">
        <v>820</v>
      </c>
      <c r="G222" s="32" t="s">
        <v>821</v>
      </c>
      <c r="H222" s="32" t="s">
        <v>1600</v>
      </c>
      <c r="J222" s="32"/>
    </row>
    <row r="223" spans="1:10" s="33" customFormat="1" ht="13.35" customHeight="1" x14ac:dyDescent="0.2">
      <c r="A223" s="32" t="s">
        <v>1392</v>
      </c>
      <c r="B223" s="32" t="s">
        <v>114</v>
      </c>
      <c r="C223" s="32" t="s">
        <v>820</v>
      </c>
      <c r="D223" s="32"/>
      <c r="F223" s="52" t="s">
        <v>115</v>
      </c>
      <c r="G223" s="32" t="s">
        <v>1172</v>
      </c>
      <c r="H223" s="32" t="s">
        <v>1393</v>
      </c>
      <c r="J223" s="32"/>
    </row>
    <row r="224" spans="1:10" s="33" customFormat="1" ht="13.35" customHeight="1" x14ac:dyDescent="0.2">
      <c r="A224" s="32" t="s">
        <v>1394</v>
      </c>
      <c r="B224" s="32" t="s">
        <v>40</v>
      </c>
      <c r="C224" s="32" t="s">
        <v>820</v>
      </c>
      <c r="D224" s="32"/>
      <c r="F224" s="52" t="s">
        <v>820</v>
      </c>
      <c r="G224" s="32" t="s">
        <v>821</v>
      </c>
      <c r="H224" s="32" t="s">
        <v>1395</v>
      </c>
      <c r="J224" s="32"/>
    </row>
    <row r="225" spans="1:10" s="33" customFormat="1" ht="13.35" customHeight="1" x14ac:dyDescent="0.2">
      <c r="A225" s="32" t="s">
        <v>1396</v>
      </c>
      <c r="B225" s="32" t="s">
        <v>40</v>
      </c>
      <c r="C225" s="32" t="s">
        <v>820</v>
      </c>
      <c r="D225" s="32"/>
      <c r="F225" s="52" t="s">
        <v>820</v>
      </c>
      <c r="G225" s="32" t="s">
        <v>821</v>
      </c>
      <c r="H225" s="32" t="s">
        <v>1395</v>
      </c>
      <c r="J225" s="32"/>
    </row>
    <row r="226" spans="1:10" s="33" customFormat="1" ht="13.35" customHeight="1" x14ac:dyDescent="0.2">
      <c r="A226" s="32" t="s">
        <v>1659</v>
      </c>
      <c r="B226" s="32" t="s">
        <v>40</v>
      </c>
      <c r="C226" s="32" t="s">
        <v>820</v>
      </c>
      <c r="D226" s="32"/>
      <c r="F226" s="52" t="s">
        <v>820</v>
      </c>
      <c r="G226" s="32" t="s">
        <v>821</v>
      </c>
      <c r="H226" s="32" t="s">
        <v>1372</v>
      </c>
      <c r="J226" s="32"/>
    </row>
    <row r="227" spans="1:10" s="33" customFormat="1" ht="13.35" customHeight="1" x14ac:dyDescent="0.2">
      <c r="A227" s="32" t="s">
        <v>1397</v>
      </c>
      <c r="B227" s="32" t="s">
        <v>46</v>
      </c>
      <c r="C227" s="32" t="s">
        <v>820</v>
      </c>
      <c r="D227" s="32"/>
      <c r="F227" s="40" t="str">
        <f>HYPERLINK("#'SCC.Enumerations'!A880","OrderSubType: Standard, Consignment, No Receipt ...")</f>
        <v>OrderSubType: Standard, Consignment, No Receipt ...</v>
      </c>
      <c r="G227" s="32" t="s">
        <v>48</v>
      </c>
      <c r="H227" s="32" t="s">
        <v>1398</v>
      </c>
      <c r="J227" s="32"/>
    </row>
    <row r="228" spans="1:10" s="33" customFormat="1" ht="13.35" customHeight="1" x14ac:dyDescent="0.2">
      <c r="A228" s="32" t="s">
        <v>1664</v>
      </c>
      <c r="B228" s="32" t="s">
        <v>40</v>
      </c>
      <c r="C228" s="32" t="s">
        <v>820</v>
      </c>
      <c r="D228" s="32"/>
      <c r="F228" s="52" t="s">
        <v>820</v>
      </c>
      <c r="G228" s="32" t="s">
        <v>824</v>
      </c>
      <c r="H228" s="32" t="s">
        <v>1330</v>
      </c>
      <c r="J228" s="32"/>
    </row>
    <row r="229" spans="1:10" s="33" customFormat="1" ht="13.35" customHeight="1" x14ac:dyDescent="0.2">
      <c r="A229" s="32" t="s">
        <v>1771</v>
      </c>
      <c r="B229" s="32" t="s">
        <v>114</v>
      </c>
      <c r="C229" s="32" t="s">
        <v>820</v>
      </c>
      <c r="D229" s="32"/>
      <c r="F229" s="52" t="s">
        <v>115</v>
      </c>
      <c r="G229" s="32"/>
      <c r="H229" s="32" t="s">
        <v>820</v>
      </c>
      <c r="J229" s="32"/>
    </row>
    <row r="230" spans="1:10" s="33" customFormat="1" ht="13.35" customHeight="1" x14ac:dyDescent="0.2">
      <c r="A230" s="32" t="s">
        <v>1080</v>
      </c>
      <c r="B230" s="32" t="s">
        <v>262</v>
      </c>
      <c r="C230" s="32" t="s">
        <v>820</v>
      </c>
      <c r="D230" s="32"/>
      <c r="E230" s="33">
        <v>150.51</v>
      </c>
      <c r="F230" s="52" t="s">
        <v>263</v>
      </c>
      <c r="G230" s="32" t="s">
        <v>820</v>
      </c>
      <c r="H230" s="32" t="s">
        <v>1772</v>
      </c>
      <c r="J230" s="32"/>
    </row>
    <row r="231" spans="1:10" s="33" customFormat="1" ht="13.35" customHeight="1" x14ac:dyDescent="0.2">
      <c r="A231" s="32" t="s">
        <v>1773</v>
      </c>
      <c r="B231" s="32" t="s">
        <v>262</v>
      </c>
      <c r="C231" s="32" t="s">
        <v>820</v>
      </c>
      <c r="D231" s="32"/>
      <c r="E231" s="33">
        <v>150.51</v>
      </c>
      <c r="F231" s="52" t="s">
        <v>263</v>
      </c>
      <c r="G231" s="32" t="s">
        <v>820</v>
      </c>
      <c r="H231" s="32" t="s">
        <v>1774</v>
      </c>
      <c r="J231" s="32"/>
    </row>
    <row r="232" spans="1:10" s="33" customFormat="1" ht="13.35" customHeight="1" x14ac:dyDescent="0.2">
      <c r="A232" s="32" t="s">
        <v>1399</v>
      </c>
      <c r="B232" s="32" t="s">
        <v>40</v>
      </c>
      <c r="C232" s="32" t="s">
        <v>820</v>
      </c>
      <c r="D232" s="32" t="s">
        <v>71</v>
      </c>
      <c r="F232" s="52" t="s">
        <v>820</v>
      </c>
      <c r="G232" s="32"/>
      <c r="H232" s="32" t="s">
        <v>1775</v>
      </c>
      <c r="J232" s="32"/>
    </row>
    <row r="233" spans="1:10" s="33" customFormat="1" ht="13.35" customHeight="1" x14ac:dyDescent="0.2">
      <c r="A233" s="32" t="s">
        <v>1402</v>
      </c>
      <c r="B233" s="32" t="s">
        <v>40</v>
      </c>
      <c r="C233" s="32" t="s">
        <v>820</v>
      </c>
      <c r="D233" s="32"/>
      <c r="F233" s="52" t="s">
        <v>820</v>
      </c>
      <c r="G233" s="32"/>
      <c r="H233" s="32" t="s">
        <v>1776</v>
      </c>
      <c r="J233" s="32"/>
    </row>
    <row r="234" spans="1:10" s="33" customFormat="1" ht="13.35" customHeight="1" x14ac:dyDescent="0.2">
      <c r="A234" s="32" t="s">
        <v>1777</v>
      </c>
      <c r="B234" s="32" t="s">
        <v>46</v>
      </c>
      <c r="C234" s="32" t="s">
        <v>820</v>
      </c>
      <c r="D234" s="32"/>
      <c r="F234" s="40" t="str">
        <f>HYPERLINK("#'OMS.Enumerations'!A1230","BuyerCollaborationReasonCode: DefaultReasonCode, AdjustedQuantity, AdjustedDates")</f>
        <v>BuyerCollaborationReasonCode: DefaultReasonCode, AdjustedQuantity, AdjustedDates</v>
      </c>
      <c r="G234" s="32" t="s">
        <v>48</v>
      </c>
      <c r="H234" s="32" t="s">
        <v>1778</v>
      </c>
      <c r="J234" s="32"/>
    </row>
    <row r="235" spans="1:10" s="33" customFormat="1" ht="13.35" customHeight="1" x14ac:dyDescent="0.2">
      <c r="A235" s="32" t="s">
        <v>1779</v>
      </c>
      <c r="B235" s="32" t="s">
        <v>40</v>
      </c>
      <c r="C235" s="32" t="s">
        <v>820</v>
      </c>
      <c r="D235" s="32"/>
      <c r="F235" s="52" t="s">
        <v>820</v>
      </c>
      <c r="G235" s="32" t="s">
        <v>1703</v>
      </c>
      <c r="H235" s="32" t="s">
        <v>1780</v>
      </c>
      <c r="J235" s="32"/>
    </row>
    <row r="236" spans="1:10" s="33" customFormat="1" ht="13.35" customHeight="1" x14ac:dyDescent="0.2">
      <c r="A236" s="32" t="s">
        <v>1781</v>
      </c>
      <c r="B236" s="32" t="s">
        <v>40</v>
      </c>
      <c r="C236" s="32" t="s">
        <v>820</v>
      </c>
      <c r="D236" s="32"/>
      <c r="F236" s="52" t="s">
        <v>820</v>
      </c>
      <c r="G236" s="32" t="s">
        <v>824</v>
      </c>
      <c r="H236" s="32" t="s">
        <v>1782</v>
      </c>
      <c r="J236" s="32"/>
    </row>
    <row r="237" spans="1:10" s="33" customFormat="1" ht="13.35" customHeight="1" x14ac:dyDescent="0.2">
      <c r="A237" s="32" t="s">
        <v>1783</v>
      </c>
      <c r="B237" s="32" t="s">
        <v>40</v>
      </c>
      <c r="C237" s="32" t="s">
        <v>820</v>
      </c>
      <c r="D237" s="32"/>
      <c r="F237" s="52" t="s">
        <v>820</v>
      </c>
      <c r="G237" s="32" t="s">
        <v>824</v>
      </c>
      <c r="H237" s="32" t="s">
        <v>1784</v>
      </c>
      <c r="J237" s="32"/>
    </row>
    <row r="238" spans="1:10" s="33" customFormat="1" ht="13.35" customHeight="1" x14ac:dyDescent="0.2">
      <c r="A238" s="32" t="s">
        <v>1785</v>
      </c>
      <c r="B238" s="32" t="s">
        <v>40</v>
      </c>
      <c r="C238" s="32" t="s">
        <v>820</v>
      </c>
      <c r="D238" s="32"/>
      <c r="F238" s="52" t="s">
        <v>820</v>
      </c>
      <c r="G238" s="32" t="s">
        <v>824</v>
      </c>
      <c r="H238" s="32" t="s">
        <v>1784</v>
      </c>
      <c r="J238" s="32"/>
    </row>
    <row r="239" spans="1:10" s="33" customFormat="1" ht="13.35" customHeight="1" x14ac:dyDescent="0.2">
      <c r="A239" s="32" t="s">
        <v>1786</v>
      </c>
      <c r="B239" s="32" t="s">
        <v>40</v>
      </c>
      <c r="C239" s="32" t="s">
        <v>820</v>
      </c>
      <c r="D239" s="32"/>
      <c r="F239" s="52" t="s">
        <v>820</v>
      </c>
      <c r="G239" s="32" t="s">
        <v>824</v>
      </c>
      <c r="H239" s="32" t="s">
        <v>1784</v>
      </c>
      <c r="J239" s="32"/>
    </row>
    <row r="240" spans="1:10" s="33" customFormat="1" ht="13.35" customHeight="1" x14ac:dyDescent="0.2">
      <c r="A240" s="32" t="s">
        <v>1787</v>
      </c>
      <c r="B240" s="32" t="s">
        <v>40</v>
      </c>
      <c r="C240" s="32" t="s">
        <v>820</v>
      </c>
      <c r="D240" s="32"/>
      <c r="F240" s="52" t="s">
        <v>820</v>
      </c>
      <c r="G240" s="32" t="s">
        <v>824</v>
      </c>
      <c r="H240" s="32" t="s">
        <v>1784</v>
      </c>
      <c r="J240" s="32"/>
    </row>
    <row r="241" spans="1:10" s="33" customFormat="1" ht="13.35" customHeight="1" x14ac:dyDescent="0.2">
      <c r="A241" s="32" t="s">
        <v>1788</v>
      </c>
      <c r="B241" s="32" t="s">
        <v>40</v>
      </c>
      <c r="C241" s="32" t="s">
        <v>820</v>
      </c>
      <c r="D241" s="32"/>
      <c r="F241" s="52" t="s">
        <v>820</v>
      </c>
      <c r="G241" s="32" t="s">
        <v>824</v>
      </c>
      <c r="H241" s="32" t="s">
        <v>1784</v>
      </c>
      <c r="J241" s="32"/>
    </row>
    <row r="242" spans="1:10" s="33" customFormat="1" ht="13.35" customHeight="1" x14ac:dyDescent="0.2">
      <c r="A242" s="32" t="s">
        <v>1789</v>
      </c>
      <c r="B242" s="32" t="s">
        <v>40</v>
      </c>
      <c r="C242" s="32" t="s">
        <v>820</v>
      </c>
      <c r="D242" s="32"/>
      <c r="F242" s="52" t="s">
        <v>820</v>
      </c>
      <c r="G242" s="32" t="s">
        <v>821</v>
      </c>
      <c r="H242" s="32" t="s">
        <v>1784</v>
      </c>
      <c r="J242" s="32"/>
    </row>
    <row r="243" spans="1:10" s="33" customFormat="1" ht="13.35" customHeight="1" x14ac:dyDescent="0.2">
      <c r="A243" s="32" t="s">
        <v>1790</v>
      </c>
      <c r="B243" s="32" t="s">
        <v>40</v>
      </c>
      <c r="C243" s="32" t="s">
        <v>820</v>
      </c>
      <c r="D243" s="32"/>
      <c r="F243" s="52" t="s">
        <v>820</v>
      </c>
      <c r="G243" s="32" t="s">
        <v>824</v>
      </c>
      <c r="H243" s="32" t="s">
        <v>1784</v>
      </c>
      <c r="J243" s="32"/>
    </row>
    <row r="244" spans="1:10" s="33" customFormat="1" ht="13.35" customHeight="1" x14ac:dyDescent="0.2">
      <c r="A244" s="32" t="s">
        <v>1791</v>
      </c>
      <c r="B244" s="32" t="s">
        <v>40</v>
      </c>
      <c r="C244" s="32" t="s">
        <v>820</v>
      </c>
      <c r="D244" s="32"/>
      <c r="F244" s="52" t="s">
        <v>820</v>
      </c>
      <c r="G244" s="32" t="s">
        <v>824</v>
      </c>
      <c r="H244" s="32" t="s">
        <v>1792</v>
      </c>
      <c r="J244" s="32"/>
    </row>
  </sheetData>
  <pageMargins left="0.7" right="0.7" top="0.75" bottom="0.75" header="0.3" footer="0.3"/>
  <pageSetup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61A5-6C63-4031-AE3C-E1F7E89A4EF5}">
  <dimension ref="A1:H363"/>
  <sheetViews>
    <sheetView zoomScale="90" zoomScaleNormal="90" workbookViewId="0">
      <pane ySplit="1" topLeftCell="A2" activePane="bottomLeft" state="frozen"/>
      <selection pane="bottomLeft" activeCell="A38" sqref="A38"/>
    </sheetView>
  </sheetViews>
  <sheetFormatPr defaultColWidth="9.140625" defaultRowHeight="12.75" customHeight="1" x14ac:dyDescent="0.2"/>
  <cols>
    <col min="1" max="1" width="51.42578125" style="65" bestFit="1" customWidth="1"/>
    <col min="2" max="2" width="23.42578125" style="65" bestFit="1" customWidth="1"/>
    <col min="3" max="3" width="9.140625" style="65"/>
    <col min="4" max="4" width="15.42578125" style="75" bestFit="1" customWidth="1"/>
    <col min="5" max="5" width="50.42578125" style="66" bestFit="1" customWidth="1"/>
    <col min="6" max="6" width="30.140625" style="67" customWidth="1"/>
    <col min="7" max="7" width="16.42578125" style="66" bestFit="1" customWidth="1"/>
    <col min="8" max="8" width="73" style="67" customWidth="1"/>
    <col min="9" max="16384" width="9.140625" style="65"/>
  </cols>
  <sheetData>
    <row r="1" spans="1:8" x14ac:dyDescent="0.2">
      <c r="A1" s="62" t="s">
        <v>32</v>
      </c>
      <c r="B1" s="62" t="s">
        <v>33</v>
      </c>
      <c r="C1" s="62" t="s">
        <v>34</v>
      </c>
      <c r="D1" s="74" t="s">
        <v>3</v>
      </c>
      <c r="E1" s="63" t="s">
        <v>35</v>
      </c>
      <c r="F1" s="64" t="s">
        <v>36</v>
      </c>
      <c r="G1" s="63" t="s">
        <v>37</v>
      </c>
      <c r="H1" s="64" t="s">
        <v>38</v>
      </c>
    </row>
    <row r="2" spans="1:8" ht="38.25" x14ac:dyDescent="0.2">
      <c r="A2" s="65" t="s">
        <v>1084</v>
      </c>
      <c r="B2" s="65" t="s">
        <v>40</v>
      </c>
      <c r="C2" s="65" t="s">
        <v>41</v>
      </c>
      <c r="D2" s="75" t="s">
        <v>41</v>
      </c>
      <c r="E2" s="71" t="s">
        <v>1794</v>
      </c>
      <c r="H2" s="67" t="s">
        <v>1795</v>
      </c>
    </row>
    <row r="3" spans="1:8" x14ac:dyDescent="0.2">
      <c r="A3" s="65" t="s">
        <v>1796</v>
      </c>
      <c r="B3" s="65" t="s">
        <v>40</v>
      </c>
      <c r="C3" s="65" t="s">
        <v>41</v>
      </c>
      <c r="D3" s="75" t="s">
        <v>41</v>
      </c>
      <c r="E3" s="66" t="s">
        <v>1797</v>
      </c>
      <c r="G3" s="66">
        <v>64</v>
      </c>
      <c r="H3" s="67" t="s">
        <v>1798</v>
      </c>
    </row>
    <row r="4" spans="1:8" x14ac:dyDescent="0.2">
      <c r="A4" s="69" t="s">
        <v>1799</v>
      </c>
      <c r="B4" s="65" t="s">
        <v>40</v>
      </c>
      <c r="C4" s="65" t="s">
        <v>41</v>
      </c>
      <c r="D4" s="75" t="s">
        <v>41</v>
      </c>
      <c r="E4" s="66" t="s">
        <v>864</v>
      </c>
      <c r="H4" s="67" t="s">
        <v>1800</v>
      </c>
    </row>
    <row r="5" spans="1:8" x14ac:dyDescent="0.2">
      <c r="A5" s="65" t="s">
        <v>1421</v>
      </c>
      <c r="B5" s="65" t="s">
        <v>40</v>
      </c>
      <c r="C5" s="65" t="s">
        <v>41</v>
      </c>
      <c r="D5" s="75" t="s">
        <v>41</v>
      </c>
      <c r="E5" s="66" t="s">
        <v>1540</v>
      </c>
      <c r="H5" s="67" t="s">
        <v>1801</v>
      </c>
    </row>
    <row r="6" spans="1:8" x14ac:dyDescent="0.2">
      <c r="A6" s="65" t="s">
        <v>1802</v>
      </c>
      <c r="B6" s="65" t="s">
        <v>40</v>
      </c>
      <c r="D6" s="76"/>
      <c r="H6" s="67" t="s">
        <v>1803</v>
      </c>
    </row>
    <row r="7" spans="1:8" x14ac:dyDescent="0.2">
      <c r="A7" s="65" t="s">
        <v>1804</v>
      </c>
      <c r="B7" s="65" t="s">
        <v>40</v>
      </c>
      <c r="D7" s="76"/>
      <c r="H7" s="67" t="s">
        <v>1805</v>
      </c>
    </row>
    <row r="8" spans="1:8" x14ac:dyDescent="0.2">
      <c r="A8" s="65" t="s">
        <v>1806</v>
      </c>
      <c r="B8" s="65" t="s">
        <v>40</v>
      </c>
      <c r="D8" s="76"/>
      <c r="H8" s="67" t="s">
        <v>1807</v>
      </c>
    </row>
    <row r="9" spans="1:8" x14ac:dyDescent="0.2">
      <c r="A9" s="65" t="s">
        <v>1808</v>
      </c>
      <c r="B9" s="65" t="s">
        <v>40</v>
      </c>
      <c r="D9" s="76"/>
      <c r="H9" s="67" t="s">
        <v>1809</v>
      </c>
    </row>
    <row r="10" spans="1:8" x14ac:dyDescent="0.2">
      <c r="A10" s="65" t="s">
        <v>1810</v>
      </c>
      <c r="B10" s="65" t="s">
        <v>40</v>
      </c>
      <c r="D10" s="76" t="s">
        <v>41</v>
      </c>
      <c r="E10" s="66" t="s">
        <v>864</v>
      </c>
      <c r="H10" s="67" t="s">
        <v>1811</v>
      </c>
    </row>
    <row r="11" spans="1:8" x14ac:dyDescent="0.2">
      <c r="A11" s="69" t="s">
        <v>1812</v>
      </c>
      <c r="B11" s="65" t="s">
        <v>40</v>
      </c>
      <c r="D11" s="76" t="s">
        <v>41</v>
      </c>
      <c r="E11" s="66" t="s">
        <v>1540</v>
      </c>
      <c r="H11" s="67" t="s">
        <v>1813</v>
      </c>
    </row>
    <row r="12" spans="1:8" x14ac:dyDescent="0.2">
      <c r="A12" s="65" t="s">
        <v>1134</v>
      </c>
      <c r="B12" s="65" t="s">
        <v>40</v>
      </c>
      <c r="D12" s="76" t="s">
        <v>71</v>
      </c>
      <c r="E12" s="66" t="s">
        <v>1671</v>
      </c>
      <c r="G12" s="66">
        <v>256</v>
      </c>
      <c r="H12" s="67" t="s">
        <v>1814</v>
      </c>
    </row>
    <row r="13" spans="1:8" x14ac:dyDescent="0.2">
      <c r="A13" s="65" t="s">
        <v>1815</v>
      </c>
      <c r="B13" s="65" t="s">
        <v>40</v>
      </c>
      <c r="D13" s="76" t="s">
        <v>71</v>
      </c>
      <c r="H13" s="67" t="s">
        <v>1816</v>
      </c>
    </row>
    <row r="14" spans="1:8" x14ac:dyDescent="0.2">
      <c r="A14" s="65" t="s">
        <v>1817</v>
      </c>
      <c r="B14" s="65" t="s">
        <v>40</v>
      </c>
      <c r="H14" s="67" t="s">
        <v>1818</v>
      </c>
    </row>
    <row r="15" spans="1:8" x14ac:dyDescent="0.2">
      <c r="A15" s="65" t="s">
        <v>1819</v>
      </c>
      <c r="B15" s="65" t="s">
        <v>40</v>
      </c>
      <c r="H15" s="67" t="s">
        <v>1820</v>
      </c>
    </row>
    <row r="16" spans="1:8" x14ac:dyDescent="0.2">
      <c r="A16" s="65" t="s">
        <v>1821</v>
      </c>
      <c r="B16" s="65" t="s">
        <v>40</v>
      </c>
      <c r="H16" s="67" t="s">
        <v>1822</v>
      </c>
    </row>
    <row r="17" spans="1:8" x14ac:dyDescent="0.2">
      <c r="A17" s="65" t="s">
        <v>1823</v>
      </c>
      <c r="B17" s="65" t="s">
        <v>40</v>
      </c>
      <c r="H17" s="67" t="s">
        <v>1824</v>
      </c>
    </row>
    <row r="18" spans="1:8" x14ac:dyDescent="0.2">
      <c r="A18" s="65" t="s">
        <v>1825</v>
      </c>
      <c r="B18" s="65" t="s">
        <v>40</v>
      </c>
      <c r="H18" s="67" t="s">
        <v>1826</v>
      </c>
    </row>
    <row r="19" spans="1:8" x14ac:dyDescent="0.2">
      <c r="A19" s="65" t="s">
        <v>1827</v>
      </c>
      <c r="B19" s="65" t="s">
        <v>40</v>
      </c>
      <c r="H19" s="67" t="s">
        <v>1828</v>
      </c>
    </row>
    <row r="20" spans="1:8" x14ac:dyDescent="0.2">
      <c r="A20" s="65" t="s">
        <v>1829</v>
      </c>
      <c r="B20" s="65" t="s">
        <v>40</v>
      </c>
      <c r="H20" s="67" t="s">
        <v>1830</v>
      </c>
    </row>
    <row r="21" spans="1:8" x14ac:dyDescent="0.2">
      <c r="A21" s="65" t="s">
        <v>1831</v>
      </c>
      <c r="B21" s="65" t="s">
        <v>40</v>
      </c>
      <c r="H21" s="67" t="s">
        <v>1832</v>
      </c>
    </row>
    <row r="22" spans="1:8" x14ac:dyDescent="0.2">
      <c r="A22" s="65" t="s">
        <v>1833</v>
      </c>
      <c r="B22" s="65" t="s">
        <v>40</v>
      </c>
      <c r="H22" s="67" t="s">
        <v>1834</v>
      </c>
    </row>
    <row r="23" spans="1:8" ht="25.5" x14ac:dyDescent="0.2">
      <c r="A23" s="65" t="s">
        <v>1835</v>
      </c>
      <c r="B23" s="65" t="s">
        <v>40</v>
      </c>
      <c r="G23" s="66">
        <v>512</v>
      </c>
      <c r="H23" s="67" t="s">
        <v>1836</v>
      </c>
    </row>
    <row r="24" spans="1:8" x14ac:dyDescent="0.2">
      <c r="A24" s="69" t="s">
        <v>1837</v>
      </c>
      <c r="B24" s="65" t="s">
        <v>40</v>
      </c>
      <c r="D24" s="75" t="s">
        <v>41</v>
      </c>
      <c r="E24" s="66" t="s">
        <v>1411</v>
      </c>
      <c r="H24" s="67" t="s">
        <v>1838</v>
      </c>
    </row>
    <row r="25" spans="1:8" x14ac:dyDescent="0.2">
      <c r="A25" s="65" t="s">
        <v>1839</v>
      </c>
      <c r="B25" s="65" t="s">
        <v>40</v>
      </c>
      <c r="D25" s="75" t="s">
        <v>41</v>
      </c>
      <c r="E25" s="66" t="s">
        <v>1414</v>
      </c>
      <c r="H25" s="67" t="s">
        <v>1840</v>
      </c>
    </row>
    <row r="26" spans="1:8" x14ac:dyDescent="0.2">
      <c r="A26" s="65" t="s">
        <v>1118</v>
      </c>
      <c r="B26" s="65" t="s">
        <v>40</v>
      </c>
      <c r="D26" s="75" t="s">
        <v>41</v>
      </c>
      <c r="E26" s="66" t="s">
        <v>1564</v>
      </c>
      <c r="G26" s="66">
        <v>256</v>
      </c>
      <c r="H26" s="67" t="s">
        <v>1841</v>
      </c>
    </row>
    <row r="27" spans="1:8" x14ac:dyDescent="0.2">
      <c r="A27" s="65" t="s">
        <v>1842</v>
      </c>
      <c r="B27" s="65" t="s">
        <v>40</v>
      </c>
      <c r="D27" s="76" t="s">
        <v>71</v>
      </c>
      <c r="H27" s="67" t="s">
        <v>1843</v>
      </c>
    </row>
    <row r="28" spans="1:8" x14ac:dyDescent="0.2">
      <c r="A28" s="65" t="s">
        <v>1844</v>
      </c>
      <c r="B28" s="65" t="s">
        <v>40</v>
      </c>
      <c r="H28" s="67" t="s">
        <v>1845</v>
      </c>
    </row>
    <row r="29" spans="1:8" x14ac:dyDescent="0.2">
      <c r="A29" s="65" t="s">
        <v>1846</v>
      </c>
      <c r="B29" s="65" t="s">
        <v>40</v>
      </c>
      <c r="H29" s="67" t="s">
        <v>1847</v>
      </c>
    </row>
    <row r="30" spans="1:8" x14ac:dyDescent="0.2">
      <c r="A30" s="65" t="s">
        <v>1848</v>
      </c>
      <c r="B30" s="65" t="s">
        <v>40</v>
      </c>
      <c r="H30" s="67" t="s">
        <v>1849</v>
      </c>
    </row>
    <row r="31" spans="1:8" x14ac:dyDescent="0.2">
      <c r="A31" s="65" t="s">
        <v>1850</v>
      </c>
      <c r="B31" s="65" t="s">
        <v>40</v>
      </c>
      <c r="H31" s="67" t="s">
        <v>1851</v>
      </c>
    </row>
    <row r="32" spans="1:8" x14ac:dyDescent="0.2">
      <c r="A32" s="65" t="s">
        <v>1852</v>
      </c>
      <c r="B32" s="65" t="s">
        <v>40</v>
      </c>
      <c r="H32" s="67" t="s">
        <v>1853</v>
      </c>
    </row>
    <row r="33" spans="1:8" x14ac:dyDescent="0.2">
      <c r="A33" s="65" t="s">
        <v>1854</v>
      </c>
      <c r="B33" s="65" t="s">
        <v>40</v>
      </c>
      <c r="H33" s="67" t="s">
        <v>1855</v>
      </c>
    </row>
    <row r="34" spans="1:8" x14ac:dyDescent="0.2">
      <c r="A34" s="65" t="s">
        <v>1856</v>
      </c>
      <c r="B34" s="65" t="s">
        <v>40</v>
      </c>
      <c r="H34" s="67" t="s">
        <v>1857</v>
      </c>
    </row>
    <row r="35" spans="1:8" x14ac:dyDescent="0.2">
      <c r="A35" s="65" t="s">
        <v>1858</v>
      </c>
      <c r="B35" s="65" t="s">
        <v>40</v>
      </c>
      <c r="H35" s="67" t="s">
        <v>1859</v>
      </c>
    </row>
    <row r="36" spans="1:8" x14ac:dyDescent="0.2">
      <c r="A36" s="65" t="s">
        <v>1860</v>
      </c>
      <c r="B36" s="65" t="s">
        <v>40</v>
      </c>
      <c r="H36" s="67" t="s">
        <v>1861</v>
      </c>
    </row>
    <row r="37" spans="1:8" ht="25.5" x14ac:dyDescent="0.2">
      <c r="A37" s="65" t="s">
        <v>1862</v>
      </c>
      <c r="B37" s="65" t="s">
        <v>40</v>
      </c>
      <c r="G37" s="66">
        <v>512</v>
      </c>
      <c r="H37" s="67" t="s">
        <v>1863</v>
      </c>
    </row>
    <row r="38" spans="1:8" x14ac:dyDescent="0.2">
      <c r="A38" s="65" t="s">
        <v>1864</v>
      </c>
      <c r="B38" s="65" t="s">
        <v>40</v>
      </c>
      <c r="D38" s="76" t="s">
        <v>71</v>
      </c>
      <c r="H38" s="67" t="s">
        <v>1865</v>
      </c>
    </row>
    <row r="39" spans="1:8" x14ac:dyDescent="0.2">
      <c r="A39" s="65" t="s">
        <v>1866</v>
      </c>
      <c r="B39" s="65" t="s">
        <v>40</v>
      </c>
      <c r="D39" s="76" t="s">
        <v>71</v>
      </c>
      <c r="H39" s="67" t="s">
        <v>1867</v>
      </c>
    </row>
    <row r="40" spans="1:8" x14ac:dyDescent="0.2">
      <c r="A40" s="65" t="s">
        <v>1868</v>
      </c>
      <c r="B40" s="65" t="s">
        <v>40</v>
      </c>
      <c r="H40" s="67" t="s">
        <v>1868</v>
      </c>
    </row>
    <row r="41" spans="1:8" x14ac:dyDescent="0.2">
      <c r="A41" s="65" t="s">
        <v>1869</v>
      </c>
      <c r="B41" s="65" t="s">
        <v>40</v>
      </c>
      <c r="H41" s="67" t="s">
        <v>1869</v>
      </c>
    </row>
    <row r="42" spans="1:8" x14ac:dyDescent="0.2">
      <c r="A42" s="65" t="s">
        <v>1870</v>
      </c>
      <c r="B42" s="65" t="s">
        <v>40</v>
      </c>
      <c r="D42" s="76" t="s">
        <v>71</v>
      </c>
      <c r="G42" s="66">
        <v>64</v>
      </c>
      <c r="H42" s="67" t="s">
        <v>1871</v>
      </c>
    </row>
    <row r="43" spans="1:8" x14ac:dyDescent="0.2">
      <c r="A43" s="65" t="s">
        <v>1872</v>
      </c>
      <c r="B43" s="65" t="s">
        <v>40</v>
      </c>
      <c r="D43" s="76" t="s">
        <v>71</v>
      </c>
      <c r="G43" s="66">
        <v>64</v>
      </c>
      <c r="H43" s="67" t="s">
        <v>1873</v>
      </c>
    </row>
    <row r="44" spans="1:8" ht="25.5" x14ac:dyDescent="0.2">
      <c r="A44" s="65" t="s">
        <v>1874</v>
      </c>
      <c r="B44" s="65" t="s">
        <v>40</v>
      </c>
      <c r="G44" s="66">
        <v>512</v>
      </c>
      <c r="H44" s="67" t="s">
        <v>1875</v>
      </c>
    </row>
    <row r="45" spans="1:8" x14ac:dyDescent="0.2">
      <c r="A45" s="65" t="s">
        <v>1876</v>
      </c>
      <c r="B45" s="65" t="s">
        <v>40</v>
      </c>
      <c r="H45" s="67" t="s">
        <v>1876</v>
      </c>
    </row>
    <row r="46" spans="1:8" x14ac:dyDescent="0.2">
      <c r="A46" s="65" t="s">
        <v>1877</v>
      </c>
      <c r="B46" s="65" t="s">
        <v>40</v>
      </c>
      <c r="H46" s="67" t="s">
        <v>1877</v>
      </c>
    </row>
    <row r="47" spans="1:8" x14ac:dyDescent="0.2">
      <c r="A47" s="65" t="s">
        <v>1878</v>
      </c>
      <c r="B47" s="65" t="s">
        <v>40</v>
      </c>
      <c r="H47" s="67" t="s">
        <v>1878</v>
      </c>
    </row>
    <row r="48" spans="1:8" x14ac:dyDescent="0.2">
      <c r="A48" s="65" t="s">
        <v>1879</v>
      </c>
      <c r="B48" s="65" t="s">
        <v>40</v>
      </c>
      <c r="H48" s="67" t="s">
        <v>1879</v>
      </c>
    </row>
    <row r="49" spans="1:8" x14ac:dyDescent="0.2">
      <c r="A49" s="65" t="s">
        <v>1880</v>
      </c>
      <c r="B49" s="65" t="s">
        <v>40</v>
      </c>
      <c r="H49" s="67" t="s">
        <v>1880</v>
      </c>
    </row>
    <row r="50" spans="1:8" x14ac:dyDescent="0.2">
      <c r="A50" s="65" t="s">
        <v>1881</v>
      </c>
      <c r="B50" s="65" t="s">
        <v>40</v>
      </c>
      <c r="H50" s="67" t="s">
        <v>1881</v>
      </c>
    </row>
    <row r="51" spans="1:8" x14ac:dyDescent="0.2">
      <c r="A51" s="65" t="s">
        <v>1882</v>
      </c>
      <c r="B51" s="65" t="s">
        <v>40</v>
      </c>
      <c r="H51" s="67" t="s">
        <v>1882</v>
      </c>
    </row>
    <row r="52" spans="1:8" x14ac:dyDescent="0.2">
      <c r="A52" s="65" t="s">
        <v>1883</v>
      </c>
      <c r="B52" s="65" t="s">
        <v>40</v>
      </c>
      <c r="H52" s="67" t="s">
        <v>1884</v>
      </c>
    </row>
    <row r="53" spans="1:8" x14ac:dyDescent="0.2">
      <c r="A53" s="65" t="s">
        <v>1885</v>
      </c>
      <c r="B53" s="65" t="s">
        <v>40</v>
      </c>
      <c r="H53" s="67" t="s">
        <v>1886</v>
      </c>
    </row>
    <row r="54" spans="1:8" x14ac:dyDescent="0.2">
      <c r="A54" s="65" t="s">
        <v>1887</v>
      </c>
      <c r="B54" s="65" t="s">
        <v>40</v>
      </c>
      <c r="G54" s="66">
        <v>512</v>
      </c>
      <c r="H54" s="67" t="s">
        <v>1888</v>
      </c>
    </row>
    <row r="55" spans="1:8" ht="38.25" x14ac:dyDescent="0.2">
      <c r="A55" s="65" t="s">
        <v>1889</v>
      </c>
      <c r="B55" s="65" t="s">
        <v>258</v>
      </c>
      <c r="D55" s="75" t="s">
        <v>41</v>
      </c>
      <c r="E55" s="70" t="s">
        <v>1680</v>
      </c>
      <c r="F55" s="67" t="s">
        <v>680</v>
      </c>
      <c r="H55" s="67" t="s">
        <v>1890</v>
      </c>
    </row>
    <row r="56" spans="1:8" x14ac:dyDescent="0.2">
      <c r="A56" s="65" t="s">
        <v>1891</v>
      </c>
      <c r="B56" s="65" t="s">
        <v>258</v>
      </c>
      <c r="D56" s="75" t="s">
        <v>41</v>
      </c>
      <c r="E56" s="66" t="s">
        <v>1680</v>
      </c>
      <c r="F56" s="67" t="s">
        <v>680</v>
      </c>
      <c r="H56" s="67" t="s">
        <v>1892</v>
      </c>
    </row>
    <row r="57" spans="1:8" x14ac:dyDescent="0.2">
      <c r="A57" s="65" t="s">
        <v>1893</v>
      </c>
      <c r="B57" s="65" t="s">
        <v>258</v>
      </c>
      <c r="D57" s="75" t="s">
        <v>41</v>
      </c>
      <c r="E57" s="66" t="s">
        <v>1680</v>
      </c>
      <c r="F57" s="67" t="s">
        <v>680</v>
      </c>
      <c r="H57" s="67" t="s">
        <v>1894</v>
      </c>
    </row>
    <row r="58" spans="1:8" ht="25.5" x14ac:dyDescent="0.2">
      <c r="A58" s="65" t="s">
        <v>1895</v>
      </c>
      <c r="B58" s="65" t="s">
        <v>114</v>
      </c>
      <c r="F58" s="67" t="s">
        <v>115</v>
      </c>
      <c r="G58" s="66">
        <v>1</v>
      </c>
      <c r="H58" s="67" t="s">
        <v>1896</v>
      </c>
    </row>
    <row r="59" spans="1:8" ht="25.5" x14ac:dyDescent="0.2">
      <c r="A59" s="65" t="s">
        <v>1897</v>
      </c>
      <c r="B59" s="65" t="s">
        <v>258</v>
      </c>
      <c r="D59" s="75" t="s">
        <v>41</v>
      </c>
      <c r="E59" s="66" t="s">
        <v>1680</v>
      </c>
      <c r="F59" s="67" t="s">
        <v>680</v>
      </c>
      <c r="H59" s="67" t="s">
        <v>1898</v>
      </c>
    </row>
    <row r="60" spans="1:8" x14ac:dyDescent="0.2">
      <c r="A60" s="65" t="s">
        <v>1899</v>
      </c>
      <c r="B60" s="65" t="s">
        <v>258</v>
      </c>
      <c r="D60" s="75" t="s">
        <v>41</v>
      </c>
      <c r="E60" s="66" t="s">
        <v>1680</v>
      </c>
      <c r="F60" s="67" t="s">
        <v>680</v>
      </c>
      <c r="H60" s="67" t="s">
        <v>1900</v>
      </c>
    </row>
    <row r="61" spans="1:8" x14ac:dyDescent="0.2">
      <c r="A61" s="65" t="s">
        <v>1901</v>
      </c>
      <c r="B61" s="65" t="s">
        <v>258</v>
      </c>
      <c r="D61" s="75" t="s">
        <v>41</v>
      </c>
      <c r="E61" s="66" t="s">
        <v>1680</v>
      </c>
      <c r="F61" s="67" t="s">
        <v>680</v>
      </c>
      <c r="H61" s="67" t="s">
        <v>1902</v>
      </c>
    </row>
    <row r="62" spans="1:8" ht="25.5" x14ac:dyDescent="0.2">
      <c r="A62" s="65" t="s">
        <v>1903</v>
      </c>
      <c r="B62" s="65" t="s">
        <v>114</v>
      </c>
      <c r="F62" s="67" t="s">
        <v>115</v>
      </c>
      <c r="G62" s="66">
        <v>1</v>
      </c>
      <c r="H62" s="67" t="s">
        <v>1904</v>
      </c>
    </row>
    <row r="63" spans="1:8" ht="38.25" x14ac:dyDescent="0.2">
      <c r="A63" s="65" t="s">
        <v>1905</v>
      </c>
      <c r="B63" s="65" t="s">
        <v>46</v>
      </c>
      <c r="F63" s="67" t="s">
        <v>47</v>
      </c>
      <c r="G63" s="66" t="s">
        <v>48</v>
      </c>
      <c r="H63" s="67" t="s">
        <v>1906</v>
      </c>
    </row>
    <row r="64" spans="1:8" x14ac:dyDescent="0.2">
      <c r="A64" s="65" t="s">
        <v>1907</v>
      </c>
      <c r="B64" s="65" t="s">
        <v>46</v>
      </c>
      <c r="D64" s="75" t="s">
        <v>41</v>
      </c>
      <c r="E64" s="66" t="s">
        <v>1908</v>
      </c>
      <c r="F64" s="67" t="s">
        <v>47</v>
      </c>
      <c r="G64" s="66" t="s">
        <v>48</v>
      </c>
      <c r="H64" s="67" t="s">
        <v>1909</v>
      </c>
    </row>
    <row r="65" spans="1:8" x14ac:dyDescent="0.2">
      <c r="A65" s="65" t="s">
        <v>1910</v>
      </c>
      <c r="B65" s="65" t="s">
        <v>40</v>
      </c>
      <c r="E65" s="66" t="s">
        <v>1911</v>
      </c>
      <c r="G65" s="66">
        <v>512</v>
      </c>
      <c r="H65" s="67" t="s">
        <v>1912</v>
      </c>
    </row>
    <row r="66" spans="1:8" x14ac:dyDescent="0.2">
      <c r="A66" s="65" t="s">
        <v>1913</v>
      </c>
      <c r="B66" s="65" t="s">
        <v>40</v>
      </c>
      <c r="G66" s="66">
        <v>64</v>
      </c>
      <c r="H66" s="67" t="s">
        <v>1914</v>
      </c>
    </row>
    <row r="67" spans="1:8" x14ac:dyDescent="0.2">
      <c r="A67" s="65" t="s">
        <v>1915</v>
      </c>
      <c r="B67" s="65" t="s">
        <v>46</v>
      </c>
      <c r="D67" s="75" t="s">
        <v>41</v>
      </c>
      <c r="E67" s="66" t="s">
        <v>1916</v>
      </c>
      <c r="F67" s="67" t="s">
        <v>47</v>
      </c>
      <c r="G67" s="66" t="s">
        <v>48</v>
      </c>
      <c r="H67" s="67" t="s">
        <v>1917</v>
      </c>
    </row>
    <row r="68" spans="1:8" ht="25.5" x14ac:dyDescent="0.2">
      <c r="A68" s="65" t="s">
        <v>1918</v>
      </c>
      <c r="B68" s="65" t="s">
        <v>40</v>
      </c>
      <c r="G68" s="66">
        <v>4000</v>
      </c>
      <c r="H68" s="67" t="s">
        <v>1919</v>
      </c>
    </row>
    <row r="69" spans="1:8" ht="38.25" x14ac:dyDescent="0.2">
      <c r="A69" s="65" t="s">
        <v>1920</v>
      </c>
      <c r="B69" s="65" t="s">
        <v>40</v>
      </c>
      <c r="G69" s="66">
        <v>64</v>
      </c>
      <c r="H69" s="67" t="s">
        <v>1921</v>
      </c>
    </row>
    <row r="70" spans="1:8" ht="38.25" x14ac:dyDescent="0.2">
      <c r="A70" s="65" t="s">
        <v>1922</v>
      </c>
      <c r="B70" s="65" t="s">
        <v>40</v>
      </c>
      <c r="G70" s="66">
        <v>64</v>
      </c>
      <c r="H70" s="67" t="s">
        <v>1923</v>
      </c>
    </row>
    <row r="71" spans="1:8" ht="63.75" x14ac:dyDescent="0.2">
      <c r="A71" s="65" t="s">
        <v>1924</v>
      </c>
      <c r="B71" s="65" t="s">
        <v>114</v>
      </c>
      <c r="D71" s="75" t="s">
        <v>41</v>
      </c>
      <c r="E71" s="66">
        <v>1</v>
      </c>
      <c r="F71" s="67" t="s">
        <v>115</v>
      </c>
      <c r="G71" s="66">
        <v>1</v>
      </c>
      <c r="H71" s="67" t="s">
        <v>1925</v>
      </c>
    </row>
    <row r="72" spans="1:8" x14ac:dyDescent="0.2">
      <c r="A72" s="65" t="s">
        <v>1926</v>
      </c>
      <c r="B72" s="65" t="s">
        <v>40</v>
      </c>
      <c r="G72" s="66">
        <v>64</v>
      </c>
      <c r="H72" s="67" t="s">
        <v>1926</v>
      </c>
    </row>
    <row r="73" spans="1:8" x14ac:dyDescent="0.2">
      <c r="A73" s="65" t="s">
        <v>1927</v>
      </c>
      <c r="B73" s="65" t="s">
        <v>40</v>
      </c>
      <c r="G73" s="66">
        <v>64</v>
      </c>
      <c r="H73" s="67" t="s">
        <v>1928</v>
      </c>
    </row>
    <row r="74" spans="1:8" ht="38.25" x14ac:dyDescent="0.2">
      <c r="A74" s="65" t="s">
        <v>1700</v>
      </c>
      <c r="B74" s="65" t="s">
        <v>40</v>
      </c>
      <c r="G74" s="66">
        <v>64</v>
      </c>
      <c r="H74" s="67" t="s">
        <v>1929</v>
      </c>
    </row>
    <row r="75" spans="1:8" x14ac:dyDescent="0.2">
      <c r="A75" s="65" t="s">
        <v>1930</v>
      </c>
      <c r="B75" s="65" t="s">
        <v>46</v>
      </c>
      <c r="F75" s="67" t="s">
        <v>47</v>
      </c>
      <c r="G75" s="66" t="s">
        <v>48</v>
      </c>
      <c r="H75" s="67" t="s">
        <v>1931</v>
      </c>
    </row>
    <row r="76" spans="1:8" x14ac:dyDescent="0.2">
      <c r="A76" s="65" t="s">
        <v>312</v>
      </c>
      <c r="B76" s="65" t="s">
        <v>46</v>
      </c>
      <c r="F76" s="67" t="s">
        <v>47</v>
      </c>
      <c r="G76" s="66" t="s">
        <v>48</v>
      </c>
      <c r="H76" s="67" t="s">
        <v>1932</v>
      </c>
    </row>
    <row r="77" spans="1:8" ht="25.5" x14ac:dyDescent="0.2">
      <c r="A77" s="65" t="s">
        <v>1933</v>
      </c>
      <c r="B77" s="65" t="s">
        <v>40</v>
      </c>
      <c r="D77" s="76" t="s">
        <v>71</v>
      </c>
      <c r="G77" s="66">
        <v>64</v>
      </c>
      <c r="H77" s="67" t="s">
        <v>1934</v>
      </c>
    </row>
    <row r="78" spans="1:8" x14ac:dyDescent="0.2">
      <c r="A78" s="65" t="s">
        <v>1935</v>
      </c>
      <c r="B78" s="65" t="s">
        <v>262</v>
      </c>
      <c r="E78" s="66">
        <v>123.41</v>
      </c>
      <c r="F78" s="67" t="s">
        <v>263</v>
      </c>
      <c r="H78" s="67" t="s">
        <v>1936</v>
      </c>
    </row>
    <row r="79" spans="1:8" x14ac:dyDescent="0.2">
      <c r="A79" s="65" t="s">
        <v>1937</v>
      </c>
      <c r="B79" s="65" t="s">
        <v>46</v>
      </c>
      <c r="E79" s="66" t="s">
        <v>246</v>
      </c>
      <c r="F79" s="67" t="s">
        <v>47</v>
      </c>
      <c r="G79" s="66" t="s">
        <v>48</v>
      </c>
      <c r="H79" s="67" t="s">
        <v>1938</v>
      </c>
    </row>
    <row r="80" spans="1:8" x14ac:dyDescent="0.2">
      <c r="A80" s="65" t="s">
        <v>1939</v>
      </c>
      <c r="B80" s="65" t="s">
        <v>40</v>
      </c>
      <c r="D80" s="75" t="s">
        <v>41</v>
      </c>
      <c r="G80" s="66">
        <v>64</v>
      </c>
      <c r="H80" s="67" t="s">
        <v>1940</v>
      </c>
    </row>
    <row r="81" spans="1:8" x14ac:dyDescent="0.2">
      <c r="A81" s="65" t="s">
        <v>1941</v>
      </c>
      <c r="B81" s="65" t="s">
        <v>40</v>
      </c>
      <c r="G81" s="66">
        <v>64</v>
      </c>
      <c r="H81" s="67" t="s">
        <v>1942</v>
      </c>
    </row>
    <row r="82" spans="1:8" x14ac:dyDescent="0.2">
      <c r="A82" s="65" t="s">
        <v>1943</v>
      </c>
      <c r="B82" s="65" t="s">
        <v>46</v>
      </c>
      <c r="F82" s="67" t="s">
        <v>47</v>
      </c>
      <c r="G82" s="66" t="s">
        <v>48</v>
      </c>
      <c r="H82" s="67" t="s">
        <v>1944</v>
      </c>
    </row>
    <row r="83" spans="1:8" x14ac:dyDescent="0.2">
      <c r="A83" s="65" t="s">
        <v>1945</v>
      </c>
      <c r="B83" s="65" t="s">
        <v>40</v>
      </c>
      <c r="G83" s="66">
        <v>64</v>
      </c>
      <c r="H83" s="67" t="s">
        <v>1945</v>
      </c>
    </row>
    <row r="84" spans="1:8" x14ac:dyDescent="0.2">
      <c r="A84" s="65" t="s">
        <v>442</v>
      </c>
      <c r="B84" s="65" t="s">
        <v>262</v>
      </c>
      <c r="F84" s="67" t="s">
        <v>263</v>
      </c>
      <c r="H84" s="67" t="s">
        <v>1946</v>
      </c>
    </row>
    <row r="85" spans="1:8" x14ac:dyDescent="0.2">
      <c r="A85" s="65" t="s">
        <v>444</v>
      </c>
      <c r="B85" s="65" t="s">
        <v>262</v>
      </c>
      <c r="F85" s="67" t="s">
        <v>263</v>
      </c>
      <c r="H85" s="67" t="s">
        <v>1947</v>
      </c>
    </row>
    <row r="86" spans="1:8" x14ac:dyDescent="0.2">
      <c r="A86" s="65" t="s">
        <v>446</v>
      </c>
      <c r="B86" s="65" t="s">
        <v>262</v>
      </c>
      <c r="F86" s="67" t="s">
        <v>263</v>
      </c>
      <c r="H86" s="67" t="s">
        <v>1948</v>
      </c>
    </row>
    <row r="87" spans="1:8" x14ac:dyDescent="0.2">
      <c r="A87" s="65" t="s">
        <v>1949</v>
      </c>
      <c r="B87" s="65" t="s">
        <v>40</v>
      </c>
      <c r="G87" s="66">
        <v>64</v>
      </c>
      <c r="H87" s="67" t="s">
        <v>1950</v>
      </c>
    </row>
    <row r="88" spans="1:8" ht="25.5" x14ac:dyDescent="0.2">
      <c r="A88" s="65" t="s">
        <v>1951</v>
      </c>
      <c r="B88" s="65" t="s">
        <v>40</v>
      </c>
      <c r="G88" s="66">
        <v>64</v>
      </c>
      <c r="H88" s="67" t="s">
        <v>1952</v>
      </c>
    </row>
    <row r="89" spans="1:8" x14ac:dyDescent="0.2">
      <c r="A89" s="65" t="s">
        <v>1953</v>
      </c>
      <c r="B89" s="65" t="s">
        <v>40</v>
      </c>
      <c r="G89" s="66">
        <v>64</v>
      </c>
      <c r="H89" s="67" t="s">
        <v>1953</v>
      </c>
    </row>
    <row r="90" spans="1:8" x14ac:dyDescent="0.2">
      <c r="A90" s="65" t="s">
        <v>1954</v>
      </c>
      <c r="B90" s="65" t="s">
        <v>46</v>
      </c>
      <c r="F90" s="67" t="s">
        <v>47</v>
      </c>
      <c r="G90" s="66" t="s">
        <v>48</v>
      </c>
      <c r="H90" s="67" t="s">
        <v>1955</v>
      </c>
    </row>
    <row r="91" spans="1:8" x14ac:dyDescent="0.2">
      <c r="A91" s="65" t="s">
        <v>1956</v>
      </c>
      <c r="B91" s="65" t="s">
        <v>40</v>
      </c>
      <c r="G91" s="66">
        <v>64</v>
      </c>
      <c r="H91" s="67" t="s">
        <v>1957</v>
      </c>
    </row>
    <row r="92" spans="1:8" x14ac:dyDescent="0.2">
      <c r="A92" s="65" t="s">
        <v>1958</v>
      </c>
      <c r="B92" s="65" t="s">
        <v>40</v>
      </c>
      <c r="G92" s="66">
        <v>64</v>
      </c>
      <c r="H92" s="67" t="s">
        <v>1959</v>
      </c>
    </row>
    <row r="93" spans="1:8" x14ac:dyDescent="0.2">
      <c r="A93" s="65" t="s">
        <v>1960</v>
      </c>
      <c r="B93" s="65" t="s">
        <v>46</v>
      </c>
      <c r="F93" s="67" t="s">
        <v>47</v>
      </c>
      <c r="G93" s="66" t="s">
        <v>48</v>
      </c>
      <c r="H93" s="67" t="s">
        <v>1961</v>
      </c>
    </row>
    <row r="94" spans="1:8" x14ac:dyDescent="0.2">
      <c r="A94" s="65" t="s">
        <v>1962</v>
      </c>
      <c r="B94" s="65" t="s">
        <v>40</v>
      </c>
      <c r="G94" s="66">
        <v>64</v>
      </c>
      <c r="H94" s="67" t="s">
        <v>1963</v>
      </c>
    </row>
    <row r="95" spans="1:8" x14ac:dyDescent="0.2">
      <c r="A95" s="65" t="s">
        <v>1964</v>
      </c>
      <c r="B95" s="65" t="s">
        <v>40</v>
      </c>
      <c r="G95" s="66">
        <v>64</v>
      </c>
      <c r="H95" s="67" t="s">
        <v>1965</v>
      </c>
    </row>
    <row r="96" spans="1:8" x14ac:dyDescent="0.2">
      <c r="A96" s="65" t="s">
        <v>1966</v>
      </c>
      <c r="B96" s="65" t="s">
        <v>40</v>
      </c>
      <c r="D96" s="75" t="s">
        <v>41</v>
      </c>
      <c r="E96" s="66">
        <v>1</v>
      </c>
      <c r="G96" s="66">
        <v>64</v>
      </c>
      <c r="H96" s="67" t="s">
        <v>1966</v>
      </c>
    </row>
    <row r="97" spans="1:8" x14ac:dyDescent="0.2">
      <c r="A97" s="65" t="s">
        <v>416</v>
      </c>
      <c r="B97" s="65" t="s">
        <v>40</v>
      </c>
      <c r="D97" s="75" t="s">
        <v>41</v>
      </c>
      <c r="E97" s="66" t="s">
        <v>1588</v>
      </c>
      <c r="G97" s="66">
        <v>128</v>
      </c>
      <c r="H97" s="67" t="s">
        <v>1967</v>
      </c>
    </row>
    <row r="98" spans="1:8" x14ac:dyDescent="0.2">
      <c r="A98" s="65" t="s">
        <v>1968</v>
      </c>
      <c r="B98" s="65" t="s">
        <v>40</v>
      </c>
      <c r="G98" s="66">
        <v>128</v>
      </c>
      <c r="H98" s="67" t="s">
        <v>1969</v>
      </c>
    </row>
    <row r="99" spans="1:8" x14ac:dyDescent="0.2">
      <c r="A99" s="65" t="s">
        <v>1970</v>
      </c>
      <c r="B99" s="65" t="s">
        <v>40</v>
      </c>
      <c r="G99" s="66">
        <v>1024</v>
      </c>
      <c r="H99" s="67" t="s">
        <v>1970</v>
      </c>
    </row>
    <row r="100" spans="1:8" x14ac:dyDescent="0.2">
      <c r="A100" s="65" t="s">
        <v>1971</v>
      </c>
      <c r="B100" s="65" t="s">
        <v>40</v>
      </c>
      <c r="D100" s="75" t="s">
        <v>41</v>
      </c>
      <c r="E100" s="66" t="s">
        <v>1411</v>
      </c>
      <c r="H100" s="67" t="s">
        <v>1971</v>
      </c>
    </row>
    <row r="101" spans="1:8" x14ac:dyDescent="0.2">
      <c r="A101" s="65" t="s">
        <v>1972</v>
      </c>
      <c r="B101" s="65" t="s">
        <v>40</v>
      </c>
      <c r="D101" s="75" t="s">
        <v>41</v>
      </c>
      <c r="E101" s="66" t="s">
        <v>1414</v>
      </c>
      <c r="H101" s="67" t="s">
        <v>1972</v>
      </c>
    </row>
    <row r="102" spans="1:8" ht="25.5" x14ac:dyDescent="0.2">
      <c r="A102" s="65" t="s">
        <v>1112</v>
      </c>
      <c r="B102" s="65" t="s">
        <v>40</v>
      </c>
      <c r="D102" s="75" t="s">
        <v>41</v>
      </c>
      <c r="E102" s="66" t="s">
        <v>1911</v>
      </c>
      <c r="G102" s="66">
        <v>64</v>
      </c>
      <c r="H102" s="67" t="s">
        <v>1973</v>
      </c>
    </row>
    <row r="103" spans="1:8" x14ac:dyDescent="0.2">
      <c r="A103" s="65" t="s">
        <v>1974</v>
      </c>
      <c r="B103" s="65" t="s">
        <v>40</v>
      </c>
      <c r="D103" s="75" t="s">
        <v>41</v>
      </c>
      <c r="E103" s="66">
        <v>1</v>
      </c>
      <c r="G103" s="66">
        <v>64</v>
      </c>
      <c r="H103" s="67" t="s">
        <v>1975</v>
      </c>
    </row>
    <row r="104" spans="1:8" ht="25.5" x14ac:dyDescent="0.2">
      <c r="A104" s="65" t="s">
        <v>1976</v>
      </c>
      <c r="B104" s="65" t="s">
        <v>40</v>
      </c>
      <c r="D104" s="75" t="s">
        <v>41</v>
      </c>
      <c r="E104" s="66">
        <v>1</v>
      </c>
      <c r="G104" s="66">
        <v>64</v>
      </c>
      <c r="H104" s="67" t="s">
        <v>1977</v>
      </c>
    </row>
    <row r="105" spans="1:8" x14ac:dyDescent="0.2">
      <c r="A105" s="65" t="s">
        <v>1207</v>
      </c>
      <c r="B105" s="65" t="s">
        <v>262</v>
      </c>
      <c r="D105" s="75" t="s">
        <v>41</v>
      </c>
      <c r="E105" s="66">
        <v>123.41</v>
      </c>
      <c r="F105" s="67" t="s">
        <v>263</v>
      </c>
      <c r="H105" s="67" t="s">
        <v>1978</v>
      </c>
    </row>
    <row r="106" spans="1:8" ht="25.5" x14ac:dyDescent="0.2">
      <c r="A106" s="65" t="s">
        <v>1209</v>
      </c>
      <c r="B106" s="65" t="s">
        <v>262</v>
      </c>
      <c r="D106" s="75" t="s">
        <v>41</v>
      </c>
      <c r="E106" s="66">
        <v>123.41</v>
      </c>
      <c r="F106" s="67" t="s">
        <v>263</v>
      </c>
      <c r="H106" s="67" t="s">
        <v>1979</v>
      </c>
    </row>
    <row r="107" spans="1:8" x14ac:dyDescent="0.2">
      <c r="A107" s="65" t="s">
        <v>1980</v>
      </c>
      <c r="B107" s="65" t="s">
        <v>262</v>
      </c>
      <c r="D107" s="75" t="s">
        <v>41</v>
      </c>
      <c r="E107" s="66">
        <v>123.41</v>
      </c>
      <c r="F107" s="67" t="s">
        <v>263</v>
      </c>
      <c r="H107" s="67" t="s">
        <v>1981</v>
      </c>
    </row>
    <row r="108" spans="1:8" x14ac:dyDescent="0.2">
      <c r="A108" s="65" t="s">
        <v>1982</v>
      </c>
      <c r="B108" s="65" t="s">
        <v>46</v>
      </c>
      <c r="D108" s="75" t="s">
        <v>41</v>
      </c>
      <c r="E108" s="66" t="s">
        <v>498</v>
      </c>
      <c r="F108" s="67" t="s">
        <v>47</v>
      </c>
      <c r="G108" s="66" t="s">
        <v>48</v>
      </c>
      <c r="H108" s="67" t="s">
        <v>1983</v>
      </c>
    </row>
    <row r="109" spans="1:8" ht="25.5" x14ac:dyDescent="0.2">
      <c r="A109" s="65" t="s">
        <v>1984</v>
      </c>
      <c r="B109" s="65" t="s">
        <v>262</v>
      </c>
      <c r="F109" s="67" t="s">
        <v>263</v>
      </c>
      <c r="H109" s="67" t="s">
        <v>1985</v>
      </c>
    </row>
    <row r="110" spans="1:8" x14ac:dyDescent="0.2">
      <c r="A110" s="65" t="s">
        <v>1986</v>
      </c>
      <c r="B110" s="65" t="s">
        <v>262</v>
      </c>
      <c r="F110" s="67" t="s">
        <v>263</v>
      </c>
      <c r="H110" s="67" t="s">
        <v>1987</v>
      </c>
    </row>
    <row r="111" spans="1:8" x14ac:dyDescent="0.2">
      <c r="A111" s="65" t="s">
        <v>1988</v>
      </c>
      <c r="B111" s="65" t="s">
        <v>262</v>
      </c>
      <c r="F111" s="67" t="s">
        <v>263</v>
      </c>
      <c r="H111" s="67" t="s">
        <v>1989</v>
      </c>
    </row>
    <row r="112" spans="1:8" x14ac:dyDescent="0.2">
      <c r="A112" s="65" t="s">
        <v>1990</v>
      </c>
      <c r="B112" s="65" t="s">
        <v>46</v>
      </c>
      <c r="F112" s="67" t="s">
        <v>47</v>
      </c>
      <c r="G112" s="66" t="s">
        <v>48</v>
      </c>
      <c r="H112" s="67" t="s">
        <v>1983</v>
      </c>
    </row>
    <row r="113" spans="1:8" x14ac:dyDescent="0.2">
      <c r="A113" s="65" t="s">
        <v>1991</v>
      </c>
      <c r="B113" s="65" t="s">
        <v>262</v>
      </c>
      <c r="F113" s="67" t="s">
        <v>263</v>
      </c>
      <c r="H113" s="67" t="s">
        <v>1992</v>
      </c>
    </row>
    <row r="114" spans="1:8" x14ac:dyDescent="0.2">
      <c r="A114" s="65" t="s">
        <v>1993</v>
      </c>
      <c r="B114" s="65" t="s">
        <v>46</v>
      </c>
      <c r="F114" s="67" t="s">
        <v>47</v>
      </c>
      <c r="G114" s="66" t="s">
        <v>48</v>
      </c>
      <c r="H114" s="67" t="s">
        <v>1994</v>
      </c>
    </row>
    <row r="115" spans="1:8" x14ac:dyDescent="0.2">
      <c r="A115" s="65" t="s">
        <v>450</v>
      </c>
      <c r="B115" s="65" t="s">
        <v>262</v>
      </c>
      <c r="F115" s="67" t="s">
        <v>263</v>
      </c>
      <c r="H115" s="67" t="s">
        <v>1995</v>
      </c>
    </row>
    <row r="116" spans="1:8" x14ac:dyDescent="0.2">
      <c r="A116" s="65" t="s">
        <v>1996</v>
      </c>
      <c r="B116" s="65" t="s">
        <v>46</v>
      </c>
      <c r="F116" s="67" t="s">
        <v>47</v>
      </c>
      <c r="G116" s="66" t="s">
        <v>48</v>
      </c>
      <c r="H116" s="67" t="s">
        <v>1997</v>
      </c>
    </row>
    <row r="117" spans="1:8" x14ac:dyDescent="0.2">
      <c r="A117" s="65" t="s">
        <v>568</v>
      </c>
      <c r="B117" s="65" t="s">
        <v>46</v>
      </c>
      <c r="F117" s="67" t="s">
        <v>47</v>
      </c>
      <c r="G117" s="66" t="s">
        <v>48</v>
      </c>
      <c r="H117" s="67" t="s">
        <v>1998</v>
      </c>
    </row>
    <row r="118" spans="1:8" x14ac:dyDescent="0.2">
      <c r="A118" s="65" t="s">
        <v>1999</v>
      </c>
      <c r="B118" s="65" t="s">
        <v>114</v>
      </c>
      <c r="F118" s="67" t="s">
        <v>115</v>
      </c>
      <c r="H118" s="67" t="s">
        <v>2000</v>
      </c>
    </row>
    <row r="119" spans="1:8" x14ac:dyDescent="0.2">
      <c r="A119" s="65" t="s">
        <v>2001</v>
      </c>
      <c r="B119" s="65" t="s">
        <v>114</v>
      </c>
      <c r="F119" s="67" t="s">
        <v>115</v>
      </c>
      <c r="H119" s="67" t="s">
        <v>2002</v>
      </c>
    </row>
    <row r="120" spans="1:8" x14ac:dyDescent="0.2">
      <c r="A120" s="65" t="s">
        <v>2003</v>
      </c>
      <c r="B120" s="65" t="s">
        <v>40</v>
      </c>
      <c r="H120" s="67" t="s">
        <v>2004</v>
      </c>
    </row>
    <row r="121" spans="1:8" x14ac:dyDescent="0.2">
      <c r="A121" s="65" t="s">
        <v>2005</v>
      </c>
      <c r="B121" s="65" t="s">
        <v>40</v>
      </c>
      <c r="H121" s="67" t="s">
        <v>2006</v>
      </c>
    </row>
    <row r="122" spans="1:8" x14ac:dyDescent="0.2">
      <c r="A122" s="65" t="s">
        <v>2007</v>
      </c>
      <c r="B122" s="65" t="s">
        <v>40</v>
      </c>
      <c r="H122" s="67" t="s">
        <v>2008</v>
      </c>
    </row>
    <row r="123" spans="1:8" x14ac:dyDescent="0.2">
      <c r="A123" s="65" t="s">
        <v>2009</v>
      </c>
      <c r="B123" s="65" t="s">
        <v>40</v>
      </c>
      <c r="H123" s="67" t="s">
        <v>2010</v>
      </c>
    </row>
    <row r="124" spans="1:8" x14ac:dyDescent="0.2">
      <c r="A124" s="73" t="s">
        <v>2011</v>
      </c>
      <c r="B124" s="65" t="s">
        <v>40</v>
      </c>
      <c r="D124" s="76" t="s">
        <v>71</v>
      </c>
      <c r="H124" s="67" t="s">
        <v>2012</v>
      </c>
    </row>
    <row r="125" spans="1:8" x14ac:dyDescent="0.2">
      <c r="A125" s="73" t="s">
        <v>2013</v>
      </c>
      <c r="B125" s="65" t="s">
        <v>40</v>
      </c>
      <c r="D125" s="76" t="s">
        <v>71</v>
      </c>
      <c r="H125" s="67" t="s">
        <v>2014</v>
      </c>
    </row>
    <row r="126" spans="1:8" ht="25.5" x14ac:dyDescent="0.2">
      <c r="A126" s="73" t="s">
        <v>2015</v>
      </c>
      <c r="B126" s="65" t="s">
        <v>40</v>
      </c>
      <c r="D126" s="76" t="s">
        <v>71</v>
      </c>
      <c r="G126" s="66">
        <v>64</v>
      </c>
      <c r="H126" s="67" t="s">
        <v>2016</v>
      </c>
    </row>
    <row r="127" spans="1:8" x14ac:dyDescent="0.2">
      <c r="A127" s="65" t="s">
        <v>2017</v>
      </c>
      <c r="B127" s="65" t="s">
        <v>46</v>
      </c>
      <c r="F127" s="67" t="s">
        <v>47</v>
      </c>
      <c r="G127" s="66" t="s">
        <v>48</v>
      </c>
      <c r="H127" s="67" t="s">
        <v>2018</v>
      </c>
    </row>
    <row r="128" spans="1:8" x14ac:dyDescent="0.2">
      <c r="A128" s="65" t="s">
        <v>2019</v>
      </c>
      <c r="B128" s="65" t="s">
        <v>40</v>
      </c>
      <c r="G128" s="66">
        <v>64</v>
      </c>
      <c r="H128" s="67" t="s">
        <v>2020</v>
      </c>
    </row>
    <row r="129" spans="1:8" ht="25.5" x14ac:dyDescent="0.2">
      <c r="A129" s="65" t="s">
        <v>2021</v>
      </c>
      <c r="B129" s="65" t="s">
        <v>114</v>
      </c>
      <c r="F129" s="67" t="s">
        <v>115</v>
      </c>
      <c r="G129" s="66">
        <v>1</v>
      </c>
      <c r="H129" s="67" t="s">
        <v>2022</v>
      </c>
    </row>
    <row r="130" spans="1:8" x14ac:dyDescent="0.2">
      <c r="A130" s="73" t="s">
        <v>2023</v>
      </c>
      <c r="B130" s="65" t="s">
        <v>40</v>
      </c>
      <c r="D130" s="76" t="s">
        <v>71</v>
      </c>
      <c r="G130" s="66">
        <v>256</v>
      </c>
      <c r="H130" s="67" t="s">
        <v>2024</v>
      </c>
    </row>
    <row r="131" spans="1:8" x14ac:dyDescent="0.2">
      <c r="A131" s="73" t="s">
        <v>2025</v>
      </c>
      <c r="B131" s="65" t="s">
        <v>40</v>
      </c>
      <c r="D131" s="76" t="s">
        <v>71</v>
      </c>
      <c r="G131" s="66">
        <v>256</v>
      </c>
      <c r="H131" s="67" t="s">
        <v>2026</v>
      </c>
    </row>
    <row r="132" spans="1:8" x14ac:dyDescent="0.2">
      <c r="A132" s="65" t="s">
        <v>407</v>
      </c>
      <c r="B132" s="65" t="s">
        <v>40</v>
      </c>
      <c r="H132" s="67" t="s">
        <v>177</v>
      </c>
    </row>
    <row r="133" spans="1:8" x14ac:dyDescent="0.2">
      <c r="A133" s="65" t="s">
        <v>408</v>
      </c>
      <c r="B133" s="65" t="s">
        <v>40</v>
      </c>
      <c r="H133" s="67" t="s">
        <v>2027</v>
      </c>
    </row>
    <row r="134" spans="1:8" ht="25.5" x14ac:dyDescent="0.2">
      <c r="A134" s="65" t="s">
        <v>2028</v>
      </c>
      <c r="B134" s="65" t="s">
        <v>40</v>
      </c>
      <c r="G134" s="66">
        <v>512</v>
      </c>
      <c r="H134" s="67" t="s">
        <v>2029</v>
      </c>
    </row>
    <row r="135" spans="1:8" x14ac:dyDescent="0.2">
      <c r="A135" s="65" t="s">
        <v>2030</v>
      </c>
      <c r="B135" s="65" t="s">
        <v>262</v>
      </c>
      <c r="F135" s="67" t="s">
        <v>263</v>
      </c>
      <c r="H135" s="67" t="s">
        <v>2031</v>
      </c>
    </row>
    <row r="136" spans="1:8" x14ac:dyDescent="0.2">
      <c r="A136" s="65" t="s">
        <v>2032</v>
      </c>
      <c r="B136" s="65" t="s">
        <v>46</v>
      </c>
      <c r="F136" s="67" t="s">
        <v>47</v>
      </c>
      <c r="G136" s="66" t="s">
        <v>48</v>
      </c>
      <c r="H136" s="67" t="s">
        <v>2032</v>
      </c>
    </row>
    <row r="137" spans="1:8" x14ac:dyDescent="0.2">
      <c r="A137" s="65" t="s">
        <v>723</v>
      </c>
      <c r="B137" s="65" t="s">
        <v>40</v>
      </c>
      <c r="D137" s="75" t="s">
        <v>41</v>
      </c>
      <c r="E137" s="66" t="s">
        <v>864</v>
      </c>
      <c r="H137" s="67" t="s">
        <v>723</v>
      </c>
    </row>
    <row r="138" spans="1:8" ht="38.25" x14ac:dyDescent="0.2">
      <c r="A138" s="65" t="s">
        <v>2033</v>
      </c>
      <c r="B138" s="65" t="s">
        <v>114</v>
      </c>
      <c r="F138" s="67" t="s">
        <v>115</v>
      </c>
      <c r="G138" s="66">
        <v>1</v>
      </c>
      <c r="H138" s="67" t="s">
        <v>2034</v>
      </c>
    </row>
    <row r="139" spans="1:8" ht="25.5" x14ac:dyDescent="0.2">
      <c r="A139" s="65" t="s">
        <v>2035</v>
      </c>
      <c r="B139" s="65" t="s">
        <v>40</v>
      </c>
      <c r="G139" s="66">
        <v>64</v>
      </c>
      <c r="H139" s="67" t="s">
        <v>2036</v>
      </c>
    </row>
    <row r="140" spans="1:8" ht="25.5" x14ac:dyDescent="0.2">
      <c r="A140" s="65" t="s">
        <v>2037</v>
      </c>
      <c r="B140" s="65" t="s">
        <v>40</v>
      </c>
      <c r="G140" s="66">
        <v>64</v>
      </c>
      <c r="H140" s="67" t="s">
        <v>2038</v>
      </c>
    </row>
    <row r="141" spans="1:8" ht="25.5" x14ac:dyDescent="0.2">
      <c r="A141" s="65" t="s">
        <v>2039</v>
      </c>
      <c r="B141" s="65" t="s">
        <v>40</v>
      </c>
      <c r="G141" s="66">
        <v>64</v>
      </c>
      <c r="H141" s="67" t="s">
        <v>2040</v>
      </c>
    </row>
    <row r="142" spans="1:8" ht="25.5" x14ac:dyDescent="0.2">
      <c r="A142" s="65" t="s">
        <v>2041</v>
      </c>
      <c r="B142" s="65" t="s">
        <v>46</v>
      </c>
      <c r="F142" s="68" t="str">
        <f>HYPERLINK("#'TMS.Enumerations'!A57","LineHazmatNumberCategory: ID, NA, UN")</f>
        <v>LineHazmatNumberCategory: ID, NA, UN</v>
      </c>
      <c r="G142" s="66" t="s">
        <v>48</v>
      </c>
      <c r="H142" s="67" t="s">
        <v>2042</v>
      </c>
    </row>
    <row r="143" spans="1:8" ht="25.5" x14ac:dyDescent="0.2">
      <c r="A143" s="65" t="s">
        <v>2043</v>
      </c>
      <c r="B143" s="65" t="s">
        <v>40</v>
      </c>
      <c r="G143" s="66">
        <v>64</v>
      </c>
      <c r="H143" s="67" t="s">
        <v>2042</v>
      </c>
    </row>
    <row r="144" spans="1:8" x14ac:dyDescent="0.2">
      <c r="A144" s="65" t="s">
        <v>2044</v>
      </c>
      <c r="B144" s="65" t="s">
        <v>46</v>
      </c>
      <c r="F144" s="67" t="s">
        <v>47</v>
      </c>
      <c r="G144" s="66" t="s">
        <v>48</v>
      </c>
      <c r="H144" s="67" t="s">
        <v>2045</v>
      </c>
    </row>
    <row r="145" spans="1:8" ht="25.5" x14ac:dyDescent="0.2">
      <c r="A145" s="65" t="s">
        <v>2046</v>
      </c>
      <c r="B145" s="65" t="s">
        <v>40</v>
      </c>
      <c r="G145" s="66">
        <v>128</v>
      </c>
      <c r="H145" s="67" t="s">
        <v>2047</v>
      </c>
    </row>
    <row r="146" spans="1:8" ht="25.5" x14ac:dyDescent="0.2">
      <c r="A146" s="65" t="s">
        <v>2048</v>
      </c>
      <c r="B146" s="65" t="s">
        <v>40</v>
      </c>
      <c r="G146" s="66">
        <v>1024</v>
      </c>
      <c r="H146" s="67" t="s">
        <v>2047</v>
      </c>
    </row>
    <row r="147" spans="1:8" ht="38.25" x14ac:dyDescent="0.2">
      <c r="A147" s="65" t="s">
        <v>558</v>
      </c>
      <c r="B147" s="65" t="s">
        <v>114</v>
      </c>
      <c r="F147" s="67" t="s">
        <v>115</v>
      </c>
      <c r="G147" s="66">
        <v>1</v>
      </c>
      <c r="H147" s="67" t="s">
        <v>2049</v>
      </c>
    </row>
    <row r="148" spans="1:8" ht="25.5" x14ac:dyDescent="0.2">
      <c r="A148" s="65" t="s">
        <v>2050</v>
      </c>
      <c r="B148" s="65" t="s">
        <v>40</v>
      </c>
      <c r="G148" s="66">
        <v>64</v>
      </c>
      <c r="H148" s="67" t="s">
        <v>2036</v>
      </c>
    </row>
    <row r="149" spans="1:8" ht="25.5" x14ac:dyDescent="0.2">
      <c r="A149" s="65" t="s">
        <v>560</v>
      </c>
      <c r="B149" s="65" t="s">
        <v>40</v>
      </c>
      <c r="G149" s="66">
        <v>64</v>
      </c>
      <c r="H149" s="67" t="s">
        <v>2038</v>
      </c>
    </row>
    <row r="150" spans="1:8" ht="25.5" x14ac:dyDescent="0.2">
      <c r="A150" s="65" t="s">
        <v>562</v>
      </c>
      <c r="B150" s="65" t="s">
        <v>40</v>
      </c>
      <c r="G150" s="66">
        <v>64</v>
      </c>
      <c r="H150" s="67" t="s">
        <v>2040</v>
      </c>
    </row>
    <row r="151" spans="1:8" ht="25.5" x14ac:dyDescent="0.2">
      <c r="A151" s="65" t="s">
        <v>2051</v>
      </c>
      <c r="B151" s="65" t="s">
        <v>46</v>
      </c>
      <c r="F151" s="68" t="str">
        <f>HYPERLINK("#'TMS.Enumerations'!A52","HazmatNumberCategory: ID, NA, UN")</f>
        <v>HazmatNumberCategory: ID, NA, UN</v>
      </c>
      <c r="G151" s="66" t="s">
        <v>48</v>
      </c>
      <c r="H151" s="67" t="s">
        <v>2052</v>
      </c>
    </row>
    <row r="152" spans="1:8" ht="25.5" x14ac:dyDescent="0.2">
      <c r="A152" s="65" t="s">
        <v>2053</v>
      </c>
      <c r="B152" s="65" t="s">
        <v>40</v>
      </c>
      <c r="G152" s="66">
        <v>64</v>
      </c>
      <c r="H152" s="67" t="s">
        <v>2052</v>
      </c>
    </row>
    <row r="153" spans="1:8" x14ac:dyDescent="0.2">
      <c r="A153" s="65" t="s">
        <v>2054</v>
      </c>
      <c r="B153" s="65" t="s">
        <v>46</v>
      </c>
      <c r="F153" s="67" t="s">
        <v>47</v>
      </c>
      <c r="G153" s="66" t="s">
        <v>48</v>
      </c>
      <c r="H153" s="67" t="s">
        <v>2055</v>
      </c>
    </row>
    <row r="154" spans="1:8" ht="25.5" x14ac:dyDescent="0.2">
      <c r="A154" s="65" t="s">
        <v>2056</v>
      </c>
      <c r="B154" s="65" t="s">
        <v>40</v>
      </c>
      <c r="G154" s="66">
        <v>128</v>
      </c>
      <c r="H154" s="67" t="s">
        <v>2047</v>
      </c>
    </row>
    <row r="155" spans="1:8" ht="25.5" x14ac:dyDescent="0.2">
      <c r="A155" s="65" t="s">
        <v>2057</v>
      </c>
      <c r="B155" s="65" t="s">
        <v>40</v>
      </c>
      <c r="G155" s="66">
        <v>1024</v>
      </c>
      <c r="H155" s="67" t="s">
        <v>2047</v>
      </c>
    </row>
    <row r="156" spans="1:8" x14ac:dyDescent="0.2">
      <c r="A156" s="65" t="s">
        <v>2058</v>
      </c>
      <c r="B156" s="65" t="s">
        <v>114</v>
      </c>
      <c r="F156" s="67" t="s">
        <v>115</v>
      </c>
      <c r="G156" s="66">
        <v>1</v>
      </c>
      <c r="H156" s="67" t="s">
        <v>2059</v>
      </c>
    </row>
    <row r="157" spans="1:8" x14ac:dyDescent="0.2">
      <c r="A157" s="65" t="s">
        <v>2060</v>
      </c>
      <c r="B157" s="65" t="s">
        <v>114</v>
      </c>
      <c r="F157" s="67" t="s">
        <v>115</v>
      </c>
      <c r="G157" s="66">
        <v>1</v>
      </c>
      <c r="H157" s="67" t="s">
        <v>2061</v>
      </c>
    </row>
    <row r="158" spans="1:8" x14ac:dyDescent="0.2">
      <c r="A158" s="65" t="s">
        <v>2062</v>
      </c>
      <c r="B158" s="65" t="s">
        <v>46</v>
      </c>
      <c r="F158" s="67" t="s">
        <v>47</v>
      </c>
      <c r="G158" s="66" t="s">
        <v>48</v>
      </c>
      <c r="H158" s="67" t="s">
        <v>2063</v>
      </c>
    </row>
    <row r="159" spans="1:8" x14ac:dyDescent="0.2">
      <c r="A159" s="65" t="s">
        <v>2064</v>
      </c>
      <c r="B159" s="65" t="s">
        <v>46</v>
      </c>
      <c r="F159" s="67" t="s">
        <v>47</v>
      </c>
      <c r="G159" s="66" t="s">
        <v>48</v>
      </c>
      <c r="H159" s="67" t="s">
        <v>2065</v>
      </c>
    </row>
    <row r="160" spans="1:8" x14ac:dyDescent="0.2">
      <c r="A160" s="65" t="s">
        <v>2066</v>
      </c>
      <c r="B160" s="65" t="s">
        <v>40</v>
      </c>
      <c r="G160" s="66">
        <v>128</v>
      </c>
      <c r="H160" s="67" t="s">
        <v>2067</v>
      </c>
    </row>
    <row r="161" spans="1:8" x14ac:dyDescent="0.2">
      <c r="A161" s="65" t="s">
        <v>2068</v>
      </c>
      <c r="B161" s="65" t="s">
        <v>40</v>
      </c>
      <c r="G161" s="66">
        <v>128</v>
      </c>
      <c r="H161" s="67" t="s">
        <v>2067</v>
      </c>
    </row>
    <row r="162" spans="1:8" x14ac:dyDescent="0.2">
      <c r="A162" s="65" t="s">
        <v>2069</v>
      </c>
      <c r="B162" s="65" t="s">
        <v>40</v>
      </c>
      <c r="G162" s="66">
        <v>64</v>
      </c>
      <c r="H162" s="67" t="s">
        <v>2067</v>
      </c>
    </row>
    <row r="163" spans="1:8" x14ac:dyDescent="0.2">
      <c r="A163" s="65" t="s">
        <v>2070</v>
      </c>
      <c r="B163" s="65" t="s">
        <v>262</v>
      </c>
      <c r="F163" s="67" t="s">
        <v>263</v>
      </c>
      <c r="H163" s="67" t="s">
        <v>2071</v>
      </c>
    </row>
    <row r="164" spans="1:8" x14ac:dyDescent="0.2">
      <c r="A164" s="65" t="s">
        <v>2072</v>
      </c>
      <c r="B164" s="65" t="s">
        <v>46</v>
      </c>
      <c r="F164" s="67" t="s">
        <v>47</v>
      </c>
      <c r="G164" s="66" t="s">
        <v>48</v>
      </c>
      <c r="H164" s="67" t="s">
        <v>1983</v>
      </c>
    </row>
    <row r="165" spans="1:8" ht="25.5" x14ac:dyDescent="0.2">
      <c r="A165" s="65" t="s">
        <v>2073</v>
      </c>
      <c r="B165" s="65" t="s">
        <v>262</v>
      </c>
      <c r="F165" s="67" t="s">
        <v>263</v>
      </c>
      <c r="H165" s="67" t="s">
        <v>2074</v>
      </c>
    </row>
    <row r="166" spans="1:8" x14ac:dyDescent="0.2">
      <c r="A166" s="65" t="s">
        <v>2075</v>
      </c>
      <c r="B166" s="65" t="s">
        <v>46</v>
      </c>
      <c r="F166" s="67" t="s">
        <v>47</v>
      </c>
      <c r="G166" s="66" t="s">
        <v>48</v>
      </c>
      <c r="H166" s="67" t="s">
        <v>1983</v>
      </c>
    </row>
    <row r="167" spans="1:8" x14ac:dyDescent="0.2">
      <c r="A167" s="65" t="s">
        <v>2076</v>
      </c>
      <c r="B167" s="65" t="s">
        <v>40</v>
      </c>
      <c r="G167" s="66">
        <v>128</v>
      </c>
      <c r="H167" s="67" t="s">
        <v>2077</v>
      </c>
    </row>
    <row r="168" spans="1:8" x14ac:dyDescent="0.2">
      <c r="A168" s="65" t="s">
        <v>2078</v>
      </c>
      <c r="B168" s="65" t="s">
        <v>40</v>
      </c>
      <c r="G168" s="66">
        <v>128</v>
      </c>
      <c r="H168" s="67" t="s">
        <v>2077</v>
      </c>
    </row>
    <row r="169" spans="1:8" x14ac:dyDescent="0.2">
      <c r="A169" s="65" t="s">
        <v>2079</v>
      </c>
      <c r="B169" s="65" t="s">
        <v>40</v>
      </c>
      <c r="G169" s="66">
        <v>256</v>
      </c>
      <c r="H169" s="67" t="s">
        <v>2077</v>
      </c>
    </row>
    <row r="170" spans="1:8" x14ac:dyDescent="0.2">
      <c r="A170" s="65" t="s">
        <v>2080</v>
      </c>
      <c r="B170" s="65" t="s">
        <v>114</v>
      </c>
      <c r="F170" s="67" t="s">
        <v>115</v>
      </c>
      <c r="G170" s="66">
        <v>1</v>
      </c>
      <c r="H170" s="67" t="s">
        <v>2081</v>
      </c>
    </row>
    <row r="171" spans="1:8" x14ac:dyDescent="0.2">
      <c r="A171" s="65" t="s">
        <v>2082</v>
      </c>
      <c r="B171" s="65" t="s">
        <v>40</v>
      </c>
      <c r="G171" s="66">
        <v>128</v>
      </c>
      <c r="H171" s="67" t="s">
        <v>2083</v>
      </c>
    </row>
    <row r="172" spans="1:8" x14ac:dyDescent="0.2">
      <c r="A172" s="65" t="s">
        <v>2084</v>
      </c>
      <c r="B172" s="65" t="s">
        <v>40</v>
      </c>
      <c r="G172" s="66">
        <v>128</v>
      </c>
      <c r="H172" s="67" t="s">
        <v>2083</v>
      </c>
    </row>
    <row r="173" spans="1:8" x14ac:dyDescent="0.2">
      <c r="A173" s="65" t="s">
        <v>2085</v>
      </c>
      <c r="B173" s="65" t="s">
        <v>40</v>
      </c>
      <c r="G173" s="66">
        <v>64</v>
      </c>
      <c r="H173" s="67" t="s">
        <v>2083</v>
      </c>
    </row>
    <row r="174" spans="1:8" x14ac:dyDescent="0.2">
      <c r="A174" s="65" t="s">
        <v>2086</v>
      </c>
      <c r="B174" s="65" t="s">
        <v>40</v>
      </c>
      <c r="G174" s="66">
        <v>1024</v>
      </c>
      <c r="H174" s="67" t="s">
        <v>2087</v>
      </c>
    </row>
    <row r="175" spans="1:8" x14ac:dyDescent="0.2">
      <c r="A175" s="65" t="s">
        <v>2088</v>
      </c>
      <c r="B175" s="65" t="s">
        <v>40</v>
      </c>
      <c r="G175" s="66">
        <v>1024</v>
      </c>
      <c r="H175" s="67" t="s">
        <v>2089</v>
      </c>
    </row>
    <row r="176" spans="1:8" x14ac:dyDescent="0.2">
      <c r="A176" s="65" t="s">
        <v>2090</v>
      </c>
      <c r="B176" s="65" t="s">
        <v>262</v>
      </c>
      <c r="F176" s="67" t="s">
        <v>263</v>
      </c>
      <c r="H176" s="67" t="s">
        <v>2091</v>
      </c>
    </row>
    <row r="177" spans="1:8" x14ac:dyDescent="0.2">
      <c r="A177" s="65" t="s">
        <v>2092</v>
      </c>
      <c r="B177" s="65" t="s">
        <v>46</v>
      </c>
      <c r="F177" s="67" t="s">
        <v>47</v>
      </c>
      <c r="G177" s="66" t="s">
        <v>48</v>
      </c>
      <c r="H177" s="67" t="s">
        <v>2093</v>
      </c>
    </row>
    <row r="178" spans="1:8" x14ac:dyDescent="0.2">
      <c r="A178" s="65" t="s">
        <v>2094</v>
      </c>
      <c r="B178" s="65" t="s">
        <v>258</v>
      </c>
      <c r="F178" s="67" t="s">
        <v>680</v>
      </c>
      <c r="H178" s="67" t="s">
        <v>2095</v>
      </c>
    </row>
    <row r="179" spans="1:8" x14ac:dyDescent="0.2">
      <c r="A179" s="65" t="s">
        <v>2096</v>
      </c>
      <c r="B179" s="65" t="s">
        <v>262</v>
      </c>
      <c r="F179" s="67" t="s">
        <v>263</v>
      </c>
      <c r="H179" s="67" t="s">
        <v>2097</v>
      </c>
    </row>
    <row r="180" spans="1:8" x14ac:dyDescent="0.2">
      <c r="A180" s="65" t="s">
        <v>2098</v>
      </c>
      <c r="B180" s="65" t="s">
        <v>46</v>
      </c>
      <c r="F180" s="67" t="s">
        <v>47</v>
      </c>
      <c r="G180" s="66" t="s">
        <v>48</v>
      </c>
      <c r="H180" s="67" t="s">
        <v>1997</v>
      </c>
    </row>
    <row r="181" spans="1:8" x14ac:dyDescent="0.2">
      <c r="A181" s="65" t="s">
        <v>2099</v>
      </c>
      <c r="B181" s="65" t="s">
        <v>114</v>
      </c>
      <c r="F181" s="67" t="s">
        <v>115</v>
      </c>
      <c r="G181" s="66">
        <v>1</v>
      </c>
      <c r="H181" s="67" t="s">
        <v>2100</v>
      </c>
    </row>
    <row r="182" spans="1:8" ht="25.5" x14ac:dyDescent="0.2">
      <c r="A182" s="65" t="s">
        <v>2101</v>
      </c>
      <c r="B182" s="65" t="s">
        <v>46</v>
      </c>
      <c r="F182" s="67" t="s">
        <v>47</v>
      </c>
      <c r="G182" s="66" t="s">
        <v>48</v>
      </c>
      <c r="H182" s="67" t="s">
        <v>2102</v>
      </c>
    </row>
    <row r="183" spans="1:8" x14ac:dyDescent="0.2">
      <c r="A183" s="65" t="s">
        <v>2103</v>
      </c>
      <c r="B183" s="65" t="s">
        <v>40</v>
      </c>
      <c r="G183" s="66">
        <v>64</v>
      </c>
      <c r="H183" s="67" t="s">
        <v>2103</v>
      </c>
    </row>
    <row r="184" spans="1:8" ht="25.5" x14ac:dyDescent="0.2">
      <c r="A184" s="65" t="s">
        <v>2104</v>
      </c>
      <c r="B184" s="65" t="s">
        <v>40</v>
      </c>
      <c r="G184" s="66">
        <v>64</v>
      </c>
      <c r="H184" s="67" t="s">
        <v>2105</v>
      </c>
    </row>
    <row r="185" spans="1:8" x14ac:dyDescent="0.2">
      <c r="A185" s="65" t="s">
        <v>2106</v>
      </c>
      <c r="B185" s="65" t="s">
        <v>40</v>
      </c>
      <c r="G185" s="66">
        <v>128</v>
      </c>
      <c r="H185" s="67" t="s">
        <v>2107</v>
      </c>
    </row>
    <row r="186" spans="1:8" x14ac:dyDescent="0.2">
      <c r="A186" s="65" t="s">
        <v>2108</v>
      </c>
      <c r="B186" s="65" t="s">
        <v>40</v>
      </c>
      <c r="D186" s="76" t="s">
        <v>71</v>
      </c>
      <c r="G186" s="66">
        <v>128</v>
      </c>
      <c r="H186" s="67" t="s">
        <v>2109</v>
      </c>
    </row>
    <row r="187" spans="1:8" x14ac:dyDescent="0.2">
      <c r="A187" s="65" t="s">
        <v>2110</v>
      </c>
      <c r="B187" s="65" t="s">
        <v>40</v>
      </c>
      <c r="G187" s="66">
        <v>256</v>
      </c>
      <c r="H187" s="67" t="s">
        <v>2110</v>
      </c>
    </row>
    <row r="188" spans="1:8" ht="25.5" x14ac:dyDescent="0.2">
      <c r="A188" s="65" t="s">
        <v>2111</v>
      </c>
      <c r="B188" s="65" t="s">
        <v>40</v>
      </c>
      <c r="G188" s="66">
        <v>64</v>
      </c>
      <c r="H188" s="67" t="s">
        <v>2112</v>
      </c>
    </row>
    <row r="189" spans="1:8" x14ac:dyDescent="0.2">
      <c r="A189" s="65" t="s">
        <v>2113</v>
      </c>
      <c r="B189" s="65" t="s">
        <v>40</v>
      </c>
      <c r="H189" s="67" t="s">
        <v>2114</v>
      </c>
    </row>
    <row r="190" spans="1:8" x14ac:dyDescent="0.2">
      <c r="A190" s="65" t="s">
        <v>2115</v>
      </c>
      <c r="B190" s="65" t="s">
        <v>46</v>
      </c>
      <c r="F190" s="67" t="s">
        <v>47</v>
      </c>
      <c r="G190" s="66" t="s">
        <v>48</v>
      </c>
      <c r="H190" s="67" t="s">
        <v>2116</v>
      </c>
    </row>
    <row r="191" spans="1:8" ht="38.25" x14ac:dyDescent="0.2">
      <c r="A191" s="65" t="s">
        <v>2117</v>
      </c>
      <c r="B191" s="65" t="s">
        <v>46</v>
      </c>
      <c r="F191" s="67" t="s">
        <v>47</v>
      </c>
      <c r="G191" s="66" t="s">
        <v>48</v>
      </c>
      <c r="H191" s="67" t="s">
        <v>2118</v>
      </c>
    </row>
    <row r="192" spans="1:8" x14ac:dyDescent="0.2">
      <c r="A192" s="65" t="s">
        <v>2119</v>
      </c>
      <c r="B192" s="65" t="s">
        <v>40</v>
      </c>
      <c r="G192" s="66">
        <v>512</v>
      </c>
      <c r="H192" s="67" t="s">
        <v>2120</v>
      </c>
    </row>
    <row r="193" spans="1:8" x14ac:dyDescent="0.2">
      <c r="A193" s="65" t="s">
        <v>2121</v>
      </c>
      <c r="B193" s="65" t="s">
        <v>262</v>
      </c>
      <c r="F193" s="67" t="s">
        <v>263</v>
      </c>
      <c r="H193" s="67" t="s">
        <v>2122</v>
      </c>
    </row>
    <row r="194" spans="1:8" x14ac:dyDescent="0.2">
      <c r="A194" s="65" t="s">
        <v>2123</v>
      </c>
      <c r="B194" s="65" t="s">
        <v>46</v>
      </c>
      <c r="F194" s="67" t="s">
        <v>47</v>
      </c>
      <c r="G194" s="66" t="s">
        <v>48</v>
      </c>
      <c r="H194" s="67" t="s">
        <v>2124</v>
      </c>
    </row>
    <row r="195" spans="1:8" x14ac:dyDescent="0.2">
      <c r="A195" s="65" t="s">
        <v>2125</v>
      </c>
      <c r="B195" s="65" t="s">
        <v>262</v>
      </c>
      <c r="F195" s="67" t="s">
        <v>263</v>
      </c>
      <c r="H195" s="67" t="s">
        <v>2126</v>
      </c>
    </row>
    <row r="196" spans="1:8" x14ac:dyDescent="0.2">
      <c r="A196" s="65" t="s">
        <v>2127</v>
      </c>
      <c r="B196" s="65" t="s">
        <v>46</v>
      </c>
      <c r="F196" s="67" t="s">
        <v>47</v>
      </c>
      <c r="G196" s="66" t="s">
        <v>48</v>
      </c>
      <c r="H196" s="67" t="s">
        <v>2128</v>
      </c>
    </row>
    <row r="197" spans="1:8" x14ac:dyDescent="0.2">
      <c r="A197" s="65" t="s">
        <v>2129</v>
      </c>
      <c r="B197" s="65" t="s">
        <v>40</v>
      </c>
      <c r="G197" s="66">
        <v>64</v>
      </c>
      <c r="H197" s="67" t="s">
        <v>2130</v>
      </c>
    </row>
    <row r="198" spans="1:8" x14ac:dyDescent="0.2">
      <c r="A198" s="65" t="s">
        <v>2131</v>
      </c>
      <c r="B198" s="65" t="s">
        <v>40</v>
      </c>
      <c r="G198" s="66">
        <v>64</v>
      </c>
      <c r="H198" s="67" t="s">
        <v>2132</v>
      </c>
    </row>
    <row r="199" spans="1:8" x14ac:dyDescent="0.2">
      <c r="A199" s="65" t="s">
        <v>2133</v>
      </c>
      <c r="B199" s="65" t="s">
        <v>114</v>
      </c>
      <c r="F199" s="67" t="s">
        <v>115</v>
      </c>
      <c r="G199" s="66">
        <v>1</v>
      </c>
      <c r="H199" s="67" t="s">
        <v>2134</v>
      </c>
    </row>
    <row r="200" spans="1:8" x14ac:dyDescent="0.2">
      <c r="A200" s="65" t="s">
        <v>2135</v>
      </c>
      <c r="B200" s="65" t="s">
        <v>114</v>
      </c>
      <c r="F200" s="67" t="s">
        <v>115</v>
      </c>
      <c r="G200" s="66">
        <v>1</v>
      </c>
      <c r="H200" s="67" t="s">
        <v>2136</v>
      </c>
    </row>
    <row r="201" spans="1:8" x14ac:dyDescent="0.2">
      <c r="A201" s="65" t="s">
        <v>2137</v>
      </c>
      <c r="B201" s="65" t="s">
        <v>262</v>
      </c>
      <c r="F201" s="67" t="s">
        <v>263</v>
      </c>
      <c r="H201" s="67" t="s">
        <v>2138</v>
      </c>
    </row>
    <row r="202" spans="1:8" x14ac:dyDescent="0.2">
      <c r="A202" s="65" t="s">
        <v>2139</v>
      </c>
      <c r="B202" s="65" t="s">
        <v>46</v>
      </c>
      <c r="F202" s="67" t="s">
        <v>47</v>
      </c>
      <c r="G202" s="66" t="s">
        <v>48</v>
      </c>
      <c r="H202" s="67" t="s">
        <v>2140</v>
      </c>
    </row>
    <row r="203" spans="1:8" x14ac:dyDescent="0.2">
      <c r="A203" s="65" t="s">
        <v>1258</v>
      </c>
      <c r="B203" s="65" t="s">
        <v>114</v>
      </c>
      <c r="F203" s="67" t="s">
        <v>115</v>
      </c>
      <c r="G203" s="66">
        <v>1</v>
      </c>
      <c r="H203" s="67" t="s">
        <v>2141</v>
      </c>
    </row>
    <row r="204" spans="1:8" x14ac:dyDescent="0.2">
      <c r="A204" s="65" t="s">
        <v>2142</v>
      </c>
      <c r="B204" s="65" t="s">
        <v>40</v>
      </c>
      <c r="G204" s="66">
        <v>64</v>
      </c>
      <c r="H204" s="67" t="s">
        <v>2143</v>
      </c>
    </row>
    <row r="205" spans="1:8" x14ac:dyDescent="0.2">
      <c r="A205" s="65" t="s">
        <v>2144</v>
      </c>
      <c r="B205" s="65" t="s">
        <v>40</v>
      </c>
      <c r="G205" s="66">
        <v>64</v>
      </c>
      <c r="H205" s="67" t="s">
        <v>2145</v>
      </c>
    </row>
    <row r="206" spans="1:8" ht="25.5" x14ac:dyDescent="0.2">
      <c r="A206" s="65" t="s">
        <v>2146</v>
      </c>
      <c r="B206" s="65" t="s">
        <v>114</v>
      </c>
      <c r="F206" s="67" t="s">
        <v>115</v>
      </c>
      <c r="G206" s="66">
        <v>1</v>
      </c>
      <c r="H206" s="67" t="s">
        <v>2147</v>
      </c>
    </row>
    <row r="207" spans="1:8" ht="25.5" x14ac:dyDescent="0.2">
      <c r="A207" s="65" t="s">
        <v>2148</v>
      </c>
      <c r="B207" s="65" t="s">
        <v>114</v>
      </c>
      <c r="F207" s="67" t="s">
        <v>115</v>
      </c>
      <c r="G207" s="66">
        <v>1</v>
      </c>
      <c r="H207" s="67" t="s">
        <v>2149</v>
      </c>
    </row>
    <row r="208" spans="1:8" x14ac:dyDescent="0.2">
      <c r="A208" s="65" t="s">
        <v>2150</v>
      </c>
      <c r="B208" s="65" t="s">
        <v>114</v>
      </c>
      <c r="F208" s="67" t="s">
        <v>115</v>
      </c>
      <c r="H208" s="67" t="s">
        <v>2151</v>
      </c>
    </row>
    <row r="209" spans="1:8" x14ac:dyDescent="0.2">
      <c r="A209" s="65" t="s">
        <v>2152</v>
      </c>
      <c r="B209" s="65" t="s">
        <v>40</v>
      </c>
      <c r="D209" s="75" t="s">
        <v>41</v>
      </c>
      <c r="E209" s="66">
        <v>1</v>
      </c>
      <c r="G209" s="66">
        <v>64</v>
      </c>
      <c r="H209" s="67" t="s">
        <v>2153</v>
      </c>
    </row>
    <row r="210" spans="1:8" x14ac:dyDescent="0.2">
      <c r="A210" s="65" t="s">
        <v>2154</v>
      </c>
      <c r="B210" s="65" t="s">
        <v>262</v>
      </c>
      <c r="F210" s="67" t="s">
        <v>263</v>
      </c>
      <c r="H210" s="67" t="s">
        <v>2155</v>
      </c>
    </row>
    <row r="211" spans="1:8" x14ac:dyDescent="0.2">
      <c r="A211" s="65" t="s">
        <v>578</v>
      </c>
      <c r="B211" s="65" t="s">
        <v>262</v>
      </c>
      <c r="F211" s="67" t="s">
        <v>263</v>
      </c>
      <c r="H211" s="67" t="s">
        <v>2156</v>
      </c>
    </row>
    <row r="212" spans="1:8" x14ac:dyDescent="0.2">
      <c r="A212" s="65" t="s">
        <v>2157</v>
      </c>
      <c r="B212" s="65" t="s">
        <v>40</v>
      </c>
      <c r="G212" s="66">
        <v>64</v>
      </c>
      <c r="H212" s="67" t="s">
        <v>2158</v>
      </c>
    </row>
    <row r="213" spans="1:8" x14ac:dyDescent="0.2">
      <c r="A213" s="65" t="s">
        <v>448</v>
      </c>
      <c r="B213" s="65" t="s">
        <v>46</v>
      </c>
      <c r="F213" s="67" t="s">
        <v>47</v>
      </c>
      <c r="G213" s="66" t="s">
        <v>48</v>
      </c>
      <c r="H213" s="67" t="s">
        <v>2159</v>
      </c>
    </row>
    <row r="214" spans="1:8" x14ac:dyDescent="0.2">
      <c r="A214" s="65" t="s">
        <v>2160</v>
      </c>
      <c r="B214" s="65" t="s">
        <v>262</v>
      </c>
      <c r="F214" s="67" t="s">
        <v>263</v>
      </c>
      <c r="H214" s="67" t="s">
        <v>2161</v>
      </c>
    </row>
    <row r="215" spans="1:8" x14ac:dyDescent="0.2">
      <c r="A215" s="65" t="s">
        <v>2162</v>
      </c>
      <c r="B215" s="65" t="s">
        <v>262</v>
      </c>
      <c r="F215" s="67" t="s">
        <v>263</v>
      </c>
      <c r="H215" s="67" t="s">
        <v>2163</v>
      </c>
    </row>
    <row r="216" spans="1:8" x14ac:dyDescent="0.2">
      <c r="A216" s="65" t="s">
        <v>2164</v>
      </c>
      <c r="B216" s="65" t="s">
        <v>262</v>
      </c>
      <c r="F216" s="67" t="s">
        <v>263</v>
      </c>
      <c r="H216" s="67" t="s">
        <v>2165</v>
      </c>
    </row>
    <row r="217" spans="1:8" x14ac:dyDescent="0.2">
      <c r="A217" s="65" t="s">
        <v>2166</v>
      </c>
      <c r="B217" s="65" t="s">
        <v>46</v>
      </c>
      <c r="F217" s="67" t="s">
        <v>47</v>
      </c>
      <c r="G217" s="66" t="s">
        <v>48</v>
      </c>
      <c r="H217" s="67" t="s">
        <v>2167</v>
      </c>
    </row>
    <row r="218" spans="1:8" x14ac:dyDescent="0.2">
      <c r="A218" s="65" t="s">
        <v>2168</v>
      </c>
      <c r="B218" s="65" t="s">
        <v>262</v>
      </c>
      <c r="F218" s="67" t="s">
        <v>263</v>
      </c>
      <c r="H218" s="67" t="s">
        <v>2169</v>
      </c>
    </row>
    <row r="219" spans="1:8" x14ac:dyDescent="0.2">
      <c r="A219" s="65" t="s">
        <v>2170</v>
      </c>
      <c r="B219" s="65" t="s">
        <v>46</v>
      </c>
      <c r="F219" s="67" t="s">
        <v>47</v>
      </c>
      <c r="G219" s="66" t="s">
        <v>48</v>
      </c>
      <c r="H219" s="67" t="s">
        <v>2171</v>
      </c>
    </row>
    <row r="220" spans="1:8" x14ac:dyDescent="0.2">
      <c r="A220" s="65" t="s">
        <v>2172</v>
      </c>
      <c r="B220" s="65" t="s">
        <v>262</v>
      </c>
      <c r="F220" s="67" t="s">
        <v>263</v>
      </c>
      <c r="H220" s="67" t="s">
        <v>2173</v>
      </c>
    </row>
    <row r="221" spans="1:8" x14ac:dyDescent="0.2">
      <c r="A221" s="65" t="s">
        <v>2174</v>
      </c>
      <c r="B221" s="65" t="s">
        <v>46</v>
      </c>
      <c r="F221" s="67" t="s">
        <v>47</v>
      </c>
      <c r="G221" s="66" t="s">
        <v>48</v>
      </c>
      <c r="H221" s="67" t="s">
        <v>2175</v>
      </c>
    </row>
    <row r="222" spans="1:8" ht="25.5" x14ac:dyDescent="0.2">
      <c r="A222" s="65" t="s">
        <v>2176</v>
      </c>
      <c r="B222" s="65" t="s">
        <v>40</v>
      </c>
      <c r="G222" s="66">
        <v>64</v>
      </c>
      <c r="H222" s="67" t="s">
        <v>2177</v>
      </c>
    </row>
    <row r="223" spans="1:8" x14ac:dyDescent="0.2">
      <c r="A223" s="65" t="s">
        <v>2178</v>
      </c>
      <c r="B223" s="65" t="s">
        <v>262</v>
      </c>
      <c r="F223" s="67" t="s">
        <v>263</v>
      </c>
      <c r="H223" s="67" t="s">
        <v>2179</v>
      </c>
    </row>
    <row r="224" spans="1:8" x14ac:dyDescent="0.2">
      <c r="A224" s="65" t="s">
        <v>2180</v>
      </c>
      <c r="B224" s="65" t="s">
        <v>46</v>
      </c>
      <c r="F224" s="67" t="s">
        <v>47</v>
      </c>
      <c r="G224" s="66" t="s">
        <v>48</v>
      </c>
      <c r="H224" s="67" t="s">
        <v>2181</v>
      </c>
    </row>
    <row r="225" spans="1:8" x14ac:dyDescent="0.2">
      <c r="A225" s="65" t="s">
        <v>2182</v>
      </c>
      <c r="B225" s="65" t="s">
        <v>40</v>
      </c>
      <c r="H225" s="67" t="s">
        <v>2183</v>
      </c>
    </row>
    <row r="226" spans="1:8" x14ac:dyDescent="0.2">
      <c r="A226" s="65" t="s">
        <v>2184</v>
      </c>
      <c r="B226" s="65" t="s">
        <v>40</v>
      </c>
      <c r="H226" s="67" t="s">
        <v>2184</v>
      </c>
    </row>
    <row r="227" spans="1:8" x14ac:dyDescent="0.2">
      <c r="A227" s="65" t="s">
        <v>2185</v>
      </c>
      <c r="B227" s="65" t="s">
        <v>40</v>
      </c>
      <c r="G227" s="66">
        <v>64</v>
      </c>
      <c r="H227" s="67" t="s">
        <v>2185</v>
      </c>
    </row>
    <row r="228" spans="1:8" x14ac:dyDescent="0.2">
      <c r="A228" s="65" t="s">
        <v>2186</v>
      </c>
      <c r="B228" s="65" t="s">
        <v>46</v>
      </c>
      <c r="F228" s="67" t="s">
        <v>47</v>
      </c>
      <c r="G228" s="66" t="s">
        <v>48</v>
      </c>
      <c r="H228" s="67" t="s">
        <v>2187</v>
      </c>
    </row>
    <row r="229" spans="1:8" x14ac:dyDescent="0.2">
      <c r="A229" s="65" t="s">
        <v>2188</v>
      </c>
      <c r="B229" s="65" t="s">
        <v>46</v>
      </c>
      <c r="F229" s="67" t="s">
        <v>47</v>
      </c>
      <c r="G229" s="66" t="s">
        <v>48</v>
      </c>
      <c r="H229" s="67" t="s">
        <v>2188</v>
      </c>
    </row>
    <row r="230" spans="1:8" ht="25.5" x14ac:dyDescent="0.2">
      <c r="A230" s="65" t="s">
        <v>1694</v>
      </c>
      <c r="B230" s="65" t="s">
        <v>40</v>
      </c>
      <c r="G230" s="66">
        <v>64</v>
      </c>
      <c r="H230" s="67" t="s">
        <v>2189</v>
      </c>
    </row>
    <row r="231" spans="1:8" x14ac:dyDescent="0.2">
      <c r="A231" s="65" t="s">
        <v>2190</v>
      </c>
      <c r="B231" s="65" t="s">
        <v>40</v>
      </c>
      <c r="G231" s="66">
        <v>64</v>
      </c>
      <c r="H231" s="67" t="s">
        <v>2191</v>
      </c>
    </row>
    <row r="232" spans="1:8" x14ac:dyDescent="0.2">
      <c r="A232" s="65" t="s">
        <v>2192</v>
      </c>
      <c r="B232" s="65" t="s">
        <v>40</v>
      </c>
      <c r="H232" s="67" t="s">
        <v>2193</v>
      </c>
    </row>
    <row r="233" spans="1:8" x14ac:dyDescent="0.2">
      <c r="A233" s="65" t="s">
        <v>2194</v>
      </c>
      <c r="B233" s="65" t="s">
        <v>40</v>
      </c>
      <c r="H233" s="67" t="s">
        <v>2195</v>
      </c>
    </row>
    <row r="234" spans="1:8" ht="51" x14ac:dyDescent="0.2">
      <c r="A234" s="65" t="s">
        <v>2196</v>
      </c>
      <c r="B234" s="65" t="s">
        <v>114</v>
      </c>
      <c r="F234" s="67" t="s">
        <v>115</v>
      </c>
      <c r="H234" s="67" t="s">
        <v>2197</v>
      </c>
    </row>
    <row r="235" spans="1:8" ht="51" x14ac:dyDescent="0.2">
      <c r="A235" s="65" t="s">
        <v>2198</v>
      </c>
      <c r="B235" s="65" t="s">
        <v>40</v>
      </c>
      <c r="H235" s="67" t="s">
        <v>2199</v>
      </c>
    </row>
    <row r="236" spans="1:8" x14ac:dyDescent="0.2">
      <c r="A236" s="65" t="s">
        <v>2200</v>
      </c>
      <c r="B236" s="65" t="s">
        <v>114</v>
      </c>
      <c r="F236" s="67" t="s">
        <v>115</v>
      </c>
      <c r="H236" s="67" t="s">
        <v>2201</v>
      </c>
    </row>
    <row r="237" spans="1:8" x14ac:dyDescent="0.2">
      <c r="A237" s="65" t="s">
        <v>2202</v>
      </c>
      <c r="B237" s="65" t="s">
        <v>262</v>
      </c>
      <c r="F237" s="67" t="s">
        <v>263</v>
      </c>
      <c r="H237" s="67" t="s">
        <v>2203</v>
      </c>
    </row>
    <row r="238" spans="1:8" x14ac:dyDescent="0.2">
      <c r="A238" s="65" t="s">
        <v>2204</v>
      </c>
      <c r="B238" s="65" t="s">
        <v>46</v>
      </c>
      <c r="F238" s="67" t="s">
        <v>47</v>
      </c>
      <c r="G238" s="66" t="s">
        <v>48</v>
      </c>
      <c r="H238" s="67" t="s">
        <v>2205</v>
      </c>
    </row>
    <row r="239" spans="1:8" x14ac:dyDescent="0.2">
      <c r="A239" s="65" t="s">
        <v>2206</v>
      </c>
      <c r="B239" s="65" t="s">
        <v>40</v>
      </c>
      <c r="G239" s="66">
        <v>128</v>
      </c>
      <c r="H239" s="67" t="s">
        <v>2206</v>
      </c>
    </row>
    <row r="240" spans="1:8" x14ac:dyDescent="0.2">
      <c r="A240" s="65" t="s">
        <v>2207</v>
      </c>
      <c r="B240" s="65" t="s">
        <v>40</v>
      </c>
      <c r="G240" s="66">
        <v>128</v>
      </c>
      <c r="H240" s="67" t="s">
        <v>2207</v>
      </c>
    </row>
    <row r="241" spans="1:8" x14ac:dyDescent="0.2">
      <c r="A241" s="65" t="s">
        <v>2208</v>
      </c>
      <c r="B241" s="65" t="s">
        <v>40</v>
      </c>
      <c r="H241" s="67" t="s">
        <v>2209</v>
      </c>
    </row>
    <row r="242" spans="1:8" x14ac:dyDescent="0.2">
      <c r="A242" s="65" t="s">
        <v>2210</v>
      </c>
      <c r="B242" s="65" t="s">
        <v>40</v>
      </c>
      <c r="H242" s="67" t="s">
        <v>2211</v>
      </c>
    </row>
    <row r="243" spans="1:8" ht="38.25" x14ac:dyDescent="0.2">
      <c r="A243" s="65" t="s">
        <v>2212</v>
      </c>
      <c r="B243" s="65" t="s">
        <v>46</v>
      </c>
      <c r="F243" s="68" t="str">
        <f>HYPERLINK("#'TMS.Enumerations'!A53","PickupOffsetReference: Delivery, Today")</f>
        <v>PickupOffsetReference: Delivery, Today</v>
      </c>
      <c r="H243" s="67" t="s">
        <v>2213</v>
      </c>
    </row>
    <row r="244" spans="1:8" x14ac:dyDescent="0.2">
      <c r="A244" s="65" t="s">
        <v>2214</v>
      </c>
      <c r="B244" s="65" t="s">
        <v>40</v>
      </c>
      <c r="H244" s="67" t="s">
        <v>2215</v>
      </c>
    </row>
    <row r="245" spans="1:8" x14ac:dyDescent="0.2">
      <c r="A245" s="65" t="s">
        <v>2216</v>
      </c>
      <c r="B245" s="65" t="s">
        <v>40</v>
      </c>
      <c r="H245" s="67" t="s">
        <v>2217</v>
      </c>
    </row>
    <row r="246" spans="1:8" ht="38.25" x14ac:dyDescent="0.2">
      <c r="A246" s="65" t="s">
        <v>2218</v>
      </c>
      <c r="B246" s="65" t="s">
        <v>46</v>
      </c>
      <c r="F246" s="68" t="str">
        <f>HYPERLINK("#'TMS.Enumerations'!A43","DeliveryOffsetReference: Pickup, Today")</f>
        <v>DeliveryOffsetReference: Pickup, Today</v>
      </c>
      <c r="H246" s="67" t="s">
        <v>2219</v>
      </c>
    </row>
    <row r="247" spans="1:8" ht="25.5" x14ac:dyDescent="0.2">
      <c r="A247" s="65" t="s">
        <v>2220</v>
      </c>
      <c r="B247" s="65" t="s">
        <v>46</v>
      </c>
      <c r="F247" s="68" t="str">
        <f>HYPERLINK("#'TMS.Enumerations'!A42","OrderType: Deployment Order, Purchase Order, Return Order ...")</f>
        <v>OrderType: Deployment Order, Purchase Order, Return Order ...</v>
      </c>
      <c r="H247" s="67" t="s">
        <v>2221</v>
      </c>
    </row>
    <row r="248" spans="1:8" x14ac:dyDescent="0.2">
      <c r="A248" s="65" t="s">
        <v>1217</v>
      </c>
      <c r="B248" s="65" t="s">
        <v>40</v>
      </c>
      <c r="G248" s="66">
        <v>64</v>
      </c>
      <c r="H248" s="67" t="s">
        <v>2222</v>
      </c>
    </row>
    <row r="249" spans="1:8" ht="25.5" x14ac:dyDescent="0.2">
      <c r="A249" s="65" t="s">
        <v>2223</v>
      </c>
      <c r="B249" s="65" t="s">
        <v>40</v>
      </c>
      <c r="G249" s="66" t="s">
        <v>815</v>
      </c>
      <c r="H249" s="67" t="s">
        <v>2224</v>
      </c>
    </row>
    <row r="250" spans="1:8" x14ac:dyDescent="0.2">
      <c r="A250" s="65" t="s">
        <v>2225</v>
      </c>
      <c r="B250" s="65" t="s">
        <v>114</v>
      </c>
      <c r="F250" s="67" t="s">
        <v>115</v>
      </c>
      <c r="H250" s="67" t="s">
        <v>2226</v>
      </c>
    </row>
    <row r="251" spans="1:8" ht="25.5" x14ac:dyDescent="0.2">
      <c r="A251" s="65" t="s">
        <v>2227</v>
      </c>
      <c r="B251" s="65" t="s">
        <v>46</v>
      </c>
      <c r="F251" s="67" t="s">
        <v>47</v>
      </c>
      <c r="G251" s="66" t="s">
        <v>48</v>
      </c>
      <c r="H251" s="67" t="s">
        <v>2228</v>
      </c>
    </row>
    <row r="252" spans="1:8" x14ac:dyDescent="0.2">
      <c r="A252" s="65" t="s">
        <v>2229</v>
      </c>
      <c r="B252" s="65" t="s">
        <v>40</v>
      </c>
      <c r="G252" s="66">
        <v>64</v>
      </c>
      <c r="H252" s="67" t="s">
        <v>2230</v>
      </c>
    </row>
    <row r="253" spans="1:8" x14ac:dyDescent="0.2">
      <c r="A253" s="65" t="s">
        <v>2231</v>
      </c>
      <c r="B253" s="65" t="s">
        <v>40</v>
      </c>
      <c r="E253" s="66" t="s">
        <v>864</v>
      </c>
      <c r="G253" s="66">
        <v>128</v>
      </c>
      <c r="H253" s="67" t="s">
        <v>2230</v>
      </c>
    </row>
    <row r="254" spans="1:8" x14ac:dyDescent="0.2">
      <c r="A254" s="65" t="s">
        <v>2232</v>
      </c>
      <c r="B254" s="65" t="s">
        <v>40</v>
      </c>
      <c r="E254" s="66" t="s">
        <v>1540</v>
      </c>
      <c r="G254" s="66">
        <v>128</v>
      </c>
      <c r="H254" s="67" t="s">
        <v>2230</v>
      </c>
    </row>
    <row r="255" spans="1:8" x14ac:dyDescent="0.2">
      <c r="A255" s="65" t="s">
        <v>2233</v>
      </c>
      <c r="B255" s="65" t="s">
        <v>40</v>
      </c>
      <c r="E255" s="66">
        <v>1003</v>
      </c>
      <c r="G255" s="66">
        <v>64</v>
      </c>
      <c r="H255" s="67" t="s">
        <v>2230</v>
      </c>
    </row>
    <row r="256" spans="1:8" x14ac:dyDescent="0.2">
      <c r="A256" s="65" t="s">
        <v>2234</v>
      </c>
      <c r="B256" s="65" t="s">
        <v>40</v>
      </c>
      <c r="E256" s="66" t="s">
        <v>864</v>
      </c>
      <c r="G256" s="66">
        <v>128</v>
      </c>
      <c r="H256" s="67" t="s">
        <v>2230</v>
      </c>
    </row>
    <row r="257" spans="1:8" x14ac:dyDescent="0.2">
      <c r="A257" s="65" t="s">
        <v>2235</v>
      </c>
      <c r="B257" s="65" t="s">
        <v>40</v>
      </c>
      <c r="E257" s="66" t="s">
        <v>1671</v>
      </c>
      <c r="G257" s="66">
        <v>256</v>
      </c>
      <c r="H257" s="67" t="s">
        <v>2230</v>
      </c>
    </row>
    <row r="258" spans="1:8" x14ac:dyDescent="0.2">
      <c r="A258" s="65" t="s">
        <v>2236</v>
      </c>
      <c r="B258" s="65" t="s">
        <v>40</v>
      </c>
      <c r="E258" s="66" t="s">
        <v>1540</v>
      </c>
      <c r="G258" s="66">
        <v>128</v>
      </c>
      <c r="H258" s="67" t="s">
        <v>2230</v>
      </c>
    </row>
    <row r="259" spans="1:8" x14ac:dyDescent="0.2">
      <c r="A259" s="65" t="s">
        <v>2237</v>
      </c>
      <c r="B259" s="65" t="s">
        <v>40</v>
      </c>
      <c r="D259" s="76" t="s">
        <v>41</v>
      </c>
      <c r="E259" s="66" t="s">
        <v>864</v>
      </c>
      <c r="G259" s="66">
        <v>128</v>
      </c>
      <c r="H259" s="67" t="s">
        <v>2238</v>
      </c>
    </row>
    <row r="260" spans="1:8" x14ac:dyDescent="0.2">
      <c r="A260" s="65" t="s">
        <v>2239</v>
      </c>
      <c r="B260" s="65" t="s">
        <v>40</v>
      </c>
      <c r="D260" s="76" t="s">
        <v>41</v>
      </c>
      <c r="E260" s="66" t="s">
        <v>1588</v>
      </c>
      <c r="G260" s="66">
        <v>128</v>
      </c>
      <c r="H260" s="67" t="s">
        <v>2238</v>
      </c>
    </row>
    <row r="261" spans="1:8" x14ac:dyDescent="0.2">
      <c r="A261" s="65" t="s">
        <v>1732</v>
      </c>
      <c r="B261" s="65" t="s">
        <v>40</v>
      </c>
      <c r="D261" s="76" t="s">
        <v>41</v>
      </c>
      <c r="E261" s="66" t="s">
        <v>2240</v>
      </c>
      <c r="G261" s="66">
        <v>64</v>
      </c>
      <c r="H261" s="67" t="s">
        <v>2238</v>
      </c>
    </row>
    <row r="262" spans="1:8" x14ac:dyDescent="0.2">
      <c r="A262" s="65" t="s">
        <v>1734</v>
      </c>
      <c r="B262" s="65" t="s">
        <v>40</v>
      </c>
      <c r="D262" s="76" t="s">
        <v>41</v>
      </c>
      <c r="E262" s="70" t="s">
        <v>669</v>
      </c>
      <c r="G262" s="66">
        <v>64</v>
      </c>
      <c r="H262" s="67" t="s">
        <v>2238</v>
      </c>
    </row>
    <row r="263" spans="1:8" x14ac:dyDescent="0.2">
      <c r="A263" s="65" t="s">
        <v>2241</v>
      </c>
      <c r="B263" s="65" t="s">
        <v>46</v>
      </c>
      <c r="D263" s="76" t="s">
        <v>41</v>
      </c>
      <c r="F263" s="67" t="s">
        <v>47</v>
      </c>
      <c r="G263" s="66" t="s">
        <v>48</v>
      </c>
      <c r="H263" s="67" t="s">
        <v>2242</v>
      </c>
    </row>
    <row r="264" spans="1:8" x14ac:dyDescent="0.2">
      <c r="A264" s="65" t="s">
        <v>1063</v>
      </c>
      <c r="B264" s="65" t="s">
        <v>40</v>
      </c>
      <c r="D264" s="76" t="s">
        <v>41</v>
      </c>
      <c r="G264" s="66">
        <v>164</v>
      </c>
      <c r="H264" s="67" t="s">
        <v>2243</v>
      </c>
    </row>
    <row r="265" spans="1:8" x14ac:dyDescent="0.2">
      <c r="A265" s="65" t="s">
        <v>2244</v>
      </c>
      <c r="B265" s="65" t="s">
        <v>40</v>
      </c>
      <c r="G265" s="66">
        <v>128</v>
      </c>
      <c r="H265" s="67" t="s">
        <v>2244</v>
      </c>
    </row>
    <row r="266" spans="1:8" x14ac:dyDescent="0.2">
      <c r="A266" s="65" t="s">
        <v>2245</v>
      </c>
      <c r="B266" s="65" t="s">
        <v>40</v>
      </c>
      <c r="G266" s="66">
        <v>128</v>
      </c>
      <c r="H266" s="67" t="s">
        <v>2245</v>
      </c>
    </row>
    <row r="267" spans="1:8" x14ac:dyDescent="0.2">
      <c r="A267" s="65" t="s">
        <v>2246</v>
      </c>
      <c r="B267" s="65" t="s">
        <v>40</v>
      </c>
      <c r="G267" s="66">
        <v>128</v>
      </c>
      <c r="H267" s="67" t="s">
        <v>2246</v>
      </c>
    </row>
    <row r="268" spans="1:8" x14ac:dyDescent="0.2">
      <c r="A268" s="65" t="s">
        <v>2247</v>
      </c>
      <c r="B268" s="65" t="s">
        <v>40</v>
      </c>
      <c r="G268" s="66">
        <v>128</v>
      </c>
      <c r="H268" s="67" t="s">
        <v>2247</v>
      </c>
    </row>
    <row r="269" spans="1:8" x14ac:dyDescent="0.2">
      <c r="A269" s="65" t="s">
        <v>2248</v>
      </c>
      <c r="B269" s="65" t="s">
        <v>40</v>
      </c>
      <c r="G269" s="66" t="s">
        <v>815</v>
      </c>
      <c r="H269" s="67" t="s">
        <v>2249</v>
      </c>
    </row>
    <row r="270" spans="1:8" ht="38.25" x14ac:dyDescent="0.2">
      <c r="A270" s="65" t="s">
        <v>2250</v>
      </c>
      <c r="B270" s="65" t="s">
        <v>46</v>
      </c>
      <c r="F270" s="67" t="s">
        <v>47</v>
      </c>
      <c r="G270" s="66" t="s">
        <v>48</v>
      </c>
      <c r="H270" s="67" t="s">
        <v>2251</v>
      </c>
    </row>
    <row r="271" spans="1:8" ht="38.25" x14ac:dyDescent="0.2">
      <c r="A271" s="65" t="s">
        <v>2252</v>
      </c>
      <c r="B271" s="65" t="s">
        <v>40</v>
      </c>
      <c r="G271" s="66">
        <v>64</v>
      </c>
      <c r="H271" s="67" t="s">
        <v>2253</v>
      </c>
    </row>
    <row r="272" spans="1:8" ht="51" x14ac:dyDescent="0.2">
      <c r="A272" s="65" t="s">
        <v>2254</v>
      </c>
      <c r="B272" s="65" t="s">
        <v>40</v>
      </c>
      <c r="G272" s="66" t="s">
        <v>815</v>
      </c>
      <c r="H272" s="67" t="s">
        <v>2255</v>
      </c>
    </row>
    <row r="273" spans="1:8" x14ac:dyDescent="0.2">
      <c r="A273" s="65" t="s">
        <v>1643</v>
      </c>
      <c r="B273" s="65" t="s">
        <v>40</v>
      </c>
      <c r="H273" s="67" t="s">
        <v>2256</v>
      </c>
    </row>
    <row r="274" spans="1:8" x14ac:dyDescent="0.2">
      <c r="A274" s="65" t="s">
        <v>2257</v>
      </c>
      <c r="B274" s="65" t="s">
        <v>262</v>
      </c>
      <c r="F274" s="67" t="s">
        <v>263</v>
      </c>
      <c r="H274" s="67" t="s">
        <v>2257</v>
      </c>
    </row>
    <row r="275" spans="1:8" x14ac:dyDescent="0.2">
      <c r="A275" s="65" t="s">
        <v>2258</v>
      </c>
      <c r="B275" s="65" t="s">
        <v>262</v>
      </c>
      <c r="F275" s="67" t="s">
        <v>263</v>
      </c>
      <c r="H275" s="67" t="s">
        <v>2258</v>
      </c>
    </row>
    <row r="276" spans="1:8" x14ac:dyDescent="0.2">
      <c r="A276" s="65" t="s">
        <v>2259</v>
      </c>
      <c r="B276" s="65" t="s">
        <v>40</v>
      </c>
      <c r="H276" s="67" t="s">
        <v>2260</v>
      </c>
    </row>
    <row r="277" spans="1:8" x14ac:dyDescent="0.2">
      <c r="A277" s="65" t="s">
        <v>1387</v>
      </c>
      <c r="B277" s="65" t="s">
        <v>40</v>
      </c>
      <c r="G277" s="66">
        <v>164</v>
      </c>
      <c r="H277" s="67" t="s">
        <v>2261</v>
      </c>
    </row>
    <row r="278" spans="1:8" x14ac:dyDescent="0.2">
      <c r="A278" s="65" t="s">
        <v>1382</v>
      </c>
      <c r="B278" s="65" t="s">
        <v>40</v>
      </c>
      <c r="G278" s="66">
        <v>164</v>
      </c>
      <c r="H278" s="67" t="s">
        <v>2262</v>
      </c>
    </row>
    <row r="279" spans="1:8" x14ac:dyDescent="0.2">
      <c r="A279" s="65" t="s">
        <v>2263</v>
      </c>
      <c r="B279" s="65" t="s">
        <v>40</v>
      </c>
      <c r="H279" s="67" t="s">
        <v>2264</v>
      </c>
    </row>
    <row r="280" spans="1:8" x14ac:dyDescent="0.2">
      <c r="A280" s="65" t="s">
        <v>2265</v>
      </c>
      <c r="B280" s="65" t="s">
        <v>40</v>
      </c>
      <c r="G280" s="66">
        <v>128</v>
      </c>
      <c r="H280" s="67" t="s">
        <v>2266</v>
      </c>
    </row>
    <row r="281" spans="1:8" x14ac:dyDescent="0.2">
      <c r="A281" s="65" t="s">
        <v>2267</v>
      </c>
      <c r="B281" s="65" t="s">
        <v>40</v>
      </c>
      <c r="G281" s="66">
        <v>128</v>
      </c>
      <c r="H281" s="67" t="s">
        <v>2266</v>
      </c>
    </row>
    <row r="282" spans="1:8" x14ac:dyDescent="0.2">
      <c r="A282" s="65" t="s">
        <v>2268</v>
      </c>
      <c r="B282" s="65" t="s">
        <v>114</v>
      </c>
      <c r="F282" s="67" t="s">
        <v>115</v>
      </c>
      <c r="G282" s="66">
        <v>1</v>
      </c>
      <c r="H282" s="67" t="s">
        <v>2269</v>
      </c>
    </row>
    <row r="283" spans="1:8" x14ac:dyDescent="0.2">
      <c r="A283" s="65" t="s">
        <v>2270</v>
      </c>
      <c r="B283" s="65" t="s">
        <v>46</v>
      </c>
      <c r="F283" s="67" t="s">
        <v>47</v>
      </c>
      <c r="G283" s="66" t="s">
        <v>48</v>
      </c>
      <c r="H283" s="67" t="s">
        <v>2271</v>
      </c>
    </row>
    <row r="284" spans="1:8" x14ac:dyDescent="0.2">
      <c r="A284" s="65" t="s">
        <v>2272</v>
      </c>
      <c r="B284" s="65" t="s">
        <v>262</v>
      </c>
      <c r="F284" s="67" t="s">
        <v>263</v>
      </c>
      <c r="H284" s="67" t="s">
        <v>2273</v>
      </c>
    </row>
    <row r="285" spans="1:8" x14ac:dyDescent="0.2">
      <c r="A285" s="65" t="s">
        <v>2274</v>
      </c>
      <c r="B285" s="65" t="s">
        <v>40</v>
      </c>
      <c r="G285" s="66">
        <v>64</v>
      </c>
      <c r="H285" s="67" t="s">
        <v>2275</v>
      </c>
    </row>
    <row r="286" spans="1:8" x14ac:dyDescent="0.2">
      <c r="A286" s="65" t="s">
        <v>2276</v>
      </c>
      <c r="B286" s="65" t="s">
        <v>40</v>
      </c>
      <c r="G286" s="66">
        <v>64</v>
      </c>
      <c r="H286" s="67" t="s">
        <v>2277</v>
      </c>
    </row>
    <row r="287" spans="1:8" x14ac:dyDescent="0.2">
      <c r="A287" s="65" t="s">
        <v>2278</v>
      </c>
      <c r="B287" s="65" t="s">
        <v>40</v>
      </c>
      <c r="G287" s="66">
        <v>128</v>
      </c>
      <c r="H287" s="67" t="s">
        <v>2277</v>
      </c>
    </row>
    <row r="288" spans="1:8" x14ac:dyDescent="0.2">
      <c r="A288" s="65" t="s">
        <v>2279</v>
      </c>
      <c r="B288" s="65" t="s">
        <v>40</v>
      </c>
      <c r="G288" s="66">
        <v>128</v>
      </c>
      <c r="H288" s="67" t="s">
        <v>2277</v>
      </c>
    </row>
    <row r="289" spans="1:8" ht="25.5" x14ac:dyDescent="0.2">
      <c r="A289" s="65" t="s">
        <v>2280</v>
      </c>
      <c r="B289" s="65" t="s">
        <v>40</v>
      </c>
      <c r="G289" s="66">
        <v>64</v>
      </c>
      <c r="H289" s="67" t="s">
        <v>2281</v>
      </c>
    </row>
    <row r="290" spans="1:8" x14ac:dyDescent="0.2">
      <c r="A290" s="65" t="s">
        <v>2282</v>
      </c>
      <c r="B290" s="65" t="s">
        <v>258</v>
      </c>
      <c r="F290" s="67" t="s">
        <v>680</v>
      </c>
      <c r="H290" s="67" t="s">
        <v>2283</v>
      </c>
    </row>
    <row r="291" spans="1:8" x14ac:dyDescent="0.2">
      <c r="A291" s="65" t="s">
        <v>2284</v>
      </c>
      <c r="B291" s="65" t="s">
        <v>258</v>
      </c>
      <c r="F291" s="67" t="s">
        <v>680</v>
      </c>
      <c r="H291" s="67" t="s">
        <v>2285</v>
      </c>
    </row>
    <row r="292" spans="1:8" x14ac:dyDescent="0.2">
      <c r="A292" s="65" t="s">
        <v>2286</v>
      </c>
      <c r="B292" s="65" t="s">
        <v>40</v>
      </c>
      <c r="G292" s="66">
        <v>256</v>
      </c>
      <c r="H292" s="67" t="s">
        <v>2287</v>
      </c>
    </row>
    <row r="293" spans="1:8" x14ac:dyDescent="0.2">
      <c r="A293" s="65" t="s">
        <v>2288</v>
      </c>
      <c r="B293" s="65" t="s">
        <v>40</v>
      </c>
      <c r="G293" s="66">
        <v>128</v>
      </c>
      <c r="H293" s="67" t="s">
        <v>2287</v>
      </c>
    </row>
    <row r="294" spans="1:8" x14ac:dyDescent="0.2">
      <c r="A294" s="65" t="s">
        <v>2289</v>
      </c>
      <c r="B294" s="65" t="s">
        <v>40</v>
      </c>
      <c r="G294" s="66">
        <v>128</v>
      </c>
      <c r="H294" s="67" t="s">
        <v>2287</v>
      </c>
    </row>
    <row r="295" spans="1:8" x14ac:dyDescent="0.2">
      <c r="A295" s="65" t="s">
        <v>2290</v>
      </c>
      <c r="B295" s="65" t="s">
        <v>40</v>
      </c>
      <c r="G295" s="66">
        <v>256</v>
      </c>
      <c r="H295" s="67" t="s">
        <v>2291</v>
      </c>
    </row>
    <row r="296" spans="1:8" x14ac:dyDescent="0.2">
      <c r="A296" s="65" t="s">
        <v>2292</v>
      </c>
      <c r="B296" s="65" t="s">
        <v>40</v>
      </c>
      <c r="G296" s="66">
        <v>128</v>
      </c>
      <c r="H296" s="67" t="s">
        <v>2291</v>
      </c>
    </row>
    <row r="297" spans="1:8" x14ac:dyDescent="0.2">
      <c r="A297" s="65" t="s">
        <v>2293</v>
      </c>
      <c r="B297" s="65" t="s">
        <v>40</v>
      </c>
      <c r="G297" s="66">
        <v>128</v>
      </c>
      <c r="H297" s="67" t="s">
        <v>2291</v>
      </c>
    </row>
    <row r="298" spans="1:8" ht="25.5" x14ac:dyDescent="0.2">
      <c r="A298" s="65" t="s">
        <v>2294</v>
      </c>
      <c r="B298" s="65" t="s">
        <v>40</v>
      </c>
      <c r="G298" s="66">
        <v>64</v>
      </c>
      <c r="H298" s="67" t="s">
        <v>2295</v>
      </c>
    </row>
    <row r="299" spans="1:8" x14ac:dyDescent="0.2">
      <c r="A299" s="65" t="s">
        <v>2296</v>
      </c>
      <c r="B299" s="65" t="s">
        <v>40</v>
      </c>
      <c r="G299" s="66">
        <v>64</v>
      </c>
      <c r="H299" s="67" t="s">
        <v>2297</v>
      </c>
    </row>
    <row r="300" spans="1:8" x14ac:dyDescent="0.2">
      <c r="A300" s="65" t="s">
        <v>2298</v>
      </c>
      <c r="B300" s="65" t="s">
        <v>46</v>
      </c>
      <c r="F300" s="67" t="s">
        <v>47</v>
      </c>
      <c r="G300" s="66" t="s">
        <v>48</v>
      </c>
      <c r="H300" s="67" t="s">
        <v>2299</v>
      </c>
    </row>
    <row r="301" spans="1:8" ht="38.25" x14ac:dyDescent="0.2">
      <c r="A301" s="65" t="s">
        <v>2300</v>
      </c>
      <c r="B301" s="65" t="s">
        <v>46</v>
      </c>
      <c r="F301" s="67" t="s">
        <v>2301</v>
      </c>
    </row>
    <row r="302" spans="1:8" x14ac:dyDescent="0.2">
      <c r="A302" s="65" t="s">
        <v>2302</v>
      </c>
      <c r="B302" s="65" t="s">
        <v>40</v>
      </c>
    </row>
    <row r="303" spans="1:8" ht="25.5" x14ac:dyDescent="0.2">
      <c r="A303" s="65" t="s">
        <v>2303</v>
      </c>
      <c r="B303" s="65" t="s">
        <v>40</v>
      </c>
      <c r="G303" s="66">
        <v>64</v>
      </c>
      <c r="H303" s="67" t="s">
        <v>2304</v>
      </c>
    </row>
    <row r="304" spans="1:8" ht="25.5" x14ac:dyDescent="0.2">
      <c r="A304" s="65" t="s">
        <v>2305</v>
      </c>
      <c r="B304" s="65" t="s">
        <v>40</v>
      </c>
      <c r="H304" s="67" t="s">
        <v>2306</v>
      </c>
    </row>
    <row r="305" spans="1:8" x14ac:dyDescent="0.2">
      <c r="A305" s="65" t="s">
        <v>2307</v>
      </c>
      <c r="B305" s="65" t="s">
        <v>40</v>
      </c>
      <c r="H305" s="67" t="s">
        <v>2308</v>
      </c>
    </row>
    <row r="306" spans="1:8" x14ac:dyDescent="0.2">
      <c r="A306" s="65" t="s">
        <v>2309</v>
      </c>
      <c r="B306" s="65" t="s">
        <v>40</v>
      </c>
      <c r="G306" s="66">
        <v>512</v>
      </c>
      <c r="H306" s="67" t="s">
        <v>2310</v>
      </c>
    </row>
    <row r="307" spans="1:8" x14ac:dyDescent="0.2">
      <c r="A307" s="65" t="s">
        <v>2311</v>
      </c>
      <c r="B307" s="65" t="s">
        <v>40</v>
      </c>
    </row>
    <row r="308" spans="1:8" x14ac:dyDescent="0.2">
      <c r="A308" s="65" t="s">
        <v>2312</v>
      </c>
      <c r="B308" s="65" t="s">
        <v>40</v>
      </c>
    </row>
    <row r="309" spans="1:8" x14ac:dyDescent="0.2">
      <c r="A309" s="65" t="s">
        <v>2313</v>
      </c>
      <c r="B309" s="65" t="s">
        <v>40</v>
      </c>
    </row>
    <row r="310" spans="1:8" x14ac:dyDescent="0.2">
      <c r="A310" s="65" t="s">
        <v>2314</v>
      </c>
      <c r="B310" s="65" t="s">
        <v>258</v>
      </c>
      <c r="F310" s="67" t="s">
        <v>680</v>
      </c>
    </row>
    <row r="311" spans="1:8" x14ac:dyDescent="0.2">
      <c r="A311" s="65" t="s">
        <v>2315</v>
      </c>
      <c r="B311" s="65" t="s">
        <v>258</v>
      </c>
      <c r="F311" s="67" t="s">
        <v>680</v>
      </c>
    </row>
    <row r="312" spans="1:8" x14ac:dyDescent="0.2">
      <c r="A312" s="65" t="s">
        <v>2316</v>
      </c>
      <c r="B312" s="65" t="s">
        <v>40</v>
      </c>
    </row>
    <row r="313" spans="1:8" x14ac:dyDescent="0.2">
      <c r="A313" s="65" t="s">
        <v>2317</v>
      </c>
      <c r="B313" s="65" t="s">
        <v>40</v>
      </c>
    </row>
    <row r="314" spans="1:8" x14ac:dyDescent="0.2">
      <c r="A314" s="65" t="s">
        <v>2318</v>
      </c>
      <c r="B314" s="65" t="s">
        <v>40</v>
      </c>
    </row>
    <row r="315" spans="1:8" x14ac:dyDescent="0.2">
      <c r="A315" s="65" t="s">
        <v>2319</v>
      </c>
      <c r="B315" s="65" t="s">
        <v>40</v>
      </c>
    </row>
    <row r="316" spans="1:8" x14ac:dyDescent="0.2">
      <c r="A316" s="65" t="s">
        <v>2320</v>
      </c>
      <c r="B316" s="65" t="s">
        <v>40</v>
      </c>
    </row>
    <row r="317" spans="1:8" x14ac:dyDescent="0.2">
      <c r="A317" s="65" t="s">
        <v>2321</v>
      </c>
      <c r="B317" s="65" t="s">
        <v>258</v>
      </c>
      <c r="F317" s="67" t="s">
        <v>680</v>
      </c>
    </row>
    <row r="318" spans="1:8" s="66" customFormat="1" x14ac:dyDescent="0.2">
      <c r="A318" s="65" t="s">
        <v>2322</v>
      </c>
      <c r="B318" s="65" t="s">
        <v>258</v>
      </c>
      <c r="C318" s="65"/>
      <c r="D318" s="75"/>
      <c r="F318" s="67" t="s">
        <v>680</v>
      </c>
      <c r="H318" s="67"/>
    </row>
    <row r="319" spans="1:8" s="66" customFormat="1" x14ac:dyDescent="0.2">
      <c r="A319" s="65" t="s">
        <v>2322</v>
      </c>
      <c r="B319" s="65" t="s">
        <v>40</v>
      </c>
      <c r="C319" s="65"/>
      <c r="D319" s="75"/>
      <c r="F319" s="67"/>
      <c r="H319" s="67"/>
    </row>
    <row r="320" spans="1:8" s="66" customFormat="1" x14ac:dyDescent="0.2">
      <c r="A320" s="65" t="s">
        <v>2323</v>
      </c>
      <c r="B320" s="65" t="s">
        <v>40</v>
      </c>
      <c r="C320" s="65"/>
      <c r="D320" s="75"/>
      <c r="F320" s="67"/>
      <c r="H320" s="67"/>
    </row>
    <row r="321" spans="1:8" s="66" customFormat="1" x14ac:dyDescent="0.2">
      <c r="A321" s="65" t="s">
        <v>2324</v>
      </c>
      <c r="B321" s="65" t="s">
        <v>40</v>
      </c>
      <c r="C321" s="65"/>
      <c r="D321" s="75"/>
      <c r="F321" s="67"/>
      <c r="H321" s="67"/>
    </row>
    <row r="322" spans="1:8" s="66" customFormat="1" x14ac:dyDescent="0.2">
      <c r="A322" s="65" t="s">
        <v>2325</v>
      </c>
      <c r="B322" s="65" t="s">
        <v>40</v>
      </c>
      <c r="C322" s="65"/>
      <c r="D322" s="75"/>
      <c r="F322" s="67"/>
      <c r="H322" s="67"/>
    </row>
    <row r="323" spans="1:8" s="66" customFormat="1" x14ac:dyDescent="0.2">
      <c r="A323" s="65" t="s">
        <v>2326</v>
      </c>
      <c r="B323" s="65" t="s">
        <v>40</v>
      </c>
      <c r="C323" s="65"/>
      <c r="D323" s="75"/>
      <c r="F323" s="67"/>
      <c r="H323" s="67"/>
    </row>
    <row r="324" spans="1:8" s="66" customFormat="1" x14ac:dyDescent="0.2">
      <c r="A324" s="65" t="s">
        <v>2327</v>
      </c>
      <c r="B324" s="65" t="s">
        <v>258</v>
      </c>
      <c r="C324" s="65"/>
      <c r="D324" s="75"/>
      <c r="F324" s="67" t="s">
        <v>680</v>
      </c>
      <c r="H324" s="67"/>
    </row>
    <row r="325" spans="1:8" s="66" customFormat="1" x14ac:dyDescent="0.2">
      <c r="A325" s="65" t="s">
        <v>2328</v>
      </c>
      <c r="B325" s="65" t="s">
        <v>258</v>
      </c>
      <c r="C325" s="65"/>
      <c r="D325" s="75"/>
      <c r="F325" s="67" t="s">
        <v>680</v>
      </c>
      <c r="H325" s="67"/>
    </row>
    <row r="326" spans="1:8" s="66" customFormat="1" x14ac:dyDescent="0.2">
      <c r="A326" s="65" t="s">
        <v>2329</v>
      </c>
      <c r="B326" s="65" t="s">
        <v>40</v>
      </c>
      <c r="C326" s="65"/>
      <c r="D326" s="75"/>
      <c r="F326" s="67"/>
      <c r="H326" s="67"/>
    </row>
    <row r="327" spans="1:8" s="66" customFormat="1" x14ac:dyDescent="0.2">
      <c r="A327" s="65" t="s">
        <v>2330</v>
      </c>
      <c r="B327" s="65" t="s">
        <v>40</v>
      </c>
      <c r="C327" s="65"/>
      <c r="D327" s="75"/>
      <c r="F327" s="67"/>
      <c r="H327" s="67"/>
    </row>
    <row r="328" spans="1:8" s="66" customFormat="1" x14ac:dyDescent="0.2">
      <c r="A328" s="65" t="s">
        <v>2331</v>
      </c>
      <c r="B328" s="65" t="s">
        <v>40</v>
      </c>
      <c r="C328" s="65"/>
      <c r="D328" s="75"/>
      <c r="F328" s="67"/>
      <c r="H328" s="67"/>
    </row>
    <row r="329" spans="1:8" s="66" customFormat="1" x14ac:dyDescent="0.2">
      <c r="A329" s="65" t="s">
        <v>2332</v>
      </c>
      <c r="B329" s="65" t="s">
        <v>40</v>
      </c>
      <c r="C329" s="65"/>
      <c r="D329" s="75"/>
      <c r="F329" s="67"/>
      <c r="H329" s="67"/>
    </row>
    <row r="330" spans="1:8" s="66" customFormat="1" x14ac:dyDescent="0.2">
      <c r="A330" s="65" t="s">
        <v>2333</v>
      </c>
      <c r="B330" s="65" t="s">
        <v>40</v>
      </c>
      <c r="C330" s="65"/>
      <c r="D330" s="75"/>
      <c r="F330" s="67"/>
      <c r="H330" s="67"/>
    </row>
    <row r="331" spans="1:8" s="66" customFormat="1" x14ac:dyDescent="0.2">
      <c r="A331" s="65" t="s">
        <v>2334</v>
      </c>
      <c r="B331" s="65" t="s">
        <v>258</v>
      </c>
      <c r="C331" s="65"/>
      <c r="D331" s="75"/>
      <c r="F331" s="67" t="s">
        <v>680</v>
      </c>
      <c r="H331" s="67"/>
    </row>
    <row r="332" spans="1:8" s="66" customFormat="1" x14ac:dyDescent="0.2">
      <c r="A332" s="65" t="s">
        <v>2335</v>
      </c>
      <c r="B332" s="65" t="s">
        <v>258</v>
      </c>
      <c r="C332" s="65"/>
      <c r="D332" s="75"/>
      <c r="F332" s="67" t="s">
        <v>680</v>
      </c>
      <c r="H332" s="67"/>
    </row>
    <row r="333" spans="1:8" s="66" customFormat="1" x14ac:dyDescent="0.2">
      <c r="A333" s="65" t="s">
        <v>2336</v>
      </c>
      <c r="B333" s="65" t="s">
        <v>40</v>
      </c>
      <c r="C333" s="65"/>
      <c r="D333" s="75"/>
      <c r="F333" s="67"/>
      <c r="H333" s="67"/>
    </row>
    <row r="334" spans="1:8" x14ac:dyDescent="0.2">
      <c r="A334" s="65" t="s">
        <v>2337</v>
      </c>
      <c r="B334" s="65" t="s">
        <v>40</v>
      </c>
    </row>
    <row r="335" spans="1:8" x14ac:dyDescent="0.2">
      <c r="A335" s="65" t="s">
        <v>2338</v>
      </c>
      <c r="B335" s="65" t="s">
        <v>40</v>
      </c>
    </row>
    <row r="336" spans="1:8" x14ac:dyDescent="0.2">
      <c r="A336" s="65" t="s">
        <v>2339</v>
      </c>
      <c r="B336" s="65" t="s">
        <v>40</v>
      </c>
    </row>
    <row r="337" spans="1:8" x14ac:dyDescent="0.2">
      <c r="A337" s="65" t="s">
        <v>2340</v>
      </c>
      <c r="B337" s="65" t="s">
        <v>40</v>
      </c>
    </row>
    <row r="338" spans="1:8" x14ac:dyDescent="0.2">
      <c r="A338" s="65" t="s">
        <v>2341</v>
      </c>
      <c r="B338" s="65" t="s">
        <v>258</v>
      </c>
      <c r="F338" s="67" t="s">
        <v>680</v>
      </c>
    </row>
    <row r="339" spans="1:8" x14ac:dyDescent="0.2">
      <c r="A339" s="65" t="s">
        <v>2342</v>
      </c>
      <c r="B339" s="65" t="s">
        <v>258</v>
      </c>
      <c r="F339" s="67" t="s">
        <v>680</v>
      </c>
    </row>
    <row r="340" spans="1:8" x14ac:dyDescent="0.2">
      <c r="A340" s="65" t="s">
        <v>2343</v>
      </c>
      <c r="B340" s="65" t="s">
        <v>40</v>
      </c>
    </row>
    <row r="341" spans="1:8" x14ac:dyDescent="0.2">
      <c r="A341" s="65" t="s">
        <v>2344</v>
      </c>
      <c r="B341" s="65" t="s">
        <v>40</v>
      </c>
    </row>
    <row r="342" spans="1:8" x14ac:dyDescent="0.2">
      <c r="A342" s="65" t="s">
        <v>2345</v>
      </c>
      <c r="B342" s="65" t="s">
        <v>40</v>
      </c>
      <c r="G342" s="66">
        <v>256</v>
      </c>
      <c r="H342" s="67" t="s">
        <v>2346</v>
      </c>
    </row>
    <row r="343" spans="1:8" x14ac:dyDescent="0.2">
      <c r="A343" s="65" t="s">
        <v>2347</v>
      </c>
      <c r="B343" s="65" t="s">
        <v>40</v>
      </c>
      <c r="G343" s="66">
        <v>128</v>
      </c>
      <c r="H343" s="67" t="s">
        <v>2346</v>
      </c>
    </row>
    <row r="344" spans="1:8" x14ac:dyDescent="0.2">
      <c r="A344" s="65" t="s">
        <v>2348</v>
      </c>
      <c r="B344" s="65" t="s">
        <v>40</v>
      </c>
      <c r="G344" s="66">
        <v>128</v>
      </c>
      <c r="H344" s="67" t="s">
        <v>2346</v>
      </c>
    </row>
    <row r="345" spans="1:8" x14ac:dyDescent="0.2">
      <c r="A345" s="65" t="s">
        <v>2349</v>
      </c>
      <c r="B345" s="65" t="s">
        <v>40</v>
      </c>
    </row>
    <row r="346" spans="1:8" x14ac:dyDescent="0.2">
      <c r="A346" s="65" t="s">
        <v>2350</v>
      </c>
      <c r="B346" s="65" t="s">
        <v>40</v>
      </c>
    </row>
    <row r="347" spans="1:8" x14ac:dyDescent="0.2">
      <c r="A347" s="65" t="s">
        <v>2351</v>
      </c>
      <c r="B347" s="65" t="s">
        <v>40</v>
      </c>
    </row>
    <row r="348" spans="1:8" x14ac:dyDescent="0.2">
      <c r="A348" s="65" t="s">
        <v>2352</v>
      </c>
      <c r="B348" s="65" t="s">
        <v>40</v>
      </c>
    </row>
    <row r="349" spans="1:8" x14ac:dyDescent="0.2">
      <c r="A349" s="65" t="s">
        <v>2353</v>
      </c>
      <c r="B349" s="65" t="s">
        <v>40</v>
      </c>
    </row>
    <row r="350" spans="1:8" x14ac:dyDescent="0.2">
      <c r="A350" s="65" t="s">
        <v>2354</v>
      </c>
      <c r="B350" s="65" t="s">
        <v>40</v>
      </c>
    </row>
    <row r="351" spans="1:8" x14ac:dyDescent="0.2">
      <c r="A351" s="65" t="s">
        <v>2355</v>
      </c>
      <c r="B351" s="65" t="s">
        <v>40</v>
      </c>
    </row>
    <row r="352" spans="1:8" x14ac:dyDescent="0.2">
      <c r="A352" s="65" t="s">
        <v>2356</v>
      </c>
      <c r="B352" s="65" t="s">
        <v>258</v>
      </c>
      <c r="F352" s="67" t="s">
        <v>680</v>
      </c>
      <c r="H352" s="67" t="s">
        <v>2357</v>
      </c>
    </row>
    <row r="353" spans="1:8" x14ac:dyDescent="0.2">
      <c r="A353" s="65" t="s">
        <v>2358</v>
      </c>
      <c r="B353" s="65" t="s">
        <v>40</v>
      </c>
      <c r="G353" s="66">
        <v>256</v>
      </c>
      <c r="H353" s="67" t="s">
        <v>2359</v>
      </c>
    </row>
    <row r="354" spans="1:8" x14ac:dyDescent="0.2">
      <c r="A354" s="65" t="s">
        <v>2360</v>
      </c>
      <c r="B354" s="65" t="s">
        <v>40</v>
      </c>
      <c r="G354" s="66">
        <v>128</v>
      </c>
      <c r="H354" s="67" t="s">
        <v>2359</v>
      </c>
    </row>
    <row r="355" spans="1:8" x14ac:dyDescent="0.2">
      <c r="A355" s="65" t="s">
        <v>2361</v>
      </c>
      <c r="B355" s="65" t="s">
        <v>40</v>
      </c>
      <c r="G355" s="66">
        <v>128</v>
      </c>
      <c r="H355" s="67" t="s">
        <v>2359</v>
      </c>
    </row>
    <row r="356" spans="1:8" x14ac:dyDescent="0.2">
      <c r="A356" s="65" t="s">
        <v>2362</v>
      </c>
      <c r="B356" s="65" t="s">
        <v>40</v>
      </c>
    </row>
    <row r="357" spans="1:8" x14ac:dyDescent="0.2">
      <c r="A357" s="65" t="s">
        <v>2363</v>
      </c>
      <c r="B357" s="65" t="s">
        <v>40</v>
      </c>
    </row>
    <row r="358" spans="1:8" x14ac:dyDescent="0.2">
      <c r="A358" s="65" t="s">
        <v>2364</v>
      </c>
      <c r="B358" s="65" t="s">
        <v>40</v>
      </c>
    </row>
    <row r="359" spans="1:8" x14ac:dyDescent="0.2">
      <c r="A359" s="65" t="s">
        <v>2365</v>
      </c>
      <c r="B359" s="65" t="s">
        <v>40</v>
      </c>
    </row>
    <row r="360" spans="1:8" x14ac:dyDescent="0.2">
      <c r="A360" s="65" t="s">
        <v>2366</v>
      </c>
      <c r="B360" s="65" t="s">
        <v>40</v>
      </c>
    </row>
    <row r="361" spans="1:8" x14ac:dyDescent="0.2">
      <c r="A361" s="65" t="s">
        <v>2367</v>
      </c>
      <c r="B361" s="65" t="s">
        <v>40</v>
      </c>
    </row>
    <row r="362" spans="1:8" x14ac:dyDescent="0.2">
      <c r="A362" s="65" t="s">
        <v>2368</v>
      </c>
      <c r="B362" s="65" t="s">
        <v>40</v>
      </c>
    </row>
    <row r="363" spans="1:8" x14ac:dyDescent="0.2">
      <c r="A363" s="65" t="s">
        <v>2369</v>
      </c>
      <c r="B363" s="65" t="s">
        <v>258</v>
      </c>
      <c r="F363" s="67" t="s">
        <v>680</v>
      </c>
      <c r="H363" s="67" t="s">
        <v>2370</v>
      </c>
    </row>
  </sheetData>
  <autoFilter ref="A1:H363" xr:uid="{152461A5-6C63-4031-AE3C-E1F7E89A4EF5}"/>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A0496-7471-4A10-BC70-23F9E734920D}">
  <dimension ref="A1:I41"/>
  <sheetViews>
    <sheetView workbookViewId="0">
      <pane ySplit="1" topLeftCell="A7" activePane="bottomLeft" state="frozen"/>
      <selection pane="bottomLeft" activeCell="F7" sqref="F7"/>
    </sheetView>
  </sheetViews>
  <sheetFormatPr defaultColWidth="9.140625" defaultRowHeight="12.75" customHeight="1" x14ac:dyDescent="0.2"/>
  <cols>
    <col min="1" max="1" width="40" style="65" bestFit="1" customWidth="1"/>
    <col min="2" max="2" width="23.42578125" style="65" bestFit="1" customWidth="1"/>
    <col min="3" max="3" width="9.140625" style="65"/>
    <col min="4" max="4" width="15.42578125" style="75" bestFit="1" customWidth="1"/>
    <col min="5" max="5" width="24.140625" style="66" bestFit="1" customWidth="1"/>
    <col min="6" max="6" width="73.85546875" style="65" bestFit="1" customWidth="1"/>
    <col min="7" max="7" width="16.42578125" style="66" bestFit="1" customWidth="1"/>
    <col min="8" max="8" width="132.42578125" style="65" bestFit="1" customWidth="1"/>
    <col min="9" max="16384" width="9.140625" style="65"/>
  </cols>
  <sheetData>
    <row r="1" spans="1:9" ht="12.75" customHeight="1" x14ac:dyDescent="0.2">
      <c r="A1" s="62" t="s">
        <v>32</v>
      </c>
      <c r="B1" s="62" t="s">
        <v>33</v>
      </c>
      <c r="C1" s="62" t="s">
        <v>34</v>
      </c>
      <c r="D1" s="74" t="s">
        <v>3</v>
      </c>
      <c r="E1" s="63" t="s">
        <v>35</v>
      </c>
      <c r="F1" s="62" t="s">
        <v>36</v>
      </c>
      <c r="G1" s="63" t="s">
        <v>37</v>
      </c>
      <c r="H1" s="62" t="s">
        <v>38</v>
      </c>
      <c r="I1" s="69"/>
    </row>
    <row r="2" spans="1:9" ht="12.75" customHeight="1" x14ac:dyDescent="0.2">
      <c r="A2" s="69" t="s">
        <v>95</v>
      </c>
      <c r="B2" s="69" t="s">
        <v>40</v>
      </c>
      <c r="C2" s="69" t="s">
        <v>41</v>
      </c>
      <c r="D2" s="76" t="s">
        <v>41</v>
      </c>
      <c r="E2" s="70" t="s">
        <v>1793</v>
      </c>
      <c r="F2" s="69"/>
      <c r="G2" s="70"/>
      <c r="H2" s="69" t="s">
        <v>2371</v>
      </c>
      <c r="I2" s="69"/>
    </row>
    <row r="3" spans="1:9" ht="12.75" customHeight="1" x14ac:dyDescent="0.2">
      <c r="A3" s="69" t="s">
        <v>183</v>
      </c>
      <c r="B3" s="69" t="s">
        <v>40</v>
      </c>
      <c r="C3" s="69"/>
      <c r="D3" s="76" t="s">
        <v>41</v>
      </c>
      <c r="E3" s="70" t="s">
        <v>1540</v>
      </c>
      <c r="F3" s="69"/>
      <c r="G3" s="70"/>
      <c r="H3" s="69" t="s">
        <v>2372</v>
      </c>
      <c r="I3" s="69"/>
    </row>
    <row r="4" spans="1:9" ht="12.75" customHeight="1" x14ac:dyDescent="0.2">
      <c r="A4" s="69" t="s">
        <v>1796</v>
      </c>
      <c r="B4" s="69" t="s">
        <v>40</v>
      </c>
      <c r="C4" s="69" t="s">
        <v>71</v>
      </c>
      <c r="D4" s="76" t="s">
        <v>41</v>
      </c>
      <c r="E4" s="70" t="s">
        <v>2373</v>
      </c>
      <c r="F4" s="69"/>
      <c r="G4" s="70">
        <v>64</v>
      </c>
      <c r="H4" s="69" t="s">
        <v>2374</v>
      </c>
      <c r="I4" s="69"/>
    </row>
    <row r="5" spans="1:9" ht="12.75" customHeight="1" x14ac:dyDescent="0.2">
      <c r="A5" s="69" t="s">
        <v>2375</v>
      </c>
      <c r="B5" s="69" t="s">
        <v>258</v>
      </c>
      <c r="C5" s="69"/>
      <c r="D5" s="76" t="s">
        <v>41</v>
      </c>
      <c r="E5" s="70" t="s">
        <v>2376</v>
      </c>
      <c r="F5" s="69" t="s">
        <v>2377</v>
      </c>
      <c r="G5" s="70"/>
      <c r="H5" s="69" t="s">
        <v>2378</v>
      </c>
      <c r="I5" s="69"/>
    </row>
    <row r="6" spans="1:9" ht="12.75" customHeight="1" x14ac:dyDescent="0.2">
      <c r="A6" s="69" t="s">
        <v>2379</v>
      </c>
      <c r="B6" s="69" t="s">
        <v>40</v>
      </c>
      <c r="C6" s="69"/>
      <c r="D6" s="76"/>
      <c r="E6" s="70"/>
      <c r="F6" s="69"/>
      <c r="G6" s="70">
        <v>64</v>
      </c>
      <c r="H6" s="69" t="s">
        <v>2380</v>
      </c>
      <c r="I6" s="69"/>
    </row>
    <row r="7" spans="1:9" ht="12.75" customHeight="1" x14ac:dyDescent="0.25">
      <c r="A7" s="69" t="s">
        <v>2381</v>
      </c>
      <c r="B7" s="69" t="s">
        <v>46</v>
      </c>
      <c r="C7" s="69"/>
      <c r="D7" s="76" t="s">
        <v>41</v>
      </c>
      <c r="E7" s="70" t="s">
        <v>2382</v>
      </c>
      <c r="F7" s="93" t="str">
        <f>HYPERLINK("#'TMS.Enumerations'!A787","EvtType: UpdateCurPos, Accept, Appointment Cancelled ...")</f>
        <v>EvtType: UpdateCurPos, Accept, Appointment Cancelled ...</v>
      </c>
      <c r="G7" s="70" t="s">
        <v>48</v>
      </c>
      <c r="H7" s="69" t="s">
        <v>2383</v>
      </c>
      <c r="I7" s="69"/>
    </row>
    <row r="8" spans="1:9" ht="12.75" customHeight="1" x14ac:dyDescent="0.2">
      <c r="A8" s="69" t="s">
        <v>2384</v>
      </c>
      <c r="B8" s="69" t="s">
        <v>40</v>
      </c>
      <c r="C8" s="69"/>
      <c r="D8" s="76"/>
      <c r="E8" s="70"/>
      <c r="F8" s="69"/>
      <c r="G8" s="70">
        <v>64</v>
      </c>
      <c r="H8" s="69" t="s">
        <v>2385</v>
      </c>
      <c r="I8" s="69"/>
    </row>
    <row r="9" spans="1:9" ht="12.75" customHeight="1" x14ac:dyDescent="0.2">
      <c r="A9" s="69" t="s">
        <v>2386</v>
      </c>
      <c r="B9" s="69" t="s">
        <v>40</v>
      </c>
      <c r="C9" s="69"/>
      <c r="D9" s="76"/>
      <c r="E9" s="70"/>
      <c r="F9" s="69"/>
      <c r="G9" s="70">
        <v>4000</v>
      </c>
      <c r="H9" s="69" t="s">
        <v>2387</v>
      </c>
      <c r="I9" s="69"/>
    </row>
    <row r="10" spans="1:9" ht="12.75" customHeight="1" x14ac:dyDescent="0.2">
      <c r="A10" s="69" t="s">
        <v>2388</v>
      </c>
      <c r="B10" s="69" t="s">
        <v>40</v>
      </c>
      <c r="C10" s="69"/>
      <c r="D10" s="76"/>
      <c r="E10" s="70"/>
      <c r="F10" s="69"/>
      <c r="G10" s="70">
        <v>512</v>
      </c>
      <c r="H10" s="69" t="s">
        <v>2389</v>
      </c>
      <c r="I10" s="69"/>
    </row>
    <row r="11" spans="1:9" ht="12.75" customHeight="1" x14ac:dyDescent="0.2">
      <c r="A11" s="69" t="s">
        <v>2390</v>
      </c>
      <c r="B11" s="69" t="s">
        <v>40</v>
      </c>
      <c r="C11" s="69"/>
      <c r="D11" s="76"/>
      <c r="E11" s="70"/>
      <c r="F11" s="69"/>
      <c r="G11" s="70"/>
      <c r="H11" s="69" t="s">
        <v>2391</v>
      </c>
      <c r="I11" s="69"/>
    </row>
    <row r="12" spans="1:9" ht="12.75" customHeight="1" x14ac:dyDescent="0.2">
      <c r="A12" s="69" t="s">
        <v>2392</v>
      </c>
      <c r="B12" s="69" t="s">
        <v>40</v>
      </c>
      <c r="C12" s="69"/>
      <c r="D12" s="76"/>
      <c r="E12" s="70"/>
      <c r="F12" s="69"/>
      <c r="G12" s="70"/>
      <c r="H12" s="69" t="s">
        <v>2393</v>
      </c>
      <c r="I12" s="69"/>
    </row>
    <row r="13" spans="1:9" ht="12.75" customHeight="1" x14ac:dyDescent="0.2">
      <c r="A13" s="69" t="s">
        <v>2394</v>
      </c>
      <c r="B13" s="69" t="s">
        <v>40</v>
      </c>
      <c r="C13" s="69"/>
      <c r="D13" s="76"/>
      <c r="E13" s="70"/>
      <c r="F13" s="69"/>
      <c r="G13" s="70"/>
      <c r="H13" s="69" t="s">
        <v>2395</v>
      </c>
      <c r="I13" s="69"/>
    </row>
    <row r="14" spans="1:9" ht="12.75" customHeight="1" x14ac:dyDescent="0.2">
      <c r="A14" s="69" t="s">
        <v>2396</v>
      </c>
      <c r="B14" s="69" t="s">
        <v>40</v>
      </c>
      <c r="C14" s="69"/>
      <c r="D14" s="76"/>
      <c r="E14" s="70"/>
      <c r="F14" s="69"/>
      <c r="G14" s="70"/>
      <c r="H14" s="69" t="s">
        <v>2397</v>
      </c>
      <c r="I14" s="69"/>
    </row>
    <row r="15" spans="1:9" ht="12.75" customHeight="1" x14ac:dyDescent="0.2">
      <c r="A15" s="69" t="s">
        <v>1559</v>
      </c>
      <c r="B15" s="69" t="s">
        <v>40</v>
      </c>
      <c r="C15" s="69"/>
      <c r="D15" s="76"/>
      <c r="E15" s="70"/>
      <c r="F15" s="69"/>
      <c r="G15" s="70"/>
      <c r="H15" s="69" t="s">
        <v>2398</v>
      </c>
      <c r="I15" s="69"/>
    </row>
    <row r="16" spans="1:9" ht="12.75" customHeight="1" x14ac:dyDescent="0.2">
      <c r="A16" s="69" t="s">
        <v>2399</v>
      </c>
      <c r="B16" s="69" t="s">
        <v>40</v>
      </c>
      <c r="C16" s="69"/>
      <c r="D16" s="76"/>
      <c r="E16" s="70"/>
      <c r="F16" s="69"/>
      <c r="G16" s="70"/>
      <c r="H16" s="69" t="s">
        <v>2400</v>
      </c>
      <c r="I16" s="69"/>
    </row>
    <row r="17" spans="1:9" ht="12.75" customHeight="1" x14ac:dyDescent="0.2">
      <c r="A17" s="69" t="s">
        <v>2401</v>
      </c>
      <c r="B17" s="69" t="s">
        <v>40</v>
      </c>
      <c r="C17" s="69"/>
      <c r="D17" s="76"/>
      <c r="E17" s="70"/>
      <c r="F17" s="69"/>
      <c r="G17" s="70"/>
      <c r="H17" s="69" t="s">
        <v>2402</v>
      </c>
      <c r="I17" s="69"/>
    </row>
    <row r="18" spans="1:9" ht="12.75" customHeight="1" x14ac:dyDescent="0.2">
      <c r="A18" s="69" t="s">
        <v>2403</v>
      </c>
      <c r="B18" s="69" t="s">
        <v>46</v>
      </c>
      <c r="C18" s="69"/>
      <c r="D18" s="76"/>
      <c r="E18" s="70"/>
      <c r="F18" s="18" t="str">
        <f>HYPERLINK("#'TMS.Enumerations'!A743","ReasonCode: Customer requested change, Appt not available, AUTO CANDIDATE ...")</f>
        <v>ReasonCode: Customer requested change, Appt not available, AUTO CANDIDATE ...</v>
      </c>
      <c r="G18" s="70" t="s">
        <v>48</v>
      </c>
      <c r="H18" s="69" t="s">
        <v>2404</v>
      </c>
      <c r="I18" s="69"/>
    </row>
    <row r="19" spans="1:9" ht="12.75" customHeight="1" x14ac:dyDescent="0.2">
      <c r="A19" s="69" t="s">
        <v>2405</v>
      </c>
      <c r="B19" s="69" t="s">
        <v>40</v>
      </c>
      <c r="C19" s="69"/>
      <c r="D19" s="76"/>
      <c r="E19" s="70"/>
      <c r="F19" s="69"/>
      <c r="G19" s="70">
        <v>512</v>
      </c>
      <c r="H19" s="69" t="s">
        <v>2406</v>
      </c>
      <c r="I19" s="69"/>
    </row>
    <row r="20" spans="1:9" x14ac:dyDescent="0.2">
      <c r="A20" s="69" t="s">
        <v>2407</v>
      </c>
      <c r="B20" s="69" t="s">
        <v>40</v>
      </c>
      <c r="C20" s="69"/>
      <c r="D20" s="76"/>
      <c r="E20" s="70"/>
      <c r="F20" s="69"/>
      <c r="G20" s="70">
        <v>64</v>
      </c>
      <c r="H20" s="69" t="s">
        <v>2408</v>
      </c>
      <c r="I20" s="69"/>
    </row>
    <row r="21" spans="1:9" x14ac:dyDescent="0.2">
      <c r="A21" s="69" t="s">
        <v>407</v>
      </c>
      <c r="B21" s="69" t="s">
        <v>40</v>
      </c>
      <c r="C21" s="69"/>
      <c r="D21" s="76" t="s">
        <v>41</v>
      </c>
      <c r="E21" s="70" t="s">
        <v>864</v>
      </c>
      <c r="F21" s="69"/>
      <c r="G21" s="70"/>
      <c r="H21" s="69" t="s">
        <v>2409</v>
      </c>
      <c r="I21" s="69"/>
    </row>
    <row r="22" spans="1:9" x14ac:dyDescent="0.2">
      <c r="A22" s="69" t="s">
        <v>408</v>
      </c>
      <c r="B22" s="69" t="s">
        <v>40</v>
      </c>
      <c r="C22" s="69"/>
      <c r="D22" s="76" t="s">
        <v>41</v>
      </c>
      <c r="E22" s="70" t="s">
        <v>1540</v>
      </c>
      <c r="F22" s="69"/>
      <c r="G22" s="70"/>
      <c r="H22" s="69" t="s">
        <v>2410</v>
      </c>
      <c r="I22" s="69"/>
    </row>
    <row r="23" spans="1:9" x14ac:dyDescent="0.2">
      <c r="A23" s="69" t="s">
        <v>2411</v>
      </c>
      <c r="B23" s="69" t="s">
        <v>40</v>
      </c>
      <c r="C23" s="69" t="s">
        <v>71</v>
      </c>
      <c r="D23" s="76"/>
      <c r="E23" s="70"/>
      <c r="F23" s="69"/>
      <c r="G23" s="70"/>
      <c r="H23" s="69" t="s">
        <v>2412</v>
      </c>
      <c r="I23" s="69"/>
    </row>
    <row r="24" spans="1:9" x14ac:dyDescent="0.2">
      <c r="A24" s="69" t="s">
        <v>2413</v>
      </c>
      <c r="B24" s="69" t="s">
        <v>40</v>
      </c>
      <c r="C24" s="69" t="s">
        <v>71</v>
      </c>
      <c r="D24" s="76"/>
      <c r="E24" s="70"/>
      <c r="F24" s="69"/>
      <c r="G24" s="70"/>
      <c r="H24" s="69" t="s">
        <v>2414</v>
      </c>
      <c r="I24" s="69"/>
    </row>
    <row r="25" spans="1:9" x14ac:dyDescent="0.2">
      <c r="A25" s="69" t="s">
        <v>2415</v>
      </c>
      <c r="B25" s="69" t="s">
        <v>40</v>
      </c>
      <c r="C25" s="69"/>
      <c r="D25" s="76"/>
      <c r="E25" s="70"/>
      <c r="F25" s="69"/>
      <c r="G25" s="70"/>
      <c r="H25" s="69" t="s">
        <v>2416</v>
      </c>
      <c r="I25" s="69"/>
    </row>
    <row r="26" spans="1:9" x14ac:dyDescent="0.2">
      <c r="A26" s="69" t="s">
        <v>2417</v>
      </c>
      <c r="B26" s="69" t="s">
        <v>46</v>
      </c>
      <c r="C26" s="69"/>
      <c r="D26" s="76"/>
      <c r="E26" s="70"/>
      <c r="F26" s="18" t="str">
        <f>HYPERLINK("#'Enumerations'!A186","ReceivedQtyUOM: EACH, BOX, BUNDLE ...")</f>
        <v>ReceivedQtyUOM: EACH, BOX, BUNDLE ...</v>
      </c>
      <c r="G26" s="70"/>
      <c r="H26" s="69" t="s">
        <v>2418</v>
      </c>
      <c r="I26" s="69"/>
    </row>
    <row r="27" spans="1:9" x14ac:dyDescent="0.2">
      <c r="A27" s="69" t="s">
        <v>2419</v>
      </c>
      <c r="B27" s="69" t="s">
        <v>262</v>
      </c>
      <c r="C27" s="69"/>
      <c r="D27" s="76"/>
      <c r="E27" s="70"/>
      <c r="F27" s="69" t="s">
        <v>263</v>
      </c>
      <c r="G27" s="70"/>
      <c r="H27" s="69" t="s">
        <v>2420</v>
      </c>
      <c r="I27" s="69"/>
    </row>
    <row r="28" spans="1:9" x14ac:dyDescent="0.2">
      <c r="A28" s="69" t="s">
        <v>2421</v>
      </c>
      <c r="B28" s="69" t="s">
        <v>262</v>
      </c>
      <c r="C28" s="69"/>
      <c r="D28" s="76"/>
      <c r="E28" s="70"/>
      <c r="F28" s="69" t="s">
        <v>263</v>
      </c>
      <c r="G28" s="70"/>
      <c r="H28" s="69" t="s">
        <v>2422</v>
      </c>
      <c r="I28" s="69"/>
    </row>
    <row r="29" spans="1:9" x14ac:dyDescent="0.2">
      <c r="A29" s="69" t="s">
        <v>113</v>
      </c>
      <c r="B29" s="69" t="s">
        <v>114</v>
      </c>
      <c r="C29" s="69"/>
      <c r="D29" s="76"/>
      <c r="E29" s="70"/>
      <c r="F29" s="69" t="s">
        <v>115</v>
      </c>
      <c r="G29" s="70">
        <v>1</v>
      </c>
      <c r="H29" s="69" t="s">
        <v>2423</v>
      </c>
      <c r="I29" s="69"/>
    </row>
    <row r="30" spans="1:9" x14ac:dyDescent="0.2">
      <c r="A30" s="69" t="s">
        <v>2424</v>
      </c>
      <c r="B30" s="69" t="s">
        <v>40</v>
      </c>
      <c r="C30" s="69"/>
      <c r="D30" s="76"/>
      <c r="E30" s="70"/>
      <c r="F30" s="69"/>
      <c r="G30" s="70">
        <v>4000</v>
      </c>
      <c r="H30" s="69" t="s">
        <v>2425</v>
      </c>
      <c r="I30" s="69"/>
    </row>
    <row r="31" spans="1:9" x14ac:dyDescent="0.2">
      <c r="A31" s="69" t="s">
        <v>2426</v>
      </c>
      <c r="B31" s="69" t="s">
        <v>40</v>
      </c>
      <c r="C31" s="69"/>
      <c r="D31" s="76"/>
      <c r="E31" s="70"/>
      <c r="F31" s="69"/>
      <c r="G31" s="70" t="s">
        <v>815</v>
      </c>
      <c r="H31" s="69" t="s">
        <v>2427</v>
      </c>
      <c r="I31" s="69"/>
    </row>
    <row r="32" spans="1:9" x14ac:dyDescent="0.2">
      <c r="A32" s="69" t="s">
        <v>2428</v>
      </c>
      <c r="B32" s="69" t="s">
        <v>2429</v>
      </c>
      <c r="C32" s="69"/>
      <c r="D32" s="76"/>
      <c r="E32" s="70"/>
      <c r="F32" s="69" t="s">
        <v>2430</v>
      </c>
      <c r="G32" s="70"/>
      <c r="H32" s="69" t="s">
        <v>2431</v>
      </c>
      <c r="I32" s="69"/>
    </row>
    <row r="33" spans="1:9" x14ac:dyDescent="0.2">
      <c r="A33" s="69" t="s">
        <v>1933</v>
      </c>
      <c r="B33" s="69" t="s">
        <v>40</v>
      </c>
      <c r="C33" s="69"/>
      <c r="D33" s="76"/>
      <c r="E33" s="70"/>
      <c r="F33" s="69"/>
      <c r="G33" s="70">
        <v>64</v>
      </c>
      <c r="H33" s="69" t="s">
        <v>2432</v>
      </c>
      <c r="I33" s="69"/>
    </row>
    <row r="34" spans="1:9" x14ac:dyDescent="0.2">
      <c r="A34" s="69" t="s">
        <v>2433</v>
      </c>
      <c r="B34" s="69" t="s">
        <v>40</v>
      </c>
      <c r="C34" s="69"/>
      <c r="D34" s="76"/>
      <c r="E34" s="70"/>
      <c r="F34" s="69"/>
      <c r="G34" s="70">
        <v>64</v>
      </c>
      <c r="H34" s="69" t="s">
        <v>2434</v>
      </c>
      <c r="I34" s="69"/>
    </row>
    <row r="35" spans="1:9" x14ac:dyDescent="0.2">
      <c r="A35" s="69" t="s">
        <v>2435</v>
      </c>
      <c r="B35" s="69" t="s">
        <v>114</v>
      </c>
      <c r="C35" s="69"/>
      <c r="D35" s="76"/>
      <c r="E35" s="70"/>
      <c r="F35" s="69" t="s">
        <v>115</v>
      </c>
      <c r="G35" s="70">
        <v>1</v>
      </c>
      <c r="H35" s="69" t="s">
        <v>2436</v>
      </c>
      <c r="I35" s="69"/>
    </row>
    <row r="36" spans="1:9" x14ac:dyDescent="0.2">
      <c r="A36" s="69" t="s">
        <v>1966</v>
      </c>
      <c r="B36" s="69" t="s">
        <v>40</v>
      </c>
      <c r="C36" s="69"/>
      <c r="D36" s="76"/>
      <c r="E36" s="70"/>
      <c r="F36" s="69"/>
      <c r="G36" s="70">
        <v>64</v>
      </c>
      <c r="H36" s="69" t="s">
        <v>2437</v>
      </c>
      <c r="I36" s="69"/>
    </row>
    <row r="37" spans="1:9" x14ac:dyDescent="0.2">
      <c r="A37" s="69" t="s">
        <v>2438</v>
      </c>
      <c r="B37" s="69" t="s">
        <v>258</v>
      </c>
      <c r="C37" s="69"/>
      <c r="D37" s="76"/>
      <c r="E37" s="70"/>
      <c r="F37" s="69" t="s">
        <v>2377</v>
      </c>
      <c r="G37" s="70"/>
      <c r="H37" s="69" t="s">
        <v>2439</v>
      </c>
      <c r="I37" s="69"/>
    </row>
    <row r="38" spans="1:9" x14ac:dyDescent="0.2">
      <c r="A38" s="69" t="s">
        <v>2440</v>
      </c>
      <c r="B38" s="69" t="s">
        <v>40</v>
      </c>
      <c r="C38" s="69"/>
      <c r="D38" s="76"/>
      <c r="E38" s="70"/>
      <c r="F38" s="69"/>
      <c r="G38" s="70">
        <v>64</v>
      </c>
      <c r="H38" s="69" t="s">
        <v>2441</v>
      </c>
      <c r="I38" s="69"/>
    </row>
    <row r="39" spans="1:9" x14ac:dyDescent="0.2">
      <c r="A39" s="69" t="s">
        <v>2442</v>
      </c>
      <c r="B39" s="69" t="s">
        <v>40</v>
      </c>
      <c r="C39" s="69"/>
      <c r="D39" s="76"/>
      <c r="E39" s="70"/>
      <c r="F39" s="69"/>
      <c r="G39" s="70">
        <v>64</v>
      </c>
      <c r="H39" s="69" t="s">
        <v>2443</v>
      </c>
      <c r="I39" s="69"/>
    </row>
    <row r="40" spans="1:9" x14ac:dyDescent="0.2">
      <c r="A40" s="69" t="s">
        <v>2444</v>
      </c>
      <c r="B40" s="69" t="s">
        <v>40</v>
      </c>
      <c r="C40" s="69"/>
      <c r="D40" s="76"/>
      <c r="E40" s="70"/>
      <c r="F40" s="69"/>
      <c r="G40" s="70"/>
      <c r="H40" s="69" t="s">
        <v>2445</v>
      </c>
      <c r="I40" s="69"/>
    </row>
    <row r="41" spans="1:9" x14ac:dyDescent="0.2">
      <c r="A41" s="69"/>
      <c r="B41" s="69"/>
      <c r="C41" s="69"/>
      <c r="D41" s="76"/>
      <c r="E41" s="70"/>
      <c r="F41" s="69"/>
      <c r="G41" s="70"/>
      <c r="H41" s="69"/>
      <c r="I41" s="6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6AB0D-8135-42BD-8149-7733B97B41AD}">
  <sheetPr codeName="Sheet3"/>
  <dimension ref="A1:H13"/>
  <sheetViews>
    <sheetView workbookViewId="0">
      <pane ySplit="1" topLeftCell="A2" activePane="bottomLeft" state="frozen"/>
      <selection pane="bottomLeft" activeCell="H13" sqref="A1:H13"/>
    </sheetView>
  </sheetViews>
  <sheetFormatPr defaultColWidth="8.7109375" defaultRowHeight="15" x14ac:dyDescent="0.25"/>
  <cols>
    <col min="1" max="1" width="19.7109375" bestFit="1" customWidth="1"/>
    <col min="2" max="2" width="9.7109375" bestFit="1" customWidth="1"/>
    <col min="3" max="3" width="8.42578125" bestFit="1" customWidth="1"/>
    <col min="4" max="4" width="14.42578125" bestFit="1" customWidth="1"/>
    <col min="5" max="5" width="18.7109375" bestFit="1" customWidth="1"/>
    <col min="6" max="6" width="19.42578125" bestFit="1" customWidth="1"/>
    <col min="7" max="7" width="10.7109375" bestFit="1" customWidth="1"/>
    <col min="8" max="8" width="53.7109375" bestFit="1" customWidth="1"/>
  </cols>
  <sheetData>
    <row r="1" spans="1:8" x14ac:dyDescent="0.25">
      <c r="A1" s="3" t="s">
        <v>32</v>
      </c>
      <c r="B1" s="3" t="s">
        <v>33</v>
      </c>
      <c r="C1" s="3" t="s">
        <v>34</v>
      </c>
      <c r="D1" s="3" t="s">
        <v>3</v>
      </c>
      <c r="E1" s="4" t="s">
        <v>35</v>
      </c>
      <c r="F1" s="3" t="s">
        <v>36</v>
      </c>
      <c r="G1" s="3" t="s">
        <v>37</v>
      </c>
      <c r="H1" s="3" t="s">
        <v>38</v>
      </c>
    </row>
    <row r="2" spans="1:8" x14ac:dyDescent="0.25">
      <c r="A2" s="138" t="s">
        <v>95</v>
      </c>
      <c r="B2" s="138" t="s">
        <v>40</v>
      </c>
      <c r="C2" s="138" t="s">
        <v>41</v>
      </c>
      <c r="D2" s="138" t="s">
        <v>41</v>
      </c>
      <c r="E2" s="139" t="s">
        <v>96</v>
      </c>
      <c r="F2" s="138"/>
      <c r="G2" s="139">
        <v>128</v>
      </c>
      <c r="H2" s="138" t="s">
        <v>97</v>
      </c>
    </row>
    <row r="3" spans="1:8" x14ac:dyDescent="0.25">
      <c r="A3" s="138" t="s">
        <v>39</v>
      </c>
      <c r="B3" s="138" t="s">
        <v>40</v>
      </c>
      <c r="C3" s="138" t="s">
        <v>41</v>
      </c>
      <c r="D3" s="138" t="s">
        <v>41</v>
      </c>
      <c r="E3" s="139" t="s">
        <v>96</v>
      </c>
      <c r="F3" s="138"/>
      <c r="G3" s="139">
        <v>128</v>
      </c>
      <c r="H3" s="138" t="s">
        <v>98</v>
      </c>
    </row>
    <row r="4" spans="1:8" x14ac:dyDescent="0.25">
      <c r="A4" s="1" t="s">
        <v>38</v>
      </c>
      <c r="B4" s="1" t="s">
        <v>40</v>
      </c>
      <c r="C4" s="1" t="s">
        <v>41</v>
      </c>
      <c r="D4" s="1" t="s">
        <v>41</v>
      </c>
      <c r="E4" s="2" t="s">
        <v>99</v>
      </c>
      <c r="F4" s="1"/>
      <c r="G4" s="2">
        <v>255</v>
      </c>
      <c r="H4" s="1" t="s">
        <v>100</v>
      </c>
    </row>
    <row r="5" spans="1:8" x14ac:dyDescent="0.25">
      <c r="A5" s="1" t="s">
        <v>59</v>
      </c>
      <c r="B5" s="1" t="s">
        <v>60</v>
      </c>
      <c r="C5" s="1"/>
      <c r="D5" s="1"/>
      <c r="E5" s="2"/>
      <c r="F5" s="1" t="s">
        <v>61</v>
      </c>
      <c r="G5" s="2"/>
      <c r="H5" s="1" t="s">
        <v>101</v>
      </c>
    </row>
    <row r="6" spans="1:8" x14ac:dyDescent="0.25">
      <c r="A6" s="1" t="s">
        <v>102</v>
      </c>
      <c r="B6" s="1" t="s">
        <v>40</v>
      </c>
      <c r="C6" s="1"/>
      <c r="D6" s="1"/>
      <c r="E6" s="2"/>
      <c r="F6" s="1"/>
      <c r="G6" s="2">
        <v>512</v>
      </c>
      <c r="H6" s="1" t="s">
        <v>103</v>
      </c>
    </row>
    <row r="7" spans="1:8" x14ac:dyDescent="0.25">
      <c r="A7" s="1" t="s">
        <v>80</v>
      </c>
      <c r="B7" s="1" t="s">
        <v>40</v>
      </c>
      <c r="C7" s="1"/>
      <c r="D7" s="1" t="s">
        <v>71</v>
      </c>
      <c r="E7" s="2" t="s">
        <v>104</v>
      </c>
      <c r="F7" s="1"/>
      <c r="G7" s="2"/>
      <c r="H7" s="1" t="s">
        <v>105</v>
      </c>
    </row>
    <row r="8" spans="1:8" x14ac:dyDescent="0.25">
      <c r="A8" s="1" t="s">
        <v>82</v>
      </c>
      <c r="B8" s="1" t="s">
        <v>40</v>
      </c>
      <c r="C8" s="1"/>
      <c r="D8" s="1" t="s">
        <v>71</v>
      </c>
      <c r="E8" s="2"/>
      <c r="F8" s="1"/>
      <c r="G8" s="2"/>
      <c r="H8" s="1" t="s">
        <v>106</v>
      </c>
    </row>
    <row r="9" spans="1:8" x14ac:dyDescent="0.25">
      <c r="A9" s="1" t="s">
        <v>83</v>
      </c>
      <c r="B9" s="1" t="s">
        <v>40</v>
      </c>
      <c r="C9" s="1"/>
      <c r="D9" s="1" t="s">
        <v>71</v>
      </c>
      <c r="E9" s="2" t="s">
        <v>107</v>
      </c>
      <c r="F9" s="1"/>
      <c r="G9" s="2"/>
      <c r="H9" s="1" t="s">
        <v>108</v>
      </c>
    </row>
    <row r="10" spans="1:8" x14ac:dyDescent="0.25">
      <c r="A10" s="1" t="s">
        <v>84</v>
      </c>
      <c r="B10" s="1" t="s">
        <v>40</v>
      </c>
      <c r="C10" s="1"/>
      <c r="D10" s="1" t="s">
        <v>71</v>
      </c>
      <c r="E10" s="2" t="s">
        <v>107</v>
      </c>
      <c r="F10" s="1"/>
      <c r="G10" s="2"/>
      <c r="H10" s="1" t="s">
        <v>109</v>
      </c>
    </row>
    <row r="11" spans="1:8" x14ac:dyDescent="0.25">
      <c r="A11" s="1" t="s">
        <v>85</v>
      </c>
      <c r="B11" s="1" t="s">
        <v>40</v>
      </c>
      <c r="C11" s="1"/>
      <c r="D11" s="1" t="s">
        <v>71</v>
      </c>
      <c r="E11" s="2">
        <v>6665</v>
      </c>
      <c r="F11" s="1"/>
      <c r="G11" s="2"/>
      <c r="H11" s="1" t="s">
        <v>110</v>
      </c>
    </row>
    <row r="12" spans="1:8" x14ac:dyDescent="0.25">
      <c r="A12" s="1" t="s">
        <v>86</v>
      </c>
      <c r="B12" s="1" t="s">
        <v>40</v>
      </c>
      <c r="C12" s="1"/>
      <c r="D12" s="1" t="s">
        <v>71</v>
      </c>
      <c r="E12" s="2" t="s">
        <v>111</v>
      </c>
      <c r="F12" s="1"/>
      <c r="G12" s="2"/>
      <c r="H12" s="1" t="s">
        <v>112</v>
      </c>
    </row>
    <row r="13" spans="1:8" x14ac:dyDescent="0.25">
      <c r="A13" s="1" t="s">
        <v>113</v>
      </c>
      <c r="B13" s="1" t="s">
        <v>114</v>
      </c>
      <c r="C13" s="1"/>
      <c r="D13" s="1" t="s">
        <v>41</v>
      </c>
      <c r="E13" s="2">
        <v>1</v>
      </c>
      <c r="F13" s="1" t="s">
        <v>115</v>
      </c>
      <c r="G13" s="2">
        <v>1</v>
      </c>
      <c r="H13" s="1" t="s">
        <v>116</v>
      </c>
    </row>
  </sheetData>
  <autoFilter ref="A1:H13" xr:uid="{97C6AB0D-8135-42BD-8149-7733B97B41AD}"/>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A5FC-2A9D-4630-8732-3FA0185BB01C}">
  <dimension ref="A1:H40"/>
  <sheetViews>
    <sheetView workbookViewId="0">
      <pane ySplit="1" topLeftCell="A2" activePane="bottomLeft" state="frozen"/>
      <selection pane="bottomLeft" activeCell="A17" sqref="A17"/>
    </sheetView>
  </sheetViews>
  <sheetFormatPr defaultColWidth="9.140625" defaultRowHeight="12.75" customHeight="1" x14ac:dyDescent="0.2"/>
  <cols>
    <col min="1" max="1" width="27.85546875" style="15" bestFit="1" customWidth="1"/>
    <col min="2" max="2" width="23.42578125" style="15" bestFit="1" customWidth="1"/>
    <col min="3" max="3" width="9.140625" style="30"/>
    <col min="4" max="4" width="15.42578125" style="30" bestFit="1" customWidth="1"/>
    <col min="5" max="5" width="52.42578125" style="17" bestFit="1" customWidth="1"/>
    <col min="6" max="6" width="23.140625" style="15" customWidth="1"/>
    <col min="7" max="7" width="16.42578125" style="17" bestFit="1" customWidth="1"/>
    <col min="8" max="8" width="83" style="16" customWidth="1"/>
    <col min="9" max="16384" width="9.140625" style="15"/>
  </cols>
  <sheetData>
    <row r="1" spans="1:8" x14ac:dyDescent="0.2">
      <c r="A1" s="22" t="s">
        <v>32</v>
      </c>
      <c r="B1" s="22" t="s">
        <v>33</v>
      </c>
      <c r="C1" s="80" t="s">
        <v>34</v>
      </c>
      <c r="D1" s="80" t="s">
        <v>3</v>
      </c>
      <c r="E1" s="23" t="s">
        <v>35</v>
      </c>
      <c r="F1" s="22" t="s">
        <v>36</v>
      </c>
      <c r="G1" s="23" t="s">
        <v>37</v>
      </c>
      <c r="H1" s="25" t="s">
        <v>38</v>
      </c>
    </row>
    <row r="2" spans="1:8" x14ac:dyDescent="0.2">
      <c r="A2" s="15" t="s">
        <v>95</v>
      </c>
      <c r="B2" s="15" t="s">
        <v>40</v>
      </c>
      <c r="C2" s="30" t="s">
        <v>41</v>
      </c>
      <c r="D2" s="30" t="s">
        <v>41</v>
      </c>
      <c r="E2" s="17" t="s">
        <v>2446</v>
      </c>
      <c r="G2" s="17">
        <v>128</v>
      </c>
      <c r="H2" s="16" t="s">
        <v>2447</v>
      </c>
    </row>
    <row r="3" spans="1:8" x14ac:dyDescent="0.2">
      <c r="A3" s="15" t="s">
        <v>183</v>
      </c>
      <c r="B3" s="15" t="s">
        <v>40</v>
      </c>
      <c r="C3" s="30" t="s">
        <v>41</v>
      </c>
      <c r="D3" s="30" t="s">
        <v>41</v>
      </c>
      <c r="E3" s="17" t="s">
        <v>2448</v>
      </c>
      <c r="G3" s="17">
        <v>128</v>
      </c>
      <c r="H3" s="16" t="s">
        <v>2447</v>
      </c>
    </row>
    <row r="4" spans="1:8" x14ac:dyDescent="0.2">
      <c r="A4" s="15" t="s">
        <v>839</v>
      </c>
      <c r="B4" s="15" t="s">
        <v>40</v>
      </c>
      <c r="C4" s="30" t="s">
        <v>41</v>
      </c>
      <c r="D4" s="30" t="s">
        <v>41</v>
      </c>
      <c r="E4" s="17" t="s">
        <v>2449</v>
      </c>
      <c r="G4" s="17">
        <v>256</v>
      </c>
      <c r="H4" s="16" t="s">
        <v>2447</v>
      </c>
    </row>
    <row r="5" spans="1:8" x14ac:dyDescent="0.2">
      <c r="A5" s="15" t="s">
        <v>2450</v>
      </c>
      <c r="B5" s="15" t="s">
        <v>40</v>
      </c>
      <c r="D5" s="30" t="s">
        <v>41</v>
      </c>
      <c r="E5" s="17" t="s">
        <v>2451</v>
      </c>
      <c r="G5" s="17">
        <v>64</v>
      </c>
      <c r="H5" s="16" t="s">
        <v>2452</v>
      </c>
    </row>
    <row r="6" spans="1:8" x14ac:dyDescent="0.2">
      <c r="A6" s="15" t="s">
        <v>2453</v>
      </c>
      <c r="B6" s="15" t="s">
        <v>40</v>
      </c>
      <c r="C6" s="30" t="s">
        <v>41</v>
      </c>
      <c r="D6" s="30" t="s">
        <v>41</v>
      </c>
      <c r="E6" s="17" t="s">
        <v>2454</v>
      </c>
      <c r="G6" s="17">
        <v>164</v>
      </c>
      <c r="H6" s="16" t="s">
        <v>2447</v>
      </c>
    </row>
    <row r="7" spans="1:8" x14ac:dyDescent="0.2">
      <c r="A7" s="15" t="s">
        <v>723</v>
      </c>
      <c r="B7" s="15" t="s">
        <v>40</v>
      </c>
      <c r="D7" s="30" t="s">
        <v>41</v>
      </c>
      <c r="E7" s="17" t="s">
        <v>2455</v>
      </c>
      <c r="G7" s="17">
        <v>128</v>
      </c>
      <c r="H7" s="16" t="s">
        <v>2456</v>
      </c>
    </row>
    <row r="8" spans="1:8" x14ac:dyDescent="0.2">
      <c r="A8" s="15" t="s">
        <v>416</v>
      </c>
      <c r="B8" s="15" t="s">
        <v>40</v>
      </c>
      <c r="C8" s="30" t="s">
        <v>71</v>
      </c>
      <c r="D8" s="30" t="s">
        <v>41</v>
      </c>
      <c r="E8" s="17" t="s">
        <v>2457</v>
      </c>
      <c r="G8" s="17">
        <v>128</v>
      </c>
      <c r="H8" s="16" t="s">
        <v>2458</v>
      </c>
    </row>
    <row r="9" spans="1:8" ht="25.5" x14ac:dyDescent="0.2">
      <c r="A9" s="15" t="s">
        <v>1155</v>
      </c>
      <c r="B9" s="15" t="s">
        <v>40</v>
      </c>
      <c r="G9" s="17">
        <v>128</v>
      </c>
      <c r="H9" s="16" t="s">
        <v>2459</v>
      </c>
    </row>
    <row r="10" spans="1:8" ht="25.5" x14ac:dyDescent="0.2">
      <c r="A10" s="15" t="s">
        <v>1732</v>
      </c>
      <c r="B10" s="15" t="s">
        <v>40</v>
      </c>
      <c r="D10" s="30" t="s">
        <v>41</v>
      </c>
      <c r="E10" s="17" t="s">
        <v>2460</v>
      </c>
      <c r="G10" s="17">
        <v>64</v>
      </c>
      <c r="H10" s="16" t="s">
        <v>2461</v>
      </c>
    </row>
    <row r="11" spans="1:8" ht="25.5" x14ac:dyDescent="0.2">
      <c r="A11" s="15" t="s">
        <v>1734</v>
      </c>
      <c r="B11" s="15" t="s">
        <v>40</v>
      </c>
      <c r="D11" s="30" t="s">
        <v>41</v>
      </c>
      <c r="E11" s="17" t="s">
        <v>669</v>
      </c>
      <c r="G11" s="17">
        <v>64</v>
      </c>
      <c r="H11" s="16" t="s">
        <v>2461</v>
      </c>
    </row>
    <row r="12" spans="1:8" x14ac:dyDescent="0.2">
      <c r="A12" s="15" t="s">
        <v>1487</v>
      </c>
      <c r="B12" s="15" t="s">
        <v>40</v>
      </c>
      <c r="G12" s="17">
        <v>64</v>
      </c>
      <c r="H12" s="16" t="s">
        <v>2462</v>
      </c>
    </row>
    <row r="13" spans="1:8" x14ac:dyDescent="0.2">
      <c r="A13" s="15" t="s">
        <v>1485</v>
      </c>
      <c r="B13" s="15" t="s">
        <v>40</v>
      </c>
      <c r="G13" s="17">
        <v>128</v>
      </c>
      <c r="H13" s="16" t="s">
        <v>2462</v>
      </c>
    </row>
    <row r="14" spans="1:8" x14ac:dyDescent="0.2">
      <c r="A14" s="15" t="s">
        <v>2463</v>
      </c>
      <c r="B14" s="15" t="s">
        <v>262</v>
      </c>
      <c r="C14" s="30" t="s">
        <v>41</v>
      </c>
      <c r="D14" s="30" t="s">
        <v>41</v>
      </c>
      <c r="E14" s="17">
        <v>1000</v>
      </c>
      <c r="F14" s="15" t="s">
        <v>263</v>
      </c>
      <c r="H14" s="16" t="s">
        <v>2464</v>
      </c>
    </row>
    <row r="15" spans="1:8" x14ac:dyDescent="0.2">
      <c r="A15" s="15" t="s">
        <v>2465</v>
      </c>
      <c r="B15" s="15" t="s">
        <v>46</v>
      </c>
      <c r="C15" s="30" t="s">
        <v>41</v>
      </c>
      <c r="D15" s="30" t="s">
        <v>41</v>
      </c>
      <c r="E15" s="17" t="s">
        <v>498</v>
      </c>
      <c r="F15" s="77" t="str">
        <f>HYPERLINK("#'WMS.Enumerations'!A37","QtyUOM: EACH, BOX, BUNDLE ...")</f>
        <v>QtyUOM: EACH, BOX, BUNDLE ...</v>
      </c>
      <c r="G15" s="17" t="s">
        <v>48</v>
      </c>
      <c r="H15" s="16" t="s">
        <v>2466</v>
      </c>
    </row>
    <row r="16" spans="1:8" ht="25.5" x14ac:dyDescent="0.2">
      <c r="A16" s="15" t="s">
        <v>2467</v>
      </c>
      <c r="B16" s="15" t="s">
        <v>46</v>
      </c>
      <c r="D16" s="30" t="s">
        <v>41</v>
      </c>
      <c r="E16" s="17" t="s">
        <v>2468</v>
      </c>
      <c r="F16" s="77" t="str">
        <f>HYPERLINK("#'WMS.Enumerations'!A910","Status: AVAILABLE, ONHOLD, INTRANSIT ...")</f>
        <v>Status: AVAILABLE, ONHOLD, INTRANSIT ...</v>
      </c>
      <c r="G16" s="17" t="s">
        <v>48</v>
      </c>
      <c r="H16" s="16" t="s">
        <v>2469</v>
      </c>
    </row>
    <row r="17" spans="1:8" ht="25.5" x14ac:dyDescent="0.2">
      <c r="A17" s="15" t="s">
        <v>2470</v>
      </c>
      <c r="B17" s="15" t="s">
        <v>258</v>
      </c>
      <c r="F17" s="15" t="s">
        <v>719</v>
      </c>
      <c r="H17" s="16" t="s">
        <v>2471</v>
      </c>
    </row>
    <row r="18" spans="1:8" x14ac:dyDescent="0.2">
      <c r="A18" s="15" t="s">
        <v>2307</v>
      </c>
      <c r="B18" s="15" t="s">
        <v>40</v>
      </c>
      <c r="G18" s="17">
        <v>128</v>
      </c>
      <c r="H18" s="16" t="s">
        <v>2472</v>
      </c>
    </row>
    <row r="19" spans="1:8" x14ac:dyDescent="0.2">
      <c r="A19" s="15" t="s">
        <v>2305</v>
      </c>
      <c r="B19" s="15" t="s">
        <v>40</v>
      </c>
    </row>
    <row r="20" spans="1:8" ht="25.5" x14ac:dyDescent="0.2">
      <c r="A20" s="15" t="s">
        <v>2303</v>
      </c>
      <c r="B20" s="15" t="s">
        <v>40</v>
      </c>
      <c r="E20" s="17" t="s">
        <v>2473</v>
      </c>
      <c r="G20" s="17">
        <v>200</v>
      </c>
      <c r="H20" s="16" t="s">
        <v>2474</v>
      </c>
    </row>
    <row r="21" spans="1:8" ht="38.25" x14ac:dyDescent="0.2">
      <c r="A21" s="15" t="s">
        <v>2475</v>
      </c>
      <c r="B21" s="15" t="s">
        <v>258</v>
      </c>
      <c r="E21" s="78" t="s">
        <v>2476</v>
      </c>
      <c r="F21" s="15" t="s">
        <v>719</v>
      </c>
      <c r="H21" s="16" t="s">
        <v>2477</v>
      </c>
    </row>
    <row r="22" spans="1:8" x14ac:dyDescent="0.2">
      <c r="A22" s="15" t="s">
        <v>2478</v>
      </c>
      <c r="B22" s="15" t="s">
        <v>60</v>
      </c>
      <c r="E22" s="79"/>
      <c r="F22" s="15" t="s">
        <v>61</v>
      </c>
      <c r="H22" s="16" t="s">
        <v>2479</v>
      </c>
    </row>
    <row r="23" spans="1:8" x14ac:dyDescent="0.2">
      <c r="A23" s="15" t="s">
        <v>2480</v>
      </c>
      <c r="B23" s="15" t="s">
        <v>46</v>
      </c>
      <c r="F23" s="77" t="str">
        <f>HYPERLINK("#'WMS.Enumerations'!A934","ConditionCode: Default")</f>
        <v>ConditionCode: Default</v>
      </c>
      <c r="G23" s="17" t="s">
        <v>48</v>
      </c>
      <c r="H23" s="16" t="s">
        <v>2481</v>
      </c>
    </row>
    <row r="24" spans="1:8" x14ac:dyDescent="0.2">
      <c r="A24" s="15" t="s">
        <v>2482</v>
      </c>
      <c r="B24" s="15" t="s">
        <v>46</v>
      </c>
      <c r="F24" s="77" t="str">
        <f>HYPERLINK("#'WMS.Enumerations'!A928","OwnerCode: Default")</f>
        <v>OwnerCode: Default</v>
      </c>
      <c r="G24" s="17" t="s">
        <v>48</v>
      </c>
      <c r="H24" s="16" t="s">
        <v>2483</v>
      </c>
    </row>
    <row r="25" spans="1:8" x14ac:dyDescent="0.2">
      <c r="A25" s="15" t="s">
        <v>2484</v>
      </c>
      <c r="B25" s="15" t="s">
        <v>46</v>
      </c>
      <c r="F25" s="77" t="str">
        <f>HYPERLINK("#'WMS.Enumerations'!A931","PurposeCode: Default")</f>
        <v>PurposeCode: Default</v>
      </c>
      <c r="G25" s="17" t="s">
        <v>48</v>
      </c>
      <c r="H25" s="16" t="s">
        <v>2485</v>
      </c>
    </row>
    <row r="26" spans="1:8" x14ac:dyDescent="0.2">
      <c r="A26" s="15" t="s">
        <v>2486</v>
      </c>
      <c r="B26" s="15" t="s">
        <v>40</v>
      </c>
      <c r="G26" s="17">
        <v>64</v>
      </c>
      <c r="H26" s="16" t="s">
        <v>2472</v>
      </c>
    </row>
    <row r="27" spans="1:8" ht="25.5" x14ac:dyDescent="0.2">
      <c r="A27" s="15" t="s">
        <v>2487</v>
      </c>
      <c r="B27" s="15" t="s">
        <v>40</v>
      </c>
      <c r="G27" s="17">
        <v>128</v>
      </c>
      <c r="H27" s="16" t="s">
        <v>2488</v>
      </c>
    </row>
    <row r="28" spans="1:8" ht="25.5" x14ac:dyDescent="0.2">
      <c r="A28" s="15" t="s">
        <v>2489</v>
      </c>
      <c r="B28" s="15" t="s">
        <v>40</v>
      </c>
      <c r="G28" s="17">
        <v>128</v>
      </c>
      <c r="H28" s="16" t="s">
        <v>2488</v>
      </c>
    </row>
    <row r="29" spans="1:8" ht="25.5" x14ac:dyDescent="0.2">
      <c r="A29" s="15" t="s">
        <v>1281</v>
      </c>
      <c r="B29" s="15" t="s">
        <v>40</v>
      </c>
      <c r="G29" s="17">
        <v>192</v>
      </c>
      <c r="H29" s="16" t="s">
        <v>2488</v>
      </c>
    </row>
    <row r="30" spans="1:8" ht="25.5" x14ac:dyDescent="0.2">
      <c r="A30" s="15" t="s">
        <v>1549</v>
      </c>
      <c r="B30" s="15" t="s">
        <v>40</v>
      </c>
      <c r="G30" s="17">
        <v>128</v>
      </c>
      <c r="H30" s="16" t="s">
        <v>2490</v>
      </c>
    </row>
    <row r="31" spans="1:8" ht="25.5" x14ac:dyDescent="0.2">
      <c r="A31" s="15" t="s">
        <v>1552</v>
      </c>
      <c r="B31" s="15" t="s">
        <v>40</v>
      </c>
      <c r="G31" s="17">
        <v>128</v>
      </c>
      <c r="H31" s="16" t="s">
        <v>2490</v>
      </c>
    </row>
    <row r="32" spans="1:8" ht="25.5" x14ac:dyDescent="0.2">
      <c r="A32" s="15" t="s">
        <v>1101</v>
      </c>
      <c r="B32" s="15" t="s">
        <v>40</v>
      </c>
      <c r="G32" s="17">
        <v>192</v>
      </c>
      <c r="H32" s="16" t="s">
        <v>2490</v>
      </c>
    </row>
    <row r="33" spans="1:8" x14ac:dyDescent="0.2">
      <c r="A33" s="15" t="s">
        <v>2491</v>
      </c>
      <c r="B33" s="15" t="s">
        <v>2429</v>
      </c>
      <c r="F33" s="15" t="s">
        <v>2430</v>
      </c>
      <c r="H33" s="16" t="s">
        <v>2492</v>
      </c>
    </row>
    <row r="34" spans="1:8" x14ac:dyDescent="0.2">
      <c r="A34" s="15" t="s">
        <v>2493</v>
      </c>
      <c r="B34" s="15" t="s">
        <v>40</v>
      </c>
      <c r="G34" s="17">
        <v>64</v>
      </c>
      <c r="H34" s="16" t="s">
        <v>2494</v>
      </c>
    </row>
    <row r="35" spans="1:8" x14ac:dyDescent="0.2">
      <c r="A35" s="15" t="s">
        <v>2495</v>
      </c>
      <c r="B35" s="15" t="s">
        <v>40</v>
      </c>
      <c r="G35" s="17">
        <v>128</v>
      </c>
      <c r="H35" s="16" t="s">
        <v>2494</v>
      </c>
    </row>
    <row r="36" spans="1:8" x14ac:dyDescent="0.2">
      <c r="A36" s="15" t="s">
        <v>2496</v>
      </c>
      <c r="B36" s="15" t="s">
        <v>40</v>
      </c>
      <c r="G36" s="17">
        <v>64</v>
      </c>
      <c r="H36" s="16" t="s">
        <v>2494</v>
      </c>
    </row>
    <row r="37" spans="1:8" ht="25.5" x14ac:dyDescent="0.2">
      <c r="A37" s="15" t="s">
        <v>2237</v>
      </c>
      <c r="B37" s="15" t="s">
        <v>40</v>
      </c>
      <c r="D37" s="30" t="s">
        <v>41</v>
      </c>
      <c r="E37" s="66" t="s">
        <v>864</v>
      </c>
      <c r="G37" s="17">
        <v>128</v>
      </c>
      <c r="H37" s="16" t="s">
        <v>2461</v>
      </c>
    </row>
    <row r="38" spans="1:8" ht="25.5" x14ac:dyDescent="0.2">
      <c r="A38" s="15" t="s">
        <v>2239</v>
      </c>
      <c r="B38" s="15" t="s">
        <v>40</v>
      </c>
      <c r="D38" s="30" t="s">
        <v>41</v>
      </c>
      <c r="E38" s="66" t="s">
        <v>1588</v>
      </c>
      <c r="G38" s="17">
        <v>128</v>
      </c>
      <c r="H38" s="16" t="s">
        <v>2461</v>
      </c>
    </row>
    <row r="39" spans="1:8" x14ac:dyDescent="0.2">
      <c r="A39" s="15" t="s">
        <v>2497</v>
      </c>
      <c r="B39" s="15" t="s">
        <v>40</v>
      </c>
      <c r="E39" s="66"/>
      <c r="G39" s="17">
        <v>128</v>
      </c>
      <c r="H39" s="16" t="s">
        <v>2498</v>
      </c>
    </row>
    <row r="40" spans="1:8" x14ac:dyDescent="0.2">
      <c r="A40" s="15" t="s">
        <v>2499</v>
      </c>
      <c r="B40" s="15" t="s">
        <v>40</v>
      </c>
      <c r="E40" s="70"/>
      <c r="G40" s="17">
        <v>64</v>
      </c>
      <c r="H40" s="16" t="s">
        <v>2498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3418-4B54-4D76-AA4F-038670205DDB}">
  <dimension ref="A1:I43"/>
  <sheetViews>
    <sheetView workbookViewId="0">
      <selection activeCell="F33" sqref="F33"/>
    </sheetView>
  </sheetViews>
  <sheetFormatPr defaultRowHeight="12.75" customHeight="1" x14ac:dyDescent="0.2"/>
  <cols>
    <col min="1" max="1" width="27.85546875" style="212" bestFit="1" customWidth="1"/>
    <col min="2" max="2" width="23.140625" style="212" bestFit="1" customWidth="1"/>
    <col min="3" max="3" width="23.140625" style="212" customWidth="1"/>
    <col min="4" max="4" width="9.140625" style="212"/>
    <col min="5" max="5" width="15.5703125" style="212" bestFit="1" customWidth="1"/>
    <col min="6" max="6" width="52.140625" style="193" bestFit="1" customWidth="1"/>
    <col min="7" max="7" width="47.140625" style="212" customWidth="1"/>
    <col min="8" max="8" width="16.140625" style="193" bestFit="1" customWidth="1"/>
    <col min="9" max="9" width="83" style="194" customWidth="1"/>
    <col min="10" max="16384" width="9.140625" style="212"/>
  </cols>
  <sheetData>
    <row r="1" spans="1:9" x14ac:dyDescent="0.2">
      <c r="A1" s="191" t="s">
        <v>861</v>
      </c>
      <c r="B1" s="263" t="s">
        <v>5296</v>
      </c>
      <c r="C1" s="263"/>
      <c r="D1" s="263"/>
      <c r="E1" s="263"/>
      <c r="F1" s="263"/>
      <c r="G1" s="263"/>
      <c r="H1" s="263"/>
      <c r="I1" s="263"/>
    </row>
    <row r="2" spans="1:9" x14ac:dyDescent="0.2">
      <c r="A2" s="77" t="str">
        <f>HYPERLINK("#'Summary'!A1","Back To Summary")</f>
        <v>Back To Summary</v>
      </c>
    </row>
    <row r="4" spans="1:9" x14ac:dyDescent="0.2">
      <c r="A4" s="191" t="s">
        <v>32</v>
      </c>
      <c r="B4" s="191" t="s">
        <v>33</v>
      </c>
      <c r="C4" s="191" t="s">
        <v>841</v>
      </c>
      <c r="D4" s="191" t="s">
        <v>34</v>
      </c>
      <c r="E4" s="191" t="s">
        <v>3</v>
      </c>
      <c r="F4" s="195" t="s">
        <v>35</v>
      </c>
      <c r="G4" s="191" t="s">
        <v>36</v>
      </c>
      <c r="H4" s="195" t="s">
        <v>37</v>
      </c>
      <c r="I4" s="196" t="s">
        <v>38</v>
      </c>
    </row>
    <row r="5" spans="1:9" x14ac:dyDescent="0.2">
      <c r="A5" s="212" t="s">
        <v>95</v>
      </c>
      <c r="B5" s="212" t="s">
        <v>40</v>
      </c>
      <c r="C5" s="212" t="s">
        <v>5297</v>
      </c>
      <c r="D5" s="212" t="s">
        <v>41</v>
      </c>
      <c r="E5" s="212" t="s">
        <v>41</v>
      </c>
      <c r="F5" s="234" t="s">
        <v>2446</v>
      </c>
      <c r="H5" s="193">
        <v>128</v>
      </c>
      <c r="I5" s="194" t="s">
        <v>2447</v>
      </c>
    </row>
    <row r="6" spans="1:9" x14ac:dyDescent="0.2">
      <c r="A6" s="212" t="s">
        <v>183</v>
      </c>
      <c r="B6" s="212" t="s">
        <v>40</v>
      </c>
      <c r="C6" s="212" t="s">
        <v>5297</v>
      </c>
      <c r="D6" s="212" t="s">
        <v>41</v>
      </c>
      <c r="E6" s="212" t="s">
        <v>41</v>
      </c>
      <c r="F6" s="234" t="s">
        <v>2448</v>
      </c>
      <c r="H6" s="193">
        <v>128</v>
      </c>
      <c r="I6" s="194" t="s">
        <v>2447</v>
      </c>
    </row>
    <row r="7" spans="1:9" x14ac:dyDescent="0.2">
      <c r="A7" s="212" t="s">
        <v>839</v>
      </c>
      <c r="B7" s="212" t="s">
        <v>40</v>
      </c>
      <c r="C7" s="212" t="s">
        <v>5297</v>
      </c>
      <c r="D7" s="212" t="s">
        <v>41</v>
      </c>
      <c r="E7" s="212" t="s">
        <v>41</v>
      </c>
      <c r="F7" s="234" t="s">
        <v>5298</v>
      </c>
      <c r="H7" s="193">
        <v>256</v>
      </c>
      <c r="I7" s="194" t="s">
        <v>2447</v>
      </c>
    </row>
    <row r="8" spans="1:9" x14ac:dyDescent="0.2">
      <c r="A8" s="212" t="s">
        <v>2450</v>
      </c>
      <c r="B8" s="212" t="s">
        <v>40</v>
      </c>
      <c r="C8" s="212" t="s">
        <v>5297</v>
      </c>
      <c r="E8" s="212" t="s">
        <v>41</v>
      </c>
      <c r="F8" s="193" t="s">
        <v>2451</v>
      </c>
      <c r="H8" s="193">
        <v>64</v>
      </c>
      <c r="I8" s="194" t="s">
        <v>5299</v>
      </c>
    </row>
    <row r="9" spans="1:9" x14ac:dyDescent="0.2">
      <c r="A9" s="212" t="s">
        <v>2453</v>
      </c>
      <c r="B9" s="212" t="s">
        <v>40</v>
      </c>
      <c r="C9" s="212" t="s">
        <v>5297</v>
      </c>
      <c r="D9" s="212" t="s">
        <v>41</v>
      </c>
      <c r="E9" s="212" t="s">
        <v>41</v>
      </c>
      <c r="F9" s="234" t="s">
        <v>5300</v>
      </c>
      <c r="H9" s="193">
        <v>164</v>
      </c>
      <c r="I9" s="194" t="s">
        <v>2447</v>
      </c>
    </row>
    <row r="10" spans="1:9" x14ac:dyDescent="0.2">
      <c r="A10" s="212" t="s">
        <v>723</v>
      </c>
      <c r="B10" s="212" t="s">
        <v>40</v>
      </c>
      <c r="C10" s="212" t="s">
        <v>5297</v>
      </c>
      <c r="E10" s="212" t="s">
        <v>41</v>
      </c>
      <c r="F10" s="234" t="s">
        <v>2806</v>
      </c>
      <c r="H10" s="193">
        <v>128</v>
      </c>
      <c r="I10" s="194" t="s">
        <v>2456</v>
      </c>
    </row>
    <row r="11" spans="1:9" x14ac:dyDescent="0.2">
      <c r="A11" s="212" t="s">
        <v>416</v>
      </c>
      <c r="B11" s="212" t="s">
        <v>40</v>
      </c>
      <c r="C11" s="212" t="s">
        <v>5297</v>
      </c>
      <c r="D11" s="212" t="s">
        <v>71</v>
      </c>
      <c r="E11" s="212" t="s">
        <v>41</v>
      </c>
      <c r="F11" s="234" t="s">
        <v>5301</v>
      </c>
      <c r="H11" s="193">
        <v>128</v>
      </c>
      <c r="I11" s="194" t="s">
        <v>2458</v>
      </c>
    </row>
    <row r="12" spans="1:9" ht="25.5" x14ac:dyDescent="0.2">
      <c r="A12" s="212" t="s">
        <v>1155</v>
      </c>
      <c r="B12" s="212" t="s">
        <v>40</v>
      </c>
      <c r="C12" s="212" t="s">
        <v>5297</v>
      </c>
      <c r="D12" s="212" t="s">
        <v>71</v>
      </c>
      <c r="H12" s="193">
        <v>128</v>
      </c>
      <c r="I12" s="194" t="s">
        <v>2459</v>
      </c>
    </row>
    <row r="13" spans="1:9" ht="25.5" x14ac:dyDescent="0.2">
      <c r="A13" s="212" t="s">
        <v>1732</v>
      </c>
      <c r="B13" s="212" t="s">
        <v>40</v>
      </c>
      <c r="C13" s="212" t="s">
        <v>5297</v>
      </c>
      <c r="E13" s="212" t="s">
        <v>41</v>
      </c>
      <c r="F13" s="193" t="s">
        <v>2460</v>
      </c>
      <c r="H13" s="193">
        <v>64</v>
      </c>
      <c r="I13" s="194" t="s">
        <v>2461</v>
      </c>
    </row>
    <row r="14" spans="1:9" ht="25.5" x14ac:dyDescent="0.2">
      <c r="A14" s="212" t="s">
        <v>1734</v>
      </c>
      <c r="B14" s="212" t="s">
        <v>40</v>
      </c>
      <c r="C14" s="212" t="s">
        <v>5297</v>
      </c>
      <c r="E14" s="212" t="s">
        <v>41</v>
      </c>
      <c r="F14" s="234" t="s">
        <v>669</v>
      </c>
      <c r="H14" s="193">
        <v>64</v>
      </c>
      <c r="I14" s="194" t="s">
        <v>2461</v>
      </c>
    </row>
    <row r="15" spans="1:9" x14ac:dyDescent="0.2">
      <c r="A15" s="212" t="s">
        <v>1487</v>
      </c>
      <c r="B15" s="212" t="s">
        <v>40</v>
      </c>
      <c r="C15" s="212" t="s">
        <v>5297</v>
      </c>
      <c r="H15" s="193">
        <v>64</v>
      </c>
      <c r="I15" s="194" t="s">
        <v>2462</v>
      </c>
    </row>
    <row r="16" spans="1:9" x14ac:dyDescent="0.2">
      <c r="A16" s="212" t="s">
        <v>1485</v>
      </c>
      <c r="B16" s="212" t="s">
        <v>40</v>
      </c>
      <c r="C16" s="212" t="s">
        <v>5297</v>
      </c>
      <c r="H16" s="193">
        <v>128</v>
      </c>
      <c r="I16" s="194" t="s">
        <v>2462</v>
      </c>
    </row>
    <row r="17" spans="1:9" x14ac:dyDescent="0.2">
      <c r="A17" s="212" t="s">
        <v>2463</v>
      </c>
      <c r="B17" s="212" t="s">
        <v>262</v>
      </c>
      <c r="C17" s="212" t="s">
        <v>5297</v>
      </c>
      <c r="D17" s="212" t="s">
        <v>41</v>
      </c>
      <c r="E17" s="212" t="s">
        <v>41</v>
      </c>
      <c r="F17" s="193">
        <v>1000</v>
      </c>
      <c r="G17" s="212" t="s">
        <v>263</v>
      </c>
      <c r="I17" s="194" t="s">
        <v>2464</v>
      </c>
    </row>
    <row r="18" spans="1:9" x14ac:dyDescent="0.2">
      <c r="A18" s="212" t="s">
        <v>2465</v>
      </c>
      <c r="B18" s="212" t="s">
        <v>46</v>
      </c>
      <c r="C18" s="212" t="s">
        <v>5297</v>
      </c>
      <c r="D18" s="212" t="s">
        <v>41</v>
      </c>
      <c r="E18" s="212" t="s">
        <v>41</v>
      </c>
      <c r="F18" s="193" t="s">
        <v>498</v>
      </c>
      <c r="G18" s="77" t="str">
        <f>HYPERLINK("#'WMS.Enumerations'!A37","QtyUOM: EACH, BOX, BUNDLE ...")</f>
        <v>QtyUOM: EACH, BOX, BUNDLE ...</v>
      </c>
      <c r="H18" s="193" t="s">
        <v>48</v>
      </c>
      <c r="I18" s="194" t="s">
        <v>2466</v>
      </c>
    </row>
    <row r="19" spans="1:9" ht="25.5" x14ac:dyDescent="0.2">
      <c r="A19" s="214" t="s">
        <v>2467</v>
      </c>
      <c r="B19" s="212" t="s">
        <v>46</v>
      </c>
      <c r="C19" s="212" t="s">
        <v>5297</v>
      </c>
      <c r="E19" s="212" t="s">
        <v>41</v>
      </c>
      <c r="F19" s="193" t="s">
        <v>2468</v>
      </c>
      <c r="G19" s="77" t="str">
        <f>HYPERLINK("#'WMS.Enumerations'!A910","Status: AVAILABLE, ONHOLD, INTRANSIT ...")</f>
        <v>Status: AVAILABLE, ONHOLD, INTRANSIT ...</v>
      </c>
      <c r="H19" s="193" t="s">
        <v>48</v>
      </c>
      <c r="I19" s="194" t="s">
        <v>2469</v>
      </c>
    </row>
    <row r="20" spans="1:9" ht="25.5" x14ac:dyDescent="0.2">
      <c r="A20" s="212" t="s">
        <v>2470</v>
      </c>
      <c r="B20" s="212" t="s">
        <v>258</v>
      </c>
      <c r="C20" s="212" t="s">
        <v>5297</v>
      </c>
      <c r="G20" s="212" t="s">
        <v>719</v>
      </c>
      <c r="I20" s="194" t="s">
        <v>2471</v>
      </c>
    </row>
    <row r="21" spans="1:9" x14ac:dyDescent="0.2">
      <c r="A21" s="212" t="s">
        <v>2307</v>
      </c>
      <c r="B21" s="212" t="s">
        <v>40</v>
      </c>
      <c r="C21" s="212" t="s">
        <v>5297</v>
      </c>
      <c r="H21" s="193">
        <v>128</v>
      </c>
      <c r="I21" s="194" t="s">
        <v>2472</v>
      </c>
    </row>
    <row r="22" spans="1:9" x14ac:dyDescent="0.2">
      <c r="A22" s="212" t="s">
        <v>2305</v>
      </c>
      <c r="B22" s="212" t="s">
        <v>40</v>
      </c>
      <c r="C22" s="212" t="s">
        <v>3998</v>
      </c>
    </row>
    <row r="23" spans="1:9" ht="25.5" x14ac:dyDescent="0.2">
      <c r="A23" s="212" t="s">
        <v>2303</v>
      </c>
      <c r="B23" s="212" t="s">
        <v>40</v>
      </c>
      <c r="C23" s="212" t="s">
        <v>5297</v>
      </c>
      <c r="H23" s="193">
        <v>200</v>
      </c>
      <c r="I23" s="194" t="s">
        <v>2474</v>
      </c>
    </row>
    <row r="24" spans="1:9" ht="38.25" x14ac:dyDescent="0.2">
      <c r="A24" s="212" t="s">
        <v>2475</v>
      </c>
      <c r="B24" s="212" t="s">
        <v>258</v>
      </c>
      <c r="C24" s="212" t="s">
        <v>5297</v>
      </c>
      <c r="F24" s="256" t="s">
        <v>5302</v>
      </c>
      <c r="G24" s="212" t="s">
        <v>719</v>
      </c>
      <c r="I24" s="194" t="s">
        <v>2477</v>
      </c>
    </row>
    <row r="25" spans="1:9" x14ac:dyDescent="0.2">
      <c r="A25" s="212" t="s">
        <v>2478</v>
      </c>
      <c r="B25" s="212" t="s">
        <v>60</v>
      </c>
      <c r="C25" s="212" t="s">
        <v>5297</v>
      </c>
      <c r="F25" s="257"/>
      <c r="G25" s="212" t="s">
        <v>61</v>
      </c>
      <c r="I25" s="194" t="s">
        <v>2479</v>
      </c>
    </row>
    <row r="26" spans="1:9" x14ac:dyDescent="0.2">
      <c r="A26" s="212" t="s">
        <v>2480</v>
      </c>
      <c r="B26" s="212" t="s">
        <v>46</v>
      </c>
      <c r="C26" s="212" t="s">
        <v>5297</v>
      </c>
      <c r="G26" s="77" t="str">
        <f>HYPERLINK("#'WMS.Enumerations'!A934","ConditionCode: Default")</f>
        <v>ConditionCode: Default</v>
      </c>
      <c r="H26" s="193" t="s">
        <v>48</v>
      </c>
      <c r="I26" s="194" t="s">
        <v>2481</v>
      </c>
    </row>
    <row r="27" spans="1:9" x14ac:dyDescent="0.2">
      <c r="A27" s="212" t="s">
        <v>2482</v>
      </c>
      <c r="B27" s="212" t="s">
        <v>46</v>
      </c>
      <c r="C27" s="212" t="s">
        <v>5297</v>
      </c>
      <c r="G27" s="77" t="str">
        <f>HYPERLINK("#'WMS.Enumerations'!A928","OwnerCode: Default")</f>
        <v>OwnerCode: Default</v>
      </c>
      <c r="H27" s="193" t="s">
        <v>48</v>
      </c>
      <c r="I27" s="194" t="s">
        <v>2483</v>
      </c>
    </row>
    <row r="28" spans="1:9" x14ac:dyDescent="0.2">
      <c r="A28" s="212" t="s">
        <v>2484</v>
      </c>
      <c r="B28" s="212" t="s">
        <v>46</v>
      </c>
      <c r="C28" s="212" t="s">
        <v>5297</v>
      </c>
      <c r="G28" s="77" t="str">
        <f>HYPERLINK("#'WMS.Enumerations'!A931","PurposeCode: Default")</f>
        <v>PurposeCode: Default</v>
      </c>
      <c r="H28" s="193" t="s">
        <v>48</v>
      </c>
      <c r="I28" s="194" t="s">
        <v>2485</v>
      </c>
    </row>
    <row r="29" spans="1:9" x14ac:dyDescent="0.2">
      <c r="A29" s="212" t="s">
        <v>2486</v>
      </c>
      <c r="B29" s="212" t="s">
        <v>40</v>
      </c>
      <c r="C29" s="212" t="s">
        <v>5297</v>
      </c>
      <c r="H29" s="193">
        <v>64</v>
      </c>
      <c r="I29" s="194" t="s">
        <v>2472</v>
      </c>
    </row>
    <row r="30" spans="1:9" ht="25.5" x14ac:dyDescent="0.2">
      <c r="A30" s="212" t="s">
        <v>2487</v>
      </c>
      <c r="B30" s="212" t="s">
        <v>40</v>
      </c>
      <c r="C30" s="212" t="s">
        <v>5297</v>
      </c>
      <c r="H30" s="193">
        <v>128</v>
      </c>
      <c r="I30" s="194" t="s">
        <v>2488</v>
      </c>
    </row>
    <row r="31" spans="1:9" ht="25.5" x14ac:dyDescent="0.2">
      <c r="A31" s="212" t="s">
        <v>2489</v>
      </c>
      <c r="B31" s="212" t="s">
        <v>40</v>
      </c>
      <c r="C31" s="212" t="s">
        <v>5297</v>
      </c>
      <c r="H31" s="193">
        <v>128</v>
      </c>
      <c r="I31" s="194" t="s">
        <v>2488</v>
      </c>
    </row>
    <row r="32" spans="1:9" ht="25.5" x14ac:dyDescent="0.2">
      <c r="A32" s="212" t="s">
        <v>1281</v>
      </c>
      <c r="B32" s="212" t="s">
        <v>40</v>
      </c>
      <c r="C32" s="212" t="s">
        <v>5297</v>
      </c>
      <c r="H32" s="193">
        <v>192</v>
      </c>
      <c r="I32" s="194" t="s">
        <v>2488</v>
      </c>
    </row>
    <row r="33" spans="1:9" ht="25.5" x14ac:dyDescent="0.2">
      <c r="A33" s="212" t="s">
        <v>1549</v>
      </c>
      <c r="B33" s="212" t="s">
        <v>40</v>
      </c>
      <c r="C33" s="212" t="s">
        <v>5297</v>
      </c>
      <c r="H33" s="193">
        <v>128</v>
      </c>
      <c r="I33" s="194" t="s">
        <v>2490</v>
      </c>
    </row>
    <row r="34" spans="1:9" ht="25.5" x14ac:dyDescent="0.2">
      <c r="A34" s="212" t="s">
        <v>1552</v>
      </c>
      <c r="B34" s="212" t="s">
        <v>40</v>
      </c>
      <c r="C34" s="212" t="s">
        <v>5297</v>
      </c>
      <c r="H34" s="193">
        <v>128</v>
      </c>
      <c r="I34" s="194" t="s">
        <v>2490</v>
      </c>
    </row>
    <row r="35" spans="1:9" ht="25.5" x14ac:dyDescent="0.2">
      <c r="A35" s="212" t="s">
        <v>1101</v>
      </c>
      <c r="B35" s="212" t="s">
        <v>40</v>
      </c>
      <c r="C35" s="212" t="s">
        <v>5297</v>
      </c>
      <c r="H35" s="193">
        <v>192</v>
      </c>
      <c r="I35" s="194" t="s">
        <v>2490</v>
      </c>
    </row>
    <row r="36" spans="1:9" x14ac:dyDescent="0.2">
      <c r="A36" s="212" t="s">
        <v>2491</v>
      </c>
      <c r="B36" s="212" t="s">
        <v>2429</v>
      </c>
      <c r="C36" s="212" t="s">
        <v>5297</v>
      </c>
      <c r="G36" s="212" t="s">
        <v>2430</v>
      </c>
      <c r="I36" s="194" t="s">
        <v>2492</v>
      </c>
    </row>
    <row r="37" spans="1:9" x14ac:dyDescent="0.2">
      <c r="A37" s="212" t="s">
        <v>2493</v>
      </c>
      <c r="B37" s="212" t="s">
        <v>40</v>
      </c>
      <c r="C37" s="212" t="s">
        <v>5297</v>
      </c>
      <c r="H37" s="193">
        <v>64</v>
      </c>
      <c r="I37" s="194" t="s">
        <v>2494</v>
      </c>
    </row>
    <row r="38" spans="1:9" x14ac:dyDescent="0.2">
      <c r="A38" s="212" t="s">
        <v>2495</v>
      </c>
      <c r="B38" s="212" t="s">
        <v>40</v>
      </c>
      <c r="C38" s="212" t="s">
        <v>5297</v>
      </c>
      <c r="H38" s="193">
        <v>128</v>
      </c>
      <c r="I38" s="194" t="s">
        <v>2494</v>
      </c>
    </row>
    <row r="39" spans="1:9" x14ac:dyDescent="0.2">
      <c r="A39" s="212" t="s">
        <v>2496</v>
      </c>
      <c r="B39" s="212" t="s">
        <v>40</v>
      </c>
      <c r="C39" s="212" t="s">
        <v>5297</v>
      </c>
      <c r="H39" s="193">
        <v>64</v>
      </c>
      <c r="I39" s="194" t="s">
        <v>2494</v>
      </c>
    </row>
    <row r="40" spans="1:9" ht="25.5" x14ac:dyDescent="0.2">
      <c r="A40" s="212" t="s">
        <v>2237</v>
      </c>
      <c r="B40" s="212" t="s">
        <v>40</v>
      </c>
      <c r="C40" s="212" t="s">
        <v>5297</v>
      </c>
      <c r="E40" s="207" t="s">
        <v>41</v>
      </c>
      <c r="F40" s="234" t="s">
        <v>864</v>
      </c>
      <c r="H40" s="193">
        <v>128</v>
      </c>
      <c r="I40" s="194" t="s">
        <v>2461</v>
      </c>
    </row>
    <row r="41" spans="1:9" ht="25.5" x14ac:dyDescent="0.2">
      <c r="A41" s="212" t="s">
        <v>2239</v>
      </c>
      <c r="B41" s="212" t="s">
        <v>40</v>
      </c>
      <c r="C41" s="212" t="s">
        <v>5297</v>
      </c>
      <c r="E41" s="207" t="s">
        <v>41</v>
      </c>
      <c r="F41" s="234" t="s">
        <v>5303</v>
      </c>
      <c r="H41" s="193">
        <v>128</v>
      </c>
      <c r="I41" s="194" t="s">
        <v>2461</v>
      </c>
    </row>
    <row r="42" spans="1:9" x14ac:dyDescent="0.2">
      <c r="A42" s="212" t="s">
        <v>2497</v>
      </c>
      <c r="B42" s="212" t="s">
        <v>40</v>
      </c>
      <c r="C42" s="212" t="s">
        <v>5297</v>
      </c>
      <c r="E42" s="207"/>
      <c r="H42" s="193">
        <v>128</v>
      </c>
      <c r="I42" s="194" t="s">
        <v>2498</v>
      </c>
    </row>
    <row r="43" spans="1:9" x14ac:dyDescent="0.2">
      <c r="A43" s="212" t="s">
        <v>2499</v>
      </c>
      <c r="B43" s="212" t="s">
        <v>40</v>
      </c>
      <c r="C43" s="212" t="s">
        <v>5297</v>
      </c>
      <c r="H43" s="193">
        <v>64</v>
      </c>
      <c r="I43" s="194" t="s">
        <v>2498</v>
      </c>
    </row>
  </sheetData>
  <mergeCells count="1">
    <mergeCell ref="B1:I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519C0-B990-4DB2-9FC5-CE1322FA7C53}">
  <dimension ref="A1:H23"/>
  <sheetViews>
    <sheetView workbookViewId="0">
      <selection activeCell="E15" sqref="E15"/>
    </sheetView>
  </sheetViews>
  <sheetFormatPr defaultColWidth="9.140625" defaultRowHeight="12.75" customHeight="1" x14ac:dyDescent="0.2"/>
  <cols>
    <col min="1" max="1" width="37.42578125" style="82" bestFit="1" customWidth="1"/>
    <col min="2" max="2" width="23.42578125" style="82" bestFit="1" customWidth="1"/>
    <col min="3" max="3" width="9.140625" style="82"/>
    <col min="4" max="4" width="15.42578125" style="82" bestFit="1" customWidth="1"/>
    <col min="5" max="5" width="36.85546875" style="83" bestFit="1" customWidth="1"/>
    <col min="6" max="6" width="25.140625" style="82" bestFit="1" customWidth="1"/>
    <col min="7" max="7" width="16.42578125" style="82" bestFit="1" customWidth="1"/>
    <col min="8" max="8" width="147.85546875" style="82" bestFit="1" customWidth="1"/>
    <col min="9" max="16384" width="9.140625" style="82"/>
  </cols>
  <sheetData>
    <row r="1" spans="1:8" ht="12.75" customHeight="1" x14ac:dyDescent="0.2">
      <c r="A1" s="81" t="s">
        <v>32</v>
      </c>
      <c r="B1" s="81" t="s">
        <v>33</v>
      </c>
      <c r="C1" s="81" t="s">
        <v>34</v>
      </c>
      <c r="D1" s="81" t="s">
        <v>3</v>
      </c>
      <c r="E1" s="84" t="s">
        <v>35</v>
      </c>
      <c r="F1" s="81" t="s">
        <v>36</v>
      </c>
      <c r="G1" s="84" t="s">
        <v>37</v>
      </c>
      <c r="H1" s="81" t="s">
        <v>38</v>
      </c>
    </row>
    <row r="2" spans="1:8" ht="12.75" customHeight="1" x14ac:dyDescent="0.2">
      <c r="A2" s="82" t="s">
        <v>1084</v>
      </c>
      <c r="B2" s="82" t="s">
        <v>40</v>
      </c>
      <c r="C2" s="82" t="s">
        <v>41</v>
      </c>
      <c r="D2" s="82" t="s">
        <v>41</v>
      </c>
      <c r="E2" s="83" t="s">
        <v>1665</v>
      </c>
      <c r="G2" s="83"/>
      <c r="H2" s="82" t="s">
        <v>2559</v>
      </c>
    </row>
    <row r="3" spans="1:8" ht="12.75" customHeight="1" x14ac:dyDescent="0.2">
      <c r="A3" s="82" t="s">
        <v>2560</v>
      </c>
      <c r="B3" s="82" t="s">
        <v>40</v>
      </c>
      <c r="C3" s="82" t="s">
        <v>41</v>
      </c>
      <c r="D3" s="82" t="s">
        <v>41</v>
      </c>
      <c r="E3" s="83" t="s">
        <v>2561</v>
      </c>
      <c r="G3" s="83">
        <v>64</v>
      </c>
      <c r="H3" s="82" t="s">
        <v>2562</v>
      </c>
    </row>
    <row r="4" spans="1:8" ht="12.75" customHeight="1" x14ac:dyDescent="0.2">
      <c r="A4" s="82" t="s">
        <v>38</v>
      </c>
      <c r="B4" s="82" t="s">
        <v>40</v>
      </c>
      <c r="D4" s="82" t="s">
        <v>41</v>
      </c>
      <c r="E4" s="83" t="s">
        <v>2563</v>
      </c>
      <c r="G4" s="83">
        <v>64</v>
      </c>
      <c r="H4" s="82" t="s">
        <v>2564</v>
      </c>
    </row>
    <row r="5" spans="1:8" ht="12.75" customHeight="1" x14ac:dyDescent="0.2">
      <c r="A5" s="82" t="s">
        <v>1092</v>
      </c>
      <c r="B5" s="82" t="s">
        <v>40</v>
      </c>
      <c r="C5" s="82" t="s">
        <v>41</v>
      </c>
      <c r="D5" s="82" t="s">
        <v>41</v>
      </c>
      <c r="E5" s="83" t="s">
        <v>2565</v>
      </c>
      <c r="G5" s="83">
        <v>128</v>
      </c>
      <c r="H5" s="82" t="s">
        <v>2566</v>
      </c>
    </row>
    <row r="6" spans="1:8" ht="12.75" customHeight="1" x14ac:dyDescent="0.2">
      <c r="A6" s="82" t="s">
        <v>1090</v>
      </c>
      <c r="B6" s="82" t="s">
        <v>40</v>
      </c>
      <c r="C6" s="82" t="s">
        <v>41</v>
      </c>
      <c r="D6" s="82" t="s">
        <v>41</v>
      </c>
      <c r="E6" s="83" t="s">
        <v>2567</v>
      </c>
      <c r="G6" s="83">
        <v>128</v>
      </c>
      <c r="H6" s="82" t="s">
        <v>2566</v>
      </c>
    </row>
    <row r="7" spans="1:8" ht="12.75" customHeight="1" x14ac:dyDescent="0.2">
      <c r="A7" s="82" t="s">
        <v>2568</v>
      </c>
      <c r="B7" s="82" t="s">
        <v>40</v>
      </c>
      <c r="D7" s="82" t="s">
        <v>41</v>
      </c>
      <c r="E7" s="83" t="s">
        <v>2569</v>
      </c>
      <c r="G7" s="83">
        <v>64</v>
      </c>
      <c r="H7" s="82" t="s">
        <v>2570</v>
      </c>
    </row>
    <row r="8" spans="1:8" ht="12.75" customHeight="1" x14ac:dyDescent="0.2">
      <c r="A8" s="82" t="s">
        <v>2571</v>
      </c>
      <c r="B8" s="82" t="s">
        <v>40</v>
      </c>
      <c r="D8" s="82" t="s">
        <v>41</v>
      </c>
      <c r="E8" s="83" t="s">
        <v>2567</v>
      </c>
      <c r="G8" s="83">
        <v>128</v>
      </c>
      <c r="H8" s="82" t="s">
        <v>2570</v>
      </c>
    </row>
    <row r="9" spans="1:8" ht="12.75" customHeight="1" x14ac:dyDescent="0.2">
      <c r="A9" s="82" t="s">
        <v>2572</v>
      </c>
      <c r="B9" s="82" t="s">
        <v>40</v>
      </c>
      <c r="G9" s="83">
        <v>128</v>
      </c>
      <c r="H9" s="82" t="s">
        <v>2573</v>
      </c>
    </row>
    <row r="10" spans="1:8" ht="12.75" customHeight="1" x14ac:dyDescent="0.2">
      <c r="A10" s="82" t="s">
        <v>2574</v>
      </c>
      <c r="B10" s="82" t="s">
        <v>40</v>
      </c>
      <c r="G10" s="83">
        <v>128</v>
      </c>
      <c r="H10" s="82" t="s">
        <v>2573</v>
      </c>
    </row>
    <row r="11" spans="1:8" ht="12.75" customHeight="1" x14ac:dyDescent="0.2">
      <c r="A11" s="82" t="s">
        <v>75</v>
      </c>
      <c r="B11" s="82" t="s">
        <v>1559</v>
      </c>
      <c r="C11" s="82" t="s">
        <v>41</v>
      </c>
      <c r="D11" s="82" t="s">
        <v>41</v>
      </c>
      <c r="E11" s="83" t="s">
        <v>2575</v>
      </c>
      <c r="G11" s="83"/>
      <c r="H11" s="82" t="s">
        <v>75</v>
      </c>
    </row>
    <row r="12" spans="1:8" ht="12.75" customHeight="1" x14ac:dyDescent="0.2">
      <c r="A12" s="82" t="s">
        <v>718</v>
      </c>
      <c r="B12" s="82" t="s">
        <v>258</v>
      </c>
      <c r="C12" s="82" t="s">
        <v>41</v>
      </c>
      <c r="D12" s="82" t="s">
        <v>41</v>
      </c>
      <c r="E12" s="83" t="s">
        <v>2576</v>
      </c>
      <c r="F12" s="82" t="s">
        <v>680</v>
      </c>
      <c r="G12" s="83"/>
      <c r="H12" s="82" t="s">
        <v>2577</v>
      </c>
    </row>
    <row r="13" spans="1:8" ht="12.75" customHeight="1" x14ac:dyDescent="0.2">
      <c r="A13" s="82" t="s">
        <v>721</v>
      </c>
      <c r="B13" s="82" t="s">
        <v>258</v>
      </c>
      <c r="C13" s="82" t="s">
        <v>41</v>
      </c>
      <c r="D13" s="82" t="s">
        <v>41</v>
      </c>
      <c r="E13" s="83" t="s">
        <v>2578</v>
      </c>
      <c r="F13" s="82" t="s">
        <v>680</v>
      </c>
      <c r="G13" s="83"/>
      <c r="H13" s="82" t="s">
        <v>2579</v>
      </c>
    </row>
    <row r="14" spans="1:8" ht="12.75" customHeight="1" x14ac:dyDescent="0.2">
      <c r="A14" s="82" t="s">
        <v>2580</v>
      </c>
      <c r="B14" s="82" t="s">
        <v>46</v>
      </c>
      <c r="F14" s="77" t="str">
        <f>HYPERLINK("#'OMS.Enumerations'!A60","CostCenter: Default")</f>
        <v>CostCenter: Default</v>
      </c>
      <c r="G14" s="83" t="s">
        <v>48</v>
      </c>
      <c r="H14" s="82" t="s">
        <v>2581</v>
      </c>
    </row>
    <row r="15" spans="1:8" ht="12.75" customHeight="1" x14ac:dyDescent="0.2">
      <c r="A15" s="82" t="s">
        <v>2582</v>
      </c>
      <c r="B15" s="82" t="s">
        <v>262</v>
      </c>
      <c r="D15" s="82" t="s">
        <v>41</v>
      </c>
      <c r="E15" s="83">
        <v>2600000</v>
      </c>
      <c r="F15" s="82" t="s">
        <v>263</v>
      </c>
      <c r="G15" s="83"/>
      <c r="H15" s="82" t="s">
        <v>2583</v>
      </c>
    </row>
    <row r="16" spans="1:8" ht="12.75" customHeight="1" x14ac:dyDescent="0.2">
      <c r="A16" s="82" t="s">
        <v>245</v>
      </c>
      <c r="B16" s="82" t="s">
        <v>46</v>
      </c>
      <c r="C16" s="82" t="s">
        <v>41</v>
      </c>
      <c r="D16" s="82" t="s">
        <v>41</v>
      </c>
      <c r="E16" s="83" t="s">
        <v>246</v>
      </c>
      <c r="F16" s="77" t="str">
        <f>HYPERLINK("#'OMS.Enumerations'!A63","Currency: AED, AFN, ALL ...")</f>
        <v>Currency: AED, AFN, ALL ...</v>
      </c>
      <c r="G16" s="83" t="s">
        <v>48</v>
      </c>
      <c r="H16" s="82" t="s">
        <v>2584</v>
      </c>
    </row>
    <row r="17" spans="1:8" ht="12.75" customHeight="1" x14ac:dyDescent="0.2">
      <c r="A17" s="82" t="s">
        <v>2585</v>
      </c>
      <c r="B17" s="82" t="s">
        <v>40</v>
      </c>
      <c r="E17" s="83">
        <v>1</v>
      </c>
      <c r="G17" s="83">
        <v>64</v>
      </c>
      <c r="H17" s="82" t="s">
        <v>2586</v>
      </c>
    </row>
    <row r="18" spans="1:8" ht="12.75" customHeight="1" x14ac:dyDescent="0.2">
      <c r="A18" s="82" t="s">
        <v>2587</v>
      </c>
      <c r="B18" s="82" t="s">
        <v>1559</v>
      </c>
      <c r="E18" s="83" t="s">
        <v>2575</v>
      </c>
      <c r="G18" s="83"/>
      <c r="H18" s="82" t="s">
        <v>75</v>
      </c>
    </row>
    <row r="19" spans="1:8" ht="12.75" customHeight="1" x14ac:dyDescent="0.2">
      <c r="A19" s="82" t="s">
        <v>2588</v>
      </c>
      <c r="B19" s="82" t="s">
        <v>262</v>
      </c>
      <c r="E19" s="83">
        <v>100000</v>
      </c>
      <c r="F19" s="82" t="s">
        <v>263</v>
      </c>
      <c r="G19" s="83"/>
      <c r="H19" s="82" t="s">
        <v>2589</v>
      </c>
    </row>
    <row r="20" spans="1:8" ht="12.75" customHeight="1" x14ac:dyDescent="0.2">
      <c r="A20" s="82" t="s">
        <v>416</v>
      </c>
      <c r="B20" s="82" t="s">
        <v>40</v>
      </c>
      <c r="E20" s="83" t="s">
        <v>2590</v>
      </c>
      <c r="G20" s="83">
        <v>128</v>
      </c>
      <c r="H20" s="82" t="s">
        <v>2591</v>
      </c>
    </row>
    <row r="21" spans="1:8" ht="12.75" customHeight="1" x14ac:dyDescent="0.2">
      <c r="A21" s="82" t="s">
        <v>723</v>
      </c>
      <c r="B21" s="82" t="s">
        <v>40</v>
      </c>
      <c r="E21" s="83" t="s">
        <v>1411</v>
      </c>
      <c r="G21" s="83">
        <v>128</v>
      </c>
      <c r="H21" s="82" t="s">
        <v>2591</v>
      </c>
    </row>
    <row r="22" spans="1:8" ht="12.75" customHeight="1" x14ac:dyDescent="0.2">
      <c r="A22" s="82" t="s">
        <v>493</v>
      </c>
      <c r="B22" s="82" t="s">
        <v>40</v>
      </c>
      <c r="G22" s="83">
        <v>64</v>
      </c>
      <c r="H22" s="82" t="s">
        <v>2592</v>
      </c>
    </row>
    <row r="23" spans="1:8" ht="12.75" customHeight="1" x14ac:dyDescent="0.2">
      <c r="A23" s="82" t="s">
        <v>2593</v>
      </c>
      <c r="B23" s="82" t="s">
        <v>46</v>
      </c>
      <c r="F23" s="77" t="str">
        <f>HYPERLINK("#'OMS.Enumerations'!A60","LnCostCenter: Default")</f>
        <v>LnCostCenter: Default</v>
      </c>
      <c r="G23" s="83" t="s">
        <v>48</v>
      </c>
      <c r="H23" s="82" t="s">
        <v>2594</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316B-9694-48AB-8DBF-A6D83C926370}">
  <dimension ref="A1:H24"/>
  <sheetViews>
    <sheetView workbookViewId="0">
      <selection activeCell="A3" sqref="A3"/>
    </sheetView>
  </sheetViews>
  <sheetFormatPr defaultColWidth="9.140625" defaultRowHeight="12.75" x14ac:dyDescent="0.2"/>
  <cols>
    <col min="1" max="1" width="36.42578125" style="86" bestFit="1" customWidth="1"/>
    <col min="2" max="2" width="23.42578125" style="86" bestFit="1" customWidth="1"/>
    <col min="3" max="3" width="9.140625" style="86"/>
    <col min="4" max="4" width="15.140625" style="86" bestFit="1" customWidth="1"/>
    <col min="5" max="5" width="36.42578125" style="87" bestFit="1" customWidth="1"/>
    <col min="6" max="6" width="23.42578125" style="86" bestFit="1" customWidth="1"/>
    <col min="7" max="7" width="16.42578125" style="86" bestFit="1" customWidth="1"/>
    <col min="8" max="8" width="93" style="88" customWidth="1"/>
    <col min="9" max="16384" width="9.140625" style="86"/>
  </cols>
  <sheetData>
    <row r="1" spans="1:8" x14ac:dyDescent="0.2">
      <c r="A1" s="85" t="s">
        <v>32</v>
      </c>
      <c r="B1" s="85" t="s">
        <v>33</v>
      </c>
      <c r="C1" s="85" t="s">
        <v>34</v>
      </c>
      <c r="D1" s="85" t="s">
        <v>3</v>
      </c>
      <c r="E1" s="89" t="s">
        <v>35</v>
      </c>
      <c r="F1" s="85" t="s">
        <v>36</v>
      </c>
      <c r="G1" s="85" t="s">
        <v>37</v>
      </c>
      <c r="H1" s="90" t="s">
        <v>38</v>
      </c>
    </row>
    <row r="2" spans="1:8" x14ac:dyDescent="0.2">
      <c r="A2" s="86" t="s">
        <v>1799</v>
      </c>
      <c r="B2" s="86" t="s">
        <v>40</v>
      </c>
      <c r="D2" s="86" t="s">
        <v>41</v>
      </c>
      <c r="E2" s="87" t="s">
        <v>1411</v>
      </c>
      <c r="G2" s="87"/>
      <c r="H2" s="88" t="s">
        <v>2690</v>
      </c>
    </row>
    <row r="3" spans="1:8" x14ac:dyDescent="0.2">
      <c r="A3" s="86" t="s">
        <v>1421</v>
      </c>
      <c r="B3" s="86" t="s">
        <v>40</v>
      </c>
      <c r="D3" s="86" t="s">
        <v>41</v>
      </c>
      <c r="E3" s="87" t="s">
        <v>1414</v>
      </c>
      <c r="G3" s="87">
        <v>128</v>
      </c>
      <c r="H3" s="88" t="s">
        <v>2690</v>
      </c>
    </row>
    <row r="4" spans="1:8" ht="25.5" x14ac:dyDescent="0.2">
      <c r="A4" s="86" t="s">
        <v>2691</v>
      </c>
      <c r="B4" s="86" t="s">
        <v>40</v>
      </c>
      <c r="D4" s="86" t="s">
        <v>41</v>
      </c>
      <c r="E4" s="87" t="s">
        <v>1544</v>
      </c>
      <c r="G4" s="87"/>
      <c r="H4" s="88" t="s">
        <v>2692</v>
      </c>
    </row>
    <row r="5" spans="1:8" ht="25.5" x14ac:dyDescent="0.2">
      <c r="A5" s="86" t="s">
        <v>2693</v>
      </c>
      <c r="B5" s="86" t="s">
        <v>40</v>
      </c>
      <c r="D5" s="86" t="s">
        <v>41</v>
      </c>
      <c r="E5" s="87" t="s">
        <v>1546</v>
      </c>
      <c r="G5" s="87">
        <v>128</v>
      </c>
      <c r="H5" s="88" t="s">
        <v>2692</v>
      </c>
    </row>
    <row r="6" spans="1:8" x14ac:dyDescent="0.2">
      <c r="A6" s="86" t="s">
        <v>1732</v>
      </c>
      <c r="B6" s="86" t="s">
        <v>40</v>
      </c>
      <c r="C6" s="86" t="s">
        <v>41</v>
      </c>
      <c r="D6" s="86" t="s">
        <v>41</v>
      </c>
      <c r="E6" s="87" t="s">
        <v>2460</v>
      </c>
      <c r="G6" s="87">
        <v>64</v>
      </c>
      <c r="H6" s="88" t="s">
        <v>2694</v>
      </c>
    </row>
    <row r="7" spans="1:8" x14ac:dyDescent="0.2">
      <c r="A7" s="86" t="s">
        <v>1734</v>
      </c>
      <c r="B7" s="86" t="s">
        <v>40</v>
      </c>
      <c r="C7" s="86" t="s">
        <v>41</v>
      </c>
      <c r="D7" s="86" t="s">
        <v>41</v>
      </c>
      <c r="E7" s="87" t="s">
        <v>1411</v>
      </c>
      <c r="G7" s="87">
        <v>64</v>
      </c>
      <c r="H7" s="88" t="s">
        <v>2695</v>
      </c>
    </row>
    <row r="8" spans="1:8" x14ac:dyDescent="0.2">
      <c r="A8" s="86" t="s">
        <v>723</v>
      </c>
      <c r="B8" s="86" t="s">
        <v>40</v>
      </c>
      <c r="C8" s="86" t="s">
        <v>41</v>
      </c>
      <c r="D8" s="86" t="s">
        <v>41</v>
      </c>
      <c r="E8" s="87" t="s">
        <v>1411</v>
      </c>
      <c r="G8" s="87">
        <v>128</v>
      </c>
      <c r="H8" s="88" t="s">
        <v>2696</v>
      </c>
    </row>
    <row r="9" spans="1:8" x14ac:dyDescent="0.2">
      <c r="A9" s="86" t="s">
        <v>416</v>
      </c>
      <c r="B9" s="86" t="s">
        <v>40</v>
      </c>
      <c r="C9" s="86" t="s">
        <v>41</v>
      </c>
      <c r="D9" s="86" t="s">
        <v>41</v>
      </c>
      <c r="E9" s="87" t="s">
        <v>2697</v>
      </c>
      <c r="G9" s="87">
        <v>128</v>
      </c>
      <c r="H9" s="88" t="s">
        <v>2696</v>
      </c>
    </row>
    <row r="10" spans="1:8" x14ac:dyDescent="0.2">
      <c r="A10" s="86" t="s">
        <v>2698</v>
      </c>
      <c r="B10" s="86" t="s">
        <v>262</v>
      </c>
      <c r="D10" s="86" t="s">
        <v>41</v>
      </c>
      <c r="E10" s="87">
        <v>10000</v>
      </c>
      <c r="F10" s="86" t="s">
        <v>263</v>
      </c>
      <c r="G10" s="87"/>
      <c r="H10" s="88" t="s">
        <v>2699</v>
      </c>
    </row>
    <row r="11" spans="1:8" x14ac:dyDescent="0.2">
      <c r="A11" s="86" t="s">
        <v>2700</v>
      </c>
      <c r="B11" s="86" t="s">
        <v>46</v>
      </c>
      <c r="D11" s="86" t="s">
        <v>41</v>
      </c>
      <c r="E11" s="87" t="s">
        <v>498</v>
      </c>
      <c r="F11" s="86" t="s">
        <v>47</v>
      </c>
      <c r="G11" s="87" t="s">
        <v>48</v>
      </c>
      <c r="H11" s="88" t="s">
        <v>2701</v>
      </c>
    </row>
    <row r="12" spans="1:8" x14ac:dyDescent="0.2">
      <c r="A12" s="86" t="s">
        <v>2702</v>
      </c>
      <c r="B12" s="86" t="s">
        <v>258</v>
      </c>
      <c r="D12" s="86" t="s">
        <v>41</v>
      </c>
      <c r="E12" s="87">
        <v>20230201</v>
      </c>
      <c r="F12" s="86" t="s">
        <v>719</v>
      </c>
      <c r="G12" s="87"/>
      <c r="H12" s="88" t="s">
        <v>2703</v>
      </c>
    </row>
    <row r="13" spans="1:8" x14ac:dyDescent="0.2">
      <c r="A13" s="86" t="s">
        <v>2704</v>
      </c>
      <c r="B13" s="86" t="s">
        <v>258</v>
      </c>
      <c r="D13" s="86" t="s">
        <v>41</v>
      </c>
      <c r="E13" s="87">
        <v>20250201</v>
      </c>
      <c r="F13" s="86" t="s">
        <v>719</v>
      </c>
      <c r="G13" s="87"/>
      <c r="H13" s="88" t="s">
        <v>2705</v>
      </c>
    </row>
    <row r="14" spans="1:8" x14ac:dyDescent="0.2">
      <c r="A14" s="86" t="s">
        <v>2470</v>
      </c>
      <c r="B14" s="86" t="s">
        <v>258</v>
      </c>
      <c r="D14" s="86" t="s">
        <v>41</v>
      </c>
      <c r="E14" s="87">
        <v>20250801</v>
      </c>
      <c r="F14" s="86" t="s">
        <v>719</v>
      </c>
      <c r="G14" s="87"/>
      <c r="H14" s="88" t="s">
        <v>2706</v>
      </c>
    </row>
    <row r="15" spans="1:8" x14ac:dyDescent="0.2">
      <c r="A15" s="86" t="s">
        <v>2707</v>
      </c>
      <c r="B15" s="86" t="s">
        <v>40</v>
      </c>
      <c r="G15" s="87">
        <v>64</v>
      </c>
      <c r="H15" s="88" t="s">
        <v>2708</v>
      </c>
    </row>
    <row r="16" spans="1:8" x14ac:dyDescent="0.2">
      <c r="A16" s="86" t="s">
        <v>2709</v>
      </c>
      <c r="B16" s="86" t="s">
        <v>40</v>
      </c>
      <c r="G16" s="87">
        <v>64</v>
      </c>
      <c r="H16" s="88" t="s">
        <v>2710</v>
      </c>
    </row>
    <row r="17" spans="1:8" x14ac:dyDescent="0.2">
      <c r="A17" s="86" t="s">
        <v>2711</v>
      </c>
      <c r="B17" s="86" t="s">
        <v>40</v>
      </c>
      <c r="G17" s="87">
        <v>64</v>
      </c>
      <c r="H17" s="88" t="s">
        <v>2710</v>
      </c>
    </row>
    <row r="18" spans="1:8" x14ac:dyDescent="0.2">
      <c r="A18" s="86" t="s">
        <v>2712</v>
      </c>
      <c r="B18" s="86" t="s">
        <v>40</v>
      </c>
      <c r="G18" s="87">
        <v>128</v>
      </c>
      <c r="H18" s="88" t="s">
        <v>2710</v>
      </c>
    </row>
    <row r="19" spans="1:8" x14ac:dyDescent="0.2">
      <c r="A19" s="86" t="s">
        <v>2713</v>
      </c>
      <c r="B19" s="86" t="s">
        <v>40</v>
      </c>
      <c r="G19" s="87">
        <v>128</v>
      </c>
      <c r="H19" s="88" t="s">
        <v>2710</v>
      </c>
    </row>
    <row r="20" spans="1:8" x14ac:dyDescent="0.2">
      <c r="A20" s="86" t="s">
        <v>2714</v>
      </c>
      <c r="B20" s="86" t="s">
        <v>40</v>
      </c>
      <c r="G20" s="87">
        <v>128</v>
      </c>
      <c r="H20" s="88" t="s">
        <v>2715</v>
      </c>
    </row>
    <row r="21" spans="1:8" x14ac:dyDescent="0.2">
      <c r="A21" s="86" t="s">
        <v>2716</v>
      </c>
      <c r="B21" s="86" t="s">
        <v>40</v>
      </c>
      <c r="G21" s="87">
        <v>128</v>
      </c>
      <c r="H21" s="88" t="s">
        <v>2715</v>
      </c>
    </row>
    <row r="22" spans="1:8" x14ac:dyDescent="0.2">
      <c r="A22" s="86" t="s">
        <v>2717</v>
      </c>
      <c r="B22" s="86" t="s">
        <v>262</v>
      </c>
      <c r="F22" s="86" t="s">
        <v>263</v>
      </c>
      <c r="G22" s="87"/>
      <c r="H22" s="88" t="s">
        <v>2718</v>
      </c>
    </row>
    <row r="23" spans="1:8" x14ac:dyDescent="0.2">
      <c r="A23" s="86" t="s">
        <v>2719</v>
      </c>
      <c r="B23" s="86" t="s">
        <v>46</v>
      </c>
      <c r="F23" s="86" t="s">
        <v>47</v>
      </c>
      <c r="G23" s="87" t="s">
        <v>48</v>
      </c>
      <c r="H23" s="88" t="s">
        <v>2720</v>
      </c>
    </row>
    <row r="24" spans="1:8" x14ac:dyDescent="0.2">
      <c r="A24" s="86" t="s">
        <v>2721</v>
      </c>
      <c r="B24" s="86" t="s">
        <v>40</v>
      </c>
      <c r="G24" s="87">
        <v>64</v>
      </c>
      <c r="H24" s="88" t="s">
        <v>2722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F0B2B-4D2E-4335-90F2-667D623D4420}">
  <dimension ref="A1:H22"/>
  <sheetViews>
    <sheetView workbookViewId="0">
      <selection activeCell="A16" sqref="A16:XFD16"/>
    </sheetView>
  </sheetViews>
  <sheetFormatPr defaultColWidth="9.140625" defaultRowHeight="12.75" x14ac:dyDescent="0.2"/>
  <cols>
    <col min="1" max="1" width="30.85546875" style="86" customWidth="1"/>
    <col min="2" max="2" width="24.42578125" style="86" customWidth="1"/>
    <col min="3" max="3" width="10.5703125" style="86" customWidth="1"/>
    <col min="4" max="4" width="15.140625" style="86" bestFit="1" customWidth="1"/>
    <col min="5" max="5" width="23.85546875" style="87" bestFit="1" customWidth="1"/>
    <col min="6" max="6" width="25.7109375" style="88" customWidth="1"/>
    <col min="7" max="7" width="17.140625" style="86" customWidth="1"/>
    <col min="8" max="8" width="70.5703125" style="88" customWidth="1"/>
    <col min="9" max="16384" width="9.140625" style="86"/>
  </cols>
  <sheetData>
    <row r="1" spans="1:8" x14ac:dyDescent="0.2">
      <c r="A1" s="91" t="s">
        <v>32</v>
      </c>
      <c r="B1" s="91" t="s">
        <v>33</v>
      </c>
      <c r="C1" s="91" t="s">
        <v>34</v>
      </c>
      <c r="D1" s="85" t="s">
        <v>3</v>
      </c>
      <c r="E1" s="89" t="s">
        <v>35</v>
      </c>
      <c r="F1" s="92" t="s">
        <v>36</v>
      </c>
      <c r="G1" s="91" t="s">
        <v>37</v>
      </c>
      <c r="H1" s="92" t="s">
        <v>38</v>
      </c>
    </row>
    <row r="2" spans="1:8" x14ac:dyDescent="0.2">
      <c r="A2" s="86" t="s">
        <v>95</v>
      </c>
      <c r="B2" s="86" t="s">
        <v>40</v>
      </c>
      <c r="C2" s="86" t="s">
        <v>41</v>
      </c>
      <c r="D2" s="86" t="s">
        <v>41</v>
      </c>
      <c r="E2" s="87" t="s">
        <v>864</v>
      </c>
      <c r="F2" s="88" t="s">
        <v>820</v>
      </c>
      <c r="G2" s="86" t="s">
        <v>821</v>
      </c>
      <c r="H2" s="88" t="s">
        <v>2723</v>
      </c>
    </row>
    <row r="3" spans="1:8" x14ac:dyDescent="0.2">
      <c r="A3" s="86" t="s">
        <v>183</v>
      </c>
      <c r="B3" s="86" t="s">
        <v>40</v>
      </c>
      <c r="C3" s="86" t="s">
        <v>41</v>
      </c>
      <c r="D3" s="86" t="s">
        <v>41</v>
      </c>
      <c r="E3" s="87" t="s">
        <v>1540</v>
      </c>
      <c r="F3" s="88" t="s">
        <v>820</v>
      </c>
      <c r="G3" s="86" t="s">
        <v>821</v>
      </c>
      <c r="H3" s="88" t="s">
        <v>2724</v>
      </c>
    </row>
    <row r="4" spans="1:8" x14ac:dyDescent="0.2">
      <c r="A4" s="86" t="s">
        <v>1090</v>
      </c>
      <c r="B4" s="86" t="s">
        <v>40</v>
      </c>
      <c r="C4" s="86" t="s">
        <v>41</v>
      </c>
      <c r="D4" s="86" t="s">
        <v>41</v>
      </c>
      <c r="E4" s="87" t="s">
        <v>864</v>
      </c>
      <c r="F4" s="88" t="s">
        <v>820</v>
      </c>
      <c r="G4" s="86" t="s">
        <v>821</v>
      </c>
      <c r="H4" s="88" t="s">
        <v>1091</v>
      </c>
    </row>
    <row r="5" spans="1:8" x14ac:dyDescent="0.2">
      <c r="A5" s="86" t="s">
        <v>1092</v>
      </c>
      <c r="B5" s="86" t="s">
        <v>40</v>
      </c>
      <c r="C5" s="86" t="s">
        <v>41</v>
      </c>
      <c r="D5" s="86" t="s">
        <v>41</v>
      </c>
      <c r="E5" s="87" t="s">
        <v>1540</v>
      </c>
      <c r="F5" s="88" t="s">
        <v>820</v>
      </c>
      <c r="G5" s="86" t="s">
        <v>821</v>
      </c>
      <c r="H5" s="88" t="s">
        <v>2725</v>
      </c>
    </row>
    <row r="6" spans="1:8" x14ac:dyDescent="0.2">
      <c r="A6" s="86" t="s">
        <v>1112</v>
      </c>
      <c r="B6" s="86" t="s">
        <v>40</v>
      </c>
      <c r="C6" s="86" t="s">
        <v>41</v>
      </c>
      <c r="D6" s="86" t="s">
        <v>41</v>
      </c>
      <c r="E6" s="87">
        <v>1</v>
      </c>
      <c r="F6" s="88" t="s">
        <v>820</v>
      </c>
      <c r="G6" s="86" t="s">
        <v>824</v>
      </c>
      <c r="H6" s="88" t="s">
        <v>1112</v>
      </c>
    </row>
    <row r="7" spans="1:8" ht="38.25" x14ac:dyDescent="0.2">
      <c r="A7" s="86" t="s">
        <v>2220</v>
      </c>
      <c r="B7" s="86" t="s">
        <v>46</v>
      </c>
      <c r="C7" s="86" t="s">
        <v>41</v>
      </c>
      <c r="D7" s="86" t="s">
        <v>41</v>
      </c>
      <c r="E7" s="87" t="s">
        <v>20</v>
      </c>
      <c r="F7" s="28" t="str">
        <f>HYPERLINK("#'OMS.Enumerations'!A3","OrderType: Purchase Order, Sales Order, Deployment Order ...")</f>
        <v>OrderType: Purchase Order, Sales Order, Deployment Order ...</v>
      </c>
      <c r="G7" s="86" t="s">
        <v>48</v>
      </c>
      <c r="H7" s="88" t="s">
        <v>2726</v>
      </c>
    </row>
    <row r="8" spans="1:8" ht="25.5" x14ac:dyDescent="0.2">
      <c r="A8" s="86" t="s">
        <v>2727</v>
      </c>
      <c r="B8" s="86" t="s">
        <v>40</v>
      </c>
      <c r="C8" s="86" t="s">
        <v>71</v>
      </c>
      <c r="F8" s="88" t="s">
        <v>820</v>
      </c>
      <c r="G8" s="86" t="s">
        <v>824</v>
      </c>
      <c r="H8" s="88" t="s">
        <v>2728</v>
      </c>
    </row>
    <row r="9" spans="1:8" ht="38.25" x14ac:dyDescent="0.2">
      <c r="A9" s="86" t="s">
        <v>1202</v>
      </c>
      <c r="B9" s="86" t="s">
        <v>40</v>
      </c>
      <c r="C9" s="86" t="s">
        <v>71</v>
      </c>
      <c r="F9" s="88" t="s">
        <v>820</v>
      </c>
      <c r="G9" s="86" t="s">
        <v>824</v>
      </c>
      <c r="H9" s="88" t="s">
        <v>2729</v>
      </c>
    </row>
    <row r="10" spans="1:8" ht="38.25" x14ac:dyDescent="0.2">
      <c r="A10" s="86" t="s">
        <v>1197</v>
      </c>
      <c r="B10" s="86" t="s">
        <v>40</v>
      </c>
      <c r="C10" s="86" t="s">
        <v>71</v>
      </c>
      <c r="F10" s="88" t="s">
        <v>820</v>
      </c>
      <c r="G10" s="86" t="s">
        <v>824</v>
      </c>
      <c r="H10" s="88" t="s">
        <v>2730</v>
      </c>
    </row>
    <row r="11" spans="1:8" x14ac:dyDescent="0.2">
      <c r="A11" s="86" t="s">
        <v>2731</v>
      </c>
      <c r="B11" s="86" t="s">
        <v>40</v>
      </c>
      <c r="C11" s="86" t="s">
        <v>820</v>
      </c>
      <c r="F11" s="88" t="s">
        <v>820</v>
      </c>
      <c r="G11" s="86" t="s">
        <v>824</v>
      </c>
      <c r="H11" s="88" t="s">
        <v>2732</v>
      </c>
    </row>
    <row r="12" spans="1:8" x14ac:dyDescent="0.2">
      <c r="A12" s="86" t="s">
        <v>2733</v>
      </c>
      <c r="B12" s="86" t="s">
        <v>258</v>
      </c>
      <c r="C12" s="86" t="s">
        <v>41</v>
      </c>
      <c r="D12" s="86" t="s">
        <v>41</v>
      </c>
      <c r="E12" s="87" t="s">
        <v>1679</v>
      </c>
      <c r="F12" s="88" t="s">
        <v>680</v>
      </c>
      <c r="G12" s="86" t="s">
        <v>820</v>
      </c>
      <c r="H12" s="88" t="s">
        <v>2734</v>
      </c>
    </row>
    <row r="13" spans="1:8" ht="25.5" x14ac:dyDescent="0.2">
      <c r="A13" s="86" t="s">
        <v>2735</v>
      </c>
      <c r="B13" s="86" t="s">
        <v>60</v>
      </c>
      <c r="C13" s="86" t="s">
        <v>71</v>
      </c>
      <c r="F13" s="88" t="s">
        <v>61</v>
      </c>
      <c r="G13" s="86" t="s">
        <v>820</v>
      </c>
      <c r="H13" s="88" t="s">
        <v>2736</v>
      </c>
    </row>
    <row r="14" spans="1:8" ht="25.5" x14ac:dyDescent="0.2">
      <c r="A14" s="86" t="s">
        <v>2737</v>
      </c>
      <c r="B14" s="86" t="s">
        <v>40</v>
      </c>
      <c r="C14" s="86" t="s">
        <v>71</v>
      </c>
      <c r="F14" s="88" t="s">
        <v>820</v>
      </c>
      <c r="G14" s="86" t="s">
        <v>824</v>
      </c>
      <c r="H14" s="88" t="s">
        <v>2738</v>
      </c>
    </row>
    <row r="15" spans="1:8" ht="25.5" x14ac:dyDescent="0.2">
      <c r="A15" s="86" t="s">
        <v>2739</v>
      </c>
      <c r="B15" s="86" t="s">
        <v>40</v>
      </c>
      <c r="C15" s="86" t="s">
        <v>71</v>
      </c>
      <c r="F15" s="88" t="s">
        <v>820</v>
      </c>
      <c r="G15" s="86" t="s">
        <v>824</v>
      </c>
      <c r="H15" s="88" t="s">
        <v>2740</v>
      </c>
    </row>
    <row r="16" spans="1:8" x14ac:dyDescent="0.2">
      <c r="A16" s="86" t="s">
        <v>2741</v>
      </c>
      <c r="B16" s="86" t="s">
        <v>40</v>
      </c>
      <c r="C16" s="86" t="s">
        <v>41</v>
      </c>
      <c r="D16" s="86" t="s">
        <v>41</v>
      </c>
      <c r="E16" s="87" t="s">
        <v>2742</v>
      </c>
      <c r="F16" s="88" t="s">
        <v>820</v>
      </c>
      <c r="G16" s="86" t="s">
        <v>1119</v>
      </c>
      <c r="H16" s="88" t="s">
        <v>2741</v>
      </c>
    </row>
    <row r="17" spans="1:8" x14ac:dyDescent="0.2">
      <c r="A17" s="86" t="s">
        <v>2743</v>
      </c>
      <c r="B17" s="86" t="s">
        <v>40</v>
      </c>
      <c r="C17" s="86" t="s">
        <v>820</v>
      </c>
      <c r="F17" s="88" t="s">
        <v>820</v>
      </c>
      <c r="G17" s="86" t="s">
        <v>827</v>
      </c>
      <c r="H17" s="88" t="s">
        <v>2744</v>
      </c>
    </row>
    <row r="18" spans="1:8" ht="25.5" x14ac:dyDescent="0.2">
      <c r="A18" s="86" t="s">
        <v>2745</v>
      </c>
      <c r="B18" s="86" t="s">
        <v>40</v>
      </c>
      <c r="C18" s="86" t="s">
        <v>820</v>
      </c>
      <c r="F18" s="88" t="s">
        <v>820</v>
      </c>
      <c r="G18" s="86" t="s">
        <v>824</v>
      </c>
      <c r="H18" s="88" t="s">
        <v>2746</v>
      </c>
    </row>
    <row r="19" spans="1:8" x14ac:dyDescent="0.2">
      <c r="A19" s="86" t="s">
        <v>2747</v>
      </c>
      <c r="B19" s="86" t="s">
        <v>40</v>
      </c>
      <c r="C19" s="86" t="s">
        <v>820</v>
      </c>
      <c r="F19" s="88" t="s">
        <v>820</v>
      </c>
      <c r="G19" s="86" t="s">
        <v>821</v>
      </c>
      <c r="H19" s="88" t="s">
        <v>2748</v>
      </c>
    </row>
    <row r="20" spans="1:8" x14ac:dyDescent="0.2">
      <c r="A20" s="86" t="s">
        <v>2749</v>
      </c>
      <c r="B20" s="86" t="s">
        <v>40</v>
      </c>
      <c r="C20" s="86" t="s">
        <v>820</v>
      </c>
      <c r="F20" s="88" t="s">
        <v>820</v>
      </c>
      <c r="G20" s="86" t="s">
        <v>824</v>
      </c>
      <c r="H20" s="88" t="s">
        <v>2749</v>
      </c>
    </row>
    <row r="21" spans="1:8" x14ac:dyDescent="0.2">
      <c r="A21" s="86" t="s">
        <v>2750</v>
      </c>
      <c r="B21" s="86" t="s">
        <v>40</v>
      </c>
      <c r="C21" s="86" t="s">
        <v>820</v>
      </c>
      <c r="F21" s="88" t="s">
        <v>820</v>
      </c>
      <c r="G21" s="86" t="s">
        <v>824</v>
      </c>
      <c r="H21" s="88" t="s">
        <v>2751</v>
      </c>
    </row>
    <row r="22" spans="1:8" x14ac:dyDescent="0.2">
      <c r="A22" s="86" t="s">
        <v>990</v>
      </c>
      <c r="B22" s="86" t="s">
        <v>114</v>
      </c>
      <c r="C22" s="86" t="s">
        <v>820</v>
      </c>
      <c r="F22" s="88" t="s">
        <v>115</v>
      </c>
      <c r="G22" s="86" t="s">
        <v>1172</v>
      </c>
      <c r="H22" s="88" t="s">
        <v>2752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0C219-5FD7-4D94-8985-75B6106CE19F}">
  <dimension ref="A1:H15"/>
  <sheetViews>
    <sheetView workbookViewId="0">
      <selection activeCell="B11" sqref="B11"/>
    </sheetView>
  </sheetViews>
  <sheetFormatPr defaultColWidth="9" defaultRowHeight="15" x14ac:dyDescent="0.25"/>
  <cols>
    <col min="1" max="1" width="22.5703125" bestFit="1" customWidth="1"/>
    <col min="2" max="2" width="21.140625" bestFit="1" customWidth="1"/>
    <col min="3" max="3" width="8.85546875" bestFit="1" customWidth="1"/>
    <col min="4" max="4" width="15.140625" bestFit="1" customWidth="1"/>
    <col min="5" max="5" width="13.5703125" bestFit="1" customWidth="1"/>
    <col min="6" max="6" width="37.28515625" bestFit="1" customWidth="1"/>
    <col min="7" max="7" width="15.7109375" bestFit="1" customWidth="1"/>
    <col min="8" max="8" width="81" bestFit="1" customWidth="1"/>
  </cols>
  <sheetData>
    <row r="1" spans="1:8" x14ac:dyDescent="0.25">
      <c r="A1" s="13" t="s">
        <v>32</v>
      </c>
      <c r="B1" s="13" t="s">
        <v>33</v>
      </c>
      <c r="C1" s="13" t="s">
        <v>34</v>
      </c>
      <c r="D1" s="13" t="s">
        <v>3</v>
      </c>
      <c r="E1" s="134" t="s">
        <v>35</v>
      </c>
      <c r="F1" s="13" t="s">
        <v>36</v>
      </c>
      <c r="G1" s="13" t="s">
        <v>37</v>
      </c>
      <c r="H1" s="135" t="s">
        <v>38</v>
      </c>
    </row>
    <row r="2" spans="1:8" x14ac:dyDescent="0.25">
      <c r="A2" t="s">
        <v>2831</v>
      </c>
      <c r="B2" t="s">
        <v>40</v>
      </c>
      <c r="C2" t="s">
        <v>41</v>
      </c>
      <c r="D2" t="s">
        <v>41</v>
      </c>
      <c r="E2" s="136" t="s">
        <v>864</v>
      </c>
      <c r="F2" t="s">
        <v>820</v>
      </c>
      <c r="H2" s="8" t="s">
        <v>2832</v>
      </c>
    </row>
    <row r="3" spans="1:8" x14ac:dyDescent="0.25">
      <c r="A3" t="s">
        <v>2833</v>
      </c>
      <c r="B3" t="s">
        <v>40</v>
      </c>
      <c r="C3" t="s">
        <v>41</v>
      </c>
      <c r="D3" t="s">
        <v>41</v>
      </c>
      <c r="E3" s="136" t="s">
        <v>1540</v>
      </c>
      <c r="F3" t="s">
        <v>820</v>
      </c>
      <c r="H3" s="8" t="s">
        <v>2834</v>
      </c>
    </row>
    <row r="4" spans="1:8" x14ac:dyDescent="0.25">
      <c r="A4" t="s">
        <v>1112</v>
      </c>
      <c r="B4" t="s">
        <v>40</v>
      </c>
      <c r="C4" t="s">
        <v>41</v>
      </c>
      <c r="D4" t="s">
        <v>41</v>
      </c>
      <c r="E4" s="136">
        <v>90994</v>
      </c>
      <c r="F4" t="s">
        <v>820</v>
      </c>
      <c r="H4" s="8" t="s">
        <v>2835</v>
      </c>
    </row>
    <row r="5" spans="1:8" ht="30" x14ac:dyDescent="0.25">
      <c r="A5" t="s">
        <v>2836</v>
      </c>
      <c r="B5" t="s">
        <v>40</v>
      </c>
      <c r="C5" t="s">
        <v>41</v>
      </c>
      <c r="D5" t="s">
        <v>41</v>
      </c>
      <c r="E5" s="136" t="s">
        <v>20</v>
      </c>
      <c r="F5" t="s">
        <v>820</v>
      </c>
      <c r="H5" s="8" t="s">
        <v>2837</v>
      </c>
    </row>
    <row r="6" spans="1:8" ht="30" x14ac:dyDescent="0.25">
      <c r="A6" t="s">
        <v>2838</v>
      </c>
      <c r="B6" t="s">
        <v>271</v>
      </c>
      <c r="C6" t="s">
        <v>820</v>
      </c>
      <c r="E6" s="136"/>
      <c r="F6" t="s">
        <v>61</v>
      </c>
      <c r="G6" t="s">
        <v>820</v>
      </c>
      <c r="H6" s="8" t="s">
        <v>2839</v>
      </c>
    </row>
    <row r="7" spans="1:8" x14ac:dyDescent="0.25">
      <c r="A7" t="s">
        <v>2840</v>
      </c>
      <c r="B7" t="s">
        <v>114</v>
      </c>
      <c r="C7" t="s">
        <v>41</v>
      </c>
      <c r="D7" t="s">
        <v>41</v>
      </c>
      <c r="E7" s="136">
        <v>0</v>
      </c>
      <c r="F7" t="s">
        <v>115</v>
      </c>
      <c r="G7" t="s">
        <v>1172</v>
      </c>
      <c r="H7" s="8" t="s">
        <v>2840</v>
      </c>
    </row>
    <row r="8" spans="1:8" x14ac:dyDescent="0.25">
      <c r="A8" t="s">
        <v>2841</v>
      </c>
      <c r="B8" t="s">
        <v>46</v>
      </c>
      <c r="C8" t="s">
        <v>41</v>
      </c>
      <c r="D8" t="s">
        <v>41</v>
      </c>
      <c r="E8" s="136" t="s">
        <v>2842</v>
      </c>
      <c r="F8" s="18" t="str">
        <f>HYPERLINK("#'OMS.Enumerations'!A1218","ChargeType: Shipping, Tax, Expedite ...")</f>
        <v>ChargeType: Shipping, Tax, Expedite ...</v>
      </c>
      <c r="G8" t="s">
        <v>48</v>
      </c>
      <c r="H8" s="8" t="s">
        <v>2843</v>
      </c>
    </row>
    <row r="9" spans="1:8" x14ac:dyDescent="0.25">
      <c r="A9" t="s">
        <v>38</v>
      </c>
      <c r="B9" t="s">
        <v>40</v>
      </c>
      <c r="C9" t="s">
        <v>820</v>
      </c>
      <c r="E9" s="136"/>
      <c r="F9" t="s">
        <v>820</v>
      </c>
      <c r="G9" t="s">
        <v>1703</v>
      </c>
      <c r="H9" s="8" t="s">
        <v>2844</v>
      </c>
    </row>
    <row r="10" spans="1:8" x14ac:dyDescent="0.25">
      <c r="A10" t="s">
        <v>2845</v>
      </c>
      <c r="B10" t="s">
        <v>262</v>
      </c>
      <c r="C10" t="s">
        <v>41</v>
      </c>
      <c r="D10" t="s">
        <v>41</v>
      </c>
      <c r="E10" s="136">
        <v>100</v>
      </c>
      <c r="F10" t="s">
        <v>263</v>
      </c>
      <c r="G10" t="s">
        <v>820</v>
      </c>
      <c r="H10" s="8" t="s">
        <v>2846</v>
      </c>
    </row>
    <row r="11" spans="1:8" x14ac:dyDescent="0.25">
      <c r="A11" t="s">
        <v>2847</v>
      </c>
      <c r="B11" t="s">
        <v>46</v>
      </c>
      <c r="C11" t="s">
        <v>41</v>
      </c>
      <c r="D11" t="s">
        <v>41</v>
      </c>
      <c r="E11" s="136" t="s">
        <v>246</v>
      </c>
      <c r="F11" s="18" t="str">
        <f>HYPERLINK("#'OMS.Enumerations'!A63","CostUOM: AED, AFN, ALL ...")</f>
        <v>CostUOM: AED, AFN, ALL ...</v>
      </c>
      <c r="G11" t="s">
        <v>48</v>
      </c>
      <c r="H11" s="8" t="s">
        <v>2848</v>
      </c>
    </row>
    <row r="12" spans="1:8" ht="30" x14ac:dyDescent="0.25">
      <c r="A12" t="s">
        <v>2849</v>
      </c>
      <c r="B12" t="s">
        <v>46</v>
      </c>
      <c r="C12" t="s">
        <v>41</v>
      </c>
      <c r="D12" t="s">
        <v>41</v>
      </c>
      <c r="E12" s="136" t="s">
        <v>2850</v>
      </c>
      <c r="F12" s="18" t="str">
        <f>HYPERLINK("#'OMS.Enumerations'!A1224","DistributionCode: None, Quantity, Weight ...")</f>
        <v>DistributionCode: None, Quantity, Weight ...</v>
      </c>
      <c r="G12" t="s">
        <v>48</v>
      </c>
      <c r="H12" s="8" t="s">
        <v>2851</v>
      </c>
    </row>
    <row r="13" spans="1:8" ht="30" x14ac:dyDescent="0.25">
      <c r="A13" t="s">
        <v>1153</v>
      </c>
      <c r="B13" t="s">
        <v>40</v>
      </c>
      <c r="C13" t="s">
        <v>820</v>
      </c>
      <c r="D13" t="s">
        <v>41</v>
      </c>
      <c r="E13" s="136">
        <v>1</v>
      </c>
      <c r="F13" t="s">
        <v>820</v>
      </c>
      <c r="H13" s="8" t="s">
        <v>2852</v>
      </c>
    </row>
    <row r="14" spans="1:8" ht="30" x14ac:dyDescent="0.25">
      <c r="A14" t="s">
        <v>1197</v>
      </c>
      <c r="B14" t="s">
        <v>40</v>
      </c>
      <c r="C14" t="s">
        <v>820</v>
      </c>
      <c r="D14" t="s">
        <v>41</v>
      </c>
      <c r="E14" s="136" t="s">
        <v>2853</v>
      </c>
      <c r="F14" t="s">
        <v>820</v>
      </c>
      <c r="H14" s="8" t="s">
        <v>2854</v>
      </c>
    </row>
    <row r="15" spans="1:8" ht="30" x14ac:dyDescent="0.25">
      <c r="A15" t="s">
        <v>1202</v>
      </c>
      <c r="B15" t="s">
        <v>40</v>
      </c>
      <c r="C15" t="s">
        <v>820</v>
      </c>
      <c r="D15" t="s">
        <v>41</v>
      </c>
      <c r="E15" s="136" t="s">
        <v>2855</v>
      </c>
      <c r="F15" t="s">
        <v>820</v>
      </c>
      <c r="H15" s="8" t="s">
        <v>2856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42097-C893-4140-8B68-AD6C427DDC8E}">
  <dimension ref="A1:H17"/>
  <sheetViews>
    <sheetView workbookViewId="0">
      <selection activeCell="E16" sqref="E16"/>
    </sheetView>
  </sheetViews>
  <sheetFormatPr defaultRowHeight="15" x14ac:dyDescent="0.25"/>
  <cols>
    <col min="1" max="1" width="24.42578125" bestFit="1" customWidth="1"/>
    <col min="2" max="2" width="21.140625" bestFit="1" customWidth="1"/>
    <col min="4" max="4" width="15.140625" bestFit="1" customWidth="1"/>
    <col min="5" max="5" width="24" bestFit="1" customWidth="1"/>
    <col min="6" max="6" width="36.42578125" bestFit="1" customWidth="1"/>
    <col min="7" max="7" width="15.7109375" bestFit="1" customWidth="1"/>
    <col min="8" max="8" width="44.5703125" bestFit="1" customWidth="1"/>
  </cols>
  <sheetData>
    <row r="1" spans="1:8" x14ac:dyDescent="0.25">
      <c r="A1" s="13" t="s">
        <v>32</v>
      </c>
      <c r="B1" s="13" t="s">
        <v>33</v>
      </c>
      <c r="C1" s="13" t="s">
        <v>34</v>
      </c>
      <c r="D1" s="3" t="s">
        <v>3</v>
      </c>
      <c r="E1" s="4" t="s">
        <v>35</v>
      </c>
      <c r="F1" s="13" t="s">
        <v>36</v>
      </c>
      <c r="G1" s="13" t="s">
        <v>37</v>
      </c>
      <c r="H1" s="13" t="s">
        <v>38</v>
      </c>
    </row>
    <row r="2" spans="1:8" x14ac:dyDescent="0.25">
      <c r="A2" t="s">
        <v>2857</v>
      </c>
      <c r="B2" t="s">
        <v>40</v>
      </c>
      <c r="C2" t="s">
        <v>41</v>
      </c>
      <c r="D2" t="s">
        <v>41</v>
      </c>
      <c r="E2" s="136" t="s">
        <v>2858</v>
      </c>
      <c r="F2" t="s">
        <v>820</v>
      </c>
      <c r="H2" t="s">
        <v>2859</v>
      </c>
    </row>
    <row r="3" spans="1:8" x14ac:dyDescent="0.25">
      <c r="A3" t="s">
        <v>95</v>
      </c>
      <c r="B3" t="s">
        <v>40</v>
      </c>
      <c r="C3" t="s">
        <v>41</v>
      </c>
      <c r="D3" t="s">
        <v>41</v>
      </c>
      <c r="E3" s="136" t="s">
        <v>864</v>
      </c>
      <c r="F3" t="s">
        <v>820</v>
      </c>
      <c r="H3" t="s">
        <v>820</v>
      </c>
    </row>
    <row r="4" spans="1:8" x14ac:dyDescent="0.25">
      <c r="A4" t="s">
        <v>5</v>
      </c>
      <c r="B4" t="s">
        <v>40</v>
      </c>
      <c r="C4" t="s">
        <v>41</v>
      </c>
      <c r="D4" t="s">
        <v>41</v>
      </c>
      <c r="E4" s="136" t="s">
        <v>1540</v>
      </c>
      <c r="F4" t="s">
        <v>820</v>
      </c>
      <c r="H4" t="s">
        <v>820</v>
      </c>
    </row>
    <row r="5" spans="1:8" x14ac:dyDescent="0.25">
      <c r="A5" t="s">
        <v>2860</v>
      </c>
      <c r="B5" t="s">
        <v>40</v>
      </c>
      <c r="C5" t="s">
        <v>820</v>
      </c>
      <c r="D5" t="s">
        <v>41</v>
      </c>
      <c r="E5" t="s">
        <v>2861</v>
      </c>
      <c r="F5" t="s">
        <v>820</v>
      </c>
      <c r="H5" t="s">
        <v>820</v>
      </c>
    </row>
    <row r="6" spans="1:8" x14ac:dyDescent="0.25">
      <c r="A6" t="s">
        <v>1796</v>
      </c>
      <c r="B6" t="s">
        <v>40</v>
      </c>
      <c r="C6" t="s">
        <v>820</v>
      </c>
      <c r="D6" t="s">
        <v>41</v>
      </c>
      <c r="E6" t="s">
        <v>2862</v>
      </c>
      <c r="F6" t="s">
        <v>820</v>
      </c>
      <c r="H6" t="s">
        <v>820</v>
      </c>
    </row>
    <row r="7" spans="1:8" x14ac:dyDescent="0.25">
      <c r="A7" t="s">
        <v>2841</v>
      </c>
      <c r="B7" t="s">
        <v>46</v>
      </c>
      <c r="C7" t="s">
        <v>41</v>
      </c>
      <c r="D7" t="s">
        <v>41</v>
      </c>
      <c r="E7" t="s">
        <v>2863</v>
      </c>
      <c r="F7" s="18" t="str">
        <f>HYPERLINK("#'Enumerations'!A1105","ChargeType: Carrier Cost, Value Add Cost")</f>
        <v>ChargeType: Carrier Cost, Value Add Cost</v>
      </c>
      <c r="G7" t="s">
        <v>48</v>
      </c>
      <c r="H7" t="s">
        <v>2864</v>
      </c>
    </row>
    <row r="8" spans="1:8" x14ac:dyDescent="0.25">
      <c r="A8" t="s">
        <v>2865</v>
      </c>
      <c r="B8" t="s">
        <v>262</v>
      </c>
      <c r="C8" t="s">
        <v>41</v>
      </c>
      <c r="D8" t="s">
        <v>41</v>
      </c>
      <c r="E8" s="136">
        <v>100</v>
      </c>
      <c r="F8" t="s">
        <v>263</v>
      </c>
      <c r="G8" t="s">
        <v>820</v>
      </c>
      <c r="H8" t="s">
        <v>2866</v>
      </c>
    </row>
    <row r="9" spans="1:8" x14ac:dyDescent="0.25">
      <c r="A9" t="s">
        <v>2847</v>
      </c>
      <c r="B9" t="s">
        <v>46</v>
      </c>
      <c r="C9" t="s">
        <v>41</v>
      </c>
      <c r="D9" t="s">
        <v>41</v>
      </c>
      <c r="E9" s="136" t="s">
        <v>246</v>
      </c>
      <c r="F9" s="18" t="str">
        <f>HYPERLINK("#'TMS.Enumerations'!A86","CostUOM: AED, AFN, ALL ...")</f>
        <v>CostUOM: AED, AFN, ALL ...</v>
      </c>
      <c r="G9" t="s">
        <v>48</v>
      </c>
      <c r="H9" t="s">
        <v>2867</v>
      </c>
    </row>
    <row r="10" spans="1:8" x14ac:dyDescent="0.25">
      <c r="A10" t="s">
        <v>2868</v>
      </c>
      <c r="B10" t="s">
        <v>258</v>
      </c>
      <c r="C10" t="s">
        <v>41</v>
      </c>
      <c r="D10" t="s">
        <v>41</v>
      </c>
      <c r="E10" s="136" t="s">
        <v>2869</v>
      </c>
      <c r="F10" t="s">
        <v>680</v>
      </c>
      <c r="H10" t="s">
        <v>820</v>
      </c>
    </row>
    <row r="11" spans="1:8" x14ac:dyDescent="0.25">
      <c r="A11" t="s">
        <v>2870</v>
      </c>
      <c r="B11" t="s">
        <v>40</v>
      </c>
      <c r="C11" t="s">
        <v>820</v>
      </c>
      <c r="D11" t="s">
        <v>41</v>
      </c>
      <c r="E11" t="s">
        <v>2871</v>
      </c>
      <c r="F11" t="s">
        <v>820</v>
      </c>
      <c r="H11" t="s">
        <v>820</v>
      </c>
    </row>
    <row r="12" spans="1:8" x14ac:dyDescent="0.25">
      <c r="A12" t="s">
        <v>2872</v>
      </c>
      <c r="B12" t="s">
        <v>40</v>
      </c>
      <c r="C12" t="s">
        <v>820</v>
      </c>
      <c r="D12" t="s">
        <v>41</v>
      </c>
      <c r="E12" t="s">
        <v>2871</v>
      </c>
      <c r="F12" t="s">
        <v>820</v>
      </c>
      <c r="H12" t="s">
        <v>820</v>
      </c>
    </row>
    <row r="13" spans="1:8" x14ac:dyDescent="0.25">
      <c r="A13" t="s">
        <v>2873</v>
      </c>
      <c r="B13" t="s">
        <v>40</v>
      </c>
      <c r="C13" t="s">
        <v>820</v>
      </c>
      <c r="D13" t="s">
        <v>41</v>
      </c>
      <c r="E13" s="136" t="s">
        <v>2874</v>
      </c>
      <c r="F13" t="s">
        <v>820</v>
      </c>
      <c r="G13" t="s">
        <v>824</v>
      </c>
      <c r="H13" t="s">
        <v>2875</v>
      </c>
    </row>
    <row r="14" spans="1:8" x14ac:dyDescent="0.25">
      <c r="A14" t="s">
        <v>2849</v>
      </c>
      <c r="B14" t="s">
        <v>40</v>
      </c>
      <c r="C14" t="s">
        <v>820</v>
      </c>
      <c r="E14" s="136"/>
      <c r="F14" t="s">
        <v>820</v>
      </c>
      <c r="G14" t="s">
        <v>827</v>
      </c>
      <c r="H14" t="s">
        <v>2876</v>
      </c>
    </row>
    <row r="15" spans="1:8" x14ac:dyDescent="0.25">
      <c r="A15" t="s">
        <v>2877</v>
      </c>
      <c r="B15" t="s">
        <v>40</v>
      </c>
      <c r="C15" t="s">
        <v>820</v>
      </c>
      <c r="E15" s="136"/>
      <c r="F15" t="s">
        <v>820</v>
      </c>
      <c r="G15" t="s">
        <v>827</v>
      </c>
      <c r="H15" t="s">
        <v>2878</v>
      </c>
    </row>
    <row r="16" spans="1:8" x14ac:dyDescent="0.25">
      <c r="A16" t="s">
        <v>2879</v>
      </c>
      <c r="B16" t="s">
        <v>40</v>
      </c>
      <c r="C16" t="s">
        <v>820</v>
      </c>
      <c r="E16" s="136"/>
      <c r="F16" t="s">
        <v>820</v>
      </c>
      <c r="G16" t="s">
        <v>1703</v>
      </c>
      <c r="H16" t="s">
        <v>2880</v>
      </c>
    </row>
    <row r="17" spans="1:8" x14ac:dyDescent="0.25">
      <c r="A17" t="s">
        <v>2881</v>
      </c>
      <c r="B17" t="s">
        <v>40</v>
      </c>
      <c r="C17" t="s">
        <v>820</v>
      </c>
      <c r="E17" s="136"/>
      <c r="F17" t="s">
        <v>820</v>
      </c>
      <c r="G17" t="s">
        <v>1119</v>
      </c>
      <c r="H17" t="s">
        <v>2882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28A9-0BFE-44BA-A748-548F03EE42C6}">
  <dimension ref="A1:J13"/>
  <sheetViews>
    <sheetView topLeftCell="A2" workbookViewId="0">
      <selection activeCell="A2" sqref="A2"/>
    </sheetView>
  </sheetViews>
  <sheetFormatPr defaultRowHeight="12.75" x14ac:dyDescent="0.2"/>
  <cols>
    <col min="1" max="1" width="27.7109375" style="133" customWidth="1"/>
    <col min="2" max="2" width="24.42578125" style="133" customWidth="1"/>
    <col min="3" max="5" width="10.5703125" style="133" customWidth="1"/>
    <col min="6" max="6" width="56" style="133" customWidth="1"/>
    <col min="7" max="7" width="17.28515625" style="133" customWidth="1"/>
    <col min="8" max="8" width="97.42578125" style="133" customWidth="1"/>
    <col min="9" max="9" width="34.28515625" style="133" customWidth="1"/>
    <col min="10" max="10" width="100.7109375" style="133" customWidth="1"/>
    <col min="11" max="258" width="9.140625" style="133"/>
    <col min="259" max="259" width="27.7109375" style="133" customWidth="1"/>
    <col min="260" max="260" width="24.42578125" style="133" customWidth="1"/>
    <col min="261" max="261" width="10.5703125" style="133" customWidth="1"/>
    <col min="262" max="262" width="56" style="133" customWidth="1"/>
    <col min="263" max="263" width="17.28515625" style="133" customWidth="1"/>
    <col min="264" max="264" width="97.42578125" style="133" customWidth="1"/>
    <col min="265" max="265" width="34.28515625" style="133" customWidth="1"/>
    <col min="266" max="266" width="100.7109375" style="133" customWidth="1"/>
    <col min="267" max="514" width="9.140625" style="133"/>
    <col min="515" max="515" width="27.7109375" style="133" customWidth="1"/>
    <col min="516" max="516" width="24.42578125" style="133" customWidth="1"/>
    <col min="517" max="517" width="10.5703125" style="133" customWidth="1"/>
    <col min="518" max="518" width="56" style="133" customWidth="1"/>
    <col min="519" max="519" width="17.28515625" style="133" customWidth="1"/>
    <col min="520" max="520" width="97.42578125" style="133" customWidth="1"/>
    <col min="521" max="521" width="34.28515625" style="133" customWidth="1"/>
    <col min="522" max="522" width="100.7109375" style="133" customWidth="1"/>
    <col min="523" max="770" width="9.140625" style="133"/>
    <col min="771" max="771" width="27.7109375" style="133" customWidth="1"/>
    <col min="772" max="772" width="24.42578125" style="133" customWidth="1"/>
    <col min="773" max="773" width="10.5703125" style="133" customWidth="1"/>
    <col min="774" max="774" width="56" style="133" customWidth="1"/>
    <col min="775" max="775" width="17.28515625" style="133" customWidth="1"/>
    <col min="776" max="776" width="97.42578125" style="133" customWidth="1"/>
    <col min="777" max="777" width="34.28515625" style="133" customWidth="1"/>
    <col min="778" max="778" width="100.7109375" style="133" customWidth="1"/>
    <col min="779" max="1026" width="9.140625" style="133"/>
    <col min="1027" max="1027" width="27.7109375" style="133" customWidth="1"/>
    <col min="1028" max="1028" width="24.42578125" style="133" customWidth="1"/>
    <col min="1029" max="1029" width="10.5703125" style="133" customWidth="1"/>
    <col min="1030" max="1030" width="56" style="133" customWidth="1"/>
    <col min="1031" max="1031" width="17.28515625" style="133" customWidth="1"/>
    <col min="1032" max="1032" width="97.42578125" style="133" customWidth="1"/>
    <col min="1033" max="1033" width="34.28515625" style="133" customWidth="1"/>
    <col min="1034" max="1034" width="100.7109375" style="133" customWidth="1"/>
    <col min="1035" max="1282" width="9.140625" style="133"/>
    <col min="1283" max="1283" width="27.7109375" style="133" customWidth="1"/>
    <col min="1284" max="1284" width="24.42578125" style="133" customWidth="1"/>
    <col min="1285" max="1285" width="10.5703125" style="133" customWidth="1"/>
    <col min="1286" max="1286" width="56" style="133" customWidth="1"/>
    <col min="1287" max="1287" width="17.28515625" style="133" customWidth="1"/>
    <col min="1288" max="1288" width="97.42578125" style="133" customWidth="1"/>
    <col min="1289" max="1289" width="34.28515625" style="133" customWidth="1"/>
    <col min="1290" max="1290" width="100.7109375" style="133" customWidth="1"/>
    <col min="1291" max="1538" width="9.140625" style="133"/>
    <col min="1539" max="1539" width="27.7109375" style="133" customWidth="1"/>
    <col min="1540" max="1540" width="24.42578125" style="133" customWidth="1"/>
    <col min="1541" max="1541" width="10.5703125" style="133" customWidth="1"/>
    <col min="1542" max="1542" width="56" style="133" customWidth="1"/>
    <col min="1543" max="1543" width="17.28515625" style="133" customWidth="1"/>
    <col min="1544" max="1544" width="97.42578125" style="133" customWidth="1"/>
    <col min="1545" max="1545" width="34.28515625" style="133" customWidth="1"/>
    <col min="1546" max="1546" width="100.7109375" style="133" customWidth="1"/>
    <col min="1547" max="1794" width="9.140625" style="133"/>
    <col min="1795" max="1795" width="27.7109375" style="133" customWidth="1"/>
    <col min="1796" max="1796" width="24.42578125" style="133" customWidth="1"/>
    <col min="1797" max="1797" width="10.5703125" style="133" customWidth="1"/>
    <col min="1798" max="1798" width="56" style="133" customWidth="1"/>
    <col min="1799" max="1799" width="17.28515625" style="133" customWidth="1"/>
    <col min="1800" max="1800" width="97.42578125" style="133" customWidth="1"/>
    <col min="1801" max="1801" width="34.28515625" style="133" customWidth="1"/>
    <col min="1802" max="1802" width="100.7109375" style="133" customWidth="1"/>
    <col min="1803" max="2050" width="9.140625" style="133"/>
    <col min="2051" max="2051" width="27.7109375" style="133" customWidth="1"/>
    <col min="2052" max="2052" width="24.42578125" style="133" customWidth="1"/>
    <col min="2053" max="2053" width="10.5703125" style="133" customWidth="1"/>
    <col min="2054" max="2054" width="56" style="133" customWidth="1"/>
    <col min="2055" max="2055" width="17.28515625" style="133" customWidth="1"/>
    <col min="2056" max="2056" width="97.42578125" style="133" customWidth="1"/>
    <col min="2057" max="2057" width="34.28515625" style="133" customWidth="1"/>
    <col min="2058" max="2058" width="100.7109375" style="133" customWidth="1"/>
    <col min="2059" max="2306" width="9.140625" style="133"/>
    <col min="2307" max="2307" width="27.7109375" style="133" customWidth="1"/>
    <col min="2308" max="2308" width="24.42578125" style="133" customWidth="1"/>
    <col min="2309" max="2309" width="10.5703125" style="133" customWidth="1"/>
    <col min="2310" max="2310" width="56" style="133" customWidth="1"/>
    <col min="2311" max="2311" width="17.28515625" style="133" customWidth="1"/>
    <col min="2312" max="2312" width="97.42578125" style="133" customWidth="1"/>
    <col min="2313" max="2313" width="34.28515625" style="133" customWidth="1"/>
    <col min="2314" max="2314" width="100.7109375" style="133" customWidth="1"/>
    <col min="2315" max="2562" width="9.140625" style="133"/>
    <col min="2563" max="2563" width="27.7109375" style="133" customWidth="1"/>
    <col min="2564" max="2564" width="24.42578125" style="133" customWidth="1"/>
    <col min="2565" max="2565" width="10.5703125" style="133" customWidth="1"/>
    <col min="2566" max="2566" width="56" style="133" customWidth="1"/>
    <col min="2567" max="2567" width="17.28515625" style="133" customWidth="1"/>
    <col min="2568" max="2568" width="97.42578125" style="133" customWidth="1"/>
    <col min="2569" max="2569" width="34.28515625" style="133" customWidth="1"/>
    <col min="2570" max="2570" width="100.7109375" style="133" customWidth="1"/>
    <col min="2571" max="2818" width="9.140625" style="133"/>
    <col min="2819" max="2819" width="27.7109375" style="133" customWidth="1"/>
    <col min="2820" max="2820" width="24.42578125" style="133" customWidth="1"/>
    <col min="2821" max="2821" width="10.5703125" style="133" customWidth="1"/>
    <col min="2822" max="2822" width="56" style="133" customWidth="1"/>
    <col min="2823" max="2823" width="17.28515625" style="133" customWidth="1"/>
    <col min="2824" max="2824" width="97.42578125" style="133" customWidth="1"/>
    <col min="2825" max="2825" width="34.28515625" style="133" customWidth="1"/>
    <col min="2826" max="2826" width="100.7109375" style="133" customWidth="1"/>
    <col min="2827" max="3074" width="9.140625" style="133"/>
    <col min="3075" max="3075" width="27.7109375" style="133" customWidth="1"/>
    <col min="3076" max="3076" width="24.42578125" style="133" customWidth="1"/>
    <col min="3077" max="3077" width="10.5703125" style="133" customWidth="1"/>
    <col min="3078" max="3078" width="56" style="133" customWidth="1"/>
    <col min="3079" max="3079" width="17.28515625" style="133" customWidth="1"/>
    <col min="3080" max="3080" width="97.42578125" style="133" customWidth="1"/>
    <col min="3081" max="3081" width="34.28515625" style="133" customWidth="1"/>
    <col min="3082" max="3082" width="100.7109375" style="133" customWidth="1"/>
    <col min="3083" max="3330" width="9.140625" style="133"/>
    <col min="3331" max="3331" width="27.7109375" style="133" customWidth="1"/>
    <col min="3332" max="3332" width="24.42578125" style="133" customWidth="1"/>
    <col min="3333" max="3333" width="10.5703125" style="133" customWidth="1"/>
    <col min="3334" max="3334" width="56" style="133" customWidth="1"/>
    <col min="3335" max="3335" width="17.28515625" style="133" customWidth="1"/>
    <col min="3336" max="3336" width="97.42578125" style="133" customWidth="1"/>
    <col min="3337" max="3337" width="34.28515625" style="133" customWidth="1"/>
    <col min="3338" max="3338" width="100.7109375" style="133" customWidth="1"/>
    <col min="3339" max="3586" width="9.140625" style="133"/>
    <col min="3587" max="3587" width="27.7109375" style="133" customWidth="1"/>
    <col min="3588" max="3588" width="24.42578125" style="133" customWidth="1"/>
    <col min="3589" max="3589" width="10.5703125" style="133" customWidth="1"/>
    <col min="3590" max="3590" width="56" style="133" customWidth="1"/>
    <col min="3591" max="3591" width="17.28515625" style="133" customWidth="1"/>
    <col min="3592" max="3592" width="97.42578125" style="133" customWidth="1"/>
    <col min="3593" max="3593" width="34.28515625" style="133" customWidth="1"/>
    <col min="3594" max="3594" width="100.7109375" style="133" customWidth="1"/>
    <col min="3595" max="3842" width="9.140625" style="133"/>
    <col min="3843" max="3843" width="27.7109375" style="133" customWidth="1"/>
    <col min="3844" max="3844" width="24.42578125" style="133" customWidth="1"/>
    <col min="3845" max="3845" width="10.5703125" style="133" customWidth="1"/>
    <col min="3846" max="3846" width="56" style="133" customWidth="1"/>
    <col min="3847" max="3847" width="17.28515625" style="133" customWidth="1"/>
    <col min="3848" max="3848" width="97.42578125" style="133" customWidth="1"/>
    <col min="3849" max="3849" width="34.28515625" style="133" customWidth="1"/>
    <col min="3850" max="3850" width="100.7109375" style="133" customWidth="1"/>
    <col min="3851" max="4098" width="9.140625" style="133"/>
    <col min="4099" max="4099" width="27.7109375" style="133" customWidth="1"/>
    <col min="4100" max="4100" width="24.42578125" style="133" customWidth="1"/>
    <col min="4101" max="4101" width="10.5703125" style="133" customWidth="1"/>
    <col min="4102" max="4102" width="56" style="133" customWidth="1"/>
    <col min="4103" max="4103" width="17.28515625" style="133" customWidth="1"/>
    <col min="4104" max="4104" width="97.42578125" style="133" customWidth="1"/>
    <col min="4105" max="4105" width="34.28515625" style="133" customWidth="1"/>
    <col min="4106" max="4106" width="100.7109375" style="133" customWidth="1"/>
    <col min="4107" max="4354" width="9.140625" style="133"/>
    <col min="4355" max="4355" width="27.7109375" style="133" customWidth="1"/>
    <col min="4356" max="4356" width="24.42578125" style="133" customWidth="1"/>
    <col min="4357" max="4357" width="10.5703125" style="133" customWidth="1"/>
    <col min="4358" max="4358" width="56" style="133" customWidth="1"/>
    <col min="4359" max="4359" width="17.28515625" style="133" customWidth="1"/>
    <col min="4360" max="4360" width="97.42578125" style="133" customWidth="1"/>
    <col min="4361" max="4361" width="34.28515625" style="133" customWidth="1"/>
    <col min="4362" max="4362" width="100.7109375" style="133" customWidth="1"/>
    <col min="4363" max="4610" width="9.140625" style="133"/>
    <col min="4611" max="4611" width="27.7109375" style="133" customWidth="1"/>
    <col min="4612" max="4612" width="24.42578125" style="133" customWidth="1"/>
    <col min="4613" max="4613" width="10.5703125" style="133" customWidth="1"/>
    <col min="4614" max="4614" width="56" style="133" customWidth="1"/>
    <col min="4615" max="4615" width="17.28515625" style="133" customWidth="1"/>
    <col min="4616" max="4616" width="97.42578125" style="133" customWidth="1"/>
    <col min="4617" max="4617" width="34.28515625" style="133" customWidth="1"/>
    <col min="4618" max="4618" width="100.7109375" style="133" customWidth="1"/>
    <col min="4619" max="4866" width="9.140625" style="133"/>
    <col min="4867" max="4867" width="27.7109375" style="133" customWidth="1"/>
    <col min="4868" max="4868" width="24.42578125" style="133" customWidth="1"/>
    <col min="4869" max="4869" width="10.5703125" style="133" customWidth="1"/>
    <col min="4870" max="4870" width="56" style="133" customWidth="1"/>
    <col min="4871" max="4871" width="17.28515625" style="133" customWidth="1"/>
    <col min="4872" max="4872" width="97.42578125" style="133" customWidth="1"/>
    <col min="4873" max="4873" width="34.28515625" style="133" customWidth="1"/>
    <col min="4874" max="4874" width="100.7109375" style="133" customWidth="1"/>
    <col min="4875" max="5122" width="9.140625" style="133"/>
    <col min="5123" max="5123" width="27.7109375" style="133" customWidth="1"/>
    <col min="5124" max="5124" width="24.42578125" style="133" customWidth="1"/>
    <col min="5125" max="5125" width="10.5703125" style="133" customWidth="1"/>
    <col min="5126" max="5126" width="56" style="133" customWidth="1"/>
    <col min="5127" max="5127" width="17.28515625" style="133" customWidth="1"/>
    <col min="5128" max="5128" width="97.42578125" style="133" customWidth="1"/>
    <col min="5129" max="5129" width="34.28515625" style="133" customWidth="1"/>
    <col min="5130" max="5130" width="100.7109375" style="133" customWidth="1"/>
    <col min="5131" max="5378" width="9.140625" style="133"/>
    <col min="5379" max="5379" width="27.7109375" style="133" customWidth="1"/>
    <col min="5380" max="5380" width="24.42578125" style="133" customWidth="1"/>
    <col min="5381" max="5381" width="10.5703125" style="133" customWidth="1"/>
    <col min="5382" max="5382" width="56" style="133" customWidth="1"/>
    <col min="5383" max="5383" width="17.28515625" style="133" customWidth="1"/>
    <col min="5384" max="5384" width="97.42578125" style="133" customWidth="1"/>
    <col min="5385" max="5385" width="34.28515625" style="133" customWidth="1"/>
    <col min="5386" max="5386" width="100.7109375" style="133" customWidth="1"/>
    <col min="5387" max="5634" width="9.140625" style="133"/>
    <col min="5635" max="5635" width="27.7109375" style="133" customWidth="1"/>
    <col min="5636" max="5636" width="24.42578125" style="133" customWidth="1"/>
    <col min="5637" max="5637" width="10.5703125" style="133" customWidth="1"/>
    <col min="5638" max="5638" width="56" style="133" customWidth="1"/>
    <col min="5639" max="5639" width="17.28515625" style="133" customWidth="1"/>
    <col min="5640" max="5640" width="97.42578125" style="133" customWidth="1"/>
    <col min="5641" max="5641" width="34.28515625" style="133" customWidth="1"/>
    <col min="5642" max="5642" width="100.7109375" style="133" customWidth="1"/>
    <col min="5643" max="5890" width="9.140625" style="133"/>
    <col min="5891" max="5891" width="27.7109375" style="133" customWidth="1"/>
    <col min="5892" max="5892" width="24.42578125" style="133" customWidth="1"/>
    <col min="5893" max="5893" width="10.5703125" style="133" customWidth="1"/>
    <col min="5894" max="5894" width="56" style="133" customWidth="1"/>
    <col min="5895" max="5895" width="17.28515625" style="133" customWidth="1"/>
    <col min="5896" max="5896" width="97.42578125" style="133" customWidth="1"/>
    <col min="5897" max="5897" width="34.28515625" style="133" customWidth="1"/>
    <col min="5898" max="5898" width="100.7109375" style="133" customWidth="1"/>
    <col min="5899" max="6146" width="9.140625" style="133"/>
    <col min="6147" max="6147" width="27.7109375" style="133" customWidth="1"/>
    <col min="6148" max="6148" width="24.42578125" style="133" customWidth="1"/>
    <col min="6149" max="6149" width="10.5703125" style="133" customWidth="1"/>
    <col min="6150" max="6150" width="56" style="133" customWidth="1"/>
    <col min="6151" max="6151" width="17.28515625" style="133" customWidth="1"/>
    <col min="6152" max="6152" width="97.42578125" style="133" customWidth="1"/>
    <col min="6153" max="6153" width="34.28515625" style="133" customWidth="1"/>
    <col min="6154" max="6154" width="100.7109375" style="133" customWidth="1"/>
    <col min="6155" max="6402" width="9.140625" style="133"/>
    <col min="6403" max="6403" width="27.7109375" style="133" customWidth="1"/>
    <col min="6404" max="6404" width="24.42578125" style="133" customWidth="1"/>
    <col min="6405" max="6405" width="10.5703125" style="133" customWidth="1"/>
    <col min="6406" max="6406" width="56" style="133" customWidth="1"/>
    <col min="6407" max="6407" width="17.28515625" style="133" customWidth="1"/>
    <col min="6408" max="6408" width="97.42578125" style="133" customWidth="1"/>
    <col min="6409" max="6409" width="34.28515625" style="133" customWidth="1"/>
    <col min="6410" max="6410" width="100.7109375" style="133" customWidth="1"/>
    <col min="6411" max="6658" width="9.140625" style="133"/>
    <col min="6659" max="6659" width="27.7109375" style="133" customWidth="1"/>
    <col min="6660" max="6660" width="24.42578125" style="133" customWidth="1"/>
    <col min="6661" max="6661" width="10.5703125" style="133" customWidth="1"/>
    <col min="6662" max="6662" width="56" style="133" customWidth="1"/>
    <col min="6663" max="6663" width="17.28515625" style="133" customWidth="1"/>
    <col min="6664" max="6664" width="97.42578125" style="133" customWidth="1"/>
    <col min="6665" max="6665" width="34.28515625" style="133" customWidth="1"/>
    <col min="6666" max="6666" width="100.7109375" style="133" customWidth="1"/>
    <col min="6667" max="6914" width="9.140625" style="133"/>
    <col min="6915" max="6915" width="27.7109375" style="133" customWidth="1"/>
    <col min="6916" max="6916" width="24.42578125" style="133" customWidth="1"/>
    <col min="6917" max="6917" width="10.5703125" style="133" customWidth="1"/>
    <col min="6918" max="6918" width="56" style="133" customWidth="1"/>
    <col min="6919" max="6919" width="17.28515625" style="133" customWidth="1"/>
    <col min="6920" max="6920" width="97.42578125" style="133" customWidth="1"/>
    <col min="6921" max="6921" width="34.28515625" style="133" customWidth="1"/>
    <col min="6922" max="6922" width="100.7109375" style="133" customWidth="1"/>
    <col min="6923" max="7170" width="9.140625" style="133"/>
    <col min="7171" max="7171" width="27.7109375" style="133" customWidth="1"/>
    <col min="7172" max="7172" width="24.42578125" style="133" customWidth="1"/>
    <col min="7173" max="7173" width="10.5703125" style="133" customWidth="1"/>
    <col min="7174" max="7174" width="56" style="133" customWidth="1"/>
    <col min="7175" max="7175" width="17.28515625" style="133" customWidth="1"/>
    <col min="7176" max="7176" width="97.42578125" style="133" customWidth="1"/>
    <col min="7177" max="7177" width="34.28515625" style="133" customWidth="1"/>
    <col min="7178" max="7178" width="100.7109375" style="133" customWidth="1"/>
    <col min="7179" max="7426" width="9.140625" style="133"/>
    <col min="7427" max="7427" width="27.7109375" style="133" customWidth="1"/>
    <col min="7428" max="7428" width="24.42578125" style="133" customWidth="1"/>
    <col min="7429" max="7429" width="10.5703125" style="133" customWidth="1"/>
    <col min="7430" max="7430" width="56" style="133" customWidth="1"/>
    <col min="7431" max="7431" width="17.28515625" style="133" customWidth="1"/>
    <col min="7432" max="7432" width="97.42578125" style="133" customWidth="1"/>
    <col min="7433" max="7433" width="34.28515625" style="133" customWidth="1"/>
    <col min="7434" max="7434" width="100.7109375" style="133" customWidth="1"/>
    <col min="7435" max="7682" width="9.140625" style="133"/>
    <col min="7683" max="7683" width="27.7109375" style="133" customWidth="1"/>
    <col min="7684" max="7684" width="24.42578125" style="133" customWidth="1"/>
    <col min="7685" max="7685" width="10.5703125" style="133" customWidth="1"/>
    <col min="7686" max="7686" width="56" style="133" customWidth="1"/>
    <col min="7687" max="7687" width="17.28515625" style="133" customWidth="1"/>
    <col min="7688" max="7688" width="97.42578125" style="133" customWidth="1"/>
    <col min="7689" max="7689" width="34.28515625" style="133" customWidth="1"/>
    <col min="7690" max="7690" width="100.7109375" style="133" customWidth="1"/>
    <col min="7691" max="7938" width="9.140625" style="133"/>
    <col min="7939" max="7939" width="27.7109375" style="133" customWidth="1"/>
    <col min="7940" max="7940" width="24.42578125" style="133" customWidth="1"/>
    <col min="7941" max="7941" width="10.5703125" style="133" customWidth="1"/>
    <col min="7942" max="7942" width="56" style="133" customWidth="1"/>
    <col min="7943" max="7943" width="17.28515625" style="133" customWidth="1"/>
    <col min="7944" max="7944" width="97.42578125" style="133" customWidth="1"/>
    <col min="7945" max="7945" width="34.28515625" style="133" customWidth="1"/>
    <col min="7946" max="7946" width="100.7109375" style="133" customWidth="1"/>
    <col min="7947" max="8194" width="9.140625" style="133"/>
    <col min="8195" max="8195" width="27.7109375" style="133" customWidth="1"/>
    <col min="8196" max="8196" width="24.42578125" style="133" customWidth="1"/>
    <col min="8197" max="8197" width="10.5703125" style="133" customWidth="1"/>
    <col min="8198" max="8198" width="56" style="133" customWidth="1"/>
    <col min="8199" max="8199" width="17.28515625" style="133" customWidth="1"/>
    <col min="8200" max="8200" width="97.42578125" style="133" customWidth="1"/>
    <col min="8201" max="8201" width="34.28515625" style="133" customWidth="1"/>
    <col min="8202" max="8202" width="100.7109375" style="133" customWidth="1"/>
    <col min="8203" max="8450" width="9.140625" style="133"/>
    <col min="8451" max="8451" width="27.7109375" style="133" customWidth="1"/>
    <col min="8452" max="8452" width="24.42578125" style="133" customWidth="1"/>
    <col min="8453" max="8453" width="10.5703125" style="133" customWidth="1"/>
    <col min="8454" max="8454" width="56" style="133" customWidth="1"/>
    <col min="8455" max="8455" width="17.28515625" style="133" customWidth="1"/>
    <col min="8456" max="8456" width="97.42578125" style="133" customWidth="1"/>
    <col min="8457" max="8457" width="34.28515625" style="133" customWidth="1"/>
    <col min="8458" max="8458" width="100.7109375" style="133" customWidth="1"/>
    <col min="8459" max="8706" width="9.140625" style="133"/>
    <col min="8707" max="8707" width="27.7109375" style="133" customWidth="1"/>
    <col min="8708" max="8708" width="24.42578125" style="133" customWidth="1"/>
    <col min="8709" max="8709" width="10.5703125" style="133" customWidth="1"/>
    <col min="8710" max="8710" width="56" style="133" customWidth="1"/>
    <col min="8711" max="8711" width="17.28515625" style="133" customWidth="1"/>
    <col min="8712" max="8712" width="97.42578125" style="133" customWidth="1"/>
    <col min="8713" max="8713" width="34.28515625" style="133" customWidth="1"/>
    <col min="8714" max="8714" width="100.7109375" style="133" customWidth="1"/>
    <col min="8715" max="8962" width="9.140625" style="133"/>
    <col min="8963" max="8963" width="27.7109375" style="133" customWidth="1"/>
    <col min="8964" max="8964" width="24.42578125" style="133" customWidth="1"/>
    <col min="8965" max="8965" width="10.5703125" style="133" customWidth="1"/>
    <col min="8966" max="8966" width="56" style="133" customWidth="1"/>
    <col min="8967" max="8967" width="17.28515625" style="133" customWidth="1"/>
    <col min="8968" max="8968" width="97.42578125" style="133" customWidth="1"/>
    <col min="8969" max="8969" width="34.28515625" style="133" customWidth="1"/>
    <col min="8970" max="8970" width="100.7109375" style="133" customWidth="1"/>
    <col min="8971" max="9218" width="9.140625" style="133"/>
    <col min="9219" max="9219" width="27.7109375" style="133" customWidth="1"/>
    <col min="9220" max="9220" width="24.42578125" style="133" customWidth="1"/>
    <col min="9221" max="9221" width="10.5703125" style="133" customWidth="1"/>
    <col min="9222" max="9222" width="56" style="133" customWidth="1"/>
    <col min="9223" max="9223" width="17.28515625" style="133" customWidth="1"/>
    <col min="9224" max="9224" width="97.42578125" style="133" customWidth="1"/>
    <col min="9225" max="9225" width="34.28515625" style="133" customWidth="1"/>
    <col min="9226" max="9226" width="100.7109375" style="133" customWidth="1"/>
    <col min="9227" max="9474" width="9.140625" style="133"/>
    <col min="9475" max="9475" width="27.7109375" style="133" customWidth="1"/>
    <col min="9476" max="9476" width="24.42578125" style="133" customWidth="1"/>
    <col min="9477" max="9477" width="10.5703125" style="133" customWidth="1"/>
    <col min="9478" max="9478" width="56" style="133" customWidth="1"/>
    <col min="9479" max="9479" width="17.28515625" style="133" customWidth="1"/>
    <col min="9480" max="9480" width="97.42578125" style="133" customWidth="1"/>
    <col min="9481" max="9481" width="34.28515625" style="133" customWidth="1"/>
    <col min="9482" max="9482" width="100.7109375" style="133" customWidth="1"/>
    <col min="9483" max="9730" width="9.140625" style="133"/>
    <col min="9731" max="9731" width="27.7109375" style="133" customWidth="1"/>
    <col min="9732" max="9732" width="24.42578125" style="133" customWidth="1"/>
    <col min="9733" max="9733" width="10.5703125" style="133" customWidth="1"/>
    <col min="9734" max="9734" width="56" style="133" customWidth="1"/>
    <col min="9735" max="9735" width="17.28515625" style="133" customWidth="1"/>
    <col min="9736" max="9736" width="97.42578125" style="133" customWidth="1"/>
    <col min="9737" max="9737" width="34.28515625" style="133" customWidth="1"/>
    <col min="9738" max="9738" width="100.7109375" style="133" customWidth="1"/>
    <col min="9739" max="9986" width="9.140625" style="133"/>
    <col min="9987" max="9987" width="27.7109375" style="133" customWidth="1"/>
    <col min="9988" max="9988" width="24.42578125" style="133" customWidth="1"/>
    <col min="9989" max="9989" width="10.5703125" style="133" customWidth="1"/>
    <col min="9990" max="9990" width="56" style="133" customWidth="1"/>
    <col min="9991" max="9991" width="17.28515625" style="133" customWidth="1"/>
    <col min="9992" max="9992" width="97.42578125" style="133" customWidth="1"/>
    <col min="9993" max="9993" width="34.28515625" style="133" customWidth="1"/>
    <col min="9994" max="9994" width="100.7109375" style="133" customWidth="1"/>
    <col min="9995" max="10242" width="9.140625" style="133"/>
    <col min="10243" max="10243" width="27.7109375" style="133" customWidth="1"/>
    <col min="10244" max="10244" width="24.42578125" style="133" customWidth="1"/>
    <col min="10245" max="10245" width="10.5703125" style="133" customWidth="1"/>
    <col min="10246" max="10246" width="56" style="133" customWidth="1"/>
    <col min="10247" max="10247" width="17.28515625" style="133" customWidth="1"/>
    <col min="10248" max="10248" width="97.42578125" style="133" customWidth="1"/>
    <col min="10249" max="10249" width="34.28515625" style="133" customWidth="1"/>
    <col min="10250" max="10250" width="100.7109375" style="133" customWidth="1"/>
    <col min="10251" max="10498" width="9.140625" style="133"/>
    <col min="10499" max="10499" width="27.7109375" style="133" customWidth="1"/>
    <col min="10500" max="10500" width="24.42578125" style="133" customWidth="1"/>
    <col min="10501" max="10501" width="10.5703125" style="133" customWidth="1"/>
    <col min="10502" max="10502" width="56" style="133" customWidth="1"/>
    <col min="10503" max="10503" width="17.28515625" style="133" customWidth="1"/>
    <col min="10504" max="10504" width="97.42578125" style="133" customWidth="1"/>
    <col min="10505" max="10505" width="34.28515625" style="133" customWidth="1"/>
    <col min="10506" max="10506" width="100.7109375" style="133" customWidth="1"/>
    <col min="10507" max="10754" width="9.140625" style="133"/>
    <col min="10755" max="10755" width="27.7109375" style="133" customWidth="1"/>
    <col min="10756" max="10756" width="24.42578125" style="133" customWidth="1"/>
    <col min="10757" max="10757" width="10.5703125" style="133" customWidth="1"/>
    <col min="10758" max="10758" width="56" style="133" customWidth="1"/>
    <col min="10759" max="10759" width="17.28515625" style="133" customWidth="1"/>
    <col min="10760" max="10760" width="97.42578125" style="133" customWidth="1"/>
    <col min="10761" max="10761" width="34.28515625" style="133" customWidth="1"/>
    <col min="10762" max="10762" width="100.7109375" style="133" customWidth="1"/>
    <col min="10763" max="11010" width="9.140625" style="133"/>
    <col min="11011" max="11011" width="27.7109375" style="133" customWidth="1"/>
    <col min="11012" max="11012" width="24.42578125" style="133" customWidth="1"/>
    <col min="11013" max="11013" width="10.5703125" style="133" customWidth="1"/>
    <col min="11014" max="11014" width="56" style="133" customWidth="1"/>
    <col min="11015" max="11015" width="17.28515625" style="133" customWidth="1"/>
    <col min="11016" max="11016" width="97.42578125" style="133" customWidth="1"/>
    <col min="11017" max="11017" width="34.28515625" style="133" customWidth="1"/>
    <col min="11018" max="11018" width="100.7109375" style="133" customWidth="1"/>
    <col min="11019" max="11266" width="9.140625" style="133"/>
    <col min="11267" max="11267" width="27.7109375" style="133" customWidth="1"/>
    <col min="11268" max="11268" width="24.42578125" style="133" customWidth="1"/>
    <col min="11269" max="11269" width="10.5703125" style="133" customWidth="1"/>
    <col min="11270" max="11270" width="56" style="133" customWidth="1"/>
    <col min="11271" max="11271" width="17.28515625" style="133" customWidth="1"/>
    <col min="11272" max="11272" width="97.42578125" style="133" customWidth="1"/>
    <col min="11273" max="11273" width="34.28515625" style="133" customWidth="1"/>
    <col min="11274" max="11274" width="100.7109375" style="133" customWidth="1"/>
    <col min="11275" max="11522" width="9.140625" style="133"/>
    <col min="11523" max="11523" width="27.7109375" style="133" customWidth="1"/>
    <col min="11524" max="11524" width="24.42578125" style="133" customWidth="1"/>
    <col min="11525" max="11525" width="10.5703125" style="133" customWidth="1"/>
    <col min="11526" max="11526" width="56" style="133" customWidth="1"/>
    <col min="11527" max="11527" width="17.28515625" style="133" customWidth="1"/>
    <col min="11528" max="11528" width="97.42578125" style="133" customWidth="1"/>
    <col min="11529" max="11529" width="34.28515625" style="133" customWidth="1"/>
    <col min="11530" max="11530" width="100.7109375" style="133" customWidth="1"/>
    <col min="11531" max="11778" width="9.140625" style="133"/>
    <col min="11779" max="11779" width="27.7109375" style="133" customWidth="1"/>
    <col min="11780" max="11780" width="24.42578125" style="133" customWidth="1"/>
    <col min="11781" max="11781" width="10.5703125" style="133" customWidth="1"/>
    <col min="11782" max="11782" width="56" style="133" customWidth="1"/>
    <col min="11783" max="11783" width="17.28515625" style="133" customWidth="1"/>
    <col min="11784" max="11784" width="97.42578125" style="133" customWidth="1"/>
    <col min="11785" max="11785" width="34.28515625" style="133" customWidth="1"/>
    <col min="11786" max="11786" width="100.7109375" style="133" customWidth="1"/>
    <col min="11787" max="12034" width="9.140625" style="133"/>
    <col min="12035" max="12035" width="27.7109375" style="133" customWidth="1"/>
    <col min="12036" max="12036" width="24.42578125" style="133" customWidth="1"/>
    <col min="12037" max="12037" width="10.5703125" style="133" customWidth="1"/>
    <col min="12038" max="12038" width="56" style="133" customWidth="1"/>
    <col min="12039" max="12039" width="17.28515625" style="133" customWidth="1"/>
    <col min="12040" max="12040" width="97.42578125" style="133" customWidth="1"/>
    <col min="12041" max="12041" width="34.28515625" style="133" customWidth="1"/>
    <col min="12042" max="12042" width="100.7109375" style="133" customWidth="1"/>
    <col min="12043" max="12290" width="9.140625" style="133"/>
    <col min="12291" max="12291" width="27.7109375" style="133" customWidth="1"/>
    <col min="12292" max="12292" width="24.42578125" style="133" customWidth="1"/>
    <col min="12293" max="12293" width="10.5703125" style="133" customWidth="1"/>
    <col min="12294" max="12294" width="56" style="133" customWidth="1"/>
    <col min="12295" max="12295" width="17.28515625" style="133" customWidth="1"/>
    <col min="12296" max="12296" width="97.42578125" style="133" customWidth="1"/>
    <col min="12297" max="12297" width="34.28515625" style="133" customWidth="1"/>
    <col min="12298" max="12298" width="100.7109375" style="133" customWidth="1"/>
    <col min="12299" max="12546" width="9.140625" style="133"/>
    <col min="12547" max="12547" width="27.7109375" style="133" customWidth="1"/>
    <col min="12548" max="12548" width="24.42578125" style="133" customWidth="1"/>
    <col min="12549" max="12549" width="10.5703125" style="133" customWidth="1"/>
    <col min="12550" max="12550" width="56" style="133" customWidth="1"/>
    <col min="12551" max="12551" width="17.28515625" style="133" customWidth="1"/>
    <col min="12552" max="12552" width="97.42578125" style="133" customWidth="1"/>
    <col min="12553" max="12553" width="34.28515625" style="133" customWidth="1"/>
    <col min="12554" max="12554" width="100.7109375" style="133" customWidth="1"/>
    <col min="12555" max="12802" width="9.140625" style="133"/>
    <col min="12803" max="12803" width="27.7109375" style="133" customWidth="1"/>
    <col min="12804" max="12804" width="24.42578125" style="133" customWidth="1"/>
    <col min="12805" max="12805" width="10.5703125" style="133" customWidth="1"/>
    <col min="12806" max="12806" width="56" style="133" customWidth="1"/>
    <col min="12807" max="12807" width="17.28515625" style="133" customWidth="1"/>
    <col min="12808" max="12808" width="97.42578125" style="133" customWidth="1"/>
    <col min="12809" max="12809" width="34.28515625" style="133" customWidth="1"/>
    <col min="12810" max="12810" width="100.7109375" style="133" customWidth="1"/>
    <col min="12811" max="13058" width="9.140625" style="133"/>
    <col min="13059" max="13059" width="27.7109375" style="133" customWidth="1"/>
    <col min="13060" max="13060" width="24.42578125" style="133" customWidth="1"/>
    <col min="13061" max="13061" width="10.5703125" style="133" customWidth="1"/>
    <col min="13062" max="13062" width="56" style="133" customWidth="1"/>
    <col min="13063" max="13063" width="17.28515625" style="133" customWidth="1"/>
    <col min="13064" max="13064" width="97.42578125" style="133" customWidth="1"/>
    <col min="13065" max="13065" width="34.28515625" style="133" customWidth="1"/>
    <col min="13066" max="13066" width="100.7109375" style="133" customWidth="1"/>
    <col min="13067" max="13314" width="9.140625" style="133"/>
    <col min="13315" max="13315" width="27.7109375" style="133" customWidth="1"/>
    <col min="13316" max="13316" width="24.42578125" style="133" customWidth="1"/>
    <col min="13317" max="13317" width="10.5703125" style="133" customWidth="1"/>
    <col min="13318" max="13318" width="56" style="133" customWidth="1"/>
    <col min="13319" max="13319" width="17.28515625" style="133" customWidth="1"/>
    <col min="13320" max="13320" width="97.42578125" style="133" customWidth="1"/>
    <col min="13321" max="13321" width="34.28515625" style="133" customWidth="1"/>
    <col min="13322" max="13322" width="100.7109375" style="133" customWidth="1"/>
    <col min="13323" max="13570" width="9.140625" style="133"/>
    <col min="13571" max="13571" width="27.7109375" style="133" customWidth="1"/>
    <col min="13572" max="13572" width="24.42578125" style="133" customWidth="1"/>
    <col min="13573" max="13573" width="10.5703125" style="133" customWidth="1"/>
    <col min="13574" max="13574" width="56" style="133" customWidth="1"/>
    <col min="13575" max="13575" width="17.28515625" style="133" customWidth="1"/>
    <col min="13576" max="13576" width="97.42578125" style="133" customWidth="1"/>
    <col min="13577" max="13577" width="34.28515625" style="133" customWidth="1"/>
    <col min="13578" max="13578" width="100.7109375" style="133" customWidth="1"/>
    <col min="13579" max="13826" width="9.140625" style="133"/>
    <col min="13827" max="13827" width="27.7109375" style="133" customWidth="1"/>
    <col min="13828" max="13828" width="24.42578125" style="133" customWidth="1"/>
    <col min="13829" max="13829" width="10.5703125" style="133" customWidth="1"/>
    <col min="13830" max="13830" width="56" style="133" customWidth="1"/>
    <col min="13831" max="13831" width="17.28515625" style="133" customWidth="1"/>
    <col min="13832" max="13832" width="97.42578125" style="133" customWidth="1"/>
    <col min="13833" max="13833" width="34.28515625" style="133" customWidth="1"/>
    <col min="13834" max="13834" width="100.7109375" style="133" customWidth="1"/>
    <col min="13835" max="14082" width="9.140625" style="133"/>
    <col min="14083" max="14083" width="27.7109375" style="133" customWidth="1"/>
    <col min="14084" max="14084" width="24.42578125" style="133" customWidth="1"/>
    <col min="14085" max="14085" width="10.5703125" style="133" customWidth="1"/>
    <col min="14086" max="14086" width="56" style="133" customWidth="1"/>
    <col min="14087" max="14087" width="17.28515625" style="133" customWidth="1"/>
    <col min="14088" max="14088" width="97.42578125" style="133" customWidth="1"/>
    <col min="14089" max="14089" width="34.28515625" style="133" customWidth="1"/>
    <col min="14090" max="14090" width="100.7109375" style="133" customWidth="1"/>
    <col min="14091" max="14338" width="9.140625" style="133"/>
    <col min="14339" max="14339" width="27.7109375" style="133" customWidth="1"/>
    <col min="14340" max="14340" width="24.42578125" style="133" customWidth="1"/>
    <col min="14341" max="14341" width="10.5703125" style="133" customWidth="1"/>
    <col min="14342" max="14342" width="56" style="133" customWidth="1"/>
    <col min="14343" max="14343" width="17.28515625" style="133" customWidth="1"/>
    <col min="14344" max="14344" width="97.42578125" style="133" customWidth="1"/>
    <col min="14345" max="14345" width="34.28515625" style="133" customWidth="1"/>
    <col min="14346" max="14346" width="100.7109375" style="133" customWidth="1"/>
    <col min="14347" max="14594" width="9.140625" style="133"/>
    <col min="14595" max="14595" width="27.7109375" style="133" customWidth="1"/>
    <col min="14596" max="14596" width="24.42578125" style="133" customWidth="1"/>
    <col min="14597" max="14597" width="10.5703125" style="133" customWidth="1"/>
    <col min="14598" max="14598" width="56" style="133" customWidth="1"/>
    <col min="14599" max="14599" width="17.28515625" style="133" customWidth="1"/>
    <col min="14600" max="14600" width="97.42578125" style="133" customWidth="1"/>
    <col min="14601" max="14601" width="34.28515625" style="133" customWidth="1"/>
    <col min="14602" max="14602" width="100.7109375" style="133" customWidth="1"/>
    <col min="14603" max="14850" width="9.140625" style="133"/>
    <col min="14851" max="14851" width="27.7109375" style="133" customWidth="1"/>
    <col min="14852" max="14852" width="24.42578125" style="133" customWidth="1"/>
    <col min="14853" max="14853" width="10.5703125" style="133" customWidth="1"/>
    <col min="14854" max="14854" width="56" style="133" customWidth="1"/>
    <col min="14855" max="14855" width="17.28515625" style="133" customWidth="1"/>
    <col min="14856" max="14856" width="97.42578125" style="133" customWidth="1"/>
    <col min="14857" max="14857" width="34.28515625" style="133" customWidth="1"/>
    <col min="14858" max="14858" width="100.7109375" style="133" customWidth="1"/>
    <col min="14859" max="15106" width="9.140625" style="133"/>
    <col min="15107" max="15107" width="27.7109375" style="133" customWidth="1"/>
    <col min="15108" max="15108" width="24.42578125" style="133" customWidth="1"/>
    <col min="15109" max="15109" width="10.5703125" style="133" customWidth="1"/>
    <col min="15110" max="15110" width="56" style="133" customWidth="1"/>
    <col min="15111" max="15111" width="17.28515625" style="133" customWidth="1"/>
    <col min="15112" max="15112" width="97.42578125" style="133" customWidth="1"/>
    <col min="15113" max="15113" width="34.28515625" style="133" customWidth="1"/>
    <col min="15114" max="15114" width="100.7109375" style="133" customWidth="1"/>
    <col min="15115" max="15362" width="9.140625" style="133"/>
    <col min="15363" max="15363" width="27.7109375" style="133" customWidth="1"/>
    <col min="15364" max="15364" width="24.42578125" style="133" customWidth="1"/>
    <col min="15365" max="15365" width="10.5703125" style="133" customWidth="1"/>
    <col min="15366" max="15366" width="56" style="133" customWidth="1"/>
    <col min="15367" max="15367" width="17.28515625" style="133" customWidth="1"/>
    <col min="15368" max="15368" width="97.42578125" style="133" customWidth="1"/>
    <col min="15369" max="15369" width="34.28515625" style="133" customWidth="1"/>
    <col min="15370" max="15370" width="100.7109375" style="133" customWidth="1"/>
    <col min="15371" max="15618" width="9.140625" style="133"/>
    <col min="15619" max="15619" width="27.7109375" style="133" customWidth="1"/>
    <col min="15620" max="15620" width="24.42578125" style="133" customWidth="1"/>
    <col min="15621" max="15621" width="10.5703125" style="133" customWidth="1"/>
    <col min="15622" max="15622" width="56" style="133" customWidth="1"/>
    <col min="15623" max="15623" width="17.28515625" style="133" customWidth="1"/>
    <col min="15624" max="15624" width="97.42578125" style="133" customWidth="1"/>
    <col min="15625" max="15625" width="34.28515625" style="133" customWidth="1"/>
    <col min="15626" max="15626" width="100.7109375" style="133" customWidth="1"/>
    <col min="15627" max="15874" width="9.140625" style="133"/>
    <col min="15875" max="15875" width="27.7109375" style="133" customWidth="1"/>
    <col min="15876" max="15876" width="24.42578125" style="133" customWidth="1"/>
    <col min="15877" max="15877" width="10.5703125" style="133" customWidth="1"/>
    <col min="15878" max="15878" width="56" style="133" customWidth="1"/>
    <col min="15879" max="15879" width="17.28515625" style="133" customWidth="1"/>
    <col min="15880" max="15880" width="97.42578125" style="133" customWidth="1"/>
    <col min="15881" max="15881" width="34.28515625" style="133" customWidth="1"/>
    <col min="15882" max="15882" width="100.7109375" style="133" customWidth="1"/>
    <col min="15883" max="16130" width="9.140625" style="133"/>
    <col min="16131" max="16131" width="27.7109375" style="133" customWidth="1"/>
    <col min="16132" max="16132" width="24.42578125" style="133" customWidth="1"/>
    <col min="16133" max="16133" width="10.5703125" style="133" customWidth="1"/>
    <col min="16134" max="16134" width="56" style="133" customWidth="1"/>
    <col min="16135" max="16135" width="17.28515625" style="133" customWidth="1"/>
    <col min="16136" max="16136" width="97.42578125" style="133" customWidth="1"/>
    <col min="16137" max="16137" width="34.28515625" style="133" customWidth="1"/>
    <col min="16138" max="16138" width="100.7109375" style="133" customWidth="1"/>
    <col min="16139" max="16384" width="9.140625" style="133"/>
  </cols>
  <sheetData>
    <row r="1" spans="1:10" x14ac:dyDescent="0.2">
      <c r="A1" s="20" t="s">
        <v>861</v>
      </c>
      <c r="B1" s="261" t="s">
        <v>2937</v>
      </c>
      <c r="C1" s="261"/>
      <c r="D1" s="261"/>
      <c r="E1" s="261"/>
      <c r="F1" s="261"/>
      <c r="G1" s="261"/>
      <c r="H1" s="261"/>
    </row>
    <row r="2" spans="1:10" x14ac:dyDescent="0.2">
      <c r="A2" s="137"/>
    </row>
    <row r="4" spans="1:10" x14ac:dyDescent="0.2">
      <c r="A4" s="20" t="s">
        <v>32</v>
      </c>
      <c r="B4" s="20" t="s">
        <v>33</v>
      </c>
      <c r="C4" s="20" t="s">
        <v>34</v>
      </c>
      <c r="D4" s="22" t="s">
        <v>3</v>
      </c>
      <c r="E4" s="23" t="s">
        <v>35</v>
      </c>
      <c r="F4" s="20" t="s">
        <v>36</v>
      </c>
      <c r="G4" s="20" t="s">
        <v>37</v>
      </c>
      <c r="H4" s="20" t="s">
        <v>38</v>
      </c>
      <c r="I4" s="20" t="s">
        <v>2938</v>
      </c>
      <c r="J4" s="20" t="s">
        <v>2939</v>
      </c>
    </row>
    <row r="5" spans="1:10" x14ac:dyDescent="0.2">
      <c r="A5" s="133" t="s">
        <v>2741</v>
      </c>
      <c r="B5" s="133" t="s">
        <v>40</v>
      </c>
      <c r="C5" s="133" t="s">
        <v>41</v>
      </c>
      <c r="D5" s="133" t="s">
        <v>41</v>
      </c>
      <c r="E5" s="133" t="s">
        <v>2940</v>
      </c>
      <c r="F5" s="133" t="s">
        <v>820</v>
      </c>
      <c r="G5" s="133" t="s">
        <v>824</v>
      </c>
      <c r="H5" s="133" t="s">
        <v>2941</v>
      </c>
      <c r="I5" s="133" t="s">
        <v>820</v>
      </c>
      <c r="J5" s="133" t="s">
        <v>820</v>
      </c>
    </row>
    <row r="6" spans="1:10" x14ac:dyDescent="0.2">
      <c r="A6" s="133" t="s">
        <v>2942</v>
      </c>
      <c r="B6" s="133" t="s">
        <v>46</v>
      </c>
      <c r="C6" s="133" t="s">
        <v>41</v>
      </c>
      <c r="D6" s="133" t="s">
        <v>41</v>
      </c>
      <c r="E6" s="133" t="s">
        <v>2943</v>
      </c>
      <c r="F6" s="18" t="str">
        <f>HYPERLINK("#'OMS.Enumerations'!A1251","EventCategory: Standard, Custom")</f>
        <v>EventCategory: Standard, Custom</v>
      </c>
      <c r="G6" s="133" t="s">
        <v>48</v>
      </c>
      <c r="H6" s="133" t="s">
        <v>2944</v>
      </c>
      <c r="I6" s="133" t="s">
        <v>820</v>
      </c>
      <c r="J6" s="133" t="s">
        <v>820</v>
      </c>
    </row>
    <row r="7" spans="1:10" x14ac:dyDescent="0.2">
      <c r="A7" s="133" t="s">
        <v>2945</v>
      </c>
      <c r="B7" s="133" t="s">
        <v>46</v>
      </c>
      <c r="C7" s="133" t="s">
        <v>41</v>
      </c>
      <c r="D7" s="133" t="s">
        <v>41</v>
      </c>
      <c r="E7" s="133" t="s">
        <v>2946</v>
      </c>
      <c r="F7" s="18" t="str">
        <f>HYPERLINK("#'OMS.Enumerations'!A1235","AllowedTo: My Organization, Buying Organization, Selling Organization ...")</f>
        <v>AllowedTo: My Organization, Buying Organization, Selling Organization ...</v>
      </c>
      <c r="G7" s="133" t="s">
        <v>48</v>
      </c>
      <c r="H7" s="133" t="s">
        <v>2947</v>
      </c>
      <c r="I7" s="133" t="s">
        <v>820</v>
      </c>
      <c r="J7" s="133" t="s">
        <v>820</v>
      </c>
    </row>
    <row r="8" spans="1:10" x14ac:dyDescent="0.2">
      <c r="A8" s="133" t="s">
        <v>846</v>
      </c>
      <c r="B8" s="133" t="s">
        <v>40</v>
      </c>
      <c r="C8" s="133" t="s">
        <v>820</v>
      </c>
      <c r="D8" s="133" t="s">
        <v>41</v>
      </c>
      <c r="E8" s="133" t="s">
        <v>2948</v>
      </c>
      <c r="F8" s="133" t="s">
        <v>820</v>
      </c>
      <c r="H8" s="133" t="s">
        <v>2949</v>
      </c>
      <c r="I8" s="133" t="s">
        <v>820</v>
      </c>
      <c r="J8" s="133" t="s">
        <v>2950</v>
      </c>
    </row>
    <row r="9" spans="1:10" x14ac:dyDescent="0.2">
      <c r="A9" s="133" t="s">
        <v>183</v>
      </c>
      <c r="B9" s="133" t="s">
        <v>40</v>
      </c>
      <c r="C9" s="133" t="s">
        <v>820</v>
      </c>
      <c r="D9" s="133" t="s">
        <v>41</v>
      </c>
      <c r="E9" s="133" t="s">
        <v>2948</v>
      </c>
      <c r="F9" s="133" t="s">
        <v>820</v>
      </c>
      <c r="H9" s="133" t="s">
        <v>2951</v>
      </c>
      <c r="I9" s="133" t="s">
        <v>820</v>
      </c>
      <c r="J9" s="133" t="s">
        <v>2952</v>
      </c>
    </row>
    <row r="10" spans="1:10" x14ac:dyDescent="0.2">
      <c r="A10" s="133" t="s">
        <v>113</v>
      </c>
      <c r="B10" s="133" t="s">
        <v>114</v>
      </c>
      <c r="C10" s="133" t="s">
        <v>41</v>
      </c>
      <c r="D10" s="133" t="s">
        <v>41</v>
      </c>
      <c r="E10" s="133">
        <v>1</v>
      </c>
      <c r="F10" s="133" t="s">
        <v>115</v>
      </c>
      <c r="G10" s="133" t="s">
        <v>1172</v>
      </c>
      <c r="H10" s="133" t="s">
        <v>2953</v>
      </c>
      <c r="I10" s="133" t="s">
        <v>820</v>
      </c>
      <c r="J10" s="133" t="s">
        <v>820</v>
      </c>
    </row>
    <row r="11" spans="1:10" x14ac:dyDescent="0.2">
      <c r="A11" s="133" t="s">
        <v>2954</v>
      </c>
      <c r="B11" s="133" t="s">
        <v>114</v>
      </c>
      <c r="C11" s="133" t="s">
        <v>41</v>
      </c>
      <c r="D11" s="133" t="s">
        <v>41</v>
      </c>
      <c r="E11" s="133">
        <v>1</v>
      </c>
      <c r="F11" s="133" t="s">
        <v>115</v>
      </c>
      <c r="G11" s="133" t="s">
        <v>1172</v>
      </c>
      <c r="H11" s="133" t="s">
        <v>2955</v>
      </c>
      <c r="I11" s="133" t="s">
        <v>820</v>
      </c>
      <c r="J11" s="133" t="s">
        <v>820</v>
      </c>
    </row>
    <row r="12" spans="1:10" x14ac:dyDescent="0.2">
      <c r="A12" s="133" t="s">
        <v>2956</v>
      </c>
      <c r="B12" s="133" t="s">
        <v>40</v>
      </c>
      <c r="C12" s="133" t="s">
        <v>820</v>
      </c>
      <c r="D12" s="133" t="s">
        <v>41</v>
      </c>
      <c r="E12" s="133" t="s">
        <v>2957</v>
      </c>
      <c r="F12" s="133" t="s">
        <v>820</v>
      </c>
      <c r="G12" s="133" t="s">
        <v>824</v>
      </c>
      <c r="H12" s="133" t="s">
        <v>2958</v>
      </c>
      <c r="I12" s="133" t="s">
        <v>820</v>
      </c>
      <c r="J12" s="133" t="s">
        <v>820</v>
      </c>
    </row>
    <row r="13" spans="1:10" x14ac:dyDescent="0.2">
      <c r="A13" s="133" t="s">
        <v>2959</v>
      </c>
      <c r="B13" s="133" t="s">
        <v>46</v>
      </c>
      <c r="C13" s="133" t="s">
        <v>41</v>
      </c>
      <c r="D13" s="133" t="s">
        <v>41</v>
      </c>
      <c r="E13" s="133" t="s">
        <v>2960</v>
      </c>
      <c r="F13" s="18" t="str">
        <f>HYPERLINK("#'OMS.Enumerations'!A1255","RequisitionType: Request, Requisition, Replacement Request")</f>
        <v>RequisitionType: Request, Requisition, Replacement Request</v>
      </c>
      <c r="G13" s="133" t="s">
        <v>48</v>
      </c>
      <c r="H13" s="133" t="s">
        <v>2961</v>
      </c>
      <c r="I13" s="133" t="s">
        <v>820</v>
      </c>
      <c r="J13" s="133" t="s">
        <v>820</v>
      </c>
    </row>
  </sheetData>
  <mergeCells count="1">
    <mergeCell ref="B1:H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9B35-AC4D-444B-A6BD-3482B9D4FDE7}">
  <dimension ref="A1:H10"/>
  <sheetViews>
    <sheetView workbookViewId="0">
      <selection activeCell="D16" sqref="D16"/>
    </sheetView>
  </sheetViews>
  <sheetFormatPr defaultRowHeight="12.75" x14ac:dyDescent="0.2"/>
  <cols>
    <col min="1" max="1" width="18.28515625" style="133" customWidth="1"/>
    <col min="2" max="2" width="10.7109375" style="133" customWidth="1"/>
    <col min="3" max="3" width="10.5703125" style="133" customWidth="1"/>
    <col min="4" max="4" width="7.7109375" style="133" customWidth="1"/>
    <col min="5" max="5" width="12.28515625" style="133" customWidth="1"/>
    <col min="6" max="6" width="123" style="133" customWidth="1"/>
    <col min="7" max="7" width="34.28515625" style="133" customWidth="1"/>
    <col min="8" max="8" width="19.7109375" style="133" customWidth="1"/>
    <col min="9" max="256" width="9.140625" style="133"/>
    <col min="257" max="257" width="18.28515625" style="133" customWidth="1"/>
    <col min="258" max="258" width="10.7109375" style="133" customWidth="1"/>
    <col min="259" max="259" width="10.5703125" style="133" customWidth="1"/>
    <col min="260" max="260" width="7.7109375" style="133" customWidth="1"/>
    <col min="261" max="261" width="12.28515625" style="133" customWidth="1"/>
    <col min="262" max="262" width="123" style="133" customWidth="1"/>
    <col min="263" max="263" width="34.28515625" style="133" customWidth="1"/>
    <col min="264" max="264" width="19.7109375" style="133" customWidth="1"/>
    <col min="265" max="512" width="9.140625" style="133"/>
    <col min="513" max="513" width="18.28515625" style="133" customWidth="1"/>
    <col min="514" max="514" width="10.7109375" style="133" customWidth="1"/>
    <col min="515" max="515" width="10.5703125" style="133" customWidth="1"/>
    <col min="516" max="516" width="7.7109375" style="133" customWidth="1"/>
    <col min="517" max="517" width="12.28515625" style="133" customWidth="1"/>
    <col min="518" max="518" width="123" style="133" customWidth="1"/>
    <col min="519" max="519" width="34.28515625" style="133" customWidth="1"/>
    <col min="520" max="520" width="19.7109375" style="133" customWidth="1"/>
    <col min="521" max="768" width="9.140625" style="133"/>
    <col min="769" max="769" width="18.28515625" style="133" customWidth="1"/>
    <col min="770" max="770" width="10.7109375" style="133" customWidth="1"/>
    <col min="771" max="771" width="10.5703125" style="133" customWidth="1"/>
    <col min="772" max="772" width="7.7109375" style="133" customWidth="1"/>
    <col min="773" max="773" width="12.28515625" style="133" customWidth="1"/>
    <col min="774" max="774" width="123" style="133" customWidth="1"/>
    <col min="775" max="775" width="34.28515625" style="133" customWidth="1"/>
    <col min="776" max="776" width="19.7109375" style="133" customWidth="1"/>
    <col min="777" max="1024" width="9.140625" style="133"/>
    <col min="1025" max="1025" width="18.28515625" style="133" customWidth="1"/>
    <col min="1026" max="1026" width="10.7109375" style="133" customWidth="1"/>
    <col min="1027" max="1027" width="10.5703125" style="133" customWidth="1"/>
    <col min="1028" max="1028" width="7.7109375" style="133" customWidth="1"/>
    <col min="1029" max="1029" width="12.28515625" style="133" customWidth="1"/>
    <col min="1030" max="1030" width="123" style="133" customWidth="1"/>
    <col min="1031" max="1031" width="34.28515625" style="133" customWidth="1"/>
    <col min="1032" max="1032" width="19.7109375" style="133" customWidth="1"/>
    <col min="1033" max="1280" width="9.140625" style="133"/>
    <col min="1281" max="1281" width="18.28515625" style="133" customWidth="1"/>
    <col min="1282" max="1282" width="10.7109375" style="133" customWidth="1"/>
    <col min="1283" max="1283" width="10.5703125" style="133" customWidth="1"/>
    <col min="1284" max="1284" width="7.7109375" style="133" customWidth="1"/>
    <col min="1285" max="1285" width="12.28515625" style="133" customWidth="1"/>
    <col min="1286" max="1286" width="123" style="133" customWidth="1"/>
    <col min="1287" max="1287" width="34.28515625" style="133" customWidth="1"/>
    <col min="1288" max="1288" width="19.7109375" style="133" customWidth="1"/>
    <col min="1289" max="1536" width="9.140625" style="133"/>
    <col min="1537" max="1537" width="18.28515625" style="133" customWidth="1"/>
    <col min="1538" max="1538" width="10.7109375" style="133" customWidth="1"/>
    <col min="1539" max="1539" width="10.5703125" style="133" customWidth="1"/>
    <col min="1540" max="1540" width="7.7109375" style="133" customWidth="1"/>
    <col min="1541" max="1541" width="12.28515625" style="133" customWidth="1"/>
    <col min="1542" max="1542" width="123" style="133" customWidth="1"/>
    <col min="1543" max="1543" width="34.28515625" style="133" customWidth="1"/>
    <col min="1544" max="1544" width="19.7109375" style="133" customWidth="1"/>
    <col min="1545" max="1792" width="9.140625" style="133"/>
    <col min="1793" max="1793" width="18.28515625" style="133" customWidth="1"/>
    <col min="1794" max="1794" width="10.7109375" style="133" customWidth="1"/>
    <col min="1795" max="1795" width="10.5703125" style="133" customWidth="1"/>
    <col min="1796" max="1796" width="7.7109375" style="133" customWidth="1"/>
    <col min="1797" max="1797" width="12.28515625" style="133" customWidth="1"/>
    <col min="1798" max="1798" width="123" style="133" customWidth="1"/>
    <col min="1799" max="1799" width="34.28515625" style="133" customWidth="1"/>
    <col min="1800" max="1800" width="19.7109375" style="133" customWidth="1"/>
    <col min="1801" max="2048" width="9.140625" style="133"/>
    <col min="2049" max="2049" width="18.28515625" style="133" customWidth="1"/>
    <col min="2050" max="2050" width="10.7109375" style="133" customWidth="1"/>
    <col min="2051" max="2051" width="10.5703125" style="133" customWidth="1"/>
    <col min="2052" max="2052" width="7.7109375" style="133" customWidth="1"/>
    <col min="2053" max="2053" width="12.28515625" style="133" customWidth="1"/>
    <col min="2054" max="2054" width="123" style="133" customWidth="1"/>
    <col min="2055" max="2055" width="34.28515625" style="133" customWidth="1"/>
    <col min="2056" max="2056" width="19.7109375" style="133" customWidth="1"/>
    <col min="2057" max="2304" width="9.140625" style="133"/>
    <col min="2305" max="2305" width="18.28515625" style="133" customWidth="1"/>
    <col min="2306" max="2306" width="10.7109375" style="133" customWidth="1"/>
    <col min="2307" max="2307" width="10.5703125" style="133" customWidth="1"/>
    <col min="2308" max="2308" width="7.7109375" style="133" customWidth="1"/>
    <col min="2309" max="2309" width="12.28515625" style="133" customWidth="1"/>
    <col min="2310" max="2310" width="123" style="133" customWidth="1"/>
    <col min="2311" max="2311" width="34.28515625" style="133" customWidth="1"/>
    <col min="2312" max="2312" width="19.7109375" style="133" customWidth="1"/>
    <col min="2313" max="2560" width="9.140625" style="133"/>
    <col min="2561" max="2561" width="18.28515625" style="133" customWidth="1"/>
    <col min="2562" max="2562" width="10.7109375" style="133" customWidth="1"/>
    <col min="2563" max="2563" width="10.5703125" style="133" customWidth="1"/>
    <col min="2564" max="2564" width="7.7109375" style="133" customWidth="1"/>
    <col min="2565" max="2565" width="12.28515625" style="133" customWidth="1"/>
    <col min="2566" max="2566" width="123" style="133" customWidth="1"/>
    <col min="2567" max="2567" width="34.28515625" style="133" customWidth="1"/>
    <col min="2568" max="2568" width="19.7109375" style="133" customWidth="1"/>
    <col min="2569" max="2816" width="9.140625" style="133"/>
    <col min="2817" max="2817" width="18.28515625" style="133" customWidth="1"/>
    <col min="2818" max="2818" width="10.7109375" style="133" customWidth="1"/>
    <col min="2819" max="2819" width="10.5703125" style="133" customWidth="1"/>
    <col min="2820" max="2820" width="7.7109375" style="133" customWidth="1"/>
    <col min="2821" max="2821" width="12.28515625" style="133" customWidth="1"/>
    <col min="2822" max="2822" width="123" style="133" customWidth="1"/>
    <col min="2823" max="2823" width="34.28515625" style="133" customWidth="1"/>
    <col min="2824" max="2824" width="19.7109375" style="133" customWidth="1"/>
    <col min="2825" max="3072" width="9.140625" style="133"/>
    <col min="3073" max="3073" width="18.28515625" style="133" customWidth="1"/>
    <col min="3074" max="3074" width="10.7109375" style="133" customWidth="1"/>
    <col min="3075" max="3075" width="10.5703125" style="133" customWidth="1"/>
    <col min="3076" max="3076" width="7.7109375" style="133" customWidth="1"/>
    <col min="3077" max="3077" width="12.28515625" style="133" customWidth="1"/>
    <col min="3078" max="3078" width="123" style="133" customWidth="1"/>
    <col min="3079" max="3079" width="34.28515625" style="133" customWidth="1"/>
    <col min="3080" max="3080" width="19.7109375" style="133" customWidth="1"/>
    <col min="3081" max="3328" width="9.140625" style="133"/>
    <col min="3329" max="3329" width="18.28515625" style="133" customWidth="1"/>
    <col min="3330" max="3330" width="10.7109375" style="133" customWidth="1"/>
    <col min="3331" max="3331" width="10.5703125" style="133" customWidth="1"/>
    <col min="3332" max="3332" width="7.7109375" style="133" customWidth="1"/>
    <col min="3333" max="3333" width="12.28515625" style="133" customWidth="1"/>
    <col min="3334" max="3334" width="123" style="133" customWidth="1"/>
    <col min="3335" max="3335" width="34.28515625" style="133" customWidth="1"/>
    <col min="3336" max="3336" width="19.7109375" style="133" customWidth="1"/>
    <col min="3337" max="3584" width="9.140625" style="133"/>
    <col min="3585" max="3585" width="18.28515625" style="133" customWidth="1"/>
    <col min="3586" max="3586" width="10.7109375" style="133" customWidth="1"/>
    <col min="3587" max="3587" width="10.5703125" style="133" customWidth="1"/>
    <col min="3588" max="3588" width="7.7109375" style="133" customWidth="1"/>
    <col min="3589" max="3589" width="12.28515625" style="133" customWidth="1"/>
    <col min="3590" max="3590" width="123" style="133" customWidth="1"/>
    <col min="3591" max="3591" width="34.28515625" style="133" customWidth="1"/>
    <col min="3592" max="3592" width="19.7109375" style="133" customWidth="1"/>
    <col min="3593" max="3840" width="9.140625" style="133"/>
    <col min="3841" max="3841" width="18.28515625" style="133" customWidth="1"/>
    <col min="3842" max="3842" width="10.7109375" style="133" customWidth="1"/>
    <col min="3843" max="3843" width="10.5703125" style="133" customWidth="1"/>
    <col min="3844" max="3844" width="7.7109375" style="133" customWidth="1"/>
    <col min="3845" max="3845" width="12.28515625" style="133" customWidth="1"/>
    <col min="3846" max="3846" width="123" style="133" customWidth="1"/>
    <col min="3847" max="3847" width="34.28515625" style="133" customWidth="1"/>
    <col min="3848" max="3848" width="19.7109375" style="133" customWidth="1"/>
    <col min="3849" max="4096" width="9.140625" style="133"/>
    <col min="4097" max="4097" width="18.28515625" style="133" customWidth="1"/>
    <col min="4098" max="4098" width="10.7109375" style="133" customWidth="1"/>
    <col min="4099" max="4099" width="10.5703125" style="133" customWidth="1"/>
    <col min="4100" max="4100" width="7.7109375" style="133" customWidth="1"/>
    <col min="4101" max="4101" width="12.28515625" style="133" customWidth="1"/>
    <col min="4102" max="4102" width="123" style="133" customWidth="1"/>
    <col min="4103" max="4103" width="34.28515625" style="133" customWidth="1"/>
    <col min="4104" max="4104" width="19.7109375" style="133" customWidth="1"/>
    <col min="4105" max="4352" width="9.140625" style="133"/>
    <col min="4353" max="4353" width="18.28515625" style="133" customWidth="1"/>
    <col min="4354" max="4354" width="10.7109375" style="133" customWidth="1"/>
    <col min="4355" max="4355" width="10.5703125" style="133" customWidth="1"/>
    <col min="4356" max="4356" width="7.7109375" style="133" customWidth="1"/>
    <col min="4357" max="4357" width="12.28515625" style="133" customWidth="1"/>
    <col min="4358" max="4358" width="123" style="133" customWidth="1"/>
    <col min="4359" max="4359" width="34.28515625" style="133" customWidth="1"/>
    <col min="4360" max="4360" width="19.7109375" style="133" customWidth="1"/>
    <col min="4361" max="4608" width="9.140625" style="133"/>
    <col min="4609" max="4609" width="18.28515625" style="133" customWidth="1"/>
    <col min="4610" max="4610" width="10.7109375" style="133" customWidth="1"/>
    <col min="4611" max="4611" width="10.5703125" style="133" customWidth="1"/>
    <col min="4612" max="4612" width="7.7109375" style="133" customWidth="1"/>
    <col min="4613" max="4613" width="12.28515625" style="133" customWidth="1"/>
    <col min="4614" max="4614" width="123" style="133" customWidth="1"/>
    <col min="4615" max="4615" width="34.28515625" style="133" customWidth="1"/>
    <col min="4616" max="4616" width="19.7109375" style="133" customWidth="1"/>
    <col min="4617" max="4864" width="9.140625" style="133"/>
    <col min="4865" max="4865" width="18.28515625" style="133" customWidth="1"/>
    <col min="4866" max="4866" width="10.7109375" style="133" customWidth="1"/>
    <col min="4867" max="4867" width="10.5703125" style="133" customWidth="1"/>
    <col min="4868" max="4868" width="7.7109375" style="133" customWidth="1"/>
    <col min="4869" max="4869" width="12.28515625" style="133" customWidth="1"/>
    <col min="4870" max="4870" width="123" style="133" customWidth="1"/>
    <col min="4871" max="4871" width="34.28515625" style="133" customWidth="1"/>
    <col min="4872" max="4872" width="19.7109375" style="133" customWidth="1"/>
    <col min="4873" max="5120" width="9.140625" style="133"/>
    <col min="5121" max="5121" width="18.28515625" style="133" customWidth="1"/>
    <col min="5122" max="5122" width="10.7109375" style="133" customWidth="1"/>
    <col min="5123" max="5123" width="10.5703125" style="133" customWidth="1"/>
    <col min="5124" max="5124" width="7.7109375" style="133" customWidth="1"/>
    <col min="5125" max="5125" width="12.28515625" style="133" customWidth="1"/>
    <col min="5126" max="5126" width="123" style="133" customWidth="1"/>
    <col min="5127" max="5127" width="34.28515625" style="133" customWidth="1"/>
    <col min="5128" max="5128" width="19.7109375" style="133" customWidth="1"/>
    <col min="5129" max="5376" width="9.140625" style="133"/>
    <col min="5377" max="5377" width="18.28515625" style="133" customWidth="1"/>
    <col min="5378" max="5378" width="10.7109375" style="133" customWidth="1"/>
    <col min="5379" max="5379" width="10.5703125" style="133" customWidth="1"/>
    <col min="5380" max="5380" width="7.7109375" style="133" customWidth="1"/>
    <col min="5381" max="5381" width="12.28515625" style="133" customWidth="1"/>
    <col min="5382" max="5382" width="123" style="133" customWidth="1"/>
    <col min="5383" max="5383" width="34.28515625" style="133" customWidth="1"/>
    <col min="5384" max="5384" width="19.7109375" style="133" customWidth="1"/>
    <col min="5385" max="5632" width="9.140625" style="133"/>
    <col min="5633" max="5633" width="18.28515625" style="133" customWidth="1"/>
    <col min="5634" max="5634" width="10.7109375" style="133" customWidth="1"/>
    <col min="5635" max="5635" width="10.5703125" style="133" customWidth="1"/>
    <col min="5636" max="5636" width="7.7109375" style="133" customWidth="1"/>
    <col min="5637" max="5637" width="12.28515625" style="133" customWidth="1"/>
    <col min="5638" max="5638" width="123" style="133" customWidth="1"/>
    <col min="5639" max="5639" width="34.28515625" style="133" customWidth="1"/>
    <col min="5640" max="5640" width="19.7109375" style="133" customWidth="1"/>
    <col min="5641" max="5888" width="9.140625" style="133"/>
    <col min="5889" max="5889" width="18.28515625" style="133" customWidth="1"/>
    <col min="5890" max="5890" width="10.7109375" style="133" customWidth="1"/>
    <col min="5891" max="5891" width="10.5703125" style="133" customWidth="1"/>
    <col min="5892" max="5892" width="7.7109375" style="133" customWidth="1"/>
    <col min="5893" max="5893" width="12.28515625" style="133" customWidth="1"/>
    <col min="5894" max="5894" width="123" style="133" customWidth="1"/>
    <col min="5895" max="5895" width="34.28515625" style="133" customWidth="1"/>
    <col min="5896" max="5896" width="19.7109375" style="133" customWidth="1"/>
    <col min="5897" max="6144" width="9.140625" style="133"/>
    <col min="6145" max="6145" width="18.28515625" style="133" customWidth="1"/>
    <col min="6146" max="6146" width="10.7109375" style="133" customWidth="1"/>
    <col min="6147" max="6147" width="10.5703125" style="133" customWidth="1"/>
    <col min="6148" max="6148" width="7.7109375" style="133" customWidth="1"/>
    <col min="6149" max="6149" width="12.28515625" style="133" customWidth="1"/>
    <col min="6150" max="6150" width="123" style="133" customWidth="1"/>
    <col min="6151" max="6151" width="34.28515625" style="133" customWidth="1"/>
    <col min="6152" max="6152" width="19.7109375" style="133" customWidth="1"/>
    <col min="6153" max="6400" width="9.140625" style="133"/>
    <col min="6401" max="6401" width="18.28515625" style="133" customWidth="1"/>
    <col min="6402" max="6402" width="10.7109375" style="133" customWidth="1"/>
    <col min="6403" max="6403" width="10.5703125" style="133" customWidth="1"/>
    <col min="6404" max="6404" width="7.7109375" style="133" customWidth="1"/>
    <col min="6405" max="6405" width="12.28515625" style="133" customWidth="1"/>
    <col min="6406" max="6406" width="123" style="133" customWidth="1"/>
    <col min="6407" max="6407" width="34.28515625" style="133" customWidth="1"/>
    <col min="6408" max="6408" width="19.7109375" style="133" customWidth="1"/>
    <col min="6409" max="6656" width="9.140625" style="133"/>
    <col min="6657" max="6657" width="18.28515625" style="133" customWidth="1"/>
    <col min="6658" max="6658" width="10.7109375" style="133" customWidth="1"/>
    <col min="6659" max="6659" width="10.5703125" style="133" customWidth="1"/>
    <col min="6660" max="6660" width="7.7109375" style="133" customWidth="1"/>
    <col min="6661" max="6661" width="12.28515625" style="133" customWidth="1"/>
    <col min="6662" max="6662" width="123" style="133" customWidth="1"/>
    <col min="6663" max="6663" width="34.28515625" style="133" customWidth="1"/>
    <col min="6664" max="6664" width="19.7109375" style="133" customWidth="1"/>
    <col min="6665" max="6912" width="9.140625" style="133"/>
    <col min="6913" max="6913" width="18.28515625" style="133" customWidth="1"/>
    <col min="6914" max="6914" width="10.7109375" style="133" customWidth="1"/>
    <col min="6915" max="6915" width="10.5703125" style="133" customWidth="1"/>
    <col min="6916" max="6916" width="7.7109375" style="133" customWidth="1"/>
    <col min="6917" max="6917" width="12.28515625" style="133" customWidth="1"/>
    <col min="6918" max="6918" width="123" style="133" customWidth="1"/>
    <col min="6919" max="6919" width="34.28515625" style="133" customWidth="1"/>
    <col min="6920" max="6920" width="19.7109375" style="133" customWidth="1"/>
    <col min="6921" max="7168" width="9.140625" style="133"/>
    <col min="7169" max="7169" width="18.28515625" style="133" customWidth="1"/>
    <col min="7170" max="7170" width="10.7109375" style="133" customWidth="1"/>
    <col min="7171" max="7171" width="10.5703125" style="133" customWidth="1"/>
    <col min="7172" max="7172" width="7.7109375" style="133" customWidth="1"/>
    <col min="7173" max="7173" width="12.28515625" style="133" customWidth="1"/>
    <col min="7174" max="7174" width="123" style="133" customWidth="1"/>
    <col min="7175" max="7175" width="34.28515625" style="133" customWidth="1"/>
    <col min="7176" max="7176" width="19.7109375" style="133" customWidth="1"/>
    <col min="7177" max="7424" width="9.140625" style="133"/>
    <col min="7425" max="7425" width="18.28515625" style="133" customWidth="1"/>
    <col min="7426" max="7426" width="10.7109375" style="133" customWidth="1"/>
    <col min="7427" max="7427" width="10.5703125" style="133" customWidth="1"/>
    <col min="7428" max="7428" width="7.7109375" style="133" customWidth="1"/>
    <col min="7429" max="7429" width="12.28515625" style="133" customWidth="1"/>
    <col min="7430" max="7430" width="123" style="133" customWidth="1"/>
    <col min="7431" max="7431" width="34.28515625" style="133" customWidth="1"/>
    <col min="7432" max="7432" width="19.7109375" style="133" customWidth="1"/>
    <col min="7433" max="7680" width="9.140625" style="133"/>
    <col min="7681" max="7681" width="18.28515625" style="133" customWidth="1"/>
    <col min="7682" max="7682" width="10.7109375" style="133" customWidth="1"/>
    <col min="7683" max="7683" width="10.5703125" style="133" customWidth="1"/>
    <col min="7684" max="7684" width="7.7109375" style="133" customWidth="1"/>
    <col min="7685" max="7685" width="12.28515625" style="133" customWidth="1"/>
    <col min="7686" max="7686" width="123" style="133" customWidth="1"/>
    <col min="7687" max="7687" width="34.28515625" style="133" customWidth="1"/>
    <col min="7688" max="7688" width="19.7109375" style="133" customWidth="1"/>
    <col min="7689" max="7936" width="9.140625" style="133"/>
    <col min="7937" max="7937" width="18.28515625" style="133" customWidth="1"/>
    <col min="7938" max="7938" width="10.7109375" style="133" customWidth="1"/>
    <col min="7939" max="7939" width="10.5703125" style="133" customWidth="1"/>
    <col min="7940" max="7940" width="7.7109375" style="133" customWidth="1"/>
    <col min="7941" max="7941" width="12.28515625" style="133" customWidth="1"/>
    <col min="7942" max="7942" width="123" style="133" customWidth="1"/>
    <col min="7943" max="7943" width="34.28515625" style="133" customWidth="1"/>
    <col min="7944" max="7944" width="19.7109375" style="133" customWidth="1"/>
    <col min="7945" max="8192" width="9.140625" style="133"/>
    <col min="8193" max="8193" width="18.28515625" style="133" customWidth="1"/>
    <col min="8194" max="8194" width="10.7109375" style="133" customWidth="1"/>
    <col min="8195" max="8195" width="10.5703125" style="133" customWidth="1"/>
    <col min="8196" max="8196" width="7.7109375" style="133" customWidth="1"/>
    <col min="8197" max="8197" width="12.28515625" style="133" customWidth="1"/>
    <col min="8198" max="8198" width="123" style="133" customWidth="1"/>
    <col min="8199" max="8199" width="34.28515625" style="133" customWidth="1"/>
    <col min="8200" max="8200" width="19.7109375" style="133" customWidth="1"/>
    <col min="8201" max="8448" width="9.140625" style="133"/>
    <col min="8449" max="8449" width="18.28515625" style="133" customWidth="1"/>
    <col min="8450" max="8450" width="10.7109375" style="133" customWidth="1"/>
    <col min="8451" max="8451" width="10.5703125" style="133" customWidth="1"/>
    <col min="8452" max="8452" width="7.7109375" style="133" customWidth="1"/>
    <col min="8453" max="8453" width="12.28515625" style="133" customWidth="1"/>
    <col min="8454" max="8454" width="123" style="133" customWidth="1"/>
    <col min="8455" max="8455" width="34.28515625" style="133" customWidth="1"/>
    <col min="8456" max="8456" width="19.7109375" style="133" customWidth="1"/>
    <col min="8457" max="8704" width="9.140625" style="133"/>
    <col min="8705" max="8705" width="18.28515625" style="133" customWidth="1"/>
    <col min="8706" max="8706" width="10.7109375" style="133" customWidth="1"/>
    <col min="8707" max="8707" width="10.5703125" style="133" customWidth="1"/>
    <col min="8708" max="8708" width="7.7109375" style="133" customWidth="1"/>
    <col min="8709" max="8709" width="12.28515625" style="133" customWidth="1"/>
    <col min="8710" max="8710" width="123" style="133" customWidth="1"/>
    <col min="8711" max="8711" width="34.28515625" style="133" customWidth="1"/>
    <col min="8712" max="8712" width="19.7109375" style="133" customWidth="1"/>
    <col min="8713" max="8960" width="9.140625" style="133"/>
    <col min="8961" max="8961" width="18.28515625" style="133" customWidth="1"/>
    <col min="8962" max="8962" width="10.7109375" style="133" customWidth="1"/>
    <col min="8963" max="8963" width="10.5703125" style="133" customWidth="1"/>
    <col min="8964" max="8964" width="7.7109375" style="133" customWidth="1"/>
    <col min="8965" max="8965" width="12.28515625" style="133" customWidth="1"/>
    <col min="8966" max="8966" width="123" style="133" customWidth="1"/>
    <col min="8967" max="8967" width="34.28515625" style="133" customWidth="1"/>
    <col min="8968" max="8968" width="19.7109375" style="133" customWidth="1"/>
    <col min="8969" max="9216" width="9.140625" style="133"/>
    <col min="9217" max="9217" width="18.28515625" style="133" customWidth="1"/>
    <col min="9218" max="9218" width="10.7109375" style="133" customWidth="1"/>
    <col min="9219" max="9219" width="10.5703125" style="133" customWidth="1"/>
    <col min="9220" max="9220" width="7.7109375" style="133" customWidth="1"/>
    <col min="9221" max="9221" width="12.28515625" style="133" customWidth="1"/>
    <col min="9222" max="9222" width="123" style="133" customWidth="1"/>
    <col min="9223" max="9223" width="34.28515625" style="133" customWidth="1"/>
    <col min="9224" max="9224" width="19.7109375" style="133" customWidth="1"/>
    <col min="9225" max="9472" width="9.140625" style="133"/>
    <col min="9473" max="9473" width="18.28515625" style="133" customWidth="1"/>
    <col min="9474" max="9474" width="10.7109375" style="133" customWidth="1"/>
    <col min="9475" max="9475" width="10.5703125" style="133" customWidth="1"/>
    <col min="9476" max="9476" width="7.7109375" style="133" customWidth="1"/>
    <col min="9477" max="9477" width="12.28515625" style="133" customWidth="1"/>
    <col min="9478" max="9478" width="123" style="133" customWidth="1"/>
    <col min="9479" max="9479" width="34.28515625" style="133" customWidth="1"/>
    <col min="9480" max="9480" width="19.7109375" style="133" customWidth="1"/>
    <col min="9481" max="9728" width="9.140625" style="133"/>
    <col min="9729" max="9729" width="18.28515625" style="133" customWidth="1"/>
    <col min="9730" max="9730" width="10.7109375" style="133" customWidth="1"/>
    <col min="9731" max="9731" width="10.5703125" style="133" customWidth="1"/>
    <col min="9732" max="9732" width="7.7109375" style="133" customWidth="1"/>
    <col min="9733" max="9733" width="12.28515625" style="133" customWidth="1"/>
    <col min="9734" max="9734" width="123" style="133" customWidth="1"/>
    <col min="9735" max="9735" width="34.28515625" style="133" customWidth="1"/>
    <col min="9736" max="9736" width="19.7109375" style="133" customWidth="1"/>
    <col min="9737" max="9984" width="9.140625" style="133"/>
    <col min="9985" max="9985" width="18.28515625" style="133" customWidth="1"/>
    <col min="9986" max="9986" width="10.7109375" style="133" customWidth="1"/>
    <col min="9987" max="9987" width="10.5703125" style="133" customWidth="1"/>
    <col min="9988" max="9988" width="7.7109375" style="133" customWidth="1"/>
    <col min="9989" max="9989" width="12.28515625" style="133" customWidth="1"/>
    <col min="9990" max="9990" width="123" style="133" customWidth="1"/>
    <col min="9991" max="9991" width="34.28515625" style="133" customWidth="1"/>
    <col min="9992" max="9992" width="19.7109375" style="133" customWidth="1"/>
    <col min="9993" max="10240" width="9.140625" style="133"/>
    <col min="10241" max="10241" width="18.28515625" style="133" customWidth="1"/>
    <col min="10242" max="10242" width="10.7109375" style="133" customWidth="1"/>
    <col min="10243" max="10243" width="10.5703125" style="133" customWidth="1"/>
    <col min="10244" max="10244" width="7.7109375" style="133" customWidth="1"/>
    <col min="10245" max="10245" width="12.28515625" style="133" customWidth="1"/>
    <col min="10246" max="10246" width="123" style="133" customWidth="1"/>
    <col min="10247" max="10247" width="34.28515625" style="133" customWidth="1"/>
    <col min="10248" max="10248" width="19.7109375" style="133" customWidth="1"/>
    <col min="10249" max="10496" width="9.140625" style="133"/>
    <col min="10497" max="10497" width="18.28515625" style="133" customWidth="1"/>
    <col min="10498" max="10498" width="10.7109375" style="133" customWidth="1"/>
    <col min="10499" max="10499" width="10.5703125" style="133" customWidth="1"/>
    <col min="10500" max="10500" width="7.7109375" style="133" customWidth="1"/>
    <col min="10501" max="10501" width="12.28515625" style="133" customWidth="1"/>
    <col min="10502" max="10502" width="123" style="133" customWidth="1"/>
    <col min="10503" max="10503" width="34.28515625" style="133" customWidth="1"/>
    <col min="10504" max="10504" width="19.7109375" style="133" customWidth="1"/>
    <col min="10505" max="10752" width="9.140625" style="133"/>
    <col min="10753" max="10753" width="18.28515625" style="133" customWidth="1"/>
    <col min="10754" max="10754" width="10.7109375" style="133" customWidth="1"/>
    <col min="10755" max="10755" width="10.5703125" style="133" customWidth="1"/>
    <col min="10756" max="10756" width="7.7109375" style="133" customWidth="1"/>
    <col min="10757" max="10757" width="12.28515625" style="133" customWidth="1"/>
    <col min="10758" max="10758" width="123" style="133" customWidth="1"/>
    <col min="10759" max="10759" width="34.28515625" style="133" customWidth="1"/>
    <col min="10760" max="10760" width="19.7109375" style="133" customWidth="1"/>
    <col min="10761" max="11008" width="9.140625" style="133"/>
    <col min="11009" max="11009" width="18.28515625" style="133" customWidth="1"/>
    <col min="11010" max="11010" width="10.7109375" style="133" customWidth="1"/>
    <col min="11011" max="11011" width="10.5703125" style="133" customWidth="1"/>
    <col min="11012" max="11012" width="7.7109375" style="133" customWidth="1"/>
    <col min="11013" max="11013" width="12.28515625" style="133" customWidth="1"/>
    <col min="11014" max="11014" width="123" style="133" customWidth="1"/>
    <col min="11015" max="11015" width="34.28515625" style="133" customWidth="1"/>
    <col min="11016" max="11016" width="19.7109375" style="133" customWidth="1"/>
    <col min="11017" max="11264" width="9.140625" style="133"/>
    <col min="11265" max="11265" width="18.28515625" style="133" customWidth="1"/>
    <col min="11266" max="11266" width="10.7109375" style="133" customWidth="1"/>
    <col min="11267" max="11267" width="10.5703125" style="133" customWidth="1"/>
    <col min="11268" max="11268" width="7.7109375" style="133" customWidth="1"/>
    <col min="11269" max="11269" width="12.28515625" style="133" customWidth="1"/>
    <col min="11270" max="11270" width="123" style="133" customWidth="1"/>
    <col min="11271" max="11271" width="34.28515625" style="133" customWidth="1"/>
    <col min="11272" max="11272" width="19.7109375" style="133" customWidth="1"/>
    <col min="11273" max="11520" width="9.140625" style="133"/>
    <col min="11521" max="11521" width="18.28515625" style="133" customWidth="1"/>
    <col min="11522" max="11522" width="10.7109375" style="133" customWidth="1"/>
    <col min="11523" max="11523" width="10.5703125" style="133" customWidth="1"/>
    <col min="11524" max="11524" width="7.7109375" style="133" customWidth="1"/>
    <col min="11525" max="11525" width="12.28515625" style="133" customWidth="1"/>
    <col min="11526" max="11526" width="123" style="133" customWidth="1"/>
    <col min="11527" max="11527" width="34.28515625" style="133" customWidth="1"/>
    <col min="11528" max="11528" width="19.7109375" style="133" customWidth="1"/>
    <col min="11529" max="11776" width="9.140625" style="133"/>
    <col min="11777" max="11777" width="18.28515625" style="133" customWidth="1"/>
    <col min="11778" max="11778" width="10.7109375" style="133" customWidth="1"/>
    <col min="11779" max="11779" width="10.5703125" style="133" customWidth="1"/>
    <col min="11780" max="11780" width="7.7109375" style="133" customWidth="1"/>
    <col min="11781" max="11781" width="12.28515625" style="133" customWidth="1"/>
    <col min="11782" max="11782" width="123" style="133" customWidth="1"/>
    <col min="11783" max="11783" width="34.28515625" style="133" customWidth="1"/>
    <col min="11784" max="11784" width="19.7109375" style="133" customWidth="1"/>
    <col min="11785" max="12032" width="9.140625" style="133"/>
    <col min="12033" max="12033" width="18.28515625" style="133" customWidth="1"/>
    <col min="12034" max="12034" width="10.7109375" style="133" customWidth="1"/>
    <col min="12035" max="12035" width="10.5703125" style="133" customWidth="1"/>
    <col min="12036" max="12036" width="7.7109375" style="133" customWidth="1"/>
    <col min="12037" max="12037" width="12.28515625" style="133" customWidth="1"/>
    <col min="12038" max="12038" width="123" style="133" customWidth="1"/>
    <col min="12039" max="12039" width="34.28515625" style="133" customWidth="1"/>
    <col min="12040" max="12040" width="19.7109375" style="133" customWidth="1"/>
    <col min="12041" max="12288" width="9.140625" style="133"/>
    <col min="12289" max="12289" width="18.28515625" style="133" customWidth="1"/>
    <col min="12290" max="12290" width="10.7109375" style="133" customWidth="1"/>
    <col min="12291" max="12291" width="10.5703125" style="133" customWidth="1"/>
    <col min="12292" max="12292" width="7.7109375" style="133" customWidth="1"/>
    <col min="12293" max="12293" width="12.28515625" style="133" customWidth="1"/>
    <col min="12294" max="12294" width="123" style="133" customWidth="1"/>
    <col min="12295" max="12295" width="34.28515625" style="133" customWidth="1"/>
    <col min="12296" max="12296" width="19.7109375" style="133" customWidth="1"/>
    <col min="12297" max="12544" width="9.140625" style="133"/>
    <col min="12545" max="12545" width="18.28515625" style="133" customWidth="1"/>
    <col min="12546" max="12546" width="10.7109375" style="133" customWidth="1"/>
    <col min="12547" max="12547" width="10.5703125" style="133" customWidth="1"/>
    <col min="12548" max="12548" width="7.7109375" style="133" customWidth="1"/>
    <col min="12549" max="12549" width="12.28515625" style="133" customWidth="1"/>
    <col min="12550" max="12550" width="123" style="133" customWidth="1"/>
    <col min="12551" max="12551" width="34.28515625" style="133" customWidth="1"/>
    <col min="12552" max="12552" width="19.7109375" style="133" customWidth="1"/>
    <col min="12553" max="12800" width="9.140625" style="133"/>
    <col min="12801" max="12801" width="18.28515625" style="133" customWidth="1"/>
    <col min="12802" max="12802" width="10.7109375" style="133" customWidth="1"/>
    <col min="12803" max="12803" width="10.5703125" style="133" customWidth="1"/>
    <col min="12804" max="12804" width="7.7109375" style="133" customWidth="1"/>
    <col min="12805" max="12805" width="12.28515625" style="133" customWidth="1"/>
    <col min="12806" max="12806" width="123" style="133" customWidth="1"/>
    <col min="12807" max="12807" width="34.28515625" style="133" customWidth="1"/>
    <col min="12808" max="12808" width="19.7109375" style="133" customWidth="1"/>
    <col min="12809" max="13056" width="9.140625" style="133"/>
    <col min="13057" max="13057" width="18.28515625" style="133" customWidth="1"/>
    <col min="13058" max="13058" width="10.7109375" style="133" customWidth="1"/>
    <col min="13059" max="13059" width="10.5703125" style="133" customWidth="1"/>
    <col min="13060" max="13060" width="7.7109375" style="133" customWidth="1"/>
    <col min="13061" max="13061" width="12.28515625" style="133" customWidth="1"/>
    <col min="13062" max="13062" width="123" style="133" customWidth="1"/>
    <col min="13063" max="13063" width="34.28515625" style="133" customWidth="1"/>
    <col min="13064" max="13064" width="19.7109375" style="133" customWidth="1"/>
    <col min="13065" max="13312" width="9.140625" style="133"/>
    <col min="13313" max="13313" width="18.28515625" style="133" customWidth="1"/>
    <col min="13314" max="13314" width="10.7109375" style="133" customWidth="1"/>
    <col min="13315" max="13315" width="10.5703125" style="133" customWidth="1"/>
    <col min="13316" max="13316" width="7.7109375" style="133" customWidth="1"/>
    <col min="13317" max="13317" width="12.28515625" style="133" customWidth="1"/>
    <col min="13318" max="13318" width="123" style="133" customWidth="1"/>
    <col min="13319" max="13319" width="34.28515625" style="133" customWidth="1"/>
    <col min="13320" max="13320" width="19.7109375" style="133" customWidth="1"/>
    <col min="13321" max="13568" width="9.140625" style="133"/>
    <col min="13569" max="13569" width="18.28515625" style="133" customWidth="1"/>
    <col min="13570" max="13570" width="10.7109375" style="133" customWidth="1"/>
    <col min="13571" max="13571" width="10.5703125" style="133" customWidth="1"/>
    <col min="13572" max="13572" width="7.7109375" style="133" customWidth="1"/>
    <col min="13573" max="13573" width="12.28515625" style="133" customWidth="1"/>
    <col min="13574" max="13574" width="123" style="133" customWidth="1"/>
    <col min="13575" max="13575" width="34.28515625" style="133" customWidth="1"/>
    <col min="13576" max="13576" width="19.7109375" style="133" customWidth="1"/>
    <col min="13577" max="13824" width="9.140625" style="133"/>
    <col min="13825" max="13825" width="18.28515625" style="133" customWidth="1"/>
    <col min="13826" max="13826" width="10.7109375" style="133" customWidth="1"/>
    <col min="13827" max="13827" width="10.5703125" style="133" customWidth="1"/>
    <col min="13828" max="13828" width="7.7109375" style="133" customWidth="1"/>
    <col min="13829" max="13829" width="12.28515625" style="133" customWidth="1"/>
    <col min="13830" max="13830" width="123" style="133" customWidth="1"/>
    <col min="13831" max="13831" width="34.28515625" style="133" customWidth="1"/>
    <col min="13832" max="13832" width="19.7109375" style="133" customWidth="1"/>
    <col min="13833" max="14080" width="9.140625" style="133"/>
    <col min="14081" max="14081" width="18.28515625" style="133" customWidth="1"/>
    <col min="14082" max="14082" width="10.7109375" style="133" customWidth="1"/>
    <col min="14083" max="14083" width="10.5703125" style="133" customWidth="1"/>
    <col min="14084" max="14084" width="7.7109375" style="133" customWidth="1"/>
    <col min="14085" max="14085" width="12.28515625" style="133" customWidth="1"/>
    <col min="14086" max="14086" width="123" style="133" customWidth="1"/>
    <col min="14087" max="14087" width="34.28515625" style="133" customWidth="1"/>
    <col min="14088" max="14088" width="19.7109375" style="133" customWidth="1"/>
    <col min="14089" max="14336" width="9.140625" style="133"/>
    <col min="14337" max="14337" width="18.28515625" style="133" customWidth="1"/>
    <col min="14338" max="14338" width="10.7109375" style="133" customWidth="1"/>
    <col min="14339" max="14339" width="10.5703125" style="133" customWidth="1"/>
    <col min="14340" max="14340" width="7.7109375" style="133" customWidth="1"/>
    <col min="14341" max="14341" width="12.28515625" style="133" customWidth="1"/>
    <col min="14342" max="14342" width="123" style="133" customWidth="1"/>
    <col min="14343" max="14343" width="34.28515625" style="133" customWidth="1"/>
    <col min="14344" max="14344" width="19.7109375" style="133" customWidth="1"/>
    <col min="14345" max="14592" width="9.140625" style="133"/>
    <col min="14593" max="14593" width="18.28515625" style="133" customWidth="1"/>
    <col min="14594" max="14594" width="10.7109375" style="133" customWidth="1"/>
    <col min="14595" max="14595" width="10.5703125" style="133" customWidth="1"/>
    <col min="14596" max="14596" width="7.7109375" style="133" customWidth="1"/>
    <col min="14597" max="14597" width="12.28515625" style="133" customWidth="1"/>
    <col min="14598" max="14598" width="123" style="133" customWidth="1"/>
    <col min="14599" max="14599" width="34.28515625" style="133" customWidth="1"/>
    <col min="14600" max="14600" width="19.7109375" style="133" customWidth="1"/>
    <col min="14601" max="14848" width="9.140625" style="133"/>
    <col min="14849" max="14849" width="18.28515625" style="133" customWidth="1"/>
    <col min="14850" max="14850" width="10.7109375" style="133" customWidth="1"/>
    <col min="14851" max="14851" width="10.5703125" style="133" customWidth="1"/>
    <col min="14852" max="14852" width="7.7109375" style="133" customWidth="1"/>
    <col min="14853" max="14853" width="12.28515625" style="133" customWidth="1"/>
    <col min="14854" max="14854" width="123" style="133" customWidth="1"/>
    <col min="14855" max="14855" width="34.28515625" style="133" customWidth="1"/>
    <col min="14856" max="14856" width="19.7109375" style="133" customWidth="1"/>
    <col min="14857" max="15104" width="9.140625" style="133"/>
    <col min="15105" max="15105" width="18.28515625" style="133" customWidth="1"/>
    <col min="15106" max="15106" width="10.7109375" style="133" customWidth="1"/>
    <col min="15107" max="15107" width="10.5703125" style="133" customWidth="1"/>
    <col min="15108" max="15108" width="7.7109375" style="133" customWidth="1"/>
    <col min="15109" max="15109" width="12.28515625" style="133" customWidth="1"/>
    <col min="15110" max="15110" width="123" style="133" customWidth="1"/>
    <col min="15111" max="15111" width="34.28515625" style="133" customWidth="1"/>
    <col min="15112" max="15112" width="19.7109375" style="133" customWidth="1"/>
    <col min="15113" max="15360" width="9.140625" style="133"/>
    <col min="15361" max="15361" width="18.28515625" style="133" customWidth="1"/>
    <col min="15362" max="15362" width="10.7109375" style="133" customWidth="1"/>
    <col min="15363" max="15363" width="10.5703125" style="133" customWidth="1"/>
    <col min="15364" max="15364" width="7.7109375" style="133" customWidth="1"/>
    <col min="15365" max="15365" width="12.28515625" style="133" customWidth="1"/>
    <col min="15366" max="15366" width="123" style="133" customWidth="1"/>
    <col min="15367" max="15367" width="34.28515625" style="133" customWidth="1"/>
    <col min="15368" max="15368" width="19.7109375" style="133" customWidth="1"/>
    <col min="15369" max="15616" width="9.140625" style="133"/>
    <col min="15617" max="15617" width="18.28515625" style="133" customWidth="1"/>
    <col min="15618" max="15618" width="10.7109375" style="133" customWidth="1"/>
    <col min="15619" max="15619" width="10.5703125" style="133" customWidth="1"/>
    <col min="15620" max="15620" width="7.7109375" style="133" customWidth="1"/>
    <col min="15621" max="15621" width="12.28515625" style="133" customWidth="1"/>
    <col min="15622" max="15622" width="123" style="133" customWidth="1"/>
    <col min="15623" max="15623" width="34.28515625" style="133" customWidth="1"/>
    <col min="15624" max="15624" width="19.7109375" style="133" customWidth="1"/>
    <col min="15625" max="15872" width="9.140625" style="133"/>
    <col min="15873" max="15873" width="18.28515625" style="133" customWidth="1"/>
    <col min="15874" max="15874" width="10.7109375" style="133" customWidth="1"/>
    <col min="15875" max="15875" width="10.5703125" style="133" customWidth="1"/>
    <col min="15876" max="15876" width="7.7109375" style="133" customWidth="1"/>
    <col min="15877" max="15877" width="12.28515625" style="133" customWidth="1"/>
    <col min="15878" max="15878" width="123" style="133" customWidth="1"/>
    <col min="15879" max="15879" width="34.28515625" style="133" customWidth="1"/>
    <col min="15880" max="15880" width="19.7109375" style="133" customWidth="1"/>
    <col min="15881" max="16128" width="9.140625" style="133"/>
    <col min="16129" max="16129" width="18.28515625" style="133" customWidth="1"/>
    <col min="16130" max="16130" width="10.7109375" style="133" customWidth="1"/>
    <col min="16131" max="16131" width="10.5703125" style="133" customWidth="1"/>
    <col min="16132" max="16132" width="7.7109375" style="133" customWidth="1"/>
    <col min="16133" max="16133" width="12.28515625" style="133" customWidth="1"/>
    <col min="16134" max="16134" width="123" style="133" customWidth="1"/>
    <col min="16135" max="16135" width="34.28515625" style="133" customWidth="1"/>
    <col min="16136" max="16136" width="19.7109375" style="133" customWidth="1"/>
    <col min="16137" max="16384" width="9.140625" style="133"/>
  </cols>
  <sheetData>
    <row r="1" spans="1:8" x14ac:dyDescent="0.2">
      <c r="A1" s="20" t="s">
        <v>861</v>
      </c>
      <c r="B1" s="261" t="s">
        <v>2967</v>
      </c>
      <c r="C1" s="261"/>
      <c r="D1" s="261"/>
      <c r="E1" s="261"/>
      <c r="F1" s="261"/>
    </row>
    <row r="3" spans="1:8" x14ac:dyDescent="0.2">
      <c r="A3" s="20" t="s">
        <v>32</v>
      </c>
      <c r="B3" s="20" t="s">
        <v>33</v>
      </c>
      <c r="C3" s="20" t="s">
        <v>34</v>
      </c>
      <c r="D3" s="20" t="s">
        <v>36</v>
      </c>
      <c r="E3" s="20" t="s">
        <v>37</v>
      </c>
      <c r="F3" s="20" t="s">
        <v>38</v>
      </c>
      <c r="G3" s="20" t="s">
        <v>2938</v>
      </c>
      <c r="H3" s="20" t="s">
        <v>2939</v>
      </c>
    </row>
    <row r="4" spans="1:8" x14ac:dyDescent="0.2">
      <c r="A4" s="133" t="s">
        <v>2968</v>
      </c>
      <c r="B4" s="133" t="s">
        <v>40</v>
      </c>
      <c r="C4" s="133" t="s">
        <v>41</v>
      </c>
      <c r="D4" s="133" t="s">
        <v>820</v>
      </c>
      <c r="F4" s="133" t="s">
        <v>820</v>
      </c>
      <c r="G4" s="133" t="s">
        <v>820</v>
      </c>
      <c r="H4" s="133" t="s">
        <v>820</v>
      </c>
    </row>
    <row r="5" spans="1:8" x14ac:dyDescent="0.2">
      <c r="A5" s="133" t="s">
        <v>2969</v>
      </c>
      <c r="B5" s="133" t="s">
        <v>40</v>
      </c>
      <c r="C5" s="133" t="s">
        <v>41</v>
      </c>
      <c r="D5" s="133" t="s">
        <v>820</v>
      </c>
      <c r="F5" s="133" t="s">
        <v>820</v>
      </c>
      <c r="G5" s="133" t="s">
        <v>820</v>
      </c>
      <c r="H5" s="133" t="s">
        <v>820</v>
      </c>
    </row>
    <row r="6" spans="1:8" x14ac:dyDescent="0.2">
      <c r="A6" s="133" t="s">
        <v>95</v>
      </c>
      <c r="B6" s="133" t="s">
        <v>40</v>
      </c>
      <c r="C6" s="133" t="s">
        <v>820</v>
      </c>
      <c r="D6" s="133" t="s">
        <v>820</v>
      </c>
      <c r="F6" s="133" t="s">
        <v>820</v>
      </c>
      <c r="G6" s="133" t="s">
        <v>820</v>
      </c>
      <c r="H6" s="133" t="s">
        <v>820</v>
      </c>
    </row>
    <row r="7" spans="1:8" x14ac:dyDescent="0.2">
      <c r="A7" s="133" t="s">
        <v>2970</v>
      </c>
      <c r="B7" s="133" t="s">
        <v>40</v>
      </c>
      <c r="C7" s="133" t="s">
        <v>820</v>
      </c>
      <c r="D7" s="133" t="s">
        <v>820</v>
      </c>
      <c r="F7" s="133" t="s">
        <v>820</v>
      </c>
      <c r="G7" s="133" t="s">
        <v>820</v>
      </c>
      <c r="H7" s="133" t="s">
        <v>820</v>
      </c>
    </row>
    <row r="8" spans="1:8" x14ac:dyDescent="0.2">
      <c r="A8" s="133" t="s">
        <v>38</v>
      </c>
      <c r="B8" s="133" t="s">
        <v>40</v>
      </c>
      <c r="C8" s="133" t="s">
        <v>820</v>
      </c>
      <c r="D8" s="133" t="s">
        <v>820</v>
      </c>
      <c r="F8" s="133" t="s">
        <v>2971</v>
      </c>
      <c r="G8" s="133" t="s">
        <v>820</v>
      </c>
      <c r="H8" s="133" t="s">
        <v>820</v>
      </c>
    </row>
    <row r="9" spans="1:8" x14ac:dyDescent="0.2">
      <c r="A9" s="133" t="s">
        <v>183</v>
      </c>
      <c r="B9" s="133" t="s">
        <v>40</v>
      </c>
      <c r="C9" s="133" t="s">
        <v>820</v>
      </c>
      <c r="D9" s="133" t="s">
        <v>820</v>
      </c>
      <c r="F9" s="133" t="s">
        <v>820</v>
      </c>
      <c r="G9" s="133" t="s">
        <v>820</v>
      </c>
      <c r="H9" s="133" t="s">
        <v>820</v>
      </c>
    </row>
    <row r="10" spans="1:8" x14ac:dyDescent="0.2">
      <c r="A10" s="133" t="s">
        <v>2972</v>
      </c>
      <c r="B10" s="133" t="s">
        <v>40</v>
      </c>
      <c r="C10" s="133" t="s">
        <v>820</v>
      </c>
      <c r="D10" s="133" t="s">
        <v>820</v>
      </c>
      <c r="E10" s="133" t="s">
        <v>815</v>
      </c>
      <c r="F10" s="133" t="s">
        <v>2973</v>
      </c>
      <c r="G10" s="133" t="s">
        <v>820</v>
      </c>
      <c r="H10" s="133" t="s">
        <v>820</v>
      </c>
    </row>
  </sheetData>
  <mergeCells count="1">
    <mergeCell ref="B1:F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C7AC9-1C9A-4A57-9E48-809B723C3328}">
  <dimension ref="A1:A881"/>
  <sheetViews>
    <sheetView workbookViewId="0">
      <selection activeCell="A870" sqref="A870"/>
    </sheetView>
  </sheetViews>
  <sheetFormatPr defaultRowHeight="12.75" x14ac:dyDescent="0.2"/>
  <cols>
    <col min="1" max="1" width="53.5703125" style="162" bestFit="1" customWidth="1"/>
    <col min="2" max="16384" width="9.140625" style="162"/>
  </cols>
  <sheetData>
    <row r="1" spans="1:1" x14ac:dyDescent="0.2">
      <c r="A1" s="77"/>
    </row>
    <row r="3" spans="1:1" x14ac:dyDescent="0.2">
      <c r="A3" s="85" t="s">
        <v>3125</v>
      </c>
    </row>
    <row r="4" spans="1:1" x14ac:dyDescent="0.2">
      <c r="A4" s="77" t="str">
        <f>HYPERLINK("#'MFG.Enumerations'!A10","Bucketization")</f>
        <v>Bucketization</v>
      </c>
    </row>
    <row r="5" spans="1:1" x14ac:dyDescent="0.2">
      <c r="A5" s="77" t="str">
        <f>HYPERLINK("#'MFG.Enumerations'!A15","MFG.CapacityType")</f>
        <v>MFG.CapacityType</v>
      </c>
    </row>
    <row r="6" spans="1:1" x14ac:dyDescent="0.2">
      <c r="A6" s="77" t="str">
        <f>HYPERLINK("#'MFG.Enumerations'!A19","QuantityUOM")</f>
        <v>QuantityUOM</v>
      </c>
    </row>
    <row r="7" spans="1:1" x14ac:dyDescent="0.2">
      <c r="A7" s="77" t="str">
        <f>HYPERLINK("#'MFG.Enumerations'!A874","DayOfWeek")</f>
        <v>DayOfWeek</v>
      </c>
    </row>
    <row r="8" spans="1:1" x14ac:dyDescent="0.2">
      <c r="A8" s="77" t="str">
        <f>HYPERLINK("#'MFG.Enumerations'!A870","RecurrenceType")</f>
        <v>RecurrenceType</v>
      </c>
    </row>
    <row r="10" spans="1:1" x14ac:dyDescent="0.2">
      <c r="A10" s="85" t="s">
        <v>3126</v>
      </c>
    </row>
    <row r="11" spans="1:1" x14ac:dyDescent="0.2">
      <c r="A11" s="162" t="s">
        <v>3127</v>
      </c>
    </row>
    <row r="12" spans="1:1" x14ac:dyDescent="0.2">
      <c r="A12" s="162" t="s">
        <v>3128</v>
      </c>
    </row>
    <row r="13" spans="1:1" x14ac:dyDescent="0.2">
      <c r="A13" s="162" t="s">
        <v>1425</v>
      </c>
    </row>
    <row r="15" spans="1:1" x14ac:dyDescent="0.2">
      <c r="A15" s="85" t="s">
        <v>3129</v>
      </c>
    </row>
    <row r="16" spans="1:1" x14ac:dyDescent="0.2">
      <c r="A16" s="162" t="s">
        <v>3130</v>
      </c>
    </row>
    <row r="17" spans="1:1" x14ac:dyDescent="0.2">
      <c r="A17" s="162" t="s">
        <v>3131</v>
      </c>
    </row>
    <row r="19" spans="1:1" x14ac:dyDescent="0.2">
      <c r="A19" s="85" t="s">
        <v>2720</v>
      </c>
    </row>
    <row r="20" spans="1:1" x14ac:dyDescent="0.2">
      <c r="A20" s="162" t="s">
        <v>3132</v>
      </c>
    </row>
    <row r="21" spans="1:1" x14ac:dyDescent="0.2">
      <c r="A21" s="162" t="s">
        <v>3133</v>
      </c>
    </row>
    <row r="22" spans="1:1" x14ac:dyDescent="0.2">
      <c r="A22" s="162" t="s">
        <v>3134</v>
      </c>
    </row>
    <row r="23" spans="1:1" x14ac:dyDescent="0.2">
      <c r="A23" s="162" t="s">
        <v>3135</v>
      </c>
    </row>
    <row r="24" spans="1:1" x14ac:dyDescent="0.2">
      <c r="A24" s="162" t="s">
        <v>3136</v>
      </c>
    </row>
    <row r="25" spans="1:1" x14ac:dyDescent="0.2">
      <c r="A25" s="162" t="s">
        <v>3137</v>
      </c>
    </row>
    <row r="26" spans="1:1" x14ac:dyDescent="0.2">
      <c r="A26" s="162" t="s">
        <v>3138</v>
      </c>
    </row>
    <row r="27" spans="1:1" x14ac:dyDescent="0.2">
      <c r="A27" s="162" t="s">
        <v>3139</v>
      </c>
    </row>
    <row r="28" spans="1:1" x14ac:dyDescent="0.2">
      <c r="A28" s="162" t="s">
        <v>3140</v>
      </c>
    </row>
    <row r="29" spans="1:1" x14ac:dyDescent="0.2">
      <c r="A29" s="162" t="s">
        <v>3141</v>
      </c>
    </row>
    <row r="30" spans="1:1" x14ac:dyDescent="0.2">
      <c r="A30" s="162" t="s">
        <v>3142</v>
      </c>
    </row>
    <row r="31" spans="1:1" x14ac:dyDescent="0.2">
      <c r="A31" s="162" t="s">
        <v>3143</v>
      </c>
    </row>
    <row r="32" spans="1:1" x14ac:dyDescent="0.2">
      <c r="A32" s="162" t="s">
        <v>3144</v>
      </c>
    </row>
    <row r="33" spans="1:1" x14ac:dyDescent="0.2">
      <c r="A33" s="162" t="s">
        <v>3145</v>
      </c>
    </row>
    <row r="34" spans="1:1" x14ac:dyDescent="0.2">
      <c r="A34" s="162" t="s">
        <v>3146</v>
      </c>
    </row>
    <row r="35" spans="1:1" x14ac:dyDescent="0.2">
      <c r="A35" s="162" t="s">
        <v>3147</v>
      </c>
    </row>
    <row r="36" spans="1:1" x14ac:dyDescent="0.2">
      <c r="A36" s="162" t="s">
        <v>3148</v>
      </c>
    </row>
    <row r="37" spans="1:1" x14ac:dyDescent="0.2">
      <c r="A37" s="162" t="s">
        <v>3149</v>
      </c>
    </row>
    <row r="38" spans="1:1" x14ac:dyDescent="0.2">
      <c r="A38" s="162" t="s">
        <v>3150</v>
      </c>
    </row>
    <row r="39" spans="1:1" x14ac:dyDescent="0.2">
      <c r="A39" s="162" t="s">
        <v>3151</v>
      </c>
    </row>
    <row r="40" spans="1:1" x14ac:dyDescent="0.2">
      <c r="A40" s="162" t="s">
        <v>3152</v>
      </c>
    </row>
    <row r="41" spans="1:1" x14ac:dyDescent="0.2">
      <c r="A41" s="162" t="s">
        <v>3153</v>
      </c>
    </row>
    <row r="42" spans="1:1" x14ac:dyDescent="0.2">
      <c r="A42" s="162" t="s">
        <v>3154</v>
      </c>
    </row>
    <row r="43" spans="1:1" x14ac:dyDescent="0.2">
      <c r="A43" s="162" t="s">
        <v>3155</v>
      </c>
    </row>
    <row r="44" spans="1:1" x14ac:dyDescent="0.2">
      <c r="A44" s="162" t="s">
        <v>3156</v>
      </c>
    </row>
    <row r="45" spans="1:1" x14ac:dyDescent="0.2">
      <c r="A45" s="162" t="s">
        <v>3157</v>
      </c>
    </row>
    <row r="46" spans="1:1" x14ac:dyDescent="0.2">
      <c r="A46" s="162" t="s">
        <v>3158</v>
      </c>
    </row>
    <row r="47" spans="1:1" x14ac:dyDescent="0.2">
      <c r="A47" s="162" t="s">
        <v>3159</v>
      </c>
    </row>
    <row r="48" spans="1:1" x14ac:dyDescent="0.2">
      <c r="A48" s="162" t="s">
        <v>3160</v>
      </c>
    </row>
    <row r="49" spans="1:1" x14ac:dyDescent="0.2">
      <c r="A49" s="162" t="s">
        <v>3161</v>
      </c>
    </row>
    <row r="50" spans="1:1" x14ac:dyDescent="0.2">
      <c r="A50" s="162" t="s">
        <v>3162</v>
      </c>
    </row>
    <row r="51" spans="1:1" x14ac:dyDescent="0.2">
      <c r="A51" s="162" t="s">
        <v>3163</v>
      </c>
    </row>
    <row r="52" spans="1:1" x14ac:dyDescent="0.2">
      <c r="A52" s="162" t="s">
        <v>3164</v>
      </c>
    </row>
    <row r="53" spans="1:1" x14ac:dyDescent="0.2">
      <c r="A53" s="162" t="s">
        <v>3165</v>
      </c>
    </row>
    <row r="54" spans="1:1" x14ac:dyDescent="0.2">
      <c r="A54" s="162" t="s">
        <v>3166</v>
      </c>
    </row>
    <row r="55" spans="1:1" x14ac:dyDescent="0.2">
      <c r="A55" s="162" t="s">
        <v>3167</v>
      </c>
    </row>
    <row r="56" spans="1:1" x14ac:dyDescent="0.2">
      <c r="A56" s="162" t="s">
        <v>3168</v>
      </c>
    </row>
    <row r="57" spans="1:1" x14ac:dyDescent="0.2">
      <c r="A57" s="162" t="s">
        <v>3169</v>
      </c>
    </row>
    <row r="58" spans="1:1" x14ac:dyDescent="0.2">
      <c r="A58" s="162" t="s">
        <v>3170</v>
      </c>
    </row>
    <row r="59" spans="1:1" x14ac:dyDescent="0.2">
      <c r="A59" s="162" t="s">
        <v>3171</v>
      </c>
    </row>
    <row r="60" spans="1:1" x14ac:dyDescent="0.2">
      <c r="A60" s="162" t="s">
        <v>3172</v>
      </c>
    </row>
    <row r="61" spans="1:1" x14ac:dyDescent="0.2">
      <c r="A61" s="162" t="s">
        <v>3173</v>
      </c>
    </row>
    <row r="62" spans="1:1" x14ac:dyDescent="0.2">
      <c r="A62" s="162" t="s">
        <v>3174</v>
      </c>
    </row>
    <row r="63" spans="1:1" x14ac:dyDescent="0.2">
      <c r="A63" s="162" t="s">
        <v>3175</v>
      </c>
    </row>
    <row r="64" spans="1:1" x14ac:dyDescent="0.2">
      <c r="A64" s="162" t="s">
        <v>3176</v>
      </c>
    </row>
    <row r="65" spans="1:1" x14ac:dyDescent="0.2">
      <c r="A65" s="162" t="s">
        <v>3177</v>
      </c>
    </row>
    <row r="66" spans="1:1" x14ac:dyDescent="0.2">
      <c r="A66" s="162" t="s">
        <v>3178</v>
      </c>
    </row>
    <row r="67" spans="1:1" x14ac:dyDescent="0.2">
      <c r="A67" s="162" t="s">
        <v>3179</v>
      </c>
    </row>
    <row r="68" spans="1:1" x14ac:dyDescent="0.2">
      <c r="A68" s="162" t="s">
        <v>3180</v>
      </c>
    </row>
    <row r="69" spans="1:1" x14ac:dyDescent="0.2">
      <c r="A69" s="162" t="s">
        <v>3181</v>
      </c>
    </row>
    <row r="70" spans="1:1" x14ac:dyDescent="0.2">
      <c r="A70" s="162" t="s">
        <v>3182</v>
      </c>
    </row>
    <row r="71" spans="1:1" x14ac:dyDescent="0.2">
      <c r="A71" s="162" t="s">
        <v>3183</v>
      </c>
    </row>
    <row r="72" spans="1:1" x14ac:dyDescent="0.2">
      <c r="A72" s="162" t="s">
        <v>3184</v>
      </c>
    </row>
    <row r="73" spans="1:1" x14ac:dyDescent="0.2">
      <c r="A73" s="162" t="s">
        <v>3185</v>
      </c>
    </row>
    <row r="74" spans="1:1" x14ac:dyDescent="0.2">
      <c r="A74" s="162" t="s">
        <v>3186</v>
      </c>
    </row>
    <row r="75" spans="1:1" x14ac:dyDescent="0.2">
      <c r="A75" s="162" t="s">
        <v>3187</v>
      </c>
    </row>
    <row r="76" spans="1:1" x14ac:dyDescent="0.2">
      <c r="A76" s="162" t="s">
        <v>3188</v>
      </c>
    </row>
    <row r="77" spans="1:1" x14ac:dyDescent="0.2">
      <c r="A77" s="162" t="s">
        <v>3189</v>
      </c>
    </row>
    <row r="78" spans="1:1" x14ac:dyDescent="0.2">
      <c r="A78" s="162" t="s">
        <v>3190</v>
      </c>
    </row>
    <row r="79" spans="1:1" x14ac:dyDescent="0.2">
      <c r="A79" s="162" t="s">
        <v>3191</v>
      </c>
    </row>
    <row r="80" spans="1:1" x14ac:dyDescent="0.2">
      <c r="A80" s="162" t="s">
        <v>3192</v>
      </c>
    </row>
    <row r="81" spans="1:1" x14ac:dyDescent="0.2">
      <c r="A81" s="162" t="s">
        <v>3193</v>
      </c>
    </row>
    <row r="82" spans="1:1" x14ac:dyDescent="0.2">
      <c r="A82" s="162" t="s">
        <v>3194</v>
      </c>
    </row>
    <row r="83" spans="1:1" x14ac:dyDescent="0.2">
      <c r="A83" s="162" t="s">
        <v>3195</v>
      </c>
    </row>
    <row r="84" spans="1:1" x14ac:dyDescent="0.2">
      <c r="A84" s="162" t="s">
        <v>3196</v>
      </c>
    </row>
    <row r="85" spans="1:1" x14ac:dyDescent="0.2">
      <c r="A85" s="162" t="s">
        <v>3197</v>
      </c>
    </row>
    <row r="86" spans="1:1" x14ac:dyDescent="0.2">
      <c r="A86" s="162" t="s">
        <v>3198</v>
      </c>
    </row>
    <row r="87" spans="1:1" x14ac:dyDescent="0.2">
      <c r="A87" s="162" t="s">
        <v>3199</v>
      </c>
    </row>
    <row r="88" spans="1:1" x14ac:dyDescent="0.2">
      <c r="A88" s="162" t="s">
        <v>3200</v>
      </c>
    </row>
    <row r="89" spans="1:1" x14ac:dyDescent="0.2">
      <c r="A89" s="162" t="s">
        <v>3201</v>
      </c>
    </row>
    <row r="90" spans="1:1" x14ac:dyDescent="0.2">
      <c r="A90" s="162" t="s">
        <v>3202</v>
      </c>
    </row>
    <row r="91" spans="1:1" x14ac:dyDescent="0.2">
      <c r="A91" s="162" t="s">
        <v>3203</v>
      </c>
    </row>
    <row r="92" spans="1:1" x14ac:dyDescent="0.2">
      <c r="A92" s="162" t="s">
        <v>3204</v>
      </c>
    </row>
    <row r="93" spans="1:1" x14ac:dyDescent="0.2">
      <c r="A93" s="162" t="s">
        <v>3205</v>
      </c>
    </row>
    <row r="94" spans="1:1" x14ac:dyDescent="0.2">
      <c r="A94" s="162" t="s">
        <v>3206</v>
      </c>
    </row>
    <row r="95" spans="1:1" x14ac:dyDescent="0.2">
      <c r="A95" s="162" t="s">
        <v>3207</v>
      </c>
    </row>
    <row r="96" spans="1:1" x14ac:dyDescent="0.2">
      <c r="A96" s="162" t="s">
        <v>3208</v>
      </c>
    </row>
    <row r="97" spans="1:1" x14ac:dyDescent="0.2">
      <c r="A97" s="162" t="s">
        <v>3209</v>
      </c>
    </row>
    <row r="98" spans="1:1" x14ac:dyDescent="0.2">
      <c r="A98" s="162" t="s">
        <v>3210</v>
      </c>
    </row>
    <row r="99" spans="1:1" x14ac:dyDescent="0.2">
      <c r="A99" s="162" t="s">
        <v>3211</v>
      </c>
    </row>
    <row r="100" spans="1:1" x14ac:dyDescent="0.2">
      <c r="A100" s="162" t="s">
        <v>3212</v>
      </c>
    </row>
    <row r="101" spans="1:1" x14ac:dyDescent="0.2">
      <c r="A101" s="162" t="s">
        <v>3213</v>
      </c>
    </row>
    <row r="102" spans="1:1" x14ac:dyDescent="0.2">
      <c r="A102" s="162" t="s">
        <v>3214</v>
      </c>
    </row>
    <row r="103" spans="1:1" x14ac:dyDescent="0.2">
      <c r="A103" s="162" t="s">
        <v>3215</v>
      </c>
    </row>
    <row r="104" spans="1:1" x14ac:dyDescent="0.2">
      <c r="A104" s="162" t="s">
        <v>3216</v>
      </c>
    </row>
    <row r="105" spans="1:1" x14ac:dyDescent="0.2">
      <c r="A105" s="162" t="s">
        <v>3217</v>
      </c>
    </row>
    <row r="106" spans="1:1" x14ac:dyDescent="0.2">
      <c r="A106" s="162" t="s">
        <v>3218</v>
      </c>
    </row>
    <row r="107" spans="1:1" x14ac:dyDescent="0.2">
      <c r="A107" s="162" t="s">
        <v>3219</v>
      </c>
    </row>
    <row r="108" spans="1:1" x14ac:dyDescent="0.2">
      <c r="A108" s="162" t="s">
        <v>3220</v>
      </c>
    </row>
    <row r="109" spans="1:1" x14ac:dyDescent="0.2">
      <c r="A109" s="162" t="s">
        <v>3221</v>
      </c>
    </row>
    <row r="110" spans="1:1" x14ac:dyDescent="0.2">
      <c r="A110" s="162" t="s">
        <v>3222</v>
      </c>
    </row>
    <row r="111" spans="1:1" x14ac:dyDescent="0.2">
      <c r="A111" s="162" t="s">
        <v>3223</v>
      </c>
    </row>
    <row r="112" spans="1:1" x14ac:dyDescent="0.2">
      <c r="A112" s="162" t="s">
        <v>3224</v>
      </c>
    </row>
    <row r="113" spans="1:1" x14ac:dyDescent="0.2">
      <c r="A113" s="162" t="s">
        <v>3225</v>
      </c>
    </row>
    <row r="114" spans="1:1" x14ac:dyDescent="0.2">
      <c r="A114" s="162" t="s">
        <v>3226</v>
      </c>
    </row>
    <row r="115" spans="1:1" x14ac:dyDescent="0.2">
      <c r="A115" s="162" t="s">
        <v>3227</v>
      </c>
    </row>
    <row r="116" spans="1:1" x14ac:dyDescent="0.2">
      <c r="A116" s="162" t="s">
        <v>3228</v>
      </c>
    </row>
    <row r="117" spans="1:1" x14ac:dyDescent="0.2">
      <c r="A117" s="162" t="s">
        <v>3229</v>
      </c>
    </row>
    <row r="118" spans="1:1" x14ac:dyDescent="0.2">
      <c r="A118" s="162" t="s">
        <v>3230</v>
      </c>
    </row>
    <row r="119" spans="1:1" x14ac:dyDescent="0.2">
      <c r="A119" s="162" t="s">
        <v>3231</v>
      </c>
    </row>
    <row r="120" spans="1:1" x14ac:dyDescent="0.2">
      <c r="A120" s="162" t="s">
        <v>3232</v>
      </c>
    </row>
    <row r="121" spans="1:1" x14ac:dyDescent="0.2">
      <c r="A121" s="162" t="s">
        <v>3233</v>
      </c>
    </row>
    <row r="122" spans="1:1" x14ac:dyDescent="0.2">
      <c r="A122" s="162" t="s">
        <v>3234</v>
      </c>
    </row>
    <row r="123" spans="1:1" x14ac:dyDescent="0.2">
      <c r="A123" s="162" t="s">
        <v>3235</v>
      </c>
    </row>
    <row r="124" spans="1:1" x14ac:dyDescent="0.2">
      <c r="A124" s="162" t="s">
        <v>3236</v>
      </c>
    </row>
    <row r="125" spans="1:1" x14ac:dyDescent="0.2">
      <c r="A125" s="162" t="s">
        <v>3237</v>
      </c>
    </row>
    <row r="126" spans="1:1" x14ac:dyDescent="0.2">
      <c r="A126" s="162" t="s">
        <v>3238</v>
      </c>
    </row>
    <row r="127" spans="1:1" x14ac:dyDescent="0.2">
      <c r="A127" s="162" t="s">
        <v>3239</v>
      </c>
    </row>
    <row r="128" spans="1:1" x14ac:dyDescent="0.2">
      <c r="A128" s="162" t="s">
        <v>3240</v>
      </c>
    </row>
    <row r="129" spans="1:1" x14ac:dyDescent="0.2">
      <c r="A129" s="162" t="s">
        <v>3241</v>
      </c>
    </row>
    <row r="130" spans="1:1" x14ac:dyDescent="0.2">
      <c r="A130" s="162" t="s">
        <v>3242</v>
      </c>
    </row>
    <row r="131" spans="1:1" x14ac:dyDescent="0.2">
      <c r="A131" s="162" t="s">
        <v>3243</v>
      </c>
    </row>
    <row r="132" spans="1:1" x14ac:dyDescent="0.2">
      <c r="A132" s="162" t="s">
        <v>3244</v>
      </c>
    </row>
    <row r="133" spans="1:1" x14ac:dyDescent="0.2">
      <c r="A133" s="162" t="s">
        <v>3245</v>
      </c>
    </row>
    <row r="134" spans="1:1" x14ac:dyDescent="0.2">
      <c r="A134" s="162" t="s">
        <v>3246</v>
      </c>
    </row>
    <row r="135" spans="1:1" x14ac:dyDescent="0.2">
      <c r="A135" s="162" t="s">
        <v>3247</v>
      </c>
    </row>
    <row r="136" spans="1:1" x14ac:dyDescent="0.2">
      <c r="A136" s="162" t="s">
        <v>3248</v>
      </c>
    </row>
    <row r="137" spans="1:1" x14ac:dyDescent="0.2">
      <c r="A137" s="162" t="s">
        <v>3249</v>
      </c>
    </row>
    <row r="138" spans="1:1" x14ac:dyDescent="0.2">
      <c r="A138" s="162" t="s">
        <v>3250</v>
      </c>
    </row>
    <row r="139" spans="1:1" x14ac:dyDescent="0.2">
      <c r="A139" s="162" t="s">
        <v>3251</v>
      </c>
    </row>
    <row r="140" spans="1:1" x14ac:dyDescent="0.2">
      <c r="A140" s="162" t="s">
        <v>3252</v>
      </c>
    </row>
    <row r="141" spans="1:1" x14ac:dyDescent="0.2">
      <c r="A141" s="162" t="s">
        <v>3253</v>
      </c>
    </row>
    <row r="142" spans="1:1" x14ac:dyDescent="0.2">
      <c r="A142" s="162" t="s">
        <v>3254</v>
      </c>
    </row>
    <row r="143" spans="1:1" x14ac:dyDescent="0.2">
      <c r="A143" s="162" t="s">
        <v>3255</v>
      </c>
    </row>
    <row r="144" spans="1:1" x14ac:dyDescent="0.2">
      <c r="A144" s="162" t="s">
        <v>3256</v>
      </c>
    </row>
    <row r="145" spans="1:1" x14ac:dyDescent="0.2">
      <c r="A145" s="162" t="s">
        <v>3257</v>
      </c>
    </row>
    <row r="146" spans="1:1" x14ac:dyDescent="0.2">
      <c r="A146" s="162" t="s">
        <v>3258</v>
      </c>
    </row>
    <row r="147" spans="1:1" x14ac:dyDescent="0.2">
      <c r="A147" s="162" t="s">
        <v>3259</v>
      </c>
    </row>
    <row r="148" spans="1:1" x14ac:dyDescent="0.2">
      <c r="A148" s="162" t="s">
        <v>3260</v>
      </c>
    </row>
    <row r="149" spans="1:1" x14ac:dyDescent="0.2">
      <c r="A149" s="162" t="s">
        <v>3261</v>
      </c>
    </row>
    <row r="150" spans="1:1" x14ac:dyDescent="0.2">
      <c r="A150" s="162" t="s">
        <v>3262</v>
      </c>
    </row>
    <row r="151" spans="1:1" x14ac:dyDescent="0.2">
      <c r="A151" s="162" t="s">
        <v>3263</v>
      </c>
    </row>
    <row r="152" spans="1:1" x14ac:dyDescent="0.2">
      <c r="A152" s="162" t="s">
        <v>3264</v>
      </c>
    </row>
    <row r="153" spans="1:1" x14ac:dyDescent="0.2">
      <c r="A153" s="162" t="s">
        <v>3265</v>
      </c>
    </row>
    <row r="154" spans="1:1" x14ac:dyDescent="0.2">
      <c r="A154" s="162" t="s">
        <v>3266</v>
      </c>
    </row>
    <row r="155" spans="1:1" x14ac:dyDescent="0.2">
      <c r="A155" s="162" t="s">
        <v>3267</v>
      </c>
    </row>
    <row r="156" spans="1:1" x14ac:dyDescent="0.2">
      <c r="A156" s="162" t="s">
        <v>3268</v>
      </c>
    </row>
    <row r="157" spans="1:1" x14ac:dyDescent="0.2">
      <c r="A157" s="162" t="s">
        <v>3269</v>
      </c>
    </row>
    <row r="158" spans="1:1" x14ac:dyDescent="0.2">
      <c r="A158" s="162" t="s">
        <v>3270</v>
      </c>
    </row>
    <row r="159" spans="1:1" x14ac:dyDescent="0.2">
      <c r="A159" s="162" t="s">
        <v>3271</v>
      </c>
    </row>
    <row r="160" spans="1:1" x14ac:dyDescent="0.2">
      <c r="A160" s="162" t="s">
        <v>3272</v>
      </c>
    </row>
    <row r="161" spans="1:1" x14ac:dyDescent="0.2">
      <c r="A161" s="162" t="s">
        <v>3273</v>
      </c>
    </row>
    <row r="162" spans="1:1" x14ac:dyDescent="0.2">
      <c r="A162" s="162" t="s">
        <v>3274</v>
      </c>
    </row>
    <row r="163" spans="1:1" x14ac:dyDescent="0.2">
      <c r="A163" s="162" t="s">
        <v>3275</v>
      </c>
    </row>
    <row r="164" spans="1:1" x14ac:dyDescent="0.2">
      <c r="A164" s="162" t="s">
        <v>3276</v>
      </c>
    </row>
    <row r="165" spans="1:1" x14ac:dyDescent="0.2">
      <c r="A165" s="162" t="s">
        <v>3277</v>
      </c>
    </row>
    <row r="166" spans="1:1" x14ac:dyDescent="0.2">
      <c r="A166" s="162" t="s">
        <v>3278</v>
      </c>
    </row>
    <row r="167" spans="1:1" x14ac:dyDescent="0.2">
      <c r="A167" s="162" t="s">
        <v>3279</v>
      </c>
    </row>
    <row r="168" spans="1:1" x14ac:dyDescent="0.2">
      <c r="A168" s="162" t="s">
        <v>3280</v>
      </c>
    </row>
    <row r="169" spans="1:1" x14ac:dyDescent="0.2">
      <c r="A169" s="162" t="s">
        <v>3281</v>
      </c>
    </row>
    <row r="170" spans="1:1" x14ac:dyDescent="0.2">
      <c r="A170" s="162" t="s">
        <v>3282</v>
      </c>
    </row>
    <row r="171" spans="1:1" x14ac:dyDescent="0.2">
      <c r="A171" s="162" t="s">
        <v>3283</v>
      </c>
    </row>
    <row r="172" spans="1:1" x14ac:dyDescent="0.2">
      <c r="A172" s="162" t="s">
        <v>3284</v>
      </c>
    </row>
    <row r="173" spans="1:1" x14ac:dyDescent="0.2">
      <c r="A173" s="162" t="s">
        <v>3285</v>
      </c>
    </row>
    <row r="174" spans="1:1" x14ac:dyDescent="0.2">
      <c r="A174" s="162" t="s">
        <v>3286</v>
      </c>
    </row>
    <row r="175" spans="1:1" x14ac:dyDescent="0.2">
      <c r="A175" s="162" t="s">
        <v>3287</v>
      </c>
    </row>
    <row r="176" spans="1:1" x14ac:dyDescent="0.2">
      <c r="A176" s="162" t="s">
        <v>3288</v>
      </c>
    </row>
    <row r="177" spans="1:1" x14ac:dyDescent="0.2">
      <c r="A177" s="162" t="s">
        <v>3289</v>
      </c>
    </row>
    <row r="178" spans="1:1" x14ac:dyDescent="0.2">
      <c r="A178" s="162" t="s">
        <v>3290</v>
      </c>
    </row>
    <row r="179" spans="1:1" x14ac:dyDescent="0.2">
      <c r="A179" s="162" t="s">
        <v>3291</v>
      </c>
    </row>
    <row r="180" spans="1:1" x14ac:dyDescent="0.2">
      <c r="A180" s="162" t="s">
        <v>3292</v>
      </c>
    </row>
    <row r="181" spans="1:1" x14ac:dyDescent="0.2">
      <c r="A181" s="162" t="s">
        <v>3293</v>
      </c>
    </row>
    <row r="182" spans="1:1" x14ac:dyDescent="0.2">
      <c r="A182" s="162" t="s">
        <v>3294</v>
      </c>
    </row>
    <row r="183" spans="1:1" x14ac:dyDescent="0.2">
      <c r="A183" s="162" t="s">
        <v>3295</v>
      </c>
    </row>
    <row r="184" spans="1:1" x14ac:dyDescent="0.2">
      <c r="A184" s="162" t="s">
        <v>3296</v>
      </c>
    </row>
    <row r="185" spans="1:1" x14ac:dyDescent="0.2">
      <c r="A185" s="162" t="s">
        <v>3297</v>
      </c>
    </row>
    <row r="186" spans="1:1" x14ac:dyDescent="0.2">
      <c r="A186" s="162" t="s">
        <v>3298</v>
      </c>
    </row>
    <row r="187" spans="1:1" x14ac:dyDescent="0.2">
      <c r="A187" s="162" t="s">
        <v>3299</v>
      </c>
    </row>
    <row r="188" spans="1:1" x14ac:dyDescent="0.2">
      <c r="A188" s="162" t="s">
        <v>3300</v>
      </c>
    </row>
    <row r="189" spans="1:1" x14ac:dyDescent="0.2">
      <c r="A189" s="162" t="s">
        <v>3301</v>
      </c>
    </row>
    <row r="190" spans="1:1" x14ac:dyDescent="0.2">
      <c r="A190" s="162" t="s">
        <v>3302</v>
      </c>
    </row>
    <row r="191" spans="1:1" x14ac:dyDescent="0.2">
      <c r="A191" s="162" t="s">
        <v>3303</v>
      </c>
    </row>
    <row r="192" spans="1:1" x14ac:dyDescent="0.2">
      <c r="A192" s="162" t="s">
        <v>3304</v>
      </c>
    </row>
    <row r="193" spans="1:1" x14ac:dyDescent="0.2">
      <c r="A193" s="162" t="s">
        <v>3305</v>
      </c>
    </row>
    <row r="194" spans="1:1" x14ac:dyDescent="0.2">
      <c r="A194" s="162" t="s">
        <v>3306</v>
      </c>
    </row>
    <row r="195" spans="1:1" x14ac:dyDescent="0.2">
      <c r="A195" s="162" t="s">
        <v>3307</v>
      </c>
    </row>
    <row r="196" spans="1:1" x14ac:dyDescent="0.2">
      <c r="A196" s="162" t="s">
        <v>3308</v>
      </c>
    </row>
    <row r="197" spans="1:1" x14ac:dyDescent="0.2">
      <c r="A197" s="162" t="s">
        <v>3309</v>
      </c>
    </row>
    <row r="198" spans="1:1" x14ac:dyDescent="0.2">
      <c r="A198" s="162" t="s">
        <v>3310</v>
      </c>
    </row>
    <row r="199" spans="1:1" x14ac:dyDescent="0.2">
      <c r="A199" s="162" t="s">
        <v>3311</v>
      </c>
    </row>
    <row r="200" spans="1:1" x14ac:dyDescent="0.2">
      <c r="A200" s="162" t="s">
        <v>3312</v>
      </c>
    </row>
    <row r="201" spans="1:1" x14ac:dyDescent="0.2">
      <c r="A201" s="162" t="s">
        <v>3313</v>
      </c>
    </row>
    <row r="202" spans="1:1" x14ac:dyDescent="0.2">
      <c r="A202" s="162" t="s">
        <v>3314</v>
      </c>
    </row>
    <row r="203" spans="1:1" x14ac:dyDescent="0.2">
      <c r="A203" s="162" t="s">
        <v>3315</v>
      </c>
    </row>
    <row r="204" spans="1:1" x14ac:dyDescent="0.2">
      <c r="A204" s="162" t="s">
        <v>3316</v>
      </c>
    </row>
    <row r="205" spans="1:1" x14ac:dyDescent="0.2">
      <c r="A205" s="162" t="s">
        <v>3317</v>
      </c>
    </row>
    <row r="206" spans="1:1" x14ac:dyDescent="0.2">
      <c r="A206" s="162" t="s">
        <v>3318</v>
      </c>
    </row>
    <row r="207" spans="1:1" x14ac:dyDescent="0.2">
      <c r="A207" s="162" t="s">
        <v>3319</v>
      </c>
    </row>
    <row r="208" spans="1:1" x14ac:dyDescent="0.2">
      <c r="A208" s="162" t="s">
        <v>3320</v>
      </c>
    </row>
    <row r="209" spans="1:1" x14ac:dyDescent="0.2">
      <c r="A209" s="162" t="s">
        <v>3321</v>
      </c>
    </row>
    <row r="210" spans="1:1" x14ac:dyDescent="0.2">
      <c r="A210" s="162" t="s">
        <v>3322</v>
      </c>
    </row>
    <row r="211" spans="1:1" x14ac:dyDescent="0.2">
      <c r="A211" s="162" t="s">
        <v>3323</v>
      </c>
    </row>
    <row r="212" spans="1:1" x14ac:dyDescent="0.2">
      <c r="A212" s="162" t="s">
        <v>3324</v>
      </c>
    </row>
    <row r="213" spans="1:1" x14ac:dyDescent="0.2">
      <c r="A213" s="162" t="s">
        <v>3325</v>
      </c>
    </row>
    <row r="214" spans="1:1" x14ac:dyDescent="0.2">
      <c r="A214" s="162" t="s">
        <v>3326</v>
      </c>
    </row>
    <row r="215" spans="1:1" x14ac:dyDescent="0.2">
      <c r="A215" s="162" t="s">
        <v>3327</v>
      </c>
    </row>
    <row r="216" spans="1:1" x14ac:dyDescent="0.2">
      <c r="A216" s="162" t="s">
        <v>3328</v>
      </c>
    </row>
    <row r="217" spans="1:1" x14ac:dyDescent="0.2">
      <c r="A217" s="162" t="s">
        <v>3329</v>
      </c>
    </row>
    <row r="218" spans="1:1" x14ac:dyDescent="0.2">
      <c r="A218" s="162" t="s">
        <v>3330</v>
      </c>
    </row>
    <row r="219" spans="1:1" x14ac:dyDescent="0.2">
      <c r="A219" s="162" t="s">
        <v>3331</v>
      </c>
    </row>
    <row r="220" spans="1:1" x14ac:dyDescent="0.2">
      <c r="A220" s="162" t="s">
        <v>3332</v>
      </c>
    </row>
    <row r="221" spans="1:1" x14ac:dyDescent="0.2">
      <c r="A221" s="162" t="s">
        <v>3333</v>
      </c>
    </row>
    <row r="222" spans="1:1" x14ac:dyDescent="0.2">
      <c r="A222" s="162" t="s">
        <v>3334</v>
      </c>
    </row>
    <row r="223" spans="1:1" x14ac:dyDescent="0.2">
      <c r="A223" s="162" t="s">
        <v>3335</v>
      </c>
    </row>
    <row r="224" spans="1:1" x14ac:dyDescent="0.2">
      <c r="A224" s="162" t="s">
        <v>3336</v>
      </c>
    </row>
    <row r="225" spans="1:1" x14ac:dyDescent="0.2">
      <c r="A225" s="162" t="s">
        <v>3337</v>
      </c>
    </row>
    <row r="226" spans="1:1" x14ac:dyDescent="0.2">
      <c r="A226" s="162" t="s">
        <v>3338</v>
      </c>
    </row>
    <row r="227" spans="1:1" x14ac:dyDescent="0.2">
      <c r="A227" s="162" t="s">
        <v>3339</v>
      </c>
    </row>
    <row r="228" spans="1:1" x14ac:dyDescent="0.2">
      <c r="A228" s="162" t="s">
        <v>3340</v>
      </c>
    </row>
    <row r="229" spans="1:1" x14ac:dyDescent="0.2">
      <c r="A229" s="162" t="s">
        <v>3341</v>
      </c>
    </row>
    <row r="230" spans="1:1" x14ac:dyDescent="0.2">
      <c r="A230" s="162" t="s">
        <v>3342</v>
      </c>
    </row>
    <row r="231" spans="1:1" x14ac:dyDescent="0.2">
      <c r="A231" s="162" t="s">
        <v>3343</v>
      </c>
    </row>
    <row r="232" spans="1:1" x14ac:dyDescent="0.2">
      <c r="A232" s="162" t="s">
        <v>3344</v>
      </c>
    </row>
    <row r="233" spans="1:1" x14ac:dyDescent="0.2">
      <c r="A233" s="162" t="s">
        <v>3345</v>
      </c>
    </row>
    <row r="234" spans="1:1" x14ac:dyDescent="0.2">
      <c r="A234" s="162" t="s">
        <v>3346</v>
      </c>
    </row>
    <row r="235" spans="1:1" x14ac:dyDescent="0.2">
      <c r="A235" s="162" t="s">
        <v>3347</v>
      </c>
    </row>
    <row r="236" spans="1:1" x14ac:dyDescent="0.2">
      <c r="A236" s="162" t="s">
        <v>498</v>
      </c>
    </row>
    <row r="237" spans="1:1" x14ac:dyDescent="0.2">
      <c r="A237" s="162" t="s">
        <v>3348</v>
      </c>
    </row>
    <row r="238" spans="1:1" x14ac:dyDescent="0.2">
      <c r="A238" s="162" t="s">
        <v>3349</v>
      </c>
    </row>
    <row r="239" spans="1:1" x14ac:dyDescent="0.2">
      <c r="A239" s="162" t="s">
        <v>3350</v>
      </c>
    </row>
    <row r="240" spans="1:1" x14ac:dyDescent="0.2">
      <c r="A240" s="162" t="s">
        <v>3351</v>
      </c>
    </row>
    <row r="241" spans="1:1" x14ac:dyDescent="0.2">
      <c r="A241" s="162" t="s">
        <v>3352</v>
      </c>
    </row>
    <row r="242" spans="1:1" x14ac:dyDescent="0.2">
      <c r="A242" s="162" t="s">
        <v>3353</v>
      </c>
    </row>
    <row r="243" spans="1:1" x14ac:dyDescent="0.2">
      <c r="A243" s="162" t="s">
        <v>3354</v>
      </c>
    </row>
    <row r="244" spans="1:1" x14ac:dyDescent="0.2">
      <c r="A244" s="162" t="s">
        <v>3355</v>
      </c>
    </row>
    <row r="245" spans="1:1" x14ac:dyDescent="0.2">
      <c r="A245" s="162" t="s">
        <v>3356</v>
      </c>
    </row>
    <row r="246" spans="1:1" x14ac:dyDescent="0.2">
      <c r="A246" s="162" t="s">
        <v>3357</v>
      </c>
    </row>
    <row r="247" spans="1:1" x14ac:dyDescent="0.2">
      <c r="A247" s="162" t="s">
        <v>3358</v>
      </c>
    </row>
    <row r="248" spans="1:1" x14ac:dyDescent="0.2">
      <c r="A248" s="162" t="s">
        <v>3359</v>
      </c>
    </row>
    <row r="249" spans="1:1" x14ac:dyDescent="0.2">
      <c r="A249" s="162" t="s">
        <v>3360</v>
      </c>
    </row>
    <row r="250" spans="1:1" x14ac:dyDescent="0.2">
      <c r="A250" s="162" t="s">
        <v>3361</v>
      </c>
    </row>
    <row r="251" spans="1:1" x14ac:dyDescent="0.2">
      <c r="A251" s="162" t="s">
        <v>3362</v>
      </c>
    </row>
    <row r="252" spans="1:1" x14ac:dyDescent="0.2">
      <c r="A252" s="162" t="s">
        <v>3363</v>
      </c>
    </row>
    <row r="253" spans="1:1" x14ac:dyDescent="0.2">
      <c r="A253" s="162" t="s">
        <v>3364</v>
      </c>
    </row>
    <row r="254" spans="1:1" x14ac:dyDescent="0.2">
      <c r="A254" s="162" t="s">
        <v>3365</v>
      </c>
    </row>
    <row r="255" spans="1:1" x14ac:dyDescent="0.2">
      <c r="A255" s="162" t="s">
        <v>3366</v>
      </c>
    </row>
    <row r="256" spans="1:1" x14ac:dyDescent="0.2">
      <c r="A256" s="162" t="s">
        <v>3367</v>
      </c>
    </row>
    <row r="257" spans="1:1" x14ac:dyDescent="0.2">
      <c r="A257" s="162" t="s">
        <v>3368</v>
      </c>
    </row>
    <row r="258" spans="1:1" x14ac:dyDescent="0.2">
      <c r="A258" s="162" t="s">
        <v>3369</v>
      </c>
    </row>
    <row r="259" spans="1:1" x14ac:dyDescent="0.2">
      <c r="A259" s="162" t="s">
        <v>3370</v>
      </c>
    </row>
    <row r="260" spans="1:1" x14ac:dyDescent="0.2">
      <c r="A260" s="162" t="s">
        <v>3371</v>
      </c>
    </row>
    <row r="261" spans="1:1" x14ac:dyDescent="0.2">
      <c r="A261" s="162" t="s">
        <v>3372</v>
      </c>
    </row>
    <row r="262" spans="1:1" x14ac:dyDescent="0.2">
      <c r="A262" s="162" t="s">
        <v>3373</v>
      </c>
    </row>
    <row r="263" spans="1:1" x14ac:dyDescent="0.2">
      <c r="A263" s="162" t="s">
        <v>3374</v>
      </c>
    </row>
    <row r="264" spans="1:1" x14ac:dyDescent="0.2">
      <c r="A264" s="162" t="s">
        <v>3375</v>
      </c>
    </row>
    <row r="265" spans="1:1" x14ac:dyDescent="0.2">
      <c r="A265" s="162" t="s">
        <v>3376</v>
      </c>
    </row>
    <row r="266" spans="1:1" x14ac:dyDescent="0.2">
      <c r="A266" s="162" t="s">
        <v>3377</v>
      </c>
    </row>
    <row r="267" spans="1:1" x14ac:dyDescent="0.2">
      <c r="A267" s="162" t="s">
        <v>3378</v>
      </c>
    </row>
    <row r="268" spans="1:1" x14ac:dyDescent="0.2">
      <c r="A268" s="162" t="s">
        <v>3379</v>
      </c>
    </row>
    <row r="269" spans="1:1" x14ac:dyDescent="0.2">
      <c r="A269" s="162" t="s">
        <v>3380</v>
      </c>
    </row>
    <row r="270" spans="1:1" x14ac:dyDescent="0.2">
      <c r="A270" s="162" t="s">
        <v>3381</v>
      </c>
    </row>
    <row r="271" spans="1:1" x14ac:dyDescent="0.2">
      <c r="A271" s="162" t="s">
        <v>3382</v>
      </c>
    </row>
    <row r="272" spans="1:1" x14ac:dyDescent="0.2">
      <c r="A272" s="162" t="s">
        <v>3383</v>
      </c>
    </row>
    <row r="273" spans="1:1" x14ac:dyDescent="0.2">
      <c r="A273" s="162" t="s">
        <v>3384</v>
      </c>
    </row>
    <row r="274" spans="1:1" x14ac:dyDescent="0.2">
      <c r="A274" s="162" t="s">
        <v>3385</v>
      </c>
    </row>
    <row r="275" spans="1:1" x14ac:dyDescent="0.2">
      <c r="A275" s="162" t="s">
        <v>3386</v>
      </c>
    </row>
    <row r="276" spans="1:1" x14ac:dyDescent="0.2">
      <c r="A276" s="162" t="s">
        <v>3387</v>
      </c>
    </row>
    <row r="277" spans="1:1" x14ac:dyDescent="0.2">
      <c r="A277" s="162" t="s">
        <v>3388</v>
      </c>
    </row>
    <row r="278" spans="1:1" x14ac:dyDescent="0.2">
      <c r="A278" s="162" t="s">
        <v>3389</v>
      </c>
    </row>
    <row r="279" spans="1:1" x14ac:dyDescent="0.2">
      <c r="A279" s="162" t="s">
        <v>3390</v>
      </c>
    </row>
    <row r="280" spans="1:1" x14ac:dyDescent="0.2">
      <c r="A280" s="162" t="s">
        <v>3391</v>
      </c>
    </row>
    <row r="281" spans="1:1" x14ac:dyDescent="0.2">
      <c r="A281" s="162" t="s">
        <v>3392</v>
      </c>
    </row>
    <row r="282" spans="1:1" x14ac:dyDescent="0.2">
      <c r="A282" s="162" t="s">
        <v>3393</v>
      </c>
    </row>
    <row r="283" spans="1:1" x14ac:dyDescent="0.2">
      <c r="A283" s="162" t="s">
        <v>3394</v>
      </c>
    </row>
    <row r="284" spans="1:1" x14ac:dyDescent="0.2">
      <c r="A284" s="162" t="s">
        <v>3395</v>
      </c>
    </row>
    <row r="285" spans="1:1" x14ac:dyDescent="0.2">
      <c r="A285" s="162" t="s">
        <v>3396</v>
      </c>
    </row>
    <row r="286" spans="1:1" x14ac:dyDescent="0.2">
      <c r="A286" s="162" t="s">
        <v>3397</v>
      </c>
    </row>
    <row r="287" spans="1:1" x14ac:dyDescent="0.2">
      <c r="A287" s="162" t="s">
        <v>3398</v>
      </c>
    </row>
    <row r="288" spans="1:1" x14ac:dyDescent="0.2">
      <c r="A288" s="162" t="s">
        <v>3399</v>
      </c>
    </row>
    <row r="289" spans="1:1" x14ac:dyDescent="0.2">
      <c r="A289" s="162" t="s">
        <v>3400</v>
      </c>
    </row>
    <row r="290" spans="1:1" x14ac:dyDescent="0.2">
      <c r="A290" s="162" t="s">
        <v>3401</v>
      </c>
    </row>
    <row r="291" spans="1:1" x14ac:dyDescent="0.2">
      <c r="A291" s="162" t="s">
        <v>3402</v>
      </c>
    </row>
    <row r="292" spans="1:1" x14ac:dyDescent="0.2">
      <c r="A292" s="162" t="s">
        <v>3403</v>
      </c>
    </row>
    <row r="293" spans="1:1" x14ac:dyDescent="0.2">
      <c r="A293" s="162" t="s">
        <v>3404</v>
      </c>
    </row>
    <row r="294" spans="1:1" x14ac:dyDescent="0.2">
      <c r="A294" s="162" t="s">
        <v>3405</v>
      </c>
    </row>
    <row r="295" spans="1:1" x14ac:dyDescent="0.2">
      <c r="A295" s="162" t="s">
        <v>3406</v>
      </c>
    </row>
    <row r="296" spans="1:1" x14ac:dyDescent="0.2">
      <c r="A296" s="162" t="s">
        <v>3407</v>
      </c>
    </row>
    <row r="297" spans="1:1" x14ac:dyDescent="0.2">
      <c r="A297" s="162" t="s">
        <v>3408</v>
      </c>
    </row>
    <row r="298" spans="1:1" x14ac:dyDescent="0.2">
      <c r="A298" s="162" t="s">
        <v>3409</v>
      </c>
    </row>
    <row r="299" spans="1:1" x14ac:dyDescent="0.2">
      <c r="A299" s="162" t="s">
        <v>3410</v>
      </c>
    </row>
    <row r="300" spans="1:1" x14ac:dyDescent="0.2">
      <c r="A300" s="162" t="s">
        <v>3411</v>
      </c>
    </row>
    <row r="301" spans="1:1" x14ac:dyDescent="0.2">
      <c r="A301" s="162" t="s">
        <v>3412</v>
      </c>
    </row>
    <row r="302" spans="1:1" x14ac:dyDescent="0.2">
      <c r="A302" s="162" t="s">
        <v>3413</v>
      </c>
    </row>
    <row r="303" spans="1:1" x14ac:dyDescent="0.2">
      <c r="A303" s="162" t="s">
        <v>3414</v>
      </c>
    </row>
    <row r="304" spans="1:1" x14ac:dyDescent="0.2">
      <c r="A304" s="162" t="s">
        <v>3415</v>
      </c>
    </row>
    <row r="305" spans="1:1" x14ac:dyDescent="0.2">
      <c r="A305" s="162" t="s">
        <v>3416</v>
      </c>
    </row>
    <row r="306" spans="1:1" x14ac:dyDescent="0.2">
      <c r="A306" s="162" t="s">
        <v>3417</v>
      </c>
    </row>
    <row r="307" spans="1:1" x14ac:dyDescent="0.2">
      <c r="A307" s="162" t="s">
        <v>3418</v>
      </c>
    </row>
    <row r="308" spans="1:1" x14ac:dyDescent="0.2">
      <c r="A308" s="162" t="s">
        <v>3419</v>
      </c>
    </row>
    <row r="309" spans="1:1" x14ac:dyDescent="0.2">
      <c r="A309" s="162" t="s">
        <v>3420</v>
      </c>
    </row>
    <row r="310" spans="1:1" x14ac:dyDescent="0.2">
      <c r="A310" s="162" t="s">
        <v>3421</v>
      </c>
    </row>
    <row r="311" spans="1:1" x14ac:dyDescent="0.2">
      <c r="A311" s="162" t="s">
        <v>3422</v>
      </c>
    </row>
    <row r="312" spans="1:1" x14ac:dyDescent="0.2">
      <c r="A312" s="162" t="s">
        <v>3423</v>
      </c>
    </row>
    <row r="313" spans="1:1" x14ac:dyDescent="0.2">
      <c r="A313" s="162" t="s">
        <v>3424</v>
      </c>
    </row>
    <row r="314" spans="1:1" x14ac:dyDescent="0.2">
      <c r="A314" s="162" t="s">
        <v>3425</v>
      </c>
    </row>
    <row r="315" spans="1:1" x14ac:dyDescent="0.2">
      <c r="A315" s="162" t="s">
        <v>3426</v>
      </c>
    </row>
    <row r="316" spans="1:1" x14ac:dyDescent="0.2">
      <c r="A316" s="162" t="s">
        <v>3427</v>
      </c>
    </row>
    <row r="317" spans="1:1" x14ac:dyDescent="0.2">
      <c r="A317" s="162" t="s">
        <v>3428</v>
      </c>
    </row>
    <row r="318" spans="1:1" x14ac:dyDescent="0.2">
      <c r="A318" s="162" t="s">
        <v>3429</v>
      </c>
    </row>
    <row r="319" spans="1:1" x14ac:dyDescent="0.2">
      <c r="A319" s="162" t="s">
        <v>3430</v>
      </c>
    </row>
    <row r="320" spans="1:1" x14ac:dyDescent="0.2">
      <c r="A320" s="162" t="s">
        <v>3431</v>
      </c>
    </row>
    <row r="321" spans="1:1" x14ac:dyDescent="0.2">
      <c r="A321" s="162" t="s">
        <v>3432</v>
      </c>
    </row>
    <row r="322" spans="1:1" x14ac:dyDescent="0.2">
      <c r="A322" s="162" t="s">
        <v>3433</v>
      </c>
    </row>
    <row r="323" spans="1:1" x14ac:dyDescent="0.2">
      <c r="A323" s="162" t="s">
        <v>3434</v>
      </c>
    </row>
    <row r="324" spans="1:1" x14ac:dyDescent="0.2">
      <c r="A324" s="162" t="s">
        <v>3435</v>
      </c>
    </row>
    <row r="325" spans="1:1" x14ac:dyDescent="0.2">
      <c r="A325" s="162" t="s">
        <v>3436</v>
      </c>
    </row>
    <row r="326" spans="1:1" x14ac:dyDescent="0.2">
      <c r="A326" s="162" t="s">
        <v>3437</v>
      </c>
    </row>
    <row r="327" spans="1:1" x14ac:dyDescent="0.2">
      <c r="A327" s="162" t="s">
        <v>3438</v>
      </c>
    </row>
    <row r="328" spans="1:1" x14ac:dyDescent="0.2">
      <c r="A328" s="162" t="s">
        <v>3439</v>
      </c>
    </row>
    <row r="329" spans="1:1" x14ac:dyDescent="0.2">
      <c r="A329" s="162" t="s">
        <v>3440</v>
      </c>
    </row>
    <row r="330" spans="1:1" x14ac:dyDescent="0.2">
      <c r="A330" s="162" t="s">
        <v>3441</v>
      </c>
    </row>
    <row r="331" spans="1:1" x14ac:dyDescent="0.2">
      <c r="A331" s="162" t="s">
        <v>3442</v>
      </c>
    </row>
    <row r="332" spans="1:1" x14ac:dyDescent="0.2">
      <c r="A332" s="162" t="s">
        <v>3443</v>
      </c>
    </row>
    <row r="333" spans="1:1" x14ac:dyDescent="0.2">
      <c r="A333" s="162" t="s">
        <v>3444</v>
      </c>
    </row>
    <row r="334" spans="1:1" x14ac:dyDescent="0.2">
      <c r="A334" s="162" t="s">
        <v>3445</v>
      </c>
    </row>
    <row r="335" spans="1:1" x14ac:dyDescent="0.2">
      <c r="A335" s="162" t="s">
        <v>3446</v>
      </c>
    </row>
    <row r="336" spans="1:1" x14ac:dyDescent="0.2">
      <c r="A336" s="162" t="s">
        <v>3447</v>
      </c>
    </row>
    <row r="337" spans="1:1" x14ac:dyDescent="0.2">
      <c r="A337" s="162" t="s">
        <v>3448</v>
      </c>
    </row>
    <row r="338" spans="1:1" x14ac:dyDescent="0.2">
      <c r="A338" s="162" t="s">
        <v>3449</v>
      </c>
    </row>
    <row r="339" spans="1:1" x14ac:dyDescent="0.2">
      <c r="A339" s="162" t="s">
        <v>3450</v>
      </c>
    </row>
    <row r="340" spans="1:1" x14ac:dyDescent="0.2">
      <c r="A340" s="162" t="s">
        <v>3451</v>
      </c>
    </row>
    <row r="341" spans="1:1" x14ac:dyDescent="0.2">
      <c r="A341" s="162" t="s">
        <v>3452</v>
      </c>
    </row>
    <row r="342" spans="1:1" x14ac:dyDescent="0.2">
      <c r="A342" s="162" t="s">
        <v>3453</v>
      </c>
    </row>
    <row r="343" spans="1:1" x14ac:dyDescent="0.2">
      <c r="A343" s="162" t="s">
        <v>3454</v>
      </c>
    </row>
    <row r="344" spans="1:1" x14ac:dyDescent="0.2">
      <c r="A344" s="162" t="s">
        <v>3455</v>
      </c>
    </row>
    <row r="345" spans="1:1" x14ac:dyDescent="0.2">
      <c r="A345" s="162" t="s">
        <v>3456</v>
      </c>
    </row>
    <row r="346" spans="1:1" x14ac:dyDescent="0.2">
      <c r="A346" s="162" t="s">
        <v>3457</v>
      </c>
    </row>
    <row r="347" spans="1:1" x14ac:dyDescent="0.2">
      <c r="A347" s="162" t="s">
        <v>3458</v>
      </c>
    </row>
    <row r="348" spans="1:1" x14ac:dyDescent="0.2">
      <c r="A348" s="162" t="s">
        <v>3459</v>
      </c>
    </row>
    <row r="349" spans="1:1" x14ac:dyDescent="0.2">
      <c r="A349" s="162" t="s">
        <v>3460</v>
      </c>
    </row>
    <row r="350" spans="1:1" x14ac:dyDescent="0.2">
      <c r="A350" s="162" t="s">
        <v>3461</v>
      </c>
    </row>
    <row r="351" spans="1:1" x14ac:dyDescent="0.2">
      <c r="A351" s="162" t="s">
        <v>3462</v>
      </c>
    </row>
    <row r="352" spans="1:1" x14ac:dyDescent="0.2">
      <c r="A352" s="162" t="s">
        <v>3463</v>
      </c>
    </row>
    <row r="353" spans="1:1" x14ac:dyDescent="0.2">
      <c r="A353" s="162" t="s">
        <v>3464</v>
      </c>
    </row>
    <row r="354" spans="1:1" x14ac:dyDescent="0.2">
      <c r="A354" s="162" t="s">
        <v>3465</v>
      </c>
    </row>
    <row r="355" spans="1:1" x14ac:dyDescent="0.2">
      <c r="A355" s="162" t="s">
        <v>3466</v>
      </c>
    </row>
    <row r="356" spans="1:1" x14ac:dyDescent="0.2">
      <c r="A356" s="162" t="s">
        <v>3467</v>
      </c>
    </row>
    <row r="357" spans="1:1" x14ac:dyDescent="0.2">
      <c r="A357" s="162" t="s">
        <v>3468</v>
      </c>
    </row>
    <row r="358" spans="1:1" x14ac:dyDescent="0.2">
      <c r="A358" s="162" t="s">
        <v>3469</v>
      </c>
    </row>
    <row r="359" spans="1:1" x14ac:dyDescent="0.2">
      <c r="A359" s="162" t="s">
        <v>3470</v>
      </c>
    </row>
    <row r="360" spans="1:1" x14ac:dyDescent="0.2">
      <c r="A360" s="162" t="s">
        <v>3471</v>
      </c>
    </row>
    <row r="361" spans="1:1" x14ac:dyDescent="0.2">
      <c r="A361" s="162" t="s">
        <v>3472</v>
      </c>
    </row>
    <row r="362" spans="1:1" x14ac:dyDescent="0.2">
      <c r="A362" s="162" t="s">
        <v>3473</v>
      </c>
    </row>
    <row r="363" spans="1:1" x14ac:dyDescent="0.2">
      <c r="A363" s="162" t="s">
        <v>3474</v>
      </c>
    </row>
    <row r="364" spans="1:1" x14ac:dyDescent="0.2">
      <c r="A364" s="162" t="s">
        <v>3475</v>
      </c>
    </row>
    <row r="365" spans="1:1" x14ac:dyDescent="0.2">
      <c r="A365" s="162" t="s">
        <v>3476</v>
      </c>
    </row>
    <row r="366" spans="1:1" x14ac:dyDescent="0.2">
      <c r="A366" s="162" t="s">
        <v>3477</v>
      </c>
    </row>
    <row r="367" spans="1:1" x14ac:dyDescent="0.2">
      <c r="A367" s="162" t="s">
        <v>3478</v>
      </c>
    </row>
    <row r="368" spans="1:1" x14ac:dyDescent="0.2">
      <c r="A368" s="162" t="s">
        <v>3479</v>
      </c>
    </row>
    <row r="369" spans="1:1" x14ac:dyDescent="0.2">
      <c r="A369" s="162" t="s">
        <v>3480</v>
      </c>
    </row>
    <row r="370" spans="1:1" x14ac:dyDescent="0.2">
      <c r="A370" s="162" t="s">
        <v>3481</v>
      </c>
    </row>
    <row r="371" spans="1:1" x14ac:dyDescent="0.2">
      <c r="A371" s="162" t="s">
        <v>3482</v>
      </c>
    </row>
    <row r="372" spans="1:1" x14ac:dyDescent="0.2">
      <c r="A372" s="162" t="s">
        <v>3483</v>
      </c>
    </row>
    <row r="373" spans="1:1" x14ac:dyDescent="0.2">
      <c r="A373" s="162" t="s">
        <v>3484</v>
      </c>
    </row>
    <row r="374" spans="1:1" x14ac:dyDescent="0.2">
      <c r="A374" s="162" t="s">
        <v>3485</v>
      </c>
    </row>
    <row r="375" spans="1:1" x14ac:dyDescent="0.2">
      <c r="A375" s="162" t="s">
        <v>3486</v>
      </c>
    </row>
    <row r="376" spans="1:1" x14ac:dyDescent="0.2">
      <c r="A376" s="162" t="s">
        <v>3487</v>
      </c>
    </row>
    <row r="377" spans="1:1" x14ac:dyDescent="0.2">
      <c r="A377" s="162" t="s">
        <v>3488</v>
      </c>
    </row>
    <row r="378" spans="1:1" x14ac:dyDescent="0.2">
      <c r="A378" s="162" t="s">
        <v>3489</v>
      </c>
    </row>
    <row r="379" spans="1:1" x14ac:dyDescent="0.2">
      <c r="A379" s="162" t="s">
        <v>3490</v>
      </c>
    </row>
    <row r="380" spans="1:1" x14ac:dyDescent="0.2">
      <c r="A380" s="162" t="s">
        <v>3491</v>
      </c>
    </row>
    <row r="381" spans="1:1" x14ac:dyDescent="0.2">
      <c r="A381" s="162" t="s">
        <v>3492</v>
      </c>
    </row>
    <row r="382" spans="1:1" x14ac:dyDescent="0.2">
      <c r="A382" s="162" t="s">
        <v>3493</v>
      </c>
    </row>
    <row r="383" spans="1:1" x14ac:dyDescent="0.2">
      <c r="A383" s="162" t="s">
        <v>3494</v>
      </c>
    </row>
    <row r="384" spans="1:1" x14ac:dyDescent="0.2">
      <c r="A384" s="162" t="s">
        <v>3495</v>
      </c>
    </row>
    <row r="385" spans="1:1" x14ac:dyDescent="0.2">
      <c r="A385" s="162" t="s">
        <v>3496</v>
      </c>
    </row>
    <row r="386" spans="1:1" x14ac:dyDescent="0.2">
      <c r="A386" s="162" t="s">
        <v>3497</v>
      </c>
    </row>
    <row r="387" spans="1:1" x14ac:dyDescent="0.2">
      <c r="A387" s="162" t="s">
        <v>3498</v>
      </c>
    </row>
    <row r="388" spans="1:1" x14ac:dyDescent="0.2">
      <c r="A388" s="162" t="s">
        <v>3499</v>
      </c>
    </row>
    <row r="389" spans="1:1" x14ac:dyDescent="0.2">
      <c r="A389" s="162" t="s">
        <v>3500</v>
      </c>
    </row>
    <row r="390" spans="1:1" x14ac:dyDescent="0.2">
      <c r="A390" s="162" t="s">
        <v>3501</v>
      </c>
    </row>
    <row r="391" spans="1:1" x14ac:dyDescent="0.2">
      <c r="A391" s="162" t="s">
        <v>3502</v>
      </c>
    </row>
    <row r="392" spans="1:1" x14ac:dyDescent="0.2">
      <c r="A392" s="162" t="s">
        <v>3503</v>
      </c>
    </row>
    <row r="393" spans="1:1" x14ac:dyDescent="0.2">
      <c r="A393" s="162" t="s">
        <v>3504</v>
      </c>
    </row>
    <row r="394" spans="1:1" x14ac:dyDescent="0.2">
      <c r="A394" s="162" t="s">
        <v>3505</v>
      </c>
    </row>
    <row r="395" spans="1:1" x14ac:dyDescent="0.2">
      <c r="A395" s="162" t="s">
        <v>3506</v>
      </c>
    </row>
    <row r="396" spans="1:1" x14ac:dyDescent="0.2">
      <c r="A396" s="162" t="s">
        <v>3507</v>
      </c>
    </row>
    <row r="397" spans="1:1" x14ac:dyDescent="0.2">
      <c r="A397" s="162" t="s">
        <v>3508</v>
      </c>
    </row>
    <row r="398" spans="1:1" x14ac:dyDescent="0.2">
      <c r="A398" s="162" t="s">
        <v>3509</v>
      </c>
    </row>
    <row r="399" spans="1:1" x14ac:dyDescent="0.2">
      <c r="A399" s="162" t="s">
        <v>3510</v>
      </c>
    </row>
    <row r="400" spans="1:1" x14ac:dyDescent="0.2">
      <c r="A400" s="162" t="s">
        <v>3511</v>
      </c>
    </row>
    <row r="401" spans="1:1" x14ac:dyDescent="0.2">
      <c r="A401" s="162" t="s">
        <v>3512</v>
      </c>
    </row>
    <row r="402" spans="1:1" x14ac:dyDescent="0.2">
      <c r="A402" s="162" t="s">
        <v>3513</v>
      </c>
    </row>
    <row r="403" spans="1:1" x14ac:dyDescent="0.2">
      <c r="A403" s="162" t="s">
        <v>3514</v>
      </c>
    </row>
    <row r="404" spans="1:1" x14ac:dyDescent="0.2">
      <c r="A404" s="162" t="s">
        <v>3515</v>
      </c>
    </row>
    <row r="405" spans="1:1" x14ac:dyDescent="0.2">
      <c r="A405" s="162" t="s">
        <v>3516</v>
      </c>
    </row>
    <row r="406" spans="1:1" x14ac:dyDescent="0.2">
      <c r="A406" s="162" t="s">
        <v>3517</v>
      </c>
    </row>
    <row r="407" spans="1:1" x14ac:dyDescent="0.2">
      <c r="A407" s="162" t="s">
        <v>3518</v>
      </c>
    </row>
    <row r="408" spans="1:1" x14ac:dyDescent="0.2">
      <c r="A408" s="162" t="s">
        <v>3519</v>
      </c>
    </row>
    <row r="409" spans="1:1" x14ac:dyDescent="0.2">
      <c r="A409" s="162" t="s">
        <v>3520</v>
      </c>
    </row>
    <row r="410" spans="1:1" x14ac:dyDescent="0.2">
      <c r="A410" s="162" t="s">
        <v>3521</v>
      </c>
    </row>
    <row r="411" spans="1:1" x14ac:dyDescent="0.2">
      <c r="A411" s="162" t="s">
        <v>3522</v>
      </c>
    </row>
    <row r="412" spans="1:1" x14ac:dyDescent="0.2">
      <c r="A412" s="162" t="s">
        <v>3523</v>
      </c>
    </row>
    <row r="413" spans="1:1" x14ac:dyDescent="0.2">
      <c r="A413" s="162" t="s">
        <v>3524</v>
      </c>
    </row>
    <row r="414" spans="1:1" x14ac:dyDescent="0.2">
      <c r="A414" s="162" t="s">
        <v>3525</v>
      </c>
    </row>
    <row r="415" spans="1:1" x14ac:dyDescent="0.2">
      <c r="A415" s="162" t="s">
        <v>3526</v>
      </c>
    </row>
    <row r="416" spans="1:1" x14ac:dyDescent="0.2">
      <c r="A416" s="162" t="s">
        <v>3527</v>
      </c>
    </row>
    <row r="417" spans="1:1" x14ac:dyDescent="0.2">
      <c r="A417" s="162" t="s">
        <v>3528</v>
      </c>
    </row>
    <row r="418" spans="1:1" x14ac:dyDescent="0.2">
      <c r="A418" s="162" t="s">
        <v>3529</v>
      </c>
    </row>
    <row r="419" spans="1:1" x14ac:dyDescent="0.2">
      <c r="A419" s="162" t="s">
        <v>3530</v>
      </c>
    </row>
    <row r="420" spans="1:1" x14ac:dyDescent="0.2">
      <c r="A420" s="162" t="s">
        <v>3531</v>
      </c>
    </row>
    <row r="421" spans="1:1" x14ac:dyDescent="0.2">
      <c r="A421" s="162" t="s">
        <v>3532</v>
      </c>
    </row>
    <row r="422" spans="1:1" x14ac:dyDescent="0.2">
      <c r="A422" s="162" t="s">
        <v>3533</v>
      </c>
    </row>
    <row r="423" spans="1:1" x14ac:dyDescent="0.2">
      <c r="A423" s="162" t="s">
        <v>3534</v>
      </c>
    </row>
    <row r="424" spans="1:1" x14ac:dyDescent="0.2">
      <c r="A424" s="162" t="s">
        <v>3535</v>
      </c>
    </row>
    <row r="425" spans="1:1" x14ac:dyDescent="0.2">
      <c r="A425" s="162" t="s">
        <v>3536</v>
      </c>
    </row>
    <row r="426" spans="1:1" x14ac:dyDescent="0.2">
      <c r="A426" s="162" t="s">
        <v>3537</v>
      </c>
    </row>
    <row r="427" spans="1:1" x14ac:dyDescent="0.2">
      <c r="A427" s="162" t="s">
        <v>3538</v>
      </c>
    </row>
    <row r="428" spans="1:1" x14ac:dyDescent="0.2">
      <c r="A428" s="162" t="s">
        <v>3539</v>
      </c>
    </row>
    <row r="429" spans="1:1" x14ac:dyDescent="0.2">
      <c r="A429" s="162" t="s">
        <v>3540</v>
      </c>
    </row>
    <row r="430" spans="1:1" x14ac:dyDescent="0.2">
      <c r="A430" s="162" t="s">
        <v>3541</v>
      </c>
    </row>
    <row r="431" spans="1:1" x14ac:dyDescent="0.2">
      <c r="A431" s="162" t="s">
        <v>3542</v>
      </c>
    </row>
    <row r="432" spans="1:1" x14ac:dyDescent="0.2">
      <c r="A432" s="162" t="s">
        <v>3543</v>
      </c>
    </row>
    <row r="433" spans="1:1" x14ac:dyDescent="0.2">
      <c r="A433" s="162" t="s">
        <v>3544</v>
      </c>
    </row>
    <row r="434" spans="1:1" x14ac:dyDescent="0.2">
      <c r="A434" s="162" t="s">
        <v>3545</v>
      </c>
    </row>
    <row r="435" spans="1:1" x14ac:dyDescent="0.2">
      <c r="A435" s="162" t="s">
        <v>3546</v>
      </c>
    </row>
    <row r="436" spans="1:1" x14ac:dyDescent="0.2">
      <c r="A436" s="162" t="s">
        <v>3547</v>
      </c>
    </row>
    <row r="437" spans="1:1" x14ac:dyDescent="0.2">
      <c r="A437" s="162" t="s">
        <v>3548</v>
      </c>
    </row>
    <row r="438" spans="1:1" x14ac:dyDescent="0.2">
      <c r="A438" s="162" t="s">
        <v>3549</v>
      </c>
    </row>
    <row r="439" spans="1:1" x14ac:dyDescent="0.2">
      <c r="A439" s="162" t="s">
        <v>3550</v>
      </c>
    </row>
    <row r="440" spans="1:1" x14ac:dyDescent="0.2">
      <c r="A440" s="162" t="s">
        <v>3551</v>
      </c>
    </row>
    <row r="441" spans="1:1" x14ac:dyDescent="0.2">
      <c r="A441" s="162" t="s">
        <v>3552</v>
      </c>
    </row>
    <row r="442" spans="1:1" x14ac:dyDescent="0.2">
      <c r="A442" s="162" t="s">
        <v>3553</v>
      </c>
    </row>
    <row r="443" spans="1:1" x14ac:dyDescent="0.2">
      <c r="A443" s="162" t="s">
        <v>3554</v>
      </c>
    </row>
    <row r="444" spans="1:1" x14ac:dyDescent="0.2">
      <c r="A444" s="162" t="s">
        <v>3555</v>
      </c>
    </row>
    <row r="445" spans="1:1" x14ac:dyDescent="0.2">
      <c r="A445" s="162" t="s">
        <v>3556</v>
      </c>
    </row>
    <row r="446" spans="1:1" x14ac:dyDescent="0.2">
      <c r="A446" s="162" t="s">
        <v>3557</v>
      </c>
    </row>
    <row r="447" spans="1:1" x14ac:dyDescent="0.2">
      <c r="A447" s="162" t="s">
        <v>3558</v>
      </c>
    </row>
    <row r="448" spans="1:1" x14ac:dyDescent="0.2">
      <c r="A448" s="162" t="s">
        <v>3559</v>
      </c>
    </row>
    <row r="449" spans="1:1" x14ac:dyDescent="0.2">
      <c r="A449" s="162" t="s">
        <v>3560</v>
      </c>
    </row>
    <row r="450" spans="1:1" x14ac:dyDescent="0.2">
      <c r="A450" s="162" t="s">
        <v>3561</v>
      </c>
    </row>
    <row r="451" spans="1:1" x14ac:dyDescent="0.2">
      <c r="A451" s="162" t="s">
        <v>3562</v>
      </c>
    </row>
    <row r="452" spans="1:1" x14ac:dyDescent="0.2">
      <c r="A452" s="162" t="s">
        <v>3563</v>
      </c>
    </row>
    <row r="453" spans="1:1" x14ac:dyDescent="0.2">
      <c r="A453" s="162" t="s">
        <v>3564</v>
      </c>
    </row>
    <row r="454" spans="1:1" x14ac:dyDescent="0.2">
      <c r="A454" s="162" t="s">
        <v>3565</v>
      </c>
    </row>
    <row r="455" spans="1:1" x14ac:dyDescent="0.2">
      <c r="A455" s="162" t="s">
        <v>3566</v>
      </c>
    </row>
    <row r="456" spans="1:1" x14ac:dyDescent="0.2">
      <c r="A456" s="162" t="s">
        <v>3567</v>
      </c>
    </row>
    <row r="457" spans="1:1" x14ac:dyDescent="0.2">
      <c r="A457" s="162" t="s">
        <v>3568</v>
      </c>
    </row>
    <row r="458" spans="1:1" x14ac:dyDescent="0.2">
      <c r="A458" s="162" t="s">
        <v>3569</v>
      </c>
    </row>
    <row r="459" spans="1:1" x14ac:dyDescent="0.2">
      <c r="A459" s="162" t="s">
        <v>3570</v>
      </c>
    </row>
    <row r="460" spans="1:1" x14ac:dyDescent="0.2">
      <c r="A460" s="162" t="s">
        <v>3571</v>
      </c>
    </row>
    <row r="461" spans="1:1" x14ac:dyDescent="0.2">
      <c r="A461" s="162" t="s">
        <v>3572</v>
      </c>
    </row>
    <row r="462" spans="1:1" x14ac:dyDescent="0.2">
      <c r="A462" s="162" t="s">
        <v>3573</v>
      </c>
    </row>
    <row r="463" spans="1:1" x14ac:dyDescent="0.2">
      <c r="A463" s="162" t="s">
        <v>3574</v>
      </c>
    </row>
    <row r="464" spans="1:1" x14ac:dyDescent="0.2">
      <c r="A464" s="162" t="s">
        <v>3575</v>
      </c>
    </row>
    <row r="465" spans="1:1" x14ac:dyDescent="0.2">
      <c r="A465" s="162" t="s">
        <v>3576</v>
      </c>
    </row>
    <row r="466" spans="1:1" x14ac:dyDescent="0.2">
      <c r="A466" s="162" t="s">
        <v>3577</v>
      </c>
    </row>
    <row r="467" spans="1:1" x14ac:dyDescent="0.2">
      <c r="A467" s="162" t="s">
        <v>3578</v>
      </c>
    </row>
    <row r="468" spans="1:1" x14ac:dyDescent="0.2">
      <c r="A468" s="162" t="s">
        <v>3579</v>
      </c>
    </row>
    <row r="469" spans="1:1" x14ac:dyDescent="0.2">
      <c r="A469" s="162" t="s">
        <v>3580</v>
      </c>
    </row>
    <row r="470" spans="1:1" x14ac:dyDescent="0.2">
      <c r="A470" s="162" t="s">
        <v>3581</v>
      </c>
    </row>
    <row r="471" spans="1:1" x14ac:dyDescent="0.2">
      <c r="A471" s="162" t="s">
        <v>3582</v>
      </c>
    </row>
    <row r="472" spans="1:1" x14ac:dyDescent="0.2">
      <c r="A472" s="162" t="s">
        <v>3583</v>
      </c>
    </row>
    <row r="473" spans="1:1" x14ac:dyDescent="0.2">
      <c r="A473" s="162" t="s">
        <v>3584</v>
      </c>
    </row>
    <row r="474" spans="1:1" x14ac:dyDescent="0.2">
      <c r="A474" s="162" t="s">
        <v>3585</v>
      </c>
    </row>
    <row r="475" spans="1:1" x14ac:dyDescent="0.2">
      <c r="A475" s="162" t="s">
        <v>3586</v>
      </c>
    </row>
    <row r="476" spans="1:1" x14ac:dyDescent="0.2">
      <c r="A476" s="162" t="s">
        <v>3587</v>
      </c>
    </row>
    <row r="477" spans="1:1" x14ac:dyDescent="0.2">
      <c r="A477" s="162" t="s">
        <v>3588</v>
      </c>
    </row>
    <row r="478" spans="1:1" x14ac:dyDescent="0.2">
      <c r="A478" s="162" t="s">
        <v>3589</v>
      </c>
    </row>
    <row r="479" spans="1:1" x14ac:dyDescent="0.2">
      <c r="A479" s="162" t="s">
        <v>3590</v>
      </c>
    </row>
    <row r="480" spans="1:1" x14ac:dyDescent="0.2">
      <c r="A480" s="162" t="s">
        <v>3591</v>
      </c>
    </row>
    <row r="481" spans="1:1" x14ac:dyDescent="0.2">
      <c r="A481" s="162" t="s">
        <v>3592</v>
      </c>
    </row>
    <row r="482" spans="1:1" x14ac:dyDescent="0.2">
      <c r="A482" s="162" t="s">
        <v>3593</v>
      </c>
    </row>
    <row r="483" spans="1:1" x14ac:dyDescent="0.2">
      <c r="A483" s="162" t="s">
        <v>3594</v>
      </c>
    </row>
    <row r="484" spans="1:1" x14ac:dyDescent="0.2">
      <c r="A484" s="162" t="s">
        <v>3595</v>
      </c>
    </row>
    <row r="485" spans="1:1" x14ac:dyDescent="0.2">
      <c r="A485" s="162" t="s">
        <v>3596</v>
      </c>
    </row>
    <row r="486" spans="1:1" x14ac:dyDescent="0.2">
      <c r="A486" s="162" t="s">
        <v>3597</v>
      </c>
    </row>
    <row r="487" spans="1:1" x14ac:dyDescent="0.2">
      <c r="A487" s="162" t="s">
        <v>3598</v>
      </c>
    </row>
    <row r="488" spans="1:1" x14ac:dyDescent="0.2">
      <c r="A488" s="162" t="s">
        <v>3599</v>
      </c>
    </row>
    <row r="489" spans="1:1" x14ac:dyDescent="0.2">
      <c r="A489" s="162" t="s">
        <v>3600</v>
      </c>
    </row>
    <row r="490" spans="1:1" x14ac:dyDescent="0.2">
      <c r="A490" s="162" t="s">
        <v>3601</v>
      </c>
    </row>
    <row r="491" spans="1:1" x14ac:dyDescent="0.2">
      <c r="A491" s="162" t="s">
        <v>3602</v>
      </c>
    </row>
    <row r="492" spans="1:1" x14ac:dyDescent="0.2">
      <c r="A492" s="162" t="s">
        <v>3603</v>
      </c>
    </row>
    <row r="493" spans="1:1" x14ac:dyDescent="0.2">
      <c r="A493" s="162" t="s">
        <v>3604</v>
      </c>
    </row>
    <row r="494" spans="1:1" x14ac:dyDescent="0.2">
      <c r="A494" s="162" t="s">
        <v>3605</v>
      </c>
    </row>
    <row r="495" spans="1:1" x14ac:dyDescent="0.2">
      <c r="A495" s="162" t="s">
        <v>3606</v>
      </c>
    </row>
    <row r="496" spans="1:1" x14ac:dyDescent="0.2">
      <c r="A496" s="162" t="s">
        <v>3607</v>
      </c>
    </row>
    <row r="497" spans="1:1" x14ac:dyDescent="0.2">
      <c r="A497" s="162" t="s">
        <v>3608</v>
      </c>
    </row>
    <row r="498" spans="1:1" x14ac:dyDescent="0.2">
      <c r="A498" s="162" t="s">
        <v>3609</v>
      </c>
    </row>
    <row r="499" spans="1:1" x14ac:dyDescent="0.2">
      <c r="A499" s="162" t="s">
        <v>3610</v>
      </c>
    </row>
    <row r="500" spans="1:1" x14ac:dyDescent="0.2">
      <c r="A500" s="162" t="s">
        <v>3611</v>
      </c>
    </row>
    <row r="501" spans="1:1" x14ac:dyDescent="0.2">
      <c r="A501" s="162" t="s">
        <v>3612</v>
      </c>
    </row>
    <row r="502" spans="1:1" x14ac:dyDescent="0.2">
      <c r="A502" s="162" t="s">
        <v>3613</v>
      </c>
    </row>
    <row r="503" spans="1:1" x14ac:dyDescent="0.2">
      <c r="A503" s="162" t="s">
        <v>3614</v>
      </c>
    </row>
    <row r="504" spans="1:1" x14ac:dyDescent="0.2">
      <c r="A504" s="162" t="s">
        <v>3615</v>
      </c>
    </row>
    <row r="505" spans="1:1" x14ac:dyDescent="0.2">
      <c r="A505" s="162" t="s">
        <v>3616</v>
      </c>
    </row>
    <row r="506" spans="1:1" x14ac:dyDescent="0.2">
      <c r="A506" s="162" t="s">
        <v>3617</v>
      </c>
    </row>
    <row r="507" spans="1:1" x14ac:dyDescent="0.2">
      <c r="A507" s="162" t="s">
        <v>3618</v>
      </c>
    </row>
    <row r="508" spans="1:1" x14ac:dyDescent="0.2">
      <c r="A508" s="162" t="s">
        <v>3619</v>
      </c>
    </row>
    <row r="509" spans="1:1" x14ac:dyDescent="0.2">
      <c r="A509" s="162" t="s">
        <v>3620</v>
      </c>
    </row>
    <row r="510" spans="1:1" x14ac:dyDescent="0.2">
      <c r="A510" s="162" t="s">
        <v>3621</v>
      </c>
    </row>
    <row r="511" spans="1:1" x14ac:dyDescent="0.2">
      <c r="A511" s="162" t="s">
        <v>3622</v>
      </c>
    </row>
    <row r="512" spans="1:1" x14ac:dyDescent="0.2">
      <c r="A512" s="162" t="s">
        <v>3623</v>
      </c>
    </row>
    <row r="513" spans="1:1" x14ac:dyDescent="0.2">
      <c r="A513" s="162" t="s">
        <v>3624</v>
      </c>
    </row>
    <row r="514" spans="1:1" x14ac:dyDescent="0.2">
      <c r="A514" s="162" t="s">
        <v>3625</v>
      </c>
    </row>
    <row r="515" spans="1:1" x14ac:dyDescent="0.2">
      <c r="A515" s="162" t="s">
        <v>3626</v>
      </c>
    </row>
    <row r="516" spans="1:1" x14ac:dyDescent="0.2">
      <c r="A516" s="162" t="s">
        <v>3627</v>
      </c>
    </row>
    <row r="517" spans="1:1" x14ac:dyDescent="0.2">
      <c r="A517" s="162" t="s">
        <v>3628</v>
      </c>
    </row>
    <row r="518" spans="1:1" x14ac:dyDescent="0.2">
      <c r="A518" s="162" t="s">
        <v>3629</v>
      </c>
    </row>
    <row r="519" spans="1:1" x14ac:dyDescent="0.2">
      <c r="A519" s="162" t="s">
        <v>3630</v>
      </c>
    </row>
    <row r="520" spans="1:1" x14ac:dyDescent="0.2">
      <c r="A520" s="162" t="s">
        <v>3631</v>
      </c>
    </row>
    <row r="521" spans="1:1" x14ac:dyDescent="0.2">
      <c r="A521" s="162" t="s">
        <v>3632</v>
      </c>
    </row>
    <row r="522" spans="1:1" x14ac:dyDescent="0.2">
      <c r="A522" s="162" t="s">
        <v>3633</v>
      </c>
    </row>
    <row r="523" spans="1:1" x14ac:dyDescent="0.2">
      <c r="A523" s="162" t="s">
        <v>3634</v>
      </c>
    </row>
    <row r="524" spans="1:1" x14ac:dyDescent="0.2">
      <c r="A524" s="162" t="s">
        <v>3635</v>
      </c>
    </row>
    <row r="525" spans="1:1" x14ac:dyDescent="0.2">
      <c r="A525" s="162" t="s">
        <v>3636</v>
      </c>
    </row>
    <row r="526" spans="1:1" x14ac:dyDescent="0.2">
      <c r="A526" s="162" t="s">
        <v>3637</v>
      </c>
    </row>
    <row r="527" spans="1:1" x14ac:dyDescent="0.2">
      <c r="A527" s="162" t="s">
        <v>3638</v>
      </c>
    </row>
    <row r="528" spans="1:1" x14ac:dyDescent="0.2">
      <c r="A528" s="162" t="s">
        <v>3639</v>
      </c>
    </row>
    <row r="529" spans="1:1" x14ac:dyDescent="0.2">
      <c r="A529" s="162" t="s">
        <v>3640</v>
      </c>
    </row>
    <row r="530" spans="1:1" x14ac:dyDescent="0.2">
      <c r="A530" s="162" t="s">
        <v>3641</v>
      </c>
    </row>
    <row r="531" spans="1:1" x14ac:dyDescent="0.2">
      <c r="A531" s="162" t="s">
        <v>3642</v>
      </c>
    </row>
    <row r="532" spans="1:1" x14ac:dyDescent="0.2">
      <c r="A532" s="162" t="s">
        <v>3643</v>
      </c>
    </row>
    <row r="533" spans="1:1" x14ac:dyDescent="0.2">
      <c r="A533" s="162" t="s">
        <v>3644</v>
      </c>
    </row>
    <row r="534" spans="1:1" x14ac:dyDescent="0.2">
      <c r="A534" s="162" t="s">
        <v>3645</v>
      </c>
    </row>
    <row r="535" spans="1:1" x14ac:dyDescent="0.2">
      <c r="A535" s="162" t="s">
        <v>3646</v>
      </c>
    </row>
    <row r="536" spans="1:1" x14ac:dyDescent="0.2">
      <c r="A536" s="162" t="s">
        <v>3647</v>
      </c>
    </row>
    <row r="537" spans="1:1" x14ac:dyDescent="0.2">
      <c r="A537" s="162" t="s">
        <v>3648</v>
      </c>
    </row>
    <row r="538" spans="1:1" x14ac:dyDescent="0.2">
      <c r="A538" s="162" t="s">
        <v>3649</v>
      </c>
    </row>
    <row r="539" spans="1:1" x14ac:dyDescent="0.2">
      <c r="A539" s="162" t="s">
        <v>3650</v>
      </c>
    </row>
    <row r="540" spans="1:1" x14ac:dyDescent="0.2">
      <c r="A540" s="162" t="s">
        <v>3651</v>
      </c>
    </row>
    <row r="541" spans="1:1" x14ac:dyDescent="0.2">
      <c r="A541" s="162" t="s">
        <v>3652</v>
      </c>
    </row>
    <row r="542" spans="1:1" x14ac:dyDescent="0.2">
      <c r="A542" s="162" t="s">
        <v>3653</v>
      </c>
    </row>
    <row r="543" spans="1:1" x14ac:dyDescent="0.2">
      <c r="A543" s="162" t="s">
        <v>3654</v>
      </c>
    </row>
    <row r="544" spans="1:1" x14ac:dyDescent="0.2">
      <c r="A544" s="162" t="s">
        <v>3655</v>
      </c>
    </row>
    <row r="545" spans="1:1" x14ac:dyDescent="0.2">
      <c r="A545" s="162" t="s">
        <v>3656</v>
      </c>
    </row>
    <row r="546" spans="1:1" x14ac:dyDescent="0.2">
      <c r="A546" s="162" t="s">
        <v>3657</v>
      </c>
    </row>
    <row r="547" spans="1:1" x14ac:dyDescent="0.2">
      <c r="A547" s="162" t="s">
        <v>3658</v>
      </c>
    </row>
    <row r="548" spans="1:1" x14ac:dyDescent="0.2">
      <c r="A548" s="162" t="s">
        <v>3659</v>
      </c>
    </row>
    <row r="549" spans="1:1" x14ac:dyDescent="0.2">
      <c r="A549" s="162" t="s">
        <v>3660</v>
      </c>
    </row>
    <row r="550" spans="1:1" x14ac:dyDescent="0.2">
      <c r="A550" s="162" t="s">
        <v>3661</v>
      </c>
    </row>
    <row r="551" spans="1:1" x14ac:dyDescent="0.2">
      <c r="A551" s="162" t="s">
        <v>3662</v>
      </c>
    </row>
    <row r="552" spans="1:1" x14ac:dyDescent="0.2">
      <c r="A552" s="162" t="s">
        <v>3663</v>
      </c>
    </row>
    <row r="553" spans="1:1" x14ac:dyDescent="0.2">
      <c r="A553" s="162" t="s">
        <v>3664</v>
      </c>
    </row>
    <row r="554" spans="1:1" x14ac:dyDescent="0.2">
      <c r="A554" s="162" t="s">
        <v>3665</v>
      </c>
    </row>
    <row r="555" spans="1:1" x14ac:dyDescent="0.2">
      <c r="A555" s="162" t="s">
        <v>3666</v>
      </c>
    </row>
    <row r="556" spans="1:1" x14ac:dyDescent="0.2">
      <c r="A556" s="162" t="s">
        <v>3667</v>
      </c>
    </row>
    <row r="557" spans="1:1" x14ac:dyDescent="0.2">
      <c r="A557" s="162" t="s">
        <v>3668</v>
      </c>
    </row>
    <row r="558" spans="1:1" x14ac:dyDescent="0.2">
      <c r="A558" s="162" t="s">
        <v>3669</v>
      </c>
    </row>
    <row r="559" spans="1:1" x14ac:dyDescent="0.2">
      <c r="A559" s="162" t="s">
        <v>3670</v>
      </c>
    </row>
    <row r="560" spans="1:1" x14ac:dyDescent="0.2">
      <c r="A560" s="162" t="s">
        <v>3671</v>
      </c>
    </row>
    <row r="561" spans="1:1" x14ac:dyDescent="0.2">
      <c r="A561" s="162" t="s">
        <v>3672</v>
      </c>
    </row>
    <row r="562" spans="1:1" x14ac:dyDescent="0.2">
      <c r="A562" s="162" t="s">
        <v>3673</v>
      </c>
    </row>
    <row r="563" spans="1:1" x14ac:dyDescent="0.2">
      <c r="A563" s="162" t="s">
        <v>3674</v>
      </c>
    </row>
    <row r="564" spans="1:1" x14ac:dyDescent="0.2">
      <c r="A564" s="162" t="s">
        <v>3675</v>
      </c>
    </row>
    <row r="565" spans="1:1" x14ac:dyDescent="0.2">
      <c r="A565" s="162" t="s">
        <v>3676</v>
      </c>
    </row>
    <row r="566" spans="1:1" x14ac:dyDescent="0.2">
      <c r="A566" s="162" t="s">
        <v>3677</v>
      </c>
    </row>
    <row r="567" spans="1:1" x14ac:dyDescent="0.2">
      <c r="A567" s="162" t="s">
        <v>3678</v>
      </c>
    </row>
    <row r="568" spans="1:1" x14ac:dyDescent="0.2">
      <c r="A568" s="162" t="s">
        <v>3679</v>
      </c>
    </row>
    <row r="569" spans="1:1" x14ac:dyDescent="0.2">
      <c r="A569" s="162" t="s">
        <v>3680</v>
      </c>
    </row>
    <row r="570" spans="1:1" x14ac:dyDescent="0.2">
      <c r="A570" s="162" t="s">
        <v>3681</v>
      </c>
    </row>
    <row r="571" spans="1:1" x14ac:dyDescent="0.2">
      <c r="A571" s="162" t="s">
        <v>3682</v>
      </c>
    </row>
    <row r="572" spans="1:1" x14ac:dyDescent="0.2">
      <c r="A572" s="162" t="s">
        <v>3683</v>
      </c>
    </row>
    <row r="573" spans="1:1" x14ac:dyDescent="0.2">
      <c r="A573" s="162" t="s">
        <v>3684</v>
      </c>
    </row>
    <row r="574" spans="1:1" x14ac:dyDescent="0.2">
      <c r="A574" s="162" t="s">
        <v>3685</v>
      </c>
    </row>
    <row r="575" spans="1:1" x14ac:dyDescent="0.2">
      <c r="A575" s="162" t="s">
        <v>3686</v>
      </c>
    </row>
    <row r="576" spans="1:1" x14ac:dyDescent="0.2">
      <c r="A576" s="162" t="s">
        <v>3687</v>
      </c>
    </row>
    <row r="577" spans="1:1" x14ac:dyDescent="0.2">
      <c r="A577" s="162" t="s">
        <v>3688</v>
      </c>
    </row>
    <row r="578" spans="1:1" x14ac:dyDescent="0.2">
      <c r="A578" s="162" t="s">
        <v>3689</v>
      </c>
    </row>
    <row r="579" spans="1:1" x14ac:dyDescent="0.2">
      <c r="A579" s="162" t="s">
        <v>3690</v>
      </c>
    </row>
    <row r="580" spans="1:1" x14ac:dyDescent="0.2">
      <c r="A580" s="162" t="s">
        <v>3691</v>
      </c>
    </row>
    <row r="581" spans="1:1" x14ac:dyDescent="0.2">
      <c r="A581" s="162" t="s">
        <v>3692</v>
      </c>
    </row>
    <row r="582" spans="1:1" x14ac:dyDescent="0.2">
      <c r="A582" s="162" t="s">
        <v>3693</v>
      </c>
    </row>
    <row r="583" spans="1:1" x14ac:dyDescent="0.2">
      <c r="A583" s="162" t="s">
        <v>3694</v>
      </c>
    </row>
    <row r="584" spans="1:1" x14ac:dyDescent="0.2">
      <c r="A584" s="162" t="s">
        <v>3695</v>
      </c>
    </row>
    <row r="585" spans="1:1" x14ac:dyDescent="0.2">
      <c r="A585" s="162" t="s">
        <v>3696</v>
      </c>
    </row>
    <row r="586" spans="1:1" x14ac:dyDescent="0.2">
      <c r="A586" s="162" t="s">
        <v>3697</v>
      </c>
    </row>
    <row r="587" spans="1:1" x14ac:dyDescent="0.2">
      <c r="A587" s="162" t="s">
        <v>3698</v>
      </c>
    </row>
    <row r="588" spans="1:1" x14ac:dyDescent="0.2">
      <c r="A588" s="162" t="s">
        <v>3699</v>
      </c>
    </row>
    <row r="589" spans="1:1" x14ac:dyDescent="0.2">
      <c r="A589" s="162" t="s">
        <v>3700</v>
      </c>
    </row>
    <row r="590" spans="1:1" x14ac:dyDescent="0.2">
      <c r="A590" s="162" t="s">
        <v>3701</v>
      </c>
    </row>
    <row r="591" spans="1:1" x14ac:dyDescent="0.2">
      <c r="A591" s="162" t="s">
        <v>3702</v>
      </c>
    </row>
    <row r="592" spans="1:1" x14ac:dyDescent="0.2">
      <c r="A592" s="162" t="s">
        <v>3703</v>
      </c>
    </row>
    <row r="593" spans="1:1" x14ac:dyDescent="0.2">
      <c r="A593" s="162" t="s">
        <v>3704</v>
      </c>
    </row>
    <row r="594" spans="1:1" x14ac:dyDescent="0.2">
      <c r="A594" s="162" t="s">
        <v>3705</v>
      </c>
    </row>
    <row r="595" spans="1:1" x14ac:dyDescent="0.2">
      <c r="A595" s="162" t="s">
        <v>3706</v>
      </c>
    </row>
    <row r="596" spans="1:1" x14ac:dyDescent="0.2">
      <c r="A596" s="162" t="s">
        <v>3707</v>
      </c>
    </row>
    <row r="597" spans="1:1" x14ac:dyDescent="0.2">
      <c r="A597" s="162" t="s">
        <v>3708</v>
      </c>
    </row>
    <row r="598" spans="1:1" x14ac:dyDescent="0.2">
      <c r="A598" s="162" t="s">
        <v>3709</v>
      </c>
    </row>
    <row r="599" spans="1:1" x14ac:dyDescent="0.2">
      <c r="A599" s="162" t="s">
        <v>3710</v>
      </c>
    </row>
    <row r="600" spans="1:1" x14ac:dyDescent="0.2">
      <c r="A600" s="162" t="s">
        <v>3711</v>
      </c>
    </row>
    <row r="601" spans="1:1" x14ac:dyDescent="0.2">
      <c r="A601" s="162" t="s">
        <v>3712</v>
      </c>
    </row>
    <row r="602" spans="1:1" x14ac:dyDescent="0.2">
      <c r="A602" s="162" t="s">
        <v>3713</v>
      </c>
    </row>
    <row r="603" spans="1:1" x14ac:dyDescent="0.2">
      <c r="A603" s="162" t="s">
        <v>3714</v>
      </c>
    </row>
    <row r="604" spans="1:1" x14ac:dyDescent="0.2">
      <c r="A604" s="162" t="s">
        <v>3715</v>
      </c>
    </row>
    <row r="605" spans="1:1" x14ac:dyDescent="0.2">
      <c r="A605" s="162" t="s">
        <v>3716</v>
      </c>
    </row>
    <row r="606" spans="1:1" x14ac:dyDescent="0.2">
      <c r="A606" s="162" t="s">
        <v>3717</v>
      </c>
    </row>
    <row r="607" spans="1:1" x14ac:dyDescent="0.2">
      <c r="A607" s="162" t="s">
        <v>3718</v>
      </c>
    </row>
    <row r="608" spans="1:1" x14ac:dyDescent="0.2">
      <c r="A608" s="162" t="s">
        <v>3719</v>
      </c>
    </row>
    <row r="609" spans="1:1" x14ac:dyDescent="0.2">
      <c r="A609" s="162" t="s">
        <v>3720</v>
      </c>
    </row>
    <row r="610" spans="1:1" x14ac:dyDescent="0.2">
      <c r="A610" s="162" t="s">
        <v>3721</v>
      </c>
    </row>
    <row r="611" spans="1:1" x14ac:dyDescent="0.2">
      <c r="A611" s="162" t="s">
        <v>3722</v>
      </c>
    </row>
    <row r="612" spans="1:1" x14ac:dyDescent="0.2">
      <c r="A612" s="162" t="s">
        <v>3723</v>
      </c>
    </row>
    <row r="613" spans="1:1" x14ac:dyDescent="0.2">
      <c r="A613" s="162" t="s">
        <v>3724</v>
      </c>
    </row>
    <row r="614" spans="1:1" x14ac:dyDescent="0.2">
      <c r="A614" s="162" t="s">
        <v>3725</v>
      </c>
    </row>
    <row r="615" spans="1:1" x14ac:dyDescent="0.2">
      <c r="A615" s="162" t="s">
        <v>3726</v>
      </c>
    </row>
    <row r="616" spans="1:1" x14ac:dyDescent="0.2">
      <c r="A616" s="162" t="s">
        <v>3727</v>
      </c>
    </row>
    <row r="617" spans="1:1" x14ac:dyDescent="0.2">
      <c r="A617" s="162" t="s">
        <v>3728</v>
      </c>
    </row>
    <row r="618" spans="1:1" x14ac:dyDescent="0.2">
      <c r="A618" s="162" t="s">
        <v>3729</v>
      </c>
    </row>
    <row r="619" spans="1:1" x14ac:dyDescent="0.2">
      <c r="A619" s="162" t="s">
        <v>3730</v>
      </c>
    </row>
    <row r="620" spans="1:1" x14ac:dyDescent="0.2">
      <c r="A620" s="162" t="s">
        <v>3731</v>
      </c>
    </row>
    <row r="621" spans="1:1" x14ac:dyDescent="0.2">
      <c r="A621" s="162" t="s">
        <v>3732</v>
      </c>
    </row>
    <row r="622" spans="1:1" x14ac:dyDescent="0.2">
      <c r="A622" s="162" t="s">
        <v>3733</v>
      </c>
    </row>
    <row r="623" spans="1:1" x14ac:dyDescent="0.2">
      <c r="A623" s="162" t="s">
        <v>3734</v>
      </c>
    </row>
    <row r="624" spans="1:1" x14ac:dyDescent="0.2">
      <c r="A624" s="162" t="s">
        <v>3735</v>
      </c>
    </row>
    <row r="625" spans="1:1" x14ac:dyDescent="0.2">
      <c r="A625" s="162" t="s">
        <v>3736</v>
      </c>
    </row>
    <row r="626" spans="1:1" x14ac:dyDescent="0.2">
      <c r="A626" s="162" t="s">
        <v>3737</v>
      </c>
    </row>
    <row r="627" spans="1:1" x14ac:dyDescent="0.2">
      <c r="A627" s="162" t="s">
        <v>3738</v>
      </c>
    </row>
    <row r="628" spans="1:1" x14ac:dyDescent="0.2">
      <c r="A628" s="162" t="s">
        <v>3739</v>
      </c>
    </row>
    <row r="629" spans="1:1" x14ac:dyDescent="0.2">
      <c r="A629" s="162" t="s">
        <v>3740</v>
      </c>
    </row>
    <row r="630" spans="1:1" x14ac:dyDescent="0.2">
      <c r="A630" s="162" t="s">
        <v>3741</v>
      </c>
    </row>
    <row r="631" spans="1:1" x14ac:dyDescent="0.2">
      <c r="A631" s="162" t="s">
        <v>3742</v>
      </c>
    </row>
    <row r="632" spans="1:1" x14ac:dyDescent="0.2">
      <c r="A632" s="162" t="s">
        <v>3743</v>
      </c>
    </row>
    <row r="633" spans="1:1" x14ac:dyDescent="0.2">
      <c r="A633" s="162" t="s">
        <v>3744</v>
      </c>
    </row>
    <row r="634" spans="1:1" x14ac:dyDescent="0.2">
      <c r="A634" s="162" t="s">
        <v>3745</v>
      </c>
    </row>
    <row r="635" spans="1:1" x14ac:dyDescent="0.2">
      <c r="A635" s="162" t="s">
        <v>3746</v>
      </c>
    </row>
    <row r="636" spans="1:1" x14ac:dyDescent="0.2">
      <c r="A636" s="162" t="s">
        <v>3747</v>
      </c>
    </row>
    <row r="637" spans="1:1" x14ac:dyDescent="0.2">
      <c r="A637" s="162" t="s">
        <v>3748</v>
      </c>
    </row>
    <row r="638" spans="1:1" x14ac:dyDescent="0.2">
      <c r="A638" s="162" t="s">
        <v>3749</v>
      </c>
    </row>
    <row r="639" spans="1:1" x14ac:dyDescent="0.2">
      <c r="A639" s="162" t="s">
        <v>3750</v>
      </c>
    </row>
    <row r="640" spans="1:1" x14ac:dyDescent="0.2">
      <c r="A640" s="162" t="s">
        <v>3751</v>
      </c>
    </row>
    <row r="641" spans="1:1" x14ac:dyDescent="0.2">
      <c r="A641" s="162" t="s">
        <v>3752</v>
      </c>
    </row>
    <row r="642" spans="1:1" x14ac:dyDescent="0.2">
      <c r="A642" s="162" t="s">
        <v>3753</v>
      </c>
    </row>
    <row r="643" spans="1:1" x14ac:dyDescent="0.2">
      <c r="A643" s="162" t="s">
        <v>3754</v>
      </c>
    </row>
    <row r="644" spans="1:1" x14ac:dyDescent="0.2">
      <c r="A644" s="162" t="s">
        <v>3755</v>
      </c>
    </row>
    <row r="645" spans="1:1" x14ac:dyDescent="0.2">
      <c r="A645" s="162" t="s">
        <v>3756</v>
      </c>
    </row>
    <row r="646" spans="1:1" x14ac:dyDescent="0.2">
      <c r="A646" s="162" t="s">
        <v>3757</v>
      </c>
    </row>
    <row r="647" spans="1:1" x14ac:dyDescent="0.2">
      <c r="A647" s="162" t="s">
        <v>3758</v>
      </c>
    </row>
    <row r="648" spans="1:1" x14ac:dyDescent="0.2">
      <c r="A648" s="162" t="s">
        <v>3759</v>
      </c>
    </row>
    <row r="649" spans="1:1" x14ac:dyDescent="0.2">
      <c r="A649" s="162" t="s">
        <v>3760</v>
      </c>
    </row>
    <row r="650" spans="1:1" x14ac:dyDescent="0.2">
      <c r="A650" s="162" t="s">
        <v>3761</v>
      </c>
    </row>
    <row r="651" spans="1:1" x14ac:dyDescent="0.2">
      <c r="A651" s="162" t="s">
        <v>3762</v>
      </c>
    </row>
    <row r="652" spans="1:1" x14ac:dyDescent="0.2">
      <c r="A652" s="162" t="s">
        <v>3763</v>
      </c>
    </row>
    <row r="653" spans="1:1" x14ac:dyDescent="0.2">
      <c r="A653" s="162" t="s">
        <v>3764</v>
      </c>
    </row>
    <row r="654" spans="1:1" x14ac:dyDescent="0.2">
      <c r="A654" s="162" t="s">
        <v>3765</v>
      </c>
    </row>
    <row r="655" spans="1:1" x14ac:dyDescent="0.2">
      <c r="A655" s="162" t="s">
        <v>3766</v>
      </c>
    </row>
    <row r="656" spans="1:1" x14ac:dyDescent="0.2">
      <c r="A656" s="162" t="s">
        <v>3767</v>
      </c>
    </row>
    <row r="657" spans="1:1" x14ac:dyDescent="0.2">
      <c r="A657" s="162" t="s">
        <v>3768</v>
      </c>
    </row>
    <row r="658" spans="1:1" x14ac:dyDescent="0.2">
      <c r="A658" s="162" t="s">
        <v>3769</v>
      </c>
    </row>
    <row r="659" spans="1:1" x14ac:dyDescent="0.2">
      <c r="A659" s="162" t="s">
        <v>3770</v>
      </c>
    </row>
    <row r="660" spans="1:1" x14ac:dyDescent="0.2">
      <c r="A660" s="162" t="s">
        <v>3771</v>
      </c>
    </row>
    <row r="661" spans="1:1" x14ac:dyDescent="0.2">
      <c r="A661" s="162" t="s">
        <v>3772</v>
      </c>
    </row>
    <row r="662" spans="1:1" x14ac:dyDescent="0.2">
      <c r="A662" s="162" t="s">
        <v>3773</v>
      </c>
    </row>
    <row r="663" spans="1:1" x14ac:dyDescent="0.2">
      <c r="A663" s="162" t="s">
        <v>3774</v>
      </c>
    </row>
    <row r="664" spans="1:1" x14ac:dyDescent="0.2">
      <c r="A664" s="162" t="s">
        <v>3775</v>
      </c>
    </row>
    <row r="665" spans="1:1" x14ac:dyDescent="0.2">
      <c r="A665" s="162" t="s">
        <v>3776</v>
      </c>
    </row>
    <row r="666" spans="1:1" x14ac:dyDescent="0.2">
      <c r="A666" s="162" t="s">
        <v>3777</v>
      </c>
    </row>
    <row r="667" spans="1:1" x14ac:dyDescent="0.2">
      <c r="A667" s="162" t="s">
        <v>3778</v>
      </c>
    </row>
    <row r="668" spans="1:1" x14ac:dyDescent="0.2">
      <c r="A668" s="162" t="s">
        <v>3779</v>
      </c>
    </row>
    <row r="669" spans="1:1" x14ac:dyDescent="0.2">
      <c r="A669" s="162" t="s">
        <v>3780</v>
      </c>
    </row>
    <row r="670" spans="1:1" x14ac:dyDescent="0.2">
      <c r="A670" s="162" t="s">
        <v>3781</v>
      </c>
    </row>
    <row r="671" spans="1:1" x14ac:dyDescent="0.2">
      <c r="A671" s="162" t="s">
        <v>3782</v>
      </c>
    </row>
    <row r="672" spans="1:1" x14ac:dyDescent="0.2">
      <c r="A672" s="162" t="s">
        <v>3783</v>
      </c>
    </row>
    <row r="673" spans="1:1" x14ac:dyDescent="0.2">
      <c r="A673" s="162" t="s">
        <v>3784</v>
      </c>
    </row>
    <row r="674" spans="1:1" x14ac:dyDescent="0.2">
      <c r="A674" s="162" t="s">
        <v>3785</v>
      </c>
    </row>
    <row r="675" spans="1:1" x14ac:dyDescent="0.2">
      <c r="A675" s="162" t="s">
        <v>3786</v>
      </c>
    </row>
    <row r="676" spans="1:1" x14ac:dyDescent="0.2">
      <c r="A676" s="162" t="s">
        <v>3787</v>
      </c>
    </row>
    <row r="677" spans="1:1" x14ac:dyDescent="0.2">
      <c r="A677" s="162" t="s">
        <v>3788</v>
      </c>
    </row>
    <row r="678" spans="1:1" x14ac:dyDescent="0.2">
      <c r="A678" s="162" t="s">
        <v>3789</v>
      </c>
    </row>
    <row r="679" spans="1:1" x14ac:dyDescent="0.2">
      <c r="A679" s="162" t="s">
        <v>3790</v>
      </c>
    </row>
    <row r="680" spans="1:1" x14ac:dyDescent="0.2">
      <c r="A680" s="162" t="s">
        <v>3791</v>
      </c>
    </row>
    <row r="681" spans="1:1" x14ac:dyDescent="0.2">
      <c r="A681" s="162" t="s">
        <v>3792</v>
      </c>
    </row>
    <row r="682" spans="1:1" x14ac:dyDescent="0.2">
      <c r="A682" s="162" t="s">
        <v>3793</v>
      </c>
    </row>
    <row r="683" spans="1:1" x14ac:dyDescent="0.2">
      <c r="A683" s="162" t="s">
        <v>3794</v>
      </c>
    </row>
    <row r="684" spans="1:1" x14ac:dyDescent="0.2">
      <c r="A684" s="162" t="s">
        <v>3795</v>
      </c>
    </row>
    <row r="685" spans="1:1" x14ac:dyDescent="0.2">
      <c r="A685" s="162" t="s">
        <v>3796</v>
      </c>
    </row>
    <row r="686" spans="1:1" x14ac:dyDescent="0.2">
      <c r="A686" s="162" t="s">
        <v>3797</v>
      </c>
    </row>
    <row r="687" spans="1:1" x14ac:dyDescent="0.2">
      <c r="A687" s="162" t="s">
        <v>3798</v>
      </c>
    </row>
    <row r="688" spans="1:1" x14ac:dyDescent="0.2">
      <c r="A688" s="162" t="s">
        <v>3799</v>
      </c>
    </row>
    <row r="689" spans="1:1" x14ac:dyDescent="0.2">
      <c r="A689" s="162" t="s">
        <v>3800</v>
      </c>
    </row>
    <row r="690" spans="1:1" x14ac:dyDescent="0.2">
      <c r="A690" s="162" t="s">
        <v>3801</v>
      </c>
    </row>
    <row r="691" spans="1:1" x14ac:dyDescent="0.2">
      <c r="A691" s="162" t="s">
        <v>3802</v>
      </c>
    </row>
    <row r="692" spans="1:1" x14ac:dyDescent="0.2">
      <c r="A692" s="162" t="s">
        <v>3803</v>
      </c>
    </row>
    <row r="693" spans="1:1" x14ac:dyDescent="0.2">
      <c r="A693" s="162" t="s">
        <v>3804</v>
      </c>
    </row>
    <row r="694" spans="1:1" x14ac:dyDescent="0.2">
      <c r="A694" s="162" t="s">
        <v>3805</v>
      </c>
    </row>
    <row r="695" spans="1:1" x14ac:dyDescent="0.2">
      <c r="A695" s="162" t="s">
        <v>3806</v>
      </c>
    </row>
    <row r="696" spans="1:1" x14ac:dyDescent="0.2">
      <c r="A696" s="162" t="s">
        <v>3807</v>
      </c>
    </row>
    <row r="697" spans="1:1" x14ac:dyDescent="0.2">
      <c r="A697" s="162" t="s">
        <v>3808</v>
      </c>
    </row>
    <row r="698" spans="1:1" x14ac:dyDescent="0.2">
      <c r="A698" s="162" t="s">
        <v>3809</v>
      </c>
    </row>
    <row r="699" spans="1:1" x14ac:dyDescent="0.2">
      <c r="A699" s="162" t="s">
        <v>3810</v>
      </c>
    </row>
    <row r="700" spans="1:1" x14ac:dyDescent="0.2">
      <c r="A700" s="162" t="s">
        <v>3811</v>
      </c>
    </row>
    <row r="701" spans="1:1" x14ac:dyDescent="0.2">
      <c r="A701" s="162" t="s">
        <v>3812</v>
      </c>
    </row>
    <row r="702" spans="1:1" x14ac:dyDescent="0.2">
      <c r="A702" s="162" t="s">
        <v>3813</v>
      </c>
    </row>
    <row r="703" spans="1:1" x14ac:dyDescent="0.2">
      <c r="A703" s="162" t="s">
        <v>3814</v>
      </c>
    </row>
    <row r="704" spans="1:1" x14ac:dyDescent="0.2">
      <c r="A704" s="162" t="s">
        <v>3815</v>
      </c>
    </row>
    <row r="705" spans="1:1" x14ac:dyDescent="0.2">
      <c r="A705" s="162" t="s">
        <v>3816</v>
      </c>
    </row>
    <row r="706" spans="1:1" x14ac:dyDescent="0.2">
      <c r="A706" s="162" t="s">
        <v>3817</v>
      </c>
    </row>
    <row r="707" spans="1:1" x14ac:dyDescent="0.2">
      <c r="A707" s="162" t="s">
        <v>3818</v>
      </c>
    </row>
    <row r="708" spans="1:1" x14ac:dyDescent="0.2">
      <c r="A708" s="162" t="s">
        <v>3819</v>
      </c>
    </row>
    <row r="709" spans="1:1" x14ac:dyDescent="0.2">
      <c r="A709" s="162" t="s">
        <v>3820</v>
      </c>
    </row>
    <row r="710" spans="1:1" x14ac:dyDescent="0.2">
      <c r="A710" s="162" t="s">
        <v>3821</v>
      </c>
    </row>
    <row r="711" spans="1:1" x14ac:dyDescent="0.2">
      <c r="A711" s="162" t="s">
        <v>3822</v>
      </c>
    </row>
    <row r="712" spans="1:1" x14ac:dyDescent="0.2">
      <c r="A712" s="162" t="s">
        <v>3823</v>
      </c>
    </row>
    <row r="713" spans="1:1" x14ac:dyDescent="0.2">
      <c r="A713" s="162" t="s">
        <v>3824</v>
      </c>
    </row>
    <row r="714" spans="1:1" x14ac:dyDescent="0.2">
      <c r="A714" s="162" t="s">
        <v>3825</v>
      </c>
    </row>
    <row r="715" spans="1:1" x14ac:dyDescent="0.2">
      <c r="A715" s="162" t="s">
        <v>3826</v>
      </c>
    </row>
    <row r="716" spans="1:1" x14ac:dyDescent="0.2">
      <c r="A716" s="162" t="s">
        <v>3827</v>
      </c>
    </row>
    <row r="717" spans="1:1" x14ac:dyDescent="0.2">
      <c r="A717" s="162" t="s">
        <v>3828</v>
      </c>
    </row>
    <row r="718" spans="1:1" x14ac:dyDescent="0.2">
      <c r="A718" s="162" t="s">
        <v>3829</v>
      </c>
    </row>
    <row r="719" spans="1:1" x14ac:dyDescent="0.2">
      <c r="A719" s="162" t="s">
        <v>3830</v>
      </c>
    </row>
    <row r="720" spans="1:1" x14ac:dyDescent="0.2">
      <c r="A720" s="162" t="s">
        <v>3831</v>
      </c>
    </row>
    <row r="721" spans="1:1" x14ac:dyDescent="0.2">
      <c r="A721" s="162" t="s">
        <v>3832</v>
      </c>
    </row>
    <row r="722" spans="1:1" x14ac:dyDescent="0.2">
      <c r="A722" s="162" t="s">
        <v>3833</v>
      </c>
    </row>
    <row r="723" spans="1:1" x14ac:dyDescent="0.2">
      <c r="A723" s="162" t="s">
        <v>3834</v>
      </c>
    </row>
    <row r="724" spans="1:1" x14ac:dyDescent="0.2">
      <c r="A724" s="162" t="s">
        <v>3835</v>
      </c>
    </row>
    <row r="725" spans="1:1" x14ac:dyDescent="0.2">
      <c r="A725" s="162" t="s">
        <v>3836</v>
      </c>
    </row>
    <row r="726" spans="1:1" x14ac:dyDescent="0.2">
      <c r="A726" s="162" t="s">
        <v>3837</v>
      </c>
    </row>
    <row r="727" spans="1:1" x14ac:dyDescent="0.2">
      <c r="A727" s="162" t="s">
        <v>3838</v>
      </c>
    </row>
    <row r="728" spans="1:1" x14ac:dyDescent="0.2">
      <c r="A728" s="162" t="s">
        <v>3839</v>
      </c>
    </row>
    <row r="729" spans="1:1" x14ac:dyDescent="0.2">
      <c r="A729" s="162" t="s">
        <v>3840</v>
      </c>
    </row>
    <row r="730" spans="1:1" x14ac:dyDescent="0.2">
      <c r="A730" s="162" t="s">
        <v>3841</v>
      </c>
    </row>
    <row r="731" spans="1:1" x14ac:dyDescent="0.2">
      <c r="A731" s="162" t="s">
        <v>3842</v>
      </c>
    </row>
    <row r="732" spans="1:1" x14ac:dyDescent="0.2">
      <c r="A732" s="162" t="s">
        <v>3843</v>
      </c>
    </row>
    <row r="733" spans="1:1" x14ac:dyDescent="0.2">
      <c r="A733" s="162" t="s">
        <v>3844</v>
      </c>
    </row>
    <row r="734" spans="1:1" x14ac:dyDescent="0.2">
      <c r="A734" s="162" t="s">
        <v>3845</v>
      </c>
    </row>
    <row r="735" spans="1:1" x14ac:dyDescent="0.2">
      <c r="A735" s="162" t="s">
        <v>3846</v>
      </c>
    </row>
    <row r="736" spans="1:1" x14ac:dyDescent="0.2">
      <c r="A736" s="162" t="s">
        <v>3847</v>
      </c>
    </row>
    <row r="737" spans="1:1" x14ac:dyDescent="0.2">
      <c r="A737" s="162" t="s">
        <v>3848</v>
      </c>
    </row>
    <row r="738" spans="1:1" x14ac:dyDescent="0.2">
      <c r="A738" s="162" t="s">
        <v>3849</v>
      </c>
    </row>
    <row r="739" spans="1:1" x14ac:dyDescent="0.2">
      <c r="A739" s="162" t="s">
        <v>3850</v>
      </c>
    </row>
    <row r="740" spans="1:1" x14ac:dyDescent="0.2">
      <c r="A740" s="162" t="s">
        <v>3851</v>
      </c>
    </row>
    <row r="741" spans="1:1" x14ac:dyDescent="0.2">
      <c r="A741" s="162" t="s">
        <v>3852</v>
      </c>
    </row>
    <row r="742" spans="1:1" x14ac:dyDescent="0.2">
      <c r="A742" s="162" t="s">
        <v>3853</v>
      </c>
    </row>
    <row r="743" spans="1:1" x14ac:dyDescent="0.2">
      <c r="A743" s="162" t="s">
        <v>3854</v>
      </c>
    </row>
    <row r="744" spans="1:1" x14ac:dyDescent="0.2">
      <c r="A744" s="162" t="s">
        <v>3855</v>
      </c>
    </row>
    <row r="745" spans="1:1" x14ac:dyDescent="0.2">
      <c r="A745" s="162" t="s">
        <v>3856</v>
      </c>
    </row>
    <row r="746" spans="1:1" x14ac:dyDescent="0.2">
      <c r="A746" s="162" t="s">
        <v>3857</v>
      </c>
    </row>
    <row r="747" spans="1:1" x14ac:dyDescent="0.2">
      <c r="A747" s="162" t="s">
        <v>3858</v>
      </c>
    </row>
    <row r="748" spans="1:1" x14ac:dyDescent="0.2">
      <c r="A748" s="162" t="s">
        <v>3859</v>
      </c>
    </row>
    <row r="749" spans="1:1" x14ac:dyDescent="0.2">
      <c r="A749" s="162" t="s">
        <v>3860</v>
      </c>
    </row>
    <row r="750" spans="1:1" x14ac:dyDescent="0.2">
      <c r="A750" s="162" t="s">
        <v>3861</v>
      </c>
    </row>
    <row r="751" spans="1:1" x14ac:dyDescent="0.2">
      <c r="A751" s="162" t="s">
        <v>3862</v>
      </c>
    </row>
    <row r="752" spans="1:1" x14ac:dyDescent="0.2">
      <c r="A752" s="162" t="s">
        <v>3863</v>
      </c>
    </row>
    <row r="753" spans="1:1" x14ac:dyDescent="0.2">
      <c r="A753" s="162" t="s">
        <v>3864</v>
      </c>
    </row>
    <row r="754" spans="1:1" x14ac:dyDescent="0.2">
      <c r="A754" s="162" t="s">
        <v>3865</v>
      </c>
    </row>
    <row r="755" spans="1:1" x14ac:dyDescent="0.2">
      <c r="A755" s="162" t="s">
        <v>3866</v>
      </c>
    </row>
    <row r="756" spans="1:1" x14ac:dyDescent="0.2">
      <c r="A756" s="162" t="s">
        <v>3867</v>
      </c>
    </row>
    <row r="757" spans="1:1" x14ac:dyDescent="0.2">
      <c r="A757" s="162" t="s">
        <v>3868</v>
      </c>
    </row>
    <row r="758" spans="1:1" x14ac:dyDescent="0.2">
      <c r="A758" s="162" t="s">
        <v>3869</v>
      </c>
    </row>
    <row r="759" spans="1:1" x14ac:dyDescent="0.2">
      <c r="A759" s="162" t="s">
        <v>3870</v>
      </c>
    </row>
    <row r="760" spans="1:1" x14ac:dyDescent="0.2">
      <c r="A760" s="162" t="s">
        <v>3871</v>
      </c>
    </row>
    <row r="761" spans="1:1" x14ac:dyDescent="0.2">
      <c r="A761" s="162" t="s">
        <v>3872</v>
      </c>
    </row>
    <row r="762" spans="1:1" x14ac:dyDescent="0.2">
      <c r="A762" s="162" t="s">
        <v>3873</v>
      </c>
    </row>
    <row r="763" spans="1:1" x14ac:dyDescent="0.2">
      <c r="A763" s="162" t="s">
        <v>3874</v>
      </c>
    </row>
    <row r="764" spans="1:1" x14ac:dyDescent="0.2">
      <c r="A764" s="162" t="s">
        <v>3875</v>
      </c>
    </row>
    <row r="765" spans="1:1" x14ac:dyDescent="0.2">
      <c r="A765" s="162" t="s">
        <v>3876</v>
      </c>
    </row>
    <row r="766" spans="1:1" x14ac:dyDescent="0.2">
      <c r="A766" s="162" t="s">
        <v>3877</v>
      </c>
    </row>
    <row r="767" spans="1:1" x14ac:dyDescent="0.2">
      <c r="A767" s="162" t="s">
        <v>3878</v>
      </c>
    </row>
    <row r="768" spans="1:1" x14ac:dyDescent="0.2">
      <c r="A768" s="162" t="s">
        <v>3879</v>
      </c>
    </row>
    <row r="769" spans="1:1" x14ac:dyDescent="0.2">
      <c r="A769" s="162" t="s">
        <v>3880</v>
      </c>
    </row>
    <row r="770" spans="1:1" x14ac:dyDescent="0.2">
      <c r="A770" s="162" t="s">
        <v>3881</v>
      </c>
    </row>
    <row r="771" spans="1:1" x14ac:dyDescent="0.2">
      <c r="A771" s="162" t="s">
        <v>3882</v>
      </c>
    </row>
    <row r="772" spans="1:1" x14ac:dyDescent="0.2">
      <c r="A772" s="162" t="s">
        <v>3883</v>
      </c>
    </row>
    <row r="773" spans="1:1" x14ac:dyDescent="0.2">
      <c r="A773" s="162" t="s">
        <v>3884</v>
      </c>
    </row>
    <row r="774" spans="1:1" x14ac:dyDescent="0.2">
      <c r="A774" s="162" t="s">
        <v>3885</v>
      </c>
    </row>
    <row r="775" spans="1:1" x14ac:dyDescent="0.2">
      <c r="A775" s="162" t="s">
        <v>3886</v>
      </c>
    </row>
    <row r="776" spans="1:1" x14ac:dyDescent="0.2">
      <c r="A776" s="162" t="s">
        <v>3887</v>
      </c>
    </row>
    <row r="777" spans="1:1" x14ac:dyDescent="0.2">
      <c r="A777" s="162" t="s">
        <v>3888</v>
      </c>
    </row>
    <row r="778" spans="1:1" x14ac:dyDescent="0.2">
      <c r="A778" s="162" t="s">
        <v>3889</v>
      </c>
    </row>
    <row r="779" spans="1:1" x14ac:dyDescent="0.2">
      <c r="A779" s="162" t="s">
        <v>3890</v>
      </c>
    </row>
    <row r="780" spans="1:1" x14ac:dyDescent="0.2">
      <c r="A780" s="162" t="s">
        <v>3891</v>
      </c>
    </row>
    <row r="781" spans="1:1" x14ac:dyDescent="0.2">
      <c r="A781" s="162" t="s">
        <v>3892</v>
      </c>
    </row>
    <row r="782" spans="1:1" x14ac:dyDescent="0.2">
      <c r="A782" s="162" t="s">
        <v>3893</v>
      </c>
    </row>
    <row r="783" spans="1:1" x14ac:dyDescent="0.2">
      <c r="A783" s="162" t="s">
        <v>3894</v>
      </c>
    </row>
    <row r="784" spans="1:1" x14ac:dyDescent="0.2">
      <c r="A784" s="162" t="s">
        <v>3895</v>
      </c>
    </row>
    <row r="785" spans="1:1" x14ac:dyDescent="0.2">
      <c r="A785" s="162" t="s">
        <v>3896</v>
      </c>
    </row>
    <row r="786" spans="1:1" x14ac:dyDescent="0.2">
      <c r="A786" s="162" t="s">
        <v>3897</v>
      </c>
    </row>
    <row r="787" spans="1:1" x14ac:dyDescent="0.2">
      <c r="A787" s="162" t="s">
        <v>3898</v>
      </c>
    </row>
    <row r="788" spans="1:1" x14ac:dyDescent="0.2">
      <c r="A788" s="162" t="s">
        <v>3899</v>
      </c>
    </row>
    <row r="789" spans="1:1" x14ac:dyDescent="0.2">
      <c r="A789" s="162" t="s">
        <v>3900</v>
      </c>
    </row>
    <row r="790" spans="1:1" x14ac:dyDescent="0.2">
      <c r="A790" s="162" t="s">
        <v>3901</v>
      </c>
    </row>
    <row r="791" spans="1:1" x14ac:dyDescent="0.2">
      <c r="A791" s="162" t="s">
        <v>3902</v>
      </c>
    </row>
    <row r="792" spans="1:1" x14ac:dyDescent="0.2">
      <c r="A792" s="162" t="s">
        <v>3903</v>
      </c>
    </row>
    <row r="793" spans="1:1" x14ac:dyDescent="0.2">
      <c r="A793" s="162" t="s">
        <v>3904</v>
      </c>
    </row>
    <row r="794" spans="1:1" x14ac:dyDescent="0.2">
      <c r="A794" s="162" t="s">
        <v>3905</v>
      </c>
    </row>
    <row r="795" spans="1:1" x14ac:dyDescent="0.2">
      <c r="A795" s="162" t="s">
        <v>3906</v>
      </c>
    </row>
    <row r="796" spans="1:1" x14ac:dyDescent="0.2">
      <c r="A796" s="162" t="s">
        <v>3907</v>
      </c>
    </row>
    <row r="797" spans="1:1" x14ac:dyDescent="0.2">
      <c r="A797" s="162" t="s">
        <v>3908</v>
      </c>
    </row>
    <row r="798" spans="1:1" x14ac:dyDescent="0.2">
      <c r="A798" s="162" t="s">
        <v>3909</v>
      </c>
    </row>
    <row r="799" spans="1:1" x14ac:dyDescent="0.2">
      <c r="A799" s="162" t="s">
        <v>3910</v>
      </c>
    </row>
    <row r="800" spans="1:1" x14ac:dyDescent="0.2">
      <c r="A800" s="162" t="s">
        <v>3911</v>
      </c>
    </row>
    <row r="801" spans="1:1" x14ac:dyDescent="0.2">
      <c r="A801" s="162" t="s">
        <v>3912</v>
      </c>
    </row>
    <row r="802" spans="1:1" x14ac:dyDescent="0.2">
      <c r="A802" s="162" t="s">
        <v>3913</v>
      </c>
    </row>
    <row r="803" spans="1:1" x14ac:dyDescent="0.2">
      <c r="A803" s="162" t="s">
        <v>3914</v>
      </c>
    </row>
    <row r="804" spans="1:1" x14ac:dyDescent="0.2">
      <c r="A804" s="162" t="s">
        <v>3915</v>
      </c>
    </row>
    <row r="805" spans="1:1" x14ac:dyDescent="0.2">
      <c r="A805" s="162" t="s">
        <v>3916</v>
      </c>
    </row>
    <row r="806" spans="1:1" x14ac:dyDescent="0.2">
      <c r="A806" s="162" t="s">
        <v>3917</v>
      </c>
    </row>
    <row r="807" spans="1:1" x14ac:dyDescent="0.2">
      <c r="A807" s="162" t="s">
        <v>3918</v>
      </c>
    </row>
    <row r="808" spans="1:1" x14ac:dyDescent="0.2">
      <c r="A808" s="162" t="s">
        <v>3919</v>
      </c>
    </row>
    <row r="809" spans="1:1" x14ac:dyDescent="0.2">
      <c r="A809" s="162" t="s">
        <v>3920</v>
      </c>
    </row>
    <row r="810" spans="1:1" x14ac:dyDescent="0.2">
      <c r="A810" s="162" t="s">
        <v>3921</v>
      </c>
    </row>
    <row r="811" spans="1:1" x14ac:dyDescent="0.2">
      <c r="A811" s="162" t="s">
        <v>3922</v>
      </c>
    </row>
    <row r="812" spans="1:1" x14ac:dyDescent="0.2">
      <c r="A812" s="162" t="s">
        <v>3923</v>
      </c>
    </row>
    <row r="813" spans="1:1" x14ac:dyDescent="0.2">
      <c r="A813" s="162" t="s">
        <v>3924</v>
      </c>
    </row>
    <row r="814" spans="1:1" x14ac:dyDescent="0.2">
      <c r="A814" s="162" t="s">
        <v>3925</v>
      </c>
    </row>
    <row r="815" spans="1:1" x14ac:dyDescent="0.2">
      <c r="A815" s="162" t="s">
        <v>3926</v>
      </c>
    </row>
    <row r="816" spans="1:1" x14ac:dyDescent="0.2">
      <c r="A816" s="162" t="s">
        <v>3927</v>
      </c>
    </row>
    <row r="817" spans="1:1" x14ac:dyDescent="0.2">
      <c r="A817" s="162" t="s">
        <v>3928</v>
      </c>
    </row>
    <row r="818" spans="1:1" x14ac:dyDescent="0.2">
      <c r="A818" s="162" t="s">
        <v>3929</v>
      </c>
    </row>
    <row r="819" spans="1:1" x14ac:dyDescent="0.2">
      <c r="A819" s="162" t="s">
        <v>3930</v>
      </c>
    </row>
    <row r="820" spans="1:1" x14ac:dyDescent="0.2">
      <c r="A820" s="162" t="s">
        <v>3931</v>
      </c>
    </row>
    <row r="821" spans="1:1" x14ac:dyDescent="0.2">
      <c r="A821" s="162" t="s">
        <v>3932</v>
      </c>
    </row>
    <row r="822" spans="1:1" x14ac:dyDescent="0.2">
      <c r="A822" s="162" t="s">
        <v>3933</v>
      </c>
    </row>
    <row r="823" spans="1:1" x14ac:dyDescent="0.2">
      <c r="A823" s="162" t="s">
        <v>3934</v>
      </c>
    </row>
    <row r="824" spans="1:1" x14ac:dyDescent="0.2">
      <c r="A824" s="162" t="s">
        <v>3935</v>
      </c>
    </row>
    <row r="825" spans="1:1" x14ac:dyDescent="0.2">
      <c r="A825" s="162" t="s">
        <v>3936</v>
      </c>
    </row>
    <row r="826" spans="1:1" x14ac:dyDescent="0.2">
      <c r="A826" s="162" t="s">
        <v>3937</v>
      </c>
    </row>
    <row r="827" spans="1:1" x14ac:dyDescent="0.2">
      <c r="A827" s="162" t="s">
        <v>3938</v>
      </c>
    </row>
    <row r="828" spans="1:1" x14ac:dyDescent="0.2">
      <c r="A828" s="162" t="s">
        <v>3939</v>
      </c>
    </row>
    <row r="829" spans="1:1" x14ac:dyDescent="0.2">
      <c r="A829" s="162" t="s">
        <v>3940</v>
      </c>
    </row>
    <row r="830" spans="1:1" x14ac:dyDescent="0.2">
      <c r="A830" s="162" t="s">
        <v>3941</v>
      </c>
    </row>
    <row r="831" spans="1:1" x14ac:dyDescent="0.2">
      <c r="A831" s="162" t="s">
        <v>3942</v>
      </c>
    </row>
    <row r="832" spans="1:1" x14ac:dyDescent="0.2">
      <c r="A832" s="162" t="s">
        <v>3943</v>
      </c>
    </row>
    <row r="833" spans="1:1" x14ac:dyDescent="0.2">
      <c r="A833" s="162" t="s">
        <v>3944</v>
      </c>
    </row>
    <row r="834" spans="1:1" x14ac:dyDescent="0.2">
      <c r="A834" s="162" t="s">
        <v>3945</v>
      </c>
    </row>
    <row r="835" spans="1:1" x14ac:dyDescent="0.2">
      <c r="A835" s="162" t="s">
        <v>3946</v>
      </c>
    </row>
    <row r="836" spans="1:1" x14ac:dyDescent="0.2">
      <c r="A836" s="162" t="s">
        <v>3947</v>
      </c>
    </row>
    <row r="837" spans="1:1" x14ac:dyDescent="0.2">
      <c r="A837" s="162" t="s">
        <v>3948</v>
      </c>
    </row>
    <row r="838" spans="1:1" x14ac:dyDescent="0.2">
      <c r="A838" s="162" t="s">
        <v>3949</v>
      </c>
    </row>
    <row r="839" spans="1:1" x14ac:dyDescent="0.2">
      <c r="A839" s="162" t="s">
        <v>3950</v>
      </c>
    </row>
    <row r="840" spans="1:1" x14ac:dyDescent="0.2">
      <c r="A840" s="162" t="s">
        <v>3951</v>
      </c>
    </row>
    <row r="841" spans="1:1" x14ac:dyDescent="0.2">
      <c r="A841" s="162" t="s">
        <v>3952</v>
      </c>
    </row>
    <row r="842" spans="1:1" x14ac:dyDescent="0.2">
      <c r="A842" s="162" t="s">
        <v>3953</v>
      </c>
    </row>
    <row r="843" spans="1:1" x14ac:dyDescent="0.2">
      <c r="A843" s="162" t="s">
        <v>3954</v>
      </c>
    </row>
    <row r="844" spans="1:1" x14ac:dyDescent="0.2">
      <c r="A844" s="162" t="s">
        <v>3955</v>
      </c>
    </row>
    <row r="845" spans="1:1" x14ac:dyDescent="0.2">
      <c r="A845" s="162" t="s">
        <v>3956</v>
      </c>
    </row>
    <row r="846" spans="1:1" x14ac:dyDescent="0.2">
      <c r="A846" s="162" t="s">
        <v>3957</v>
      </c>
    </row>
    <row r="847" spans="1:1" x14ac:dyDescent="0.2">
      <c r="A847" s="162" t="s">
        <v>3958</v>
      </c>
    </row>
    <row r="848" spans="1:1" x14ac:dyDescent="0.2">
      <c r="A848" s="162" t="s">
        <v>3959</v>
      </c>
    </row>
    <row r="849" spans="1:1" x14ac:dyDescent="0.2">
      <c r="A849" s="162" t="s">
        <v>3960</v>
      </c>
    </row>
    <row r="850" spans="1:1" x14ac:dyDescent="0.2">
      <c r="A850" s="162" t="s">
        <v>3961</v>
      </c>
    </row>
    <row r="851" spans="1:1" x14ac:dyDescent="0.2">
      <c r="A851" s="162" t="s">
        <v>3962</v>
      </c>
    </row>
    <row r="852" spans="1:1" x14ac:dyDescent="0.2">
      <c r="A852" s="162" t="s">
        <v>3963</v>
      </c>
    </row>
    <row r="853" spans="1:1" x14ac:dyDescent="0.2">
      <c r="A853" s="162" t="s">
        <v>3964</v>
      </c>
    </row>
    <row r="854" spans="1:1" x14ac:dyDescent="0.2">
      <c r="A854" s="162" t="s">
        <v>3965</v>
      </c>
    </row>
    <row r="855" spans="1:1" x14ac:dyDescent="0.2">
      <c r="A855" s="162" t="s">
        <v>3966</v>
      </c>
    </row>
    <row r="856" spans="1:1" x14ac:dyDescent="0.2">
      <c r="A856" s="162" t="s">
        <v>3967</v>
      </c>
    </row>
    <row r="857" spans="1:1" x14ac:dyDescent="0.2">
      <c r="A857" s="162" t="s">
        <v>3968</v>
      </c>
    </row>
    <row r="858" spans="1:1" x14ac:dyDescent="0.2">
      <c r="A858" s="162" t="s">
        <v>3969</v>
      </c>
    </row>
    <row r="859" spans="1:1" x14ac:dyDescent="0.2">
      <c r="A859" s="162" t="s">
        <v>3970</v>
      </c>
    </row>
    <row r="860" spans="1:1" x14ac:dyDescent="0.2">
      <c r="A860" s="162" t="s">
        <v>3971</v>
      </c>
    </row>
    <row r="861" spans="1:1" x14ac:dyDescent="0.2">
      <c r="A861" s="162" t="s">
        <v>3972</v>
      </c>
    </row>
    <row r="862" spans="1:1" x14ac:dyDescent="0.2">
      <c r="A862" s="162" t="s">
        <v>3973</v>
      </c>
    </row>
    <row r="863" spans="1:1" x14ac:dyDescent="0.2">
      <c r="A863" s="162" t="s">
        <v>3974</v>
      </c>
    </row>
    <row r="864" spans="1:1" x14ac:dyDescent="0.2">
      <c r="A864" s="162" t="s">
        <v>3975</v>
      </c>
    </row>
    <row r="865" spans="1:1" x14ac:dyDescent="0.2">
      <c r="A865" s="162" t="s">
        <v>3976</v>
      </c>
    </row>
    <row r="866" spans="1:1" x14ac:dyDescent="0.2">
      <c r="A866" s="162" t="s">
        <v>3977</v>
      </c>
    </row>
    <row r="867" spans="1:1" x14ac:dyDescent="0.2">
      <c r="A867" s="162" t="s">
        <v>3978</v>
      </c>
    </row>
    <row r="868" spans="1:1" x14ac:dyDescent="0.2">
      <c r="A868" s="162" t="s">
        <v>3979</v>
      </c>
    </row>
    <row r="870" spans="1:1" x14ac:dyDescent="0.2">
      <c r="A870" s="85" t="s">
        <v>3980</v>
      </c>
    </row>
    <row r="871" spans="1:1" x14ac:dyDescent="0.2">
      <c r="A871" s="162" t="s">
        <v>3127</v>
      </c>
    </row>
    <row r="872" spans="1:1" x14ac:dyDescent="0.2">
      <c r="A872" s="162" t="s">
        <v>1425</v>
      </c>
    </row>
    <row r="874" spans="1:1" x14ac:dyDescent="0.2">
      <c r="A874" s="85" t="s">
        <v>3981</v>
      </c>
    </row>
    <row r="875" spans="1:1" x14ac:dyDescent="0.2">
      <c r="A875" s="162" t="s">
        <v>3982</v>
      </c>
    </row>
    <row r="876" spans="1:1" x14ac:dyDescent="0.2">
      <c r="A876" s="162" t="s">
        <v>3983</v>
      </c>
    </row>
    <row r="877" spans="1:1" x14ac:dyDescent="0.2">
      <c r="A877" s="162" t="s">
        <v>3984</v>
      </c>
    </row>
    <row r="878" spans="1:1" x14ac:dyDescent="0.2">
      <c r="A878" s="162" t="s">
        <v>3985</v>
      </c>
    </row>
    <row r="879" spans="1:1" x14ac:dyDescent="0.2">
      <c r="A879" s="162" t="s">
        <v>3986</v>
      </c>
    </row>
    <row r="880" spans="1:1" x14ac:dyDescent="0.2">
      <c r="A880" s="162" t="s">
        <v>3987</v>
      </c>
    </row>
    <row r="881" spans="1:1" x14ac:dyDescent="0.2">
      <c r="A881" s="162" t="s">
        <v>3988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423E5-1C39-4184-9583-A75A948740DA}">
  <dimension ref="A1:H39"/>
  <sheetViews>
    <sheetView workbookViewId="0">
      <selection activeCell="H1" sqref="H1:H1048576"/>
    </sheetView>
  </sheetViews>
  <sheetFormatPr defaultColWidth="9.140625" defaultRowHeight="12.75" x14ac:dyDescent="0.2"/>
  <cols>
    <col min="1" max="1" width="23.7109375" style="112" bestFit="1" customWidth="1"/>
    <col min="2" max="2" width="23.28515625" style="112" bestFit="1" customWidth="1"/>
    <col min="3" max="3" width="9.140625" style="116"/>
    <col min="4" max="4" width="15.140625" style="116" bestFit="1" customWidth="1"/>
    <col min="5" max="5" width="12.28515625" style="112" bestFit="1" customWidth="1"/>
    <col min="6" max="6" width="20.140625" style="112" bestFit="1" customWidth="1"/>
    <col min="7" max="7" width="16.28515625" style="112" bestFit="1" customWidth="1"/>
    <col min="8" max="8" width="109.28515625" style="88" customWidth="1"/>
    <col min="9" max="16384" width="9.140625" style="112"/>
  </cols>
  <sheetData>
    <row r="1" spans="1:8" x14ac:dyDescent="0.2">
      <c r="A1" s="85" t="s">
        <v>32</v>
      </c>
      <c r="B1" s="85" t="s">
        <v>33</v>
      </c>
      <c r="C1" s="115" t="s">
        <v>34</v>
      </c>
      <c r="D1" s="115" t="s">
        <v>3</v>
      </c>
      <c r="E1" s="85" t="s">
        <v>35</v>
      </c>
      <c r="F1" s="85" t="s">
        <v>36</v>
      </c>
      <c r="G1" s="85" t="s">
        <v>37</v>
      </c>
      <c r="H1" s="90" t="s">
        <v>38</v>
      </c>
    </row>
    <row r="2" spans="1:8" s="164" customFormat="1" x14ac:dyDescent="0.2">
      <c r="A2" s="140" t="s">
        <v>95</v>
      </c>
      <c r="B2" s="140" t="s">
        <v>40</v>
      </c>
      <c r="C2" s="163" t="s">
        <v>41</v>
      </c>
      <c r="D2" s="163" t="s">
        <v>41</v>
      </c>
      <c r="E2" s="145" t="s">
        <v>2806</v>
      </c>
      <c r="F2" s="140"/>
      <c r="G2" s="141">
        <v>128</v>
      </c>
      <c r="H2" s="142" t="s">
        <v>2500</v>
      </c>
    </row>
    <row r="3" spans="1:8" s="164" customFormat="1" x14ac:dyDescent="0.2">
      <c r="A3" s="140" t="s">
        <v>183</v>
      </c>
      <c r="B3" s="140" t="s">
        <v>40</v>
      </c>
      <c r="C3" s="163" t="s">
        <v>41</v>
      </c>
      <c r="D3" s="163" t="s">
        <v>41</v>
      </c>
      <c r="E3" s="145" t="s">
        <v>2448</v>
      </c>
      <c r="F3" s="140"/>
      <c r="G3" s="141">
        <v>128</v>
      </c>
      <c r="H3" s="142" t="s">
        <v>2501</v>
      </c>
    </row>
    <row r="4" spans="1:8" s="164" customFormat="1" x14ac:dyDescent="0.2">
      <c r="A4" s="140" t="s">
        <v>839</v>
      </c>
      <c r="B4" s="140" t="s">
        <v>40</v>
      </c>
      <c r="C4" s="163"/>
      <c r="D4" s="163" t="s">
        <v>41</v>
      </c>
      <c r="E4" s="145" t="s">
        <v>2502</v>
      </c>
      <c r="F4" s="140"/>
      <c r="G4" s="141">
        <v>256</v>
      </c>
      <c r="H4" s="142" t="s">
        <v>2503</v>
      </c>
    </row>
    <row r="5" spans="1:8" ht="25.5" x14ac:dyDescent="0.2">
      <c r="A5" s="112" t="s">
        <v>955</v>
      </c>
      <c r="B5" s="112" t="s">
        <v>40</v>
      </c>
      <c r="G5" s="87"/>
      <c r="H5" s="88" t="s">
        <v>2504</v>
      </c>
    </row>
    <row r="6" spans="1:8" s="164" customFormat="1" ht="38.25" x14ac:dyDescent="0.2">
      <c r="A6" s="140" t="s">
        <v>39</v>
      </c>
      <c r="B6" s="140" t="s">
        <v>40</v>
      </c>
      <c r="C6" s="163" t="s">
        <v>41</v>
      </c>
      <c r="D6" s="163" t="s">
        <v>41</v>
      </c>
      <c r="E6" s="145" t="s">
        <v>2502</v>
      </c>
      <c r="F6" s="140"/>
      <c r="G6" s="141">
        <v>164</v>
      </c>
      <c r="H6" s="142" t="s">
        <v>2505</v>
      </c>
    </row>
    <row r="7" spans="1:8" x14ac:dyDescent="0.2">
      <c r="A7" s="112" t="s">
        <v>420</v>
      </c>
      <c r="B7" s="112" t="s">
        <v>40</v>
      </c>
      <c r="C7" s="116" t="s">
        <v>41</v>
      </c>
      <c r="D7" s="116" t="s">
        <v>41</v>
      </c>
      <c r="E7" s="108" t="s">
        <v>2502</v>
      </c>
      <c r="G7" s="87">
        <v>255</v>
      </c>
      <c r="H7" s="88" t="s">
        <v>2506</v>
      </c>
    </row>
    <row r="8" spans="1:8" x14ac:dyDescent="0.2">
      <c r="A8" s="112" t="s">
        <v>2507</v>
      </c>
      <c r="B8" s="112" t="s">
        <v>40</v>
      </c>
      <c r="G8" s="87">
        <v>164</v>
      </c>
      <c r="H8" s="88" t="s">
        <v>2508</v>
      </c>
    </row>
    <row r="9" spans="1:8" x14ac:dyDescent="0.2">
      <c r="A9" s="140" t="s">
        <v>2509</v>
      </c>
      <c r="B9" s="140" t="s">
        <v>46</v>
      </c>
      <c r="C9" s="163" t="s">
        <v>41</v>
      </c>
      <c r="D9" s="163" t="s">
        <v>41</v>
      </c>
      <c r="E9" s="140" t="s">
        <v>2805</v>
      </c>
      <c r="F9" s="140" t="s">
        <v>47</v>
      </c>
      <c r="G9" s="141" t="s">
        <v>48</v>
      </c>
      <c r="H9" s="142" t="s">
        <v>2510</v>
      </c>
    </row>
    <row r="10" spans="1:8" x14ac:dyDescent="0.2">
      <c r="A10" s="112" t="s">
        <v>67</v>
      </c>
      <c r="B10" s="112" t="s">
        <v>40</v>
      </c>
      <c r="G10" s="87"/>
      <c r="H10" s="88" t="s">
        <v>2511</v>
      </c>
    </row>
    <row r="11" spans="1:8" x14ac:dyDescent="0.2">
      <c r="A11" s="112" t="s">
        <v>70</v>
      </c>
      <c r="B11" s="112" t="s">
        <v>40</v>
      </c>
      <c r="G11" s="87"/>
      <c r="H11" s="88" t="s">
        <v>2512</v>
      </c>
    </row>
    <row r="12" spans="1:8" x14ac:dyDescent="0.2">
      <c r="A12" s="112" t="s">
        <v>73</v>
      </c>
      <c r="B12" s="112" t="s">
        <v>40</v>
      </c>
      <c r="G12" s="87"/>
      <c r="H12" s="88" t="s">
        <v>2513</v>
      </c>
    </row>
    <row r="13" spans="1:8" x14ac:dyDescent="0.2">
      <c r="A13" s="112" t="s">
        <v>75</v>
      </c>
      <c r="B13" s="112" t="s">
        <v>40</v>
      </c>
      <c r="G13" s="87"/>
      <c r="H13" s="88" t="s">
        <v>2514</v>
      </c>
    </row>
    <row r="14" spans="1:8" x14ac:dyDescent="0.2">
      <c r="A14" s="112" t="s">
        <v>77</v>
      </c>
      <c r="B14" s="112" t="s">
        <v>40</v>
      </c>
      <c r="G14" s="87"/>
      <c r="H14" s="88" t="s">
        <v>2515</v>
      </c>
    </row>
    <row r="15" spans="1:8" x14ac:dyDescent="0.2">
      <c r="A15" s="112" t="s">
        <v>78</v>
      </c>
      <c r="B15" s="112" t="s">
        <v>40</v>
      </c>
      <c r="G15" s="87"/>
      <c r="H15" s="88" t="s">
        <v>2516</v>
      </c>
    </row>
    <row r="16" spans="1:8" ht="25.5" x14ac:dyDescent="0.2">
      <c r="A16" s="112" t="s">
        <v>2517</v>
      </c>
      <c r="B16" s="112" t="s">
        <v>114</v>
      </c>
      <c r="D16" s="116" t="s">
        <v>41</v>
      </c>
      <c r="E16" s="112">
        <v>1</v>
      </c>
      <c r="F16" s="112" t="s">
        <v>115</v>
      </c>
      <c r="G16" s="87">
        <v>1</v>
      </c>
      <c r="H16" s="88" t="s">
        <v>2518</v>
      </c>
    </row>
    <row r="17" spans="1:8" x14ac:dyDescent="0.2">
      <c r="A17" s="112" t="s">
        <v>2519</v>
      </c>
      <c r="B17" s="112" t="s">
        <v>114</v>
      </c>
      <c r="D17" s="116" t="s">
        <v>41</v>
      </c>
      <c r="E17" s="112">
        <v>1</v>
      </c>
      <c r="F17" s="112" t="s">
        <v>115</v>
      </c>
      <c r="G17" s="87">
        <v>1</v>
      </c>
      <c r="H17" s="88" t="s">
        <v>2520</v>
      </c>
    </row>
    <row r="18" spans="1:8" ht="25.5" x14ac:dyDescent="0.2">
      <c r="A18" s="112" t="s">
        <v>113</v>
      </c>
      <c r="B18" s="112" t="s">
        <v>114</v>
      </c>
      <c r="D18" s="116" t="s">
        <v>41</v>
      </c>
      <c r="E18" s="112">
        <v>1</v>
      </c>
      <c r="F18" s="112" t="s">
        <v>115</v>
      </c>
      <c r="G18" s="87">
        <v>1</v>
      </c>
      <c r="H18" s="88" t="s">
        <v>2521</v>
      </c>
    </row>
    <row r="19" spans="1:8" x14ac:dyDescent="0.2">
      <c r="A19" s="112" t="s">
        <v>2522</v>
      </c>
      <c r="B19" s="112" t="s">
        <v>114</v>
      </c>
      <c r="F19" s="112" t="s">
        <v>115</v>
      </c>
      <c r="G19" s="87">
        <v>1</v>
      </c>
      <c r="H19" s="88" t="s">
        <v>2523</v>
      </c>
    </row>
    <row r="20" spans="1:8" x14ac:dyDescent="0.2">
      <c r="A20" s="112" t="s">
        <v>2524</v>
      </c>
      <c r="B20" s="112" t="s">
        <v>60</v>
      </c>
      <c r="F20" s="112" t="s">
        <v>61</v>
      </c>
      <c r="G20" s="87"/>
      <c r="H20" s="88" t="s">
        <v>2525</v>
      </c>
    </row>
    <row r="21" spans="1:8" x14ac:dyDescent="0.2">
      <c r="A21" s="112" t="s">
        <v>2526</v>
      </c>
      <c r="B21" s="112" t="s">
        <v>114</v>
      </c>
      <c r="F21" s="112" t="s">
        <v>115</v>
      </c>
      <c r="G21" s="87">
        <v>1</v>
      </c>
      <c r="H21" s="88" t="s">
        <v>2527</v>
      </c>
    </row>
    <row r="22" spans="1:8" x14ac:dyDescent="0.2">
      <c r="A22" s="112" t="s">
        <v>442</v>
      </c>
      <c r="B22" s="112" t="s">
        <v>262</v>
      </c>
      <c r="F22" s="112" t="s">
        <v>263</v>
      </c>
      <c r="G22" s="87"/>
      <c r="H22" s="88" t="s">
        <v>2528</v>
      </c>
    </row>
    <row r="23" spans="1:8" x14ac:dyDescent="0.2">
      <c r="A23" s="112" t="s">
        <v>444</v>
      </c>
      <c r="B23" s="112" t="s">
        <v>262</v>
      </c>
      <c r="F23" s="112" t="s">
        <v>263</v>
      </c>
      <c r="G23" s="87"/>
      <c r="H23" s="88" t="s">
        <v>2529</v>
      </c>
    </row>
    <row r="24" spans="1:8" x14ac:dyDescent="0.2">
      <c r="A24" s="112" t="s">
        <v>446</v>
      </c>
      <c r="B24" s="112" t="s">
        <v>262</v>
      </c>
      <c r="F24" s="112" t="s">
        <v>263</v>
      </c>
      <c r="G24" s="87"/>
      <c r="H24" s="88" t="s">
        <v>2530</v>
      </c>
    </row>
    <row r="25" spans="1:8" x14ac:dyDescent="0.2">
      <c r="A25" s="112" t="s">
        <v>2531</v>
      </c>
      <c r="B25" s="112" t="s">
        <v>46</v>
      </c>
      <c r="F25" s="112" t="s">
        <v>47</v>
      </c>
      <c r="G25" s="87" t="s">
        <v>48</v>
      </c>
      <c r="H25" s="88" t="s">
        <v>2532</v>
      </c>
    </row>
    <row r="26" spans="1:8" x14ac:dyDescent="0.2">
      <c r="A26" s="112" t="s">
        <v>2533</v>
      </c>
      <c r="B26" s="112" t="s">
        <v>262</v>
      </c>
      <c r="F26" s="112" t="s">
        <v>263</v>
      </c>
      <c r="G26" s="87"/>
      <c r="H26" s="88" t="s">
        <v>2534</v>
      </c>
    </row>
    <row r="27" spans="1:8" x14ac:dyDescent="0.2">
      <c r="A27" s="112" t="s">
        <v>2535</v>
      </c>
      <c r="B27" s="112" t="s">
        <v>262</v>
      </c>
      <c r="F27" s="112" t="s">
        <v>263</v>
      </c>
      <c r="G27" s="87"/>
      <c r="H27" s="88" t="s">
        <v>2536</v>
      </c>
    </row>
    <row r="28" spans="1:8" x14ac:dyDescent="0.2">
      <c r="A28" s="112" t="s">
        <v>2537</v>
      </c>
      <c r="B28" s="112" t="s">
        <v>262</v>
      </c>
      <c r="F28" s="112" t="s">
        <v>263</v>
      </c>
      <c r="G28" s="87"/>
      <c r="H28" s="88" t="s">
        <v>2538</v>
      </c>
    </row>
    <row r="29" spans="1:8" x14ac:dyDescent="0.2">
      <c r="A29" s="112" t="s">
        <v>2539</v>
      </c>
      <c r="B29" s="112" t="s">
        <v>46</v>
      </c>
      <c r="F29" s="112" t="s">
        <v>47</v>
      </c>
      <c r="G29" s="87" t="s">
        <v>48</v>
      </c>
      <c r="H29" s="88" t="s">
        <v>2540</v>
      </c>
    </row>
    <row r="30" spans="1:8" x14ac:dyDescent="0.2">
      <c r="A30" s="112" t="s">
        <v>545</v>
      </c>
      <c r="B30" s="112" t="s">
        <v>114</v>
      </c>
      <c r="F30" s="112" t="s">
        <v>115</v>
      </c>
      <c r="G30" s="87">
        <v>1</v>
      </c>
      <c r="H30" s="88" t="s">
        <v>2541</v>
      </c>
    </row>
    <row r="31" spans="1:8" x14ac:dyDescent="0.2">
      <c r="A31" s="112" t="s">
        <v>2542</v>
      </c>
      <c r="B31" s="112" t="s">
        <v>46</v>
      </c>
      <c r="F31" s="112" t="s">
        <v>47</v>
      </c>
      <c r="G31" s="87" t="s">
        <v>48</v>
      </c>
      <c r="H31" s="88" t="s">
        <v>2543</v>
      </c>
    </row>
    <row r="32" spans="1:8" x14ac:dyDescent="0.2">
      <c r="A32" s="112" t="s">
        <v>486</v>
      </c>
      <c r="B32" s="112" t="s">
        <v>262</v>
      </c>
      <c r="F32" s="112" t="s">
        <v>263</v>
      </c>
      <c r="G32" s="87"/>
      <c r="H32" s="88" t="s">
        <v>2544</v>
      </c>
    </row>
    <row r="33" spans="1:8" x14ac:dyDescent="0.2">
      <c r="A33" s="112" t="s">
        <v>2545</v>
      </c>
      <c r="B33" s="112" t="s">
        <v>262</v>
      </c>
      <c r="F33" s="112" t="s">
        <v>263</v>
      </c>
      <c r="G33" s="87"/>
      <c r="H33" s="88" t="s">
        <v>2546</v>
      </c>
    </row>
    <row r="34" spans="1:8" x14ac:dyDescent="0.2">
      <c r="A34" s="112" t="s">
        <v>2547</v>
      </c>
      <c r="B34" s="112" t="s">
        <v>262</v>
      </c>
      <c r="F34" s="112" t="s">
        <v>263</v>
      </c>
      <c r="G34" s="87"/>
      <c r="H34" s="88" t="s">
        <v>2548</v>
      </c>
    </row>
    <row r="35" spans="1:8" x14ac:dyDescent="0.2">
      <c r="A35" s="112" t="s">
        <v>2549</v>
      </c>
      <c r="B35" s="112" t="s">
        <v>46</v>
      </c>
      <c r="F35" s="112" t="s">
        <v>47</v>
      </c>
      <c r="G35" s="87" t="s">
        <v>48</v>
      </c>
      <c r="H35" s="88" t="s">
        <v>2550</v>
      </c>
    </row>
    <row r="36" spans="1:8" x14ac:dyDescent="0.2">
      <c r="A36" s="112" t="s">
        <v>2551</v>
      </c>
      <c r="B36" s="112" t="s">
        <v>262</v>
      </c>
      <c r="F36" s="112" t="s">
        <v>263</v>
      </c>
      <c r="G36" s="87"/>
      <c r="H36" s="88" t="s">
        <v>2552</v>
      </c>
    </row>
    <row r="37" spans="1:8" x14ac:dyDescent="0.2">
      <c r="A37" s="112" t="s">
        <v>2553</v>
      </c>
      <c r="B37" s="112" t="s">
        <v>46</v>
      </c>
      <c r="F37" s="112" t="s">
        <v>47</v>
      </c>
      <c r="G37" s="87" t="s">
        <v>48</v>
      </c>
      <c r="H37" s="88" t="s">
        <v>2554</v>
      </c>
    </row>
    <row r="38" spans="1:8" x14ac:dyDescent="0.2">
      <c r="A38" s="112" t="s">
        <v>2555</v>
      </c>
      <c r="B38" s="112" t="s">
        <v>46</v>
      </c>
      <c r="F38" s="112" t="s">
        <v>47</v>
      </c>
      <c r="G38" s="87" t="s">
        <v>48</v>
      </c>
      <c r="H38" s="88" t="s">
        <v>2556</v>
      </c>
    </row>
    <row r="39" spans="1:8" x14ac:dyDescent="0.2">
      <c r="A39" s="112" t="s">
        <v>2557</v>
      </c>
      <c r="B39" s="112" t="s">
        <v>262</v>
      </c>
      <c r="F39" s="112" t="s">
        <v>263</v>
      </c>
      <c r="G39" s="87"/>
      <c r="H39" s="88" t="s">
        <v>2558</v>
      </c>
    </row>
  </sheetData>
  <autoFilter ref="A1:H39" xr:uid="{DB4423E5-1C39-4184-9583-A75A948740D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92241-7791-4479-8CFB-B50383185C3F}">
  <dimension ref="A1:B1277"/>
  <sheetViews>
    <sheetView workbookViewId="0"/>
  </sheetViews>
  <sheetFormatPr defaultRowHeight="12.75" x14ac:dyDescent="0.2"/>
  <cols>
    <col min="1" max="1" width="53.5703125" style="162" bestFit="1" customWidth="1"/>
    <col min="2" max="2" width="108.28515625" style="162" bestFit="1" customWidth="1"/>
    <col min="3" max="16384" width="9.140625" style="162"/>
  </cols>
  <sheetData>
    <row r="1" spans="1:1" x14ac:dyDescent="0.2">
      <c r="A1" s="77"/>
    </row>
    <row r="3" spans="1:1" x14ac:dyDescent="0.2">
      <c r="A3" s="85" t="s">
        <v>3989</v>
      </c>
    </row>
    <row r="4" spans="1:1" x14ac:dyDescent="0.2">
      <c r="A4" s="162" t="s">
        <v>3990</v>
      </c>
    </row>
    <row r="5" spans="1:1" x14ac:dyDescent="0.2">
      <c r="A5" s="162" t="s">
        <v>3991</v>
      </c>
    </row>
    <row r="6" spans="1:1" x14ac:dyDescent="0.2">
      <c r="A6" s="162" t="s">
        <v>3992</v>
      </c>
    </row>
    <row r="7" spans="1:1" x14ac:dyDescent="0.2">
      <c r="A7" s="162" t="s">
        <v>3993</v>
      </c>
    </row>
    <row r="8" spans="1:1" x14ac:dyDescent="0.2">
      <c r="A8" s="162" t="s">
        <v>20</v>
      </c>
    </row>
    <row r="9" spans="1:1" x14ac:dyDescent="0.2">
      <c r="A9" s="162" t="s">
        <v>3994</v>
      </c>
    </row>
    <row r="10" spans="1:1" x14ac:dyDescent="0.2">
      <c r="A10" s="162" t="s">
        <v>3995</v>
      </c>
    </row>
    <row r="11" spans="1:1" x14ac:dyDescent="0.2">
      <c r="A11" s="162" t="s">
        <v>3996</v>
      </c>
    </row>
    <row r="13" spans="1:1" x14ac:dyDescent="0.2">
      <c r="A13" s="85" t="s">
        <v>3997</v>
      </c>
    </row>
    <row r="14" spans="1:1" x14ac:dyDescent="0.2">
      <c r="A14" s="162" t="s">
        <v>3998</v>
      </c>
    </row>
    <row r="15" spans="1:1" x14ac:dyDescent="0.2">
      <c r="A15" s="162" t="s">
        <v>2943</v>
      </c>
    </row>
    <row r="17" spans="1:1" x14ac:dyDescent="0.2">
      <c r="A17" s="85" t="s">
        <v>3999</v>
      </c>
    </row>
    <row r="18" spans="1:1" x14ac:dyDescent="0.2">
      <c r="A18" s="162" t="s">
        <v>1745</v>
      </c>
    </row>
    <row r="19" spans="1:1" x14ac:dyDescent="0.2">
      <c r="A19" s="162" t="s">
        <v>4000</v>
      </c>
    </row>
    <row r="20" spans="1:1" x14ac:dyDescent="0.2">
      <c r="A20" s="162" t="s">
        <v>4001</v>
      </c>
    </row>
    <row r="21" spans="1:1" x14ac:dyDescent="0.2">
      <c r="A21" s="162" t="s">
        <v>4002</v>
      </c>
    </row>
    <row r="22" spans="1:1" x14ac:dyDescent="0.2">
      <c r="A22" s="162" t="s">
        <v>4003</v>
      </c>
    </row>
    <row r="23" spans="1:1" x14ac:dyDescent="0.2">
      <c r="A23" s="162" t="s">
        <v>4004</v>
      </c>
    </row>
    <row r="24" spans="1:1" x14ac:dyDescent="0.2">
      <c r="A24" s="162" t="s">
        <v>4005</v>
      </c>
    </row>
    <row r="25" spans="1:1" x14ac:dyDescent="0.2">
      <c r="A25" s="162" t="s">
        <v>4006</v>
      </c>
    </row>
    <row r="27" spans="1:1" x14ac:dyDescent="0.2">
      <c r="A27" s="85" t="s">
        <v>4007</v>
      </c>
    </row>
    <row r="28" spans="1:1" x14ac:dyDescent="0.2">
      <c r="A28" s="162" t="s">
        <v>4008</v>
      </c>
    </row>
    <row r="29" spans="1:1" x14ac:dyDescent="0.2">
      <c r="A29" s="162" t="s">
        <v>4009</v>
      </c>
    </row>
    <row r="31" spans="1:1" x14ac:dyDescent="0.2">
      <c r="A31" s="85" t="s">
        <v>4010</v>
      </c>
    </row>
    <row r="32" spans="1:1" x14ac:dyDescent="0.2">
      <c r="A32" s="162" t="s">
        <v>4011</v>
      </c>
    </row>
    <row r="33" spans="1:1" x14ac:dyDescent="0.2">
      <c r="A33" s="162" t="s">
        <v>4012</v>
      </c>
    </row>
    <row r="35" spans="1:1" x14ac:dyDescent="0.2">
      <c r="A35" s="85" t="s">
        <v>4013</v>
      </c>
    </row>
    <row r="36" spans="1:1" x14ac:dyDescent="0.2">
      <c r="A36" s="162" t="s">
        <v>4014</v>
      </c>
    </row>
    <row r="37" spans="1:1" x14ac:dyDescent="0.2">
      <c r="A37" s="162" t="s">
        <v>4015</v>
      </c>
    </row>
    <row r="38" spans="1:1" x14ac:dyDescent="0.2">
      <c r="A38" s="162" t="s">
        <v>4016</v>
      </c>
    </row>
    <row r="39" spans="1:1" x14ac:dyDescent="0.2">
      <c r="A39" s="162" t="s">
        <v>4017</v>
      </c>
    </row>
    <row r="40" spans="1:1" x14ac:dyDescent="0.2">
      <c r="A40" s="162" t="s">
        <v>4018</v>
      </c>
    </row>
    <row r="41" spans="1:1" x14ac:dyDescent="0.2">
      <c r="A41" s="162" t="s">
        <v>4019</v>
      </c>
    </row>
    <row r="42" spans="1:1" x14ac:dyDescent="0.2">
      <c r="A42" s="162" t="s">
        <v>4020</v>
      </c>
    </row>
    <row r="43" spans="1:1" x14ac:dyDescent="0.2">
      <c r="A43" s="162" t="s">
        <v>4021</v>
      </c>
    </row>
    <row r="45" spans="1:1" x14ac:dyDescent="0.2">
      <c r="A45" s="85" t="s">
        <v>4022</v>
      </c>
    </row>
    <row r="46" spans="1:1" x14ac:dyDescent="0.2">
      <c r="A46" s="162" t="s">
        <v>4023</v>
      </c>
    </row>
    <row r="47" spans="1:1" x14ac:dyDescent="0.2">
      <c r="A47" s="162" t="s">
        <v>4024</v>
      </c>
    </row>
    <row r="48" spans="1:1" x14ac:dyDescent="0.2">
      <c r="A48" s="162" t="s">
        <v>4025</v>
      </c>
    </row>
    <row r="49" spans="1:1" x14ac:dyDescent="0.2">
      <c r="A49" s="162" t="s">
        <v>4026</v>
      </c>
    </row>
    <row r="50" spans="1:1" x14ac:dyDescent="0.2">
      <c r="A50" s="162" t="s">
        <v>4027</v>
      </c>
    </row>
    <row r="51" spans="1:1" x14ac:dyDescent="0.2">
      <c r="A51" s="162" t="s">
        <v>4028</v>
      </c>
    </row>
    <row r="53" spans="1:1" x14ac:dyDescent="0.2">
      <c r="A53" s="85" t="s">
        <v>4029</v>
      </c>
    </row>
    <row r="54" spans="1:1" x14ac:dyDescent="0.2">
      <c r="A54" s="162" t="s">
        <v>3130</v>
      </c>
    </row>
    <row r="56" spans="1:1" x14ac:dyDescent="0.2">
      <c r="A56" s="85" t="s">
        <v>4030</v>
      </c>
    </row>
    <row r="57" spans="1:1" x14ac:dyDescent="0.2">
      <c r="A57" s="162" t="s">
        <v>3998</v>
      </c>
    </row>
    <row r="58" spans="1:1" x14ac:dyDescent="0.2">
      <c r="A58" s="162" t="s">
        <v>2943</v>
      </c>
    </row>
    <row r="60" spans="1:1" x14ac:dyDescent="0.2">
      <c r="A60" s="85" t="s">
        <v>4031</v>
      </c>
    </row>
    <row r="61" spans="1:1" x14ac:dyDescent="0.2">
      <c r="A61" s="162" t="s">
        <v>3030</v>
      </c>
    </row>
    <row r="63" spans="1:1" x14ac:dyDescent="0.2">
      <c r="A63" s="85" t="s">
        <v>4032</v>
      </c>
    </row>
    <row r="64" spans="1:1" x14ac:dyDescent="0.2">
      <c r="A64" s="162" t="s">
        <v>4033</v>
      </c>
    </row>
    <row r="65" spans="1:1" x14ac:dyDescent="0.2">
      <c r="A65" s="162" t="s">
        <v>4034</v>
      </c>
    </row>
    <row r="66" spans="1:1" x14ac:dyDescent="0.2">
      <c r="A66" s="162" t="s">
        <v>1908</v>
      </c>
    </row>
    <row r="67" spans="1:1" x14ac:dyDescent="0.2">
      <c r="A67" s="162" t="s">
        <v>4035</v>
      </c>
    </row>
    <row r="68" spans="1:1" x14ac:dyDescent="0.2">
      <c r="A68" s="162" t="s">
        <v>4036</v>
      </c>
    </row>
    <row r="69" spans="1:1" x14ac:dyDescent="0.2">
      <c r="A69" s="162" t="s">
        <v>4037</v>
      </c>
    </row>
    <row r="70" spans="1:1" x14ac:dyDescent="0.2">
      <c r="A70" s="162" t="s">
        <v>4038</v>
      </c>
    </row>
    <row r="71" spans="1:1" x14ac:dyDescent="0.2">
      <c r="A71" s="162" t="s">
        <v>4039</v>
      </c>
    </row>
    <row r="72" spans="1:1" x14ac:dyDescent="0.2">
      <c r="A72" s="162" t="s">
        <v>4040</v>
      </c>
    </row>
    <row r="73" spans="1:1" x14ac:dyDescent="0.2">
      <c r="A73" s="162" t="s">
        <v>4041</v>
      </c>
    </row>
    <row r="74" spans="1:1" x14ac:dyDescent="0.2">
      <c r="A74" s="162" t="s">
        <v>4042</v>
      </c>
    </row>
    <row r="75" spans="1:1" x14ac:dyDescent="0.2">
      <c r="A75" s="162" t="s">
        <v>4043</v>
      </c>
    </row>
    <row r="76" spans="1:1" x14ac:dyDescent="0.2">
      <c r="A76" s="162" t="s">
        <v>4044</v>
      </c>
    </row>
    <row r="77" spans="1:1" x14ac:dyDescent="0.2">
      <c r="A77" s="162" t="s">
        <v>4045</v>
      </c>
    </row>
    <row r="78" spans="1:1" x14ac:dyDescent="0.2">
      <c r="A78" s="162" t="s">
        <v>4046</v>
      </c>
    </row>
    <row r="79" spans="1:1" x14ac:dyDescent="0.2">
      <c r="A79" s="162" t="s">
        <v>4047</v>
      </c>
    </row>
    <row r="80" spans="1:1" x14ac:dyDescent="0.2">
      <c r="A80" s="162" t="s">
        <v>4048</v>
      </c>
    </row>
    <row r="81" spans="1:1" x14ac:dyDescent="0.2">
      <c r="A81" s="162" t="s">
        <v>4049</v>
      </c>
    </row>
    <row r="82" spans="1:1" x14ac:dyDescent="0.2">
      <c r="A82" s="162" t="s">
        <v>4050</v>
      </c>
    </row>
    <row r="83" spans="1:1" x14ac:dyDescent="0.2">
      <c r="A83" s="162" t="s">
        <v>4051</v>
      </c>
    </row>
    <row r="84" spans="1:1" x14ac:dyDescent="0.2">
      <c r="A84" s="162" t="s">
        <v>4052</v>
      </c>
    </row>
    <row r="85" spans="1:1" x14ac:dyDescent="0.2">
      <c r="A85" s="162" t="s">
        <v>4053</v>
      </c>
    </row>
    <row r="86" spans="1:1" x14ac:dyDescent="0.2">
      <c r="A86" s="162" t="s">
        <v>4054</v>
      </c>
    </row>
    <row r="87" spans="1:1" x14ac:dyDescent="0.2">
      <c r="A87" s="162" t="s">
        <v>4055</v>
      </c>
    </row>
    <row r="88" spans="1:1" x14ac:dyDescent="0.2">
      <c r="A88" s="162" t="s">
        <v>4056</v>
      </c>
    </row>
    <row r="89" spans="1:1" x14ac:dyDescent="0.2">
      <c r="A89" s="162" t="s">
        <v>4057</v>
      </c>
    </row>
    <row r="90" spans="1:1" x14ac:dyDescent="0.2">
      <c r="A90" s="162" t="s">
        <v>4058</v>
      </c>
    </row>
    <row r="91" spans="1:1" x14ac:dyDescent="0.2">
      <c r="A91" s="162" t="s">
        <v>4059</v>
      </c>
    </row>
    <row r="92" spans="1:1" x14ac:dyDescent="0.2">
      <c r="A92" s="162" t="s">
        <v>4060</v>
      </c>
    </row>
    <row r="93" spans="1:1" x14ac:dyDescent="0.2">
      <c r="A93" s="162" t="s">
        <v>4061</v>
      </c>
    </row>
    <row r="94" spans="1:1" x14ac:dyDescent="0.2">
      <c r="A94" s="162" t="s">
        <v>4062</v>
      </c>
    </row>
    <row r="95" spans="1:1" x14ac:dyDescent="0.2">
      <c r="A95" s="162" t="s">
        <v>4063</v>
      </c>
    </row>
    <row r="96" spans="1:1" x14ac:dyDescent="0.2">
      <c r="A96" s="162" t="s">
        <v>4064</v>
      </c>
    </row>
    <row r="97" spans="1:1" x14ac:dyDescent="0.2">
      <c r="A97" s="162" t="s">
        <v>4065</v>
      </c>
    </row>
    <row r="98" spans="1:1" x14ac:dyDescent="0.2">
      <c r="A98" s="162" t="s">
        <v>4066</v>
      </c>
    </row>
    <row r="99" spans="1:1" x14ac:dyDescent="0.2">
      <c r="A99" s="162" t="s">
        <v>4067</v>
      </c>
    </row>
    <row r="100" spans="1:1" x14ac:dyDescent="0.2">
      <c r="A100" s="162" t="s">
        <v>3288</v>
      </c>
    </row>
    <row r="101" spans="1:1" x14ac:dyDescent="0.2">
      <c r="A101" s="162" t="s">
        <v>4068</v>
      </c>
    </row>
    <row r="102" spans="1:1" x14ac:dyDescent="0.2">
      <c r="A102" s="162" t="s">
        <v>4069</v>
      </c>
    </row>
    <row r="103" spans="1:1" x14ac:dyDescent="0.2">
      <c r="A103" s="162" t="s">
        <v>4070</v>
      </c>
    </row>
    <row r="104" spans="1:1" x14ac:dyDescent="0.2">
      <c r="A104" s="162" t="s">
        <v>4071</v>
      </c>
    </row>
    <row r="105" spans="1:1" x14ac:dyDescent="0.2">
      <c r="A105" s="162" t="s">
        <v>3314</v>
      </c>
    </row>
    <row r="106" spans="1:1" x14ac:dyDescent="0.2">
      <c r="A106" s="162" t="s">
        <v>4072</v>
      </c>
    </row>
    <row r="107" spans="1:1" x14ac:dyDescent="0.2">
      <c r="A107" s="162" t="s">
        <v>4073</v>
      </c>
    </row>
    <row r="108" spans="1:1" x14ac:dyDescent="0.2">
      <c r="A108" s="162" t="s">
        <v>4074</v>
      </c>
    </row>
    <row r="109" spans="1:1" x14ac:dyDescent="0.2">
      <c r="A109" s="162" t="s">
        <v>4075</v>
      </c>
    </row>
    <row r="110" spans="1:1" x14ac:dyDescent="0.2">
      <c r="A110" s="162" t="s">
        <v>4076</v>
      </c>
    </row>
    <row r="111" spans="1:1" x14ac:dyDescent="0.2">
      <c r="A111" s="162" t="s">
        <v>4077</v>
      </c>
    </row>
    <row r="112" spans="1:1" x14ac:dyDescent="0.2">
      <c r="A112" s="162" t="s">
        <v>4078</v>
      </c>
    </row>
    <row r="113" spans="1:1" x14ac:dyDescent="0.2">
      <c r="A113" s="162" t="s">
        <v>4079</v>
      </c>
    </row>
    <row r="114" spans="1:1" x14ac:dyDescent="0.2">
      <c r="A114" s="162" t="s">
        <v>4080</v>
      </c>
    </row>
    <row r="115" spans="1:1" x14ac:dyDescent="0.2">
      <c r="A115" s="162" t="s">
        <v>4081</v>
      </c>
    </row>
    <row r="116" spans="1:1" x14ac:dyDescent="0.2">
      <c r="A116" s="162" t="s">
        <v>4082</v>
      </c>
    </row>
    <row r="117" spans="1:1" x14ac:dyDescent="0.2">
      <c r="A117" s="162" t="s">
        <v>4083</v>
      </c>
    </row>
    <row r="118" spans="1:1" x14ac:dyDescent="0.2">
      <c r="A118" s="162" t="s">
        <v>4084</v>
      </c>
    </row>
    <row r="119" spans="1:1" x14ac:dyDescent="0.2">
      <c r="A119" s="162" t="s">
        <v>4085</v>
      </c>
    </row>
    <row r="120" spans="1:1" x14ac:dyDescent="0.2">
      <c r="A120" s="162" t="s">
        <v>4086</v>
      </c>
    </row>
    <row r="121" spans="1:1" x14ac:dyDescent="0.2">
      <c r="A121" s="162" t="s">
        <v>4087</v>
      </c>
    </row>
    <row r="122" spans="1:1" x14ac:dyDescent="0.2">
      <c r="A122" s="162" t="s">
        <v>4088</v>
      </c>
    </row>
    <row r="123" spans="1:1" x14ac:dyDescent="0.2">
      <c r="A123" s="162" t="s">
        <v>4089</v>
      </c>
    </row>
    <row r="124" spans="1:1" x14ac:dyDescent="0.2">
      <c r="A124" s="162" t="s">
        <v>4090</v>
      </c>
    </row>
    <row r="125" spans="1:1" x14ac:dyDescent="0.2">
      <c r="A125" s="162" t="s">
        <v>4091</v>
      </c>
    </row>
    <row r="126" spans="1:1" x14ac:dyDescent="0.2">
      <c r="A126" s="162" t="s">
        <v>4092</v>
      </c>
    </row>
    <row r="127" spans="1:1" x14ac:dyDescent="0.2">
      <c r="A127" s="162" t="s">
        <v>4093</v>
      </c>
    </row>
    <row r="128" spans="1:1" x14ac:dyDescent="0.2">
      <c r="A128" s="162" t="s">
        <v>4094</v>
      </c>
    </row>
    <row r="129" spans="1:1" x14ac:dyDescent="0.2">
      <c r="A129" s="162" t="s">
        <v>4095</v>
      </c>
    </row>
    <row r="130" spans="1:1" x14ac:dyDescent="0.2">
      <c r="A130" s="162" t="s">
        <v>4096</v>
      </c>
    </row>
    <row r="131" spans="1:1" x14ac:dyDescent="0.2">
      <c r="A131" s="162" t="s">
        <v>4097</v>
      </c>
    </row>
    <row r="132" spans="1:1" x14ac:dyDescent="0.2">
      <c r="A132" s="162" t="s">
        <v>4098</v>
      </c>
    </row>
    <row r="133" spans="1:1" x14ac:dyDescent="0.2">
      <c r="A133" s="162" t="s">
        <v>4099</v>
      </c>
    </row>
    <row r="134" spans="1:1" x14ac:dyDescent="0.2">
      <c r="A134" s="162" t="s">
        <v>4100</v>
      </c>
    </row>
    <row r="135" spans="1:1" x14ac:dyDescent="0.2">
      <c r="A135" s="162" t="s">
        <v>4101</v>
      </c>
    </row>
    <row r="136" spans="1:1" x14ac:dyDescent="0.2">
      <c r="A136" s="162" t="s">
        <v>4102</v>
      </c>
    </row>
    <row r="137" spans="1:1" x14ac:dyDescent="0.2">
      <c r="A137" s="162" t="s">
        <v>4103</v>
      </c>
    </row>
    <row r="138" spans="1:1" x14ac:dyDescent="0.2">
      <c r="A138" s="162" t="s">
        <v>4104</v>
      </c>
    </row>
    <row r="139" spans="1:1" x14ac:dyDescent="0.2">
      <c r="A139" s="162" t="s">
        <v>4105</v>
      </c>
    </row>
    <row r="140" spans="1:1" x14ac:dyDescent="0.2">
      <c r="A140" s="162" t="s">
        <v>4106</v>
      </c>
    </row>
    <row r="141" spans="1:1" x14ac:dyDescent="0.2">
      <c r="A141" s="162" t="s">
        <v>4107</v>
      </c>
    </row>
    <row r="142" spans="1:1" x14ac:dyDescent="0.2">
      <c r="A142" s="162" t="s">
        <v>4108</v>
      </c>
    </row>
    <row r="143" spans="1:1" x14ac:dyDescent="0.2">
      <c r="A143" s="162" t="s">
        <v>4109</v>
      </c>
    </row>
    <row r="144" spans="1:1" x14ac:dyDescent="0.2">
      <c r="A144" s="162" t="s">
        <v>4110</v>
      </c>
    </row>
    <row r="145" spans="1:1" x14ac:dyDescent="0.2">
      <c r="A145" s="162" t="s">
        <v>4111</v>
      </c>
    </row>
    <row r="146" spans="1:1" x14ac:dyDescent="0.2">
      <c r="A146" s="162" t="s">
        <v>4112</v>
      </c>
    </row>
    <row r="147" spans="1:1" x14ac:dyDescent="0.2">
      <c r="A147" s="162" t="s">
        <v>4113</v>
      </c>
    </row>
    <row r="148" spans="1:1" x14ac:dyDescent="0.2">
      <c r="A148" s="162" t="s">
        <v>4114</v>
      </c>
    </row>
    <row r="149" spans="1:1" x14ac:dyDescent="0.2">
      <c r="A149" s="162" t="s">
        <v>4115</v>
      </c>
    </row>
    <row r="150" spans="1:1" x14ac:dyDescent="0.2">
      <c r="A150" s="162" t="s">
        <v>4116</v>
      </c>
    </row>
    <row r="151" spans="1:1" x14ac:dyDescent="0.2">
      <c r="A151" s="162" t="s">
        <v>4117</v>
      </c>
    </row>
    <row r="152" spans="1:1" x14ac:dyDescent="0.2">
      <c r="A152" s="162" t="s">
        <v>4118</v>
      </c>
    </row>
    <row r="153" spans="1:1" x14ac:dyDescent="0.2">
      <c r="A153" s="162" t="s">
        <v>4119</v>
      </c>
    </row>
    <row r="154" spans="1:1" x14ac:dyDescent="0.2">
      <c r="A154" s="162" t="s">
        <v>4120</v>
      </c>
    </row>
    <row r="155" spans="1:1" x14ac:dyDescent="0.2">
      <c r="A155" s="162" t="s">
        <v>4121</v>
      </c>
    </row>
    <row r="156" spans="1:1" x14ac:dyDescent="0.2">
      <c r="A156" s="162" t="s">
        <v>4122</v>
      </c>
    </row>
    <row r="157" spans="1:1" x14ac:dyDescent="0.2">
      <c r="A157" s="162" t="s">
        <v>4123</v>
      </c>
    </row>
    <row r="158" spans="1:1" x14ac:dyDescent="0.2">
      <c r="A158" s="162" t="s">
        <v>4124</v>
      </c>
    </row>
    <row r="159" spans="1:1" x14ac:dyDescent="0.2">
      <c r="A159" s="162" t="s">
        <v>4125</v>
      </c>
    </row>
    <row r="160" spans="1:1" x14ac:dyDescent="0.2">
      <c r="A160" s="162" t="s">
        <v>4126</v>
      </c>
    </row>
    <row r="161" spans="1:1" x14ac:dyDescent="0.2">
      <c r="A161" s="162" t="s">
        <v>4127</v>
      </c>
    </row>
    <row r="162" spans="1:1" x14ac:dyDescent="0.2">
      <c r="A162" s="162" t="s">
        <v>4128</v>
      </c>
    </row>
    <row r="163" spans="1:1" x14ac:dyDescent="0.2">
      <c r="A163" s="162" t="s">
        <v>4129</v>
      </c>
    </row>
    <row r="164" spans="1:1" x14ac:dyDescent="0.2">
      <c r="A164" s="162" t="s">
        <v>4130</v>
      </c>
    </row>
    <row r="165" spans="1:1" x14ac:dyDescent="0.2">
      <c r="A165" s="162" t="s">
        <v>4131</v>
      </c>
    </row>
    <row r="166" spans="1:1" x14ac:dyDescent="0.2">
      <c r="A166" s="162" t="s">
        <v>4132</v>
      </c>
    </row>
    <row r="167" spans="1:1" x14ac:dyDescent="0.2">
      <c r="A167" s="162" t="s">
        <v>4133</v>
      </c>
    </row>
    <row r="168" spans="1:1" x14ac:dyDescent="0.2">
      <c r="A168" s="162" t="s">
        <v>4134</v>
      </c>
    </row>
    <row r="169" spans="1:1" x14ac:dyDescent="0.2">
      <c r="A169" s="162" t="s">
        <v>4135</v>
      </c>
    </row>
    <row r="170" spans="1:1" x14ac:dyDescent="0.2">
      <c r="A170" s="162" t="s">
        <v>4136</v>
      </c>
    </row>
    <row r="171" spans="1:1" x14ac:dyDescent="0.2">
      <c r="A171" s="162" t="s">
        <v>4137</v>
      </c>
    </row>
    <row r="172" spans="1:1" x14ac:dyDescent="0.2">
      <c r="A172" s="162" t="s">
        <v>4138</v>
      </c>
    </row>
    <row r="173" spans="1:1" x14ac:dyDescent="0.2">
      <c r="A173" s="162" t="s">
        <v>4139</v>
      </c>
    </row>
    <row r="174" spans="1:1" x14ac:dyDescent="0.2">
      <c r="A174" s="162" t="s">
        <v>4140</v>
      </c>
    </row>
    <row r="175" spans="1:1" x14ac:dyDescent="0.2">
      <c r="A175" s="162" t="s">
        <v>4141</v>
      </c>
    </row>
    <row r="176" spans="1:1" x14ac:dyDescent="0.2">
      <c r="A176" s="162" t="s">
        <v>4142</v>
      </c>
    </row>
    <row r="177" spans="1:1" x14ac:dyDescent="0.2">
      <c r="A177" s="162" t="s">
        <v>4143</v>
      </c>
    </row>
    <row r="178" spans="1:1" x14ac:dyDescent="0.2">
      <c r="A178" s="162" t="s">
        <v>4144</v>
      </c>
    </row>
    <row r="179" spans="1:1" x14ac:dyDescent="0.2">
      <c r="A179" s="162" t="s">
        <v>4145</v>
      </c>
    </row>
    <row r="180" spans="1:1" x14ac:dyDescent="0.2">
      <c r="A180" s="162" t="s">
        <v>4146</v>
      </c>
    </row>
    <row r="181" spans="1:1" x14ac:dyDescent="0.2">
      <c r="A181" s="162" t="s">
        <v>4147</v>
      </c>
    </row>
    <row r="182" spans="1:1" x14ac:dyDescent="0.2">
      <c r="A182" s="162" t="s">
        <v>4148</v>
      </c>
    </row>
    <row r="183" spans="1:1" x14ac:dyDescent="0.2">
      <c r="A183" s="162" t="s">
        <v>4149</v>
      </c>
    </row>
    <row r="184" spans="1:1" x14ac:dyDescent="0.2">
      <c r="A184" s="162" t="s">
        <v>4150</v>
      </c>
    </row>
    <row r="185" spans="1:1" x14ac:dyDescent="0.2">
      <c r="A185" s="162" t="s">
        <v>4151</v>
      </c>
    </row>
    <row r="186" spans="1:1" x14ac:dyDescent="0.2">
      <c r="A186" s="162" t="s">
        <v>4152</v>
      </c>
    </row>
    <row r="187" spans="1:1" x14ac:dyDescent="0.2">
      <c r="A187" s="162" t="s">
        <v>4153</v>
      </c>
    </row>
    <row r="188" spans="1:1" x14ac:dyDescent="0.2">
      <c r="A188" s="162" t="s">
        <v>4154</v>
      </c>
    </row>
    <row r="189" spans="1:1" x14ac:dyDescent="0.2">
      <c r="A189" s="162" t="s">
        <v>4155</v>
      </c>
    </row>
    <row r="190" spans="1:1" x14ac:dyDescent="0.2">
      <c r="A190" s="162" t="s">
        <v>4156</v>
      </c>
    </row>
    <row r="191" spans="1:1" x14ac:dyDescent="0.2">
      <c r="A191" s="162" t="s">
        <v>4157</v>
      </c>
    </row>
    <row r="192" spans="1:1" x14ac:dyDescent="0.2">
      <c r="A192" s="162" t="s">
        <v>4158</v>
      </c>
    </row>
    <row r="193" spans="1:1" x14ac:dyDescent="0.2">
      <c r="A193" s="162" t="s">
        <v>4159</v>
      </c>
    </row>
    <row r="194" spans="1:1" x14ac:dyDescent="0.2">
      <c r="A194" s="162" t="s">
        <v>4160</v>
      </c>
    </row>
    <row r="195" spans="1:1" x14ac:dyDescent="0.2">
      <c r="A195" s="162" t="s">
        <v>4161</v>
      </c>
    </row>
    <row r="196" spans="1:1" x14ac:dyDescent="0.2">
      <c r="A196" s="162" t="s">
        <v>4162</v>
      </c>
    </row>
    <row r="197" spans="1:1" x14ac:dyDescent="0.2">
      <c r="A197" s="162" t="s">
        <v>4163</v>
      </c>
    </row>
    <row r="198" spans="1:1" x14ac:dyDescent="0.2">
      <c r="A198" s="162" t="s">
        <v>4164</v>
      </c>
    </row>
    <row r="199" spans="1:1" x14ac:dyDescent="0.2">
      <c r="A199" s="162" t="s">
        <v>4165</v>
      </c>
    </row>
    <row r="200" spans="1:1" x14ac:dyDescent="0.2">
      <c r="A200" s="162" t="s">
        <v>4166</v>
      </c>
    </row>
    <row r="201" spans="1:1" x14ac:dyDescent="0.2">
      <c r="A201" s="162" t="s">
        <v>4167</v>
      </c>
    </row>
    <row r="202" spans="1:1" x14ac:dyDescent="0.2">
      <c r="A202" s="162" t="s">
        <v>4168</v>
      </c>
    </row>
    <row r="203" spans="1:1" x14ac:dyDescent="0.2">
      <c r="A203" s="162" t="s">
        <v>4169</v>
      </c>
    </row>
    <row r="204" spans="1:1" x14ac:dyDescent="0.2">
      <c r="A204" s="162" t="s">
        <v>4170</v>
      </c>
    </row>
    <row r="205" spans="1:1" x14ac:dyDescent="0.2">
      <c r="A205" s="162" t="s">
        <v>4171</v>
      </c>
    </row>
    <row r="206" spans="1:1" x14ac:dyDescent="0.2">
      <c r="A206" s="162" t="s">
        <v>4172</v>
      </c>
    </row>
    <row r="207" spans="1:1" x14ac:dyDescent="0.2">
      <c r="A207" s="162" t="s">
        <v>4173</v>
      </c>
    </row>
    <row r="208" spans="1:1" x14ac:dyDescent="0.2">
      <c r="A208" s="162" t="s">
        <v>4174</v>
      </c>
    </row>
    <row r="209" spans="1:1" x14ac:dyDescent="0.2">
      <c r="A209" s="162" t="s">
        <v>4175</v>
      </c>
    </row>
    <row r="210" spans="1:1" x14ac:dyDescent="0.2">
      <c r="A210" s="162" t="s">
        <v>4176</v>
      </c>
    </row>
    <row r="211" spans="1:1" x14ac:dyDescent="0.2">
      <c r="A211" s="162" t="s">
        <v>4177</v>
      </c>
    </row>
    <row r="212" spans="1:1" x14ac:dyDescent="0.2">
      <c r="A212" s="162" t="s">
        <v>4178</v>
      </c>
    </row>
    <row r="213" spans="1:1" x14ac:dyDescent="0.2">
      <c r="A213" s="162" t="s">
        <v>4179</v>
      </c>
    </row>
    <row r="214" spans="1:1" x14ac:dyDescent="0.2">
      <c r="A214" s="162" t="s">
        <v>4180</v>
      </c>
    </row>
    <row r="215" spans="1:1" x14ac:dyDescent="0.2">
      <c r="A215" s="162" t="s">
        <v>4181</v>
      </c>
    </row>
    <row r="216" spans="1:1" x14ac:dyDescent="0.2">
      <c r="A216" s="162" t="s">
        <v>4182</v>
      </c>
    </row>
    <row r="217" spans="1:1" x14ac:dyDescent="0.2">
      <c r="A217" s="162" t="s">
        <v>4183</v>
      </c>
    </row>
    <row r="218" spans="1:1" x14ac:dyDescent="0.2">
      <c r="A218" s="162" t="s">
        <v>4184</v>
      </c>
    </row>
    <row r="219" spans="1:1" x14ac:dyDescent="0.2">
      <c r="A219" s="162" t="s">
        <v>4185</v>
      </c>
    </row>
    <row r="220" spans="1:1" x14ac:dyDescent="0.2">
      <c r="A220" s="162" t="s">
        <v>4186</v>
      </c>
    </row>
    <row r="221" spans="1:1" x14ac:dyDescent="0.2">
      <c r="A221" s="162" t="s">
        <v>4187</v>
      </c>
    </row>
    <row r="222" spans="1:1" x14ac:dyDescent="0.2">
      <c r="A222" s="162" t="s">
        <v>4188</v>
      </c>
    </row>
    <row r="223" spans="1:1" x14ac:dyDescent="0.2">
      <c r="A223" s="162" t="s">
        <v>4189</v>
      </c>
    </row>
    <row r="224" spans="1:1" x14ac:dyDescent="0.2">
      <c r="A224" s="162" t="s">
        <v>4190</v>
      </c>
    </row>
    <row r="225" spans="1:1" x14ac:dyDescent="0.2">
      <c r="A225" s="162" t="s">
        <v>4191</v>
      </c>
    </row>
    <row r="226" spans="1:1" x14ac:dyDescent="0.2">
      <c r="A226" s="162" t="s">
        <v>4192</v>
      </c>
    </row>
    <row r="227" spans="1:1" x14ac:dyDescent="0.2">
      <c r="A227" s="162" t="s">
        <v>4193</v>
      </c>
    </row>
    <row r="228" spans="1:1" x14ac:dyDescent="0.2">
      <c r="A228" s="162" t="s">
        <v>4194</v>
      </c>
    </row>
    <row r="229" spans="1:1" x14ac:dyDescent="0.2">
      <c r="A229" s="162" t="s">
        <v>4195</v>
      </c>
    </row>
    <row r="230" spans="1:1" x14ac:dyDescent="0.2">
      <c r="A230" s="162" t="s">
        <v>4196</v>
      </c>
    </row>
    <row r="231" spans="1:1" x14ac:dyDescent="0.2">
      <c r="A231" s="162" t="s">
        <v>4197</v>
      </c>
    </row>
    <row r="232" spans="1:1" x14ac:dyDescent="0.2">
      <c r="A232" s="162" t="s">
        <v>4198</v>
      </c>
    </row>
    <row r="233" spans="1:1" x14ac:dyDescent="0.2">
      <c r="A233" s="162" t="s">
        <v>4199</v>
      </c>
    </row>
    <row r="234" spans="1:1" x14ac:dyDescent="0.2">
      <c r="A234" s="162" t="s">
        <v>246</v>
      </c>
    </row>
    <row r="235" spans="1:1" x14ac:dyDescent="0.2">
      <c r="A235" s="162" t="s">
        <v>4200</v>
      </c>
    </row>
    <row r="236" spans="1:1" x14ac:dyDescent="0.2">
      <c r="A236" s="162" t="s">
        <v>4201</v>
      </c>
    </row>
    <row r="237" spans="1:1" x14ac:dyDescent="0.2">
      <c r="A237" s="162" t="s">
        <v>4202</v>
      </c>
    </row>
    <row r="238" spans="1:1" x14ac:dyDescent="0.2">
      <c r="A238" s="162" t="s">
        <v>4203</v>
      </c>
    </row>
    <row r="239" spans="1:1" x14ac:dyDescent="0.2">
      <c r="A239" s="162" t="s">
        <v>4204</v>
      </c>
    </row>
    <row r="240" spans="1:1" x14ac:dyDescent="0.2">
      <c r="A240" s="162" t="s">
        <v>4205</v>
      </c>
    </row>
    <row r="241" spans="1:1" x14ac:dyDescent="0.2">
      <c r="A241" s="162" t="s">
        <v>4206</v>
      </c>
    </row>
    <row r="242" spans="1:1" x14ac:dyDescent="0.2">
      <c r="A242" s="162" t="s">
        <v>4207</v>
      </c>
    </row>
    <row r="243" spans="1:1" x14ac:dyDescent="0.2">
      <c r="A243" s="162" t="s">
        <v>4208</v>
      </c>
    </row>
    <row r="244" spans="1:1" x14ac:dyDescent="0.2">
      <c r="A244" s="162" t="s">
        <v>4209</v>
      </c>
    </row>
    <row r="245" spans="1:1" x14ac:dyDescent="0.2">
      <c r="A245" s="162" t="s">
        <v>4210</v>
      </c>
    </row>
    <row r="246" spans="1:1" x14ac:dyDescent="0.2">
      <c r="A246" s="162" t="s">
        <v>4211</v>
      </c>
    </row>
    <row r="247" spans="1:1" x14ac:dyDescent="0.2">
      <c r="A247" s="162" t="s">
        <v>4212</v>
      </c>
    </row>
    <row r="248" spans="1:1" x14ac:dyDescent="0.2">
      <c r="A248" s="162" t="s">
        <v>4213</v>
      </c>
    </row>
    <row r="249" spans="1:1" x14ac:dyDescent="0.2">
      <c r="A249" s="162" t="s">
        <v>4214</v>
      </c>
    </row>
    <row r="250" spans="1:1" x14ac:dyDescent="0.2">
      <c r="A250" s="162" t="s">
        <v>4215</v>
      </c>
    </row>
    <row r="251" spans="1:1" x14ac:dyDescent="0.2">
      <c r="A251" s="162" t="s">
        <v>4216</v>
      </c>
    </row>
    <row r="252" spans="1:1" x14ac:dyDescent="0.2">
      <c r="A252" s="162" t="s">
        <v>4217</v>
      </c>
    </row>
    <row r="253" spans="1:1" x14ac:dyDescent="0.2">
      <c r="A253" s="162" t="s">
        <v>4218</v>
      </c>
    </row>
    <row r="254" spans="1:1" x14ac:dyDescent="0.2">
      <c r="A254" s="162" t="s">
        <v>4219</v>
      </c>
    </row>
    <row r="255" spans="1:1" x14ac:dyDescent="0.2">
      <c r="A255" s="162" t="s">
        <v>4220</v>
      </c>
    </row>
    <row r="256" spans="1:1" x14ac:dyDescent="0.2">
      <c r="A256" s="162" t="s">
        <v>4221</v>
      </c>
    </row>
    <row r="257" spans="1:1" x14ac:dyDescent="0.2">
      <c r="A257" s="162" t="s">
        <v>4222</v>
      </c>
    </row>
    <row r="258" spans="1:1" x14ac:dyDescent="0.2">
      <c r="A258" s="162" t="s">
        <v>4223</v>
      </c>
    </row>
    <row r="259" spans="1:1" x14ac:dyDescent="0.2">
      <c r="A259" s="162" t="s">
        <v>4224</v>
      </c>
    </row>
    <row r="260" spans="1:1" x14ac:dyDescent="0.2">
      <c r="A260" s="162" t="s">
        <v>4225</v>
      </c>
    </row>
    <row r="261" spans="1:1" x14ac:dyDescent="0.2">
      <c r="A261" s="162" t="s">
        <v>4226</v>
      </c>
    </row>
    <row r="262" spans="1:1" x14ac:dyDescent="0.2">
      <c r="A262" s="162" t="s">
        <v>4227</v>
      </c>
    </row>
    <row r="263" spans="1:1" x14ac:dyDescent="0.2">
      <c r="A263" s="162" t="s">
        <v>4228</v>
      </c>
    </row>
    <row r="264" spans="1:1" x14ac:dyDescent="0.2">
      <c r="A264" s="162" t="s">
        <v>4229</v>
      </c>
    </row>
    <row r="265" spans="1:1" x14ac:dyDescent="0.2">
      <c r="A265" s="162" t="s">
        <v>4230</v>
      </c>
    </row>
    <row r="266" spans="1:1" x14ac:dyDescent="0.2">
      <c r="A266" s="162" t="s">
        <v>4231</v>
      </c>
    </row>
    <row r="267" spans="1:1" x14ac:dyDescent="0.2">
      <c r="A267" s="162" t="s">
        <v>4232</v>
      </c>
    </row>
    <row r="268" spans="1:1" x14ac:dyDescent="0.2">
      <c r="A268" s="162" t="s">
        <v>4233</v>
      </c>
    </row>
    <row r="269" spans="1:1" x14ac:dyDescent="0.2">
      <c r="A269" s="162" t="s">
        <v>4234</v>
      </c>
    </row>
    <row r="271" spans="1:1" x14ac:dyDescent="0.2">
      <c r="A271" s="85" t="s">
        <v>4235</v>
      </c>
    </row>
    <row r="272" spans="1:1" x14ac:dyDescent="0.2">
      <c r="A272" s="162" t="s">
        <v>2772</v>
      </c>
    </row>
    <row r="273" spans="1:1" x14ac:dyDescent="0.2">
      <c r="A273" s="162" t="s">
        <v>4236</v>
      </c>
    </row>
    <row r="274" spans="1:1" x14ac:dyDescent="0.2">
      <c r="A274" s="162" t="s">
        <v>268</v>
      </c>
    </row>
    <row r="275" spans="1:1" x14ac:dyDescent="0.2">
      <c r="A275" s="162" t="s">
        <v>4237</v>
      </c>
    </row>
    <row r="276" spans="1:1" x14ac:dyDescent="0.2">
      <c r="A276" s="162" t="s">
        <v>4238</v>
      </c>
    </row>
    <row r="277" spans="1:1" x14ac:dyDescent="0.2">
      <c r="A277" s="162" t="s">
        <v>4239</v>
      </c>
    </row>
    <row r="279" spans="1:1" x14ac:dyDescent="0.2">
      <c r="A279" s="85" t="s">
        <v>4240</v>
      </c>
    </row>
    <row r="280" spans="1:1" x14ac:dyDescent="0.2">
      <c r="A280" s="162" t="s">
        <v>4241</v>
      </c>
    </row>
    <row r="281" spans="1:1" x14ac:dyDescent="0.2">
      <c r="A281" s="162" t="s">
        <v>1580</v>
      </c>
    </row>
    <row r="283" spans="1:1" x14ac:dyDescent="0.2">
      <c r="A283" s="85" t="s">
        <v>4242</v>
      </c>
    </row>
    <row r="284" spans="1:1" x14ac:dyDescent="0.2">
      <c r="A284" s="162" t="s">
        <v>4243</v>
      </c>
    </row>
    <row r="285" spans="1:1" x14ac:dyDescent="0.2">
      <c r="A285" s="162" t="s">
        <v>584</v>
      </c>
    </row>
    <row r="286" spans="1:1" x14ac:dyDescent="0.2">
      <c r="A286" s="162" t="s">
        <v>4244</v>
      </c>
    </row>
    <row r="287" spans="1:1" x14ac:dyDescent="0.2">
      <c r="A287" s="162" t="s">
        <v>1686</v>
      </c>
    </row>
    <row r="288" spans="1:1" x14ac:dyDescent="0.2">
      <c r="A288" s="162" t="s">
        <v>615</v>
      </c>
    </row>
    <row r="289" spans="1:1" x14ac:dyDescent="0.2">
      <c r="A289" s="162" t="s">
        <v>4245</v>
      </c>
    </row>
    <row r="290" spans="1:1" x14ac:dyDescent="0.2">
      <c r="A290" s="162" t="s">
        <v>489</v>
      </c>
    </row>
    <row r="291" spans="1:1" x14ac:dyDescent="0.2">
      <c r="A291" s="162" t="s">
        <v>4246</v>
      </c>
    </row>
    <row r="292" spans="1:1" x14ac:dyDescent="0.2">
      <c r="A292" s="162" t="s">
        <v>4247</v>
      </c>
    </row>
    <row r="294" spans="1:1" x14ac:dyDescent="0.2">
      <c r="A294" s="85" t="s">
        <v>2720</v>
      </c>
    </row>
    <row r="295" spans="1:1" x14ac:dyDescent="0.2">
      <c r="A295" s="162" t="s">
        <v>3132</v>
      </c>
    </row>
    <row r="296" spans="1:1" x14ac:dyDescent="0.2">
      <c r="A296" s="162" t="s">
        <v>3133</v>
      </c>
    </row>
    <row r="297" spans="1:1" x14ac:dyDescent="0.2">
      <c r="A297" s="162" t="s">
        <v>3134</v>
      </c>
    </row>
    <row r="298" spans="1:1" x14ac:dyDescent="0.2">
      <c r="A298" s="162" t="s">
        <v>3135</v>
      </c>
    </row>
    <row r="299" spans="1:1" x14ac:dyDescent="0.2">
      <c r="A299" s="162" t="s">
        <v>3136</v>
      </c>
    </row>
    <row r="300" spans="1:1" x14ac:dyDescent="0.2">
      <c r="A300" s="162" t="s">
        <v>3137</v>
      </c>
    </row>
    <row r="301" spans="1:1" x14ac:dyDescent="0.2">
      <c r="A301" s="162" t="s">
        <v>3138</v>
      </c>
    </row>
    <row r="302" spans="1:1" x14ac:dyDescent="0.2">
      <c r="A302" s="162" t="s">
        <v>3139</v>
      </c>
    </row>
    <row r="303" spans="1:1" x14ac:dyDescent="0.2">
      <c r="A303" s="162" t="s">
        <v>3140</v>
      </c>
    </row>
    <row r="304" spans="1:1" x14ac:dyDescent="0.2">
      <c r="A304" s="162" t="s">
        <v>3141</v>
      </c>
    </row>
    <row r="305" spans="1:1" x14ac:dyDescent="0.2">
      <c r="A305" s="162" t="s">
        <v>3142</v>
      </c>
    </row>
    <row r="306" spans="1:1" x14ac:dyDescent="0.2">
      <c r="A306" s="162" t="s">
        <v>3143</v>
      </c>
    </row>
    <row r="307" spans="1:1" x14ac:dyDescent="0.2">
      <c r="A307" s="162" t="s">
        <v>3144</v>
      </c>
    </row>
    <row r="308" spans="1:1" x14ac:dyDescent="0.2">
      <c r="A308" s="162" t="s">
        <v>3145</v>
      </c>
    </row>
    <row r="309" spans="1:1" x14ac:dyDescent="0.2">
      <c r="A309" s="162" t="s">
        <v>3146</v>
      </c>
    </row>
    <row r="310" spans="1:1" x14ac:dyDescent="0.2">
      <c r="A310" s="162" t="s">
        <v>3147</v>
      </c>
    </row>
    <row r="311" spans="1:1" x14ac:dyDescent="0.2">
      <c r="A311" s="162" t="s">
        <v>3148</v>
      </c>
    </row>
    <row r="312" spans="1:1" x14ac:dyDescent="0.2">
      <c r="A312" s="162" t="s">
        <v>3149</v>
      </c>
    </row>
    <row r="313" spans="1:1" x14ac:dyDescent="0.2">
      <c r="A313" s="162" t="s">
        <v>3150</v>
      </c>
    </row>
    <row r="314" spans="1:1" x14ac:dyDescent="0.2">
      <c r="A314" s="162" t="s">
        <v>3151</v>
      </c>
    </row>
    <row r="315" spans="1:1" x14ac:dyDescent="0.2">
      <c r="A315" s="162" t="s">
        <v>3152</v>
      </c>
    </row>
    <row r="316" spans="1:1" x14ac:dyDescent="0.2">
      <c r="A316" s="162" t="s">
        <v>3153</v>
      </c>
    </row>
    <row r="317" spans="1:1" x14ac:dyDescent="0.2">
      <c r="A317" s="162" t="s">
        <v>3154</v>
      </c>
    </row>
    <row r="318" spans="1:1" x14ac:dyDescent="0.2">
      <c r="A318" s="162" t="s">
        <v>3155</v>
      </c>
    </row>
    <row r="319" spans="1:1" x14ac:dyDescent="0.2">
      <c r="A319" s="162" t="s">
        <v>3156</v>
      </c>
    </row>
    <row r="320" spans="1:1" x14ac:dyDescent="0.2">
      <c r="A320" s="162" t="s">
        <v>3157</v>
      </c>
    </row>
    <row r="321" spans="1:1" x14ac:dyDescent="0.2">
      <c r="A321" s="162" t="s">
        <v>3158</v>
      </c>
    </row>
    <row r="322" spans="1:1" x14ac:dyDescent="0.2">
      <c r="A322" s="162" t="s">
        <v>3159</v>
      </c>
    </row>
    <row r="323" spans="1:1" x14ac:dyDescent="0.2">
      <c r="A323" s="162" t="s">
        <v>3160</v>
      </c>
    </row>
    <row r="324" spans="1:1" x14ac:dyDescent="0.2">
      <c r="A324" s="162" t="s">
        <v>3161</v>
      </c>
    </row>
    <row r="325" spans="1:1" x14ac:dyDescent="0.2">
      <c r="A325" s="162" t="s">
        <v>3162</v>
      </c>
    </row>
    <row r="326" spans="1:1" x14ac:dyDescent="0.2">
      <c r="A326" s="162" t="s">
        <v>3163</v>
      </c>
    </row>
    <row r="327" spans="1:1" x14ac:dyDescent="0.2">
      <c r="A327" s="162" t="s">
        <v>3164</v>
      </c>
    </row>
    <row r="328" spans="1:1" x14ac:dyDescent="0.2">
      <c r="A328" s="162" t="s">
        <v>3165</v>
      </c>
    </row>
    <row r="329" spans="1:1" x14ac:dyDescent="0.2">
      <c r="A329" s="162" t="s">
        <v>3166</v>
      </c>
    </row>
    <row r="330" spans="1:1" x14ac:dyDescent="0.2">
      <c r="A330" s="162" t="s">
        <v>3167</v>
      </c>
    </row>
    <row r="331" spans="1:1" x14ac:dyDescent="0.2">
      <c r="A331" s="162" t="s">
        <v>3168</v>
      </c>
    </row>
    <row r="332" spans="1:1" x14ac:dyDescent="0.2">
      <c r="A332" s="162" t="s">
        <v>3169</v>
      </c>
    </row>
    <row r="333" spans="1:1" x14ac:dyDescent="0.2">
      <c r="A333" s="162" t="s">
        <v>3170</v>
      </c>
    </row>
    <row r="334" spans="1:1" x14ac:dyDescent="0.2">
      <c r="A334" s="162" t="s">
        <v>3171</v>
      </c>
    </row>
    <row r="335" spans="1:1" x14ac:dyDescent="0.2">
      <c r="A335" s="162" t="s">
        <v>3172</v>
      </c>
    </row>
    <row r="336" spans="1:1" x14ac:dyDescent="0.2">
      <c r="A336" s="162" t="s">
        <v>3173</v>
      </c>
    </row>
    <row r="337" spans="1:1" x14ac:dyDescent="0.2">
      <c r="A337" s="162" t="s">
        <v>3174</v>
      </c>
    </row>
    <row r="338" spans="1:1" x14ac:dyDescent="0.2">
      <c r="A338" s="162" t="s">
        <v>3175</v>
      </c>
    </row>
    <row r="339" spans="1:1" x14ac:dyDescent="0.2">
      <c r="A339" s="162" t="s">
        <v>3176</v>
      </c>
    </row>
    <row r="340" spans="1:1" x14ac:dyDescent="0.2">
      <c r="A340" s="162" t="s">
        <v>3177</v>
      </c>
    </row>
    <row r="341" spans="1:1" x14ac:dyDescent="0.2">
      <c r="A341" s="162" t="s">
        <v>3178</v>
      </c>
    </row>
    <row r="342" spans="1:1" x14ac:dyDescent="0.2">
      <c r="A342" s="162" t="s">
        <v>3179</v>
      </c>
    </row>
    <row r="343" spans="1:1" x14ac:dyDescent="0.2">
      <c r="A343" s="162" t="s">
        <v>3180</v>
      </c>
    </row>
    <row r="344" spans="1:1" x14ac:dyDescent="0.2">
      <c r="A344" s="162" t="s">
        <v>3181</v>
      </c>
    </row>
    <row r="345" spans="1:1" x14ac:dyDescent="0.2">
      <c r="A345" s="162" t="s">
        <v>3182</v>
      </c>
    </row>
    <row r="346" spans="1:1" x14ac:dyDescent="0.2">
      <c r="A346" s="162" t="s">
        <v>3183</v>
      </c>
    </row>
    <row r="347" spans="1:1" x14ac:dyDescent="0.2">
      <c r="A347" s="162" t="s">
        <v>3184</v>
      </c>
    </row>
    <row r="348" spans="1:1" x14ac:dyDescent="0.2">
      <c r="A348" s="162" t="s">
        <v>3185</v>
      </c>
    </row>
    <row r="349" spans="1:1" x14ac:dyDescent="0.2">
      <c r="A349" s="162" t="s">
        <v>3186</v>
      </c>
    </row>
    <row r="350" spans="1:1" x14ac:dyDescent="0.2">
      <c r="A350" s="162" t="s">
        <v>3187</v>
      </c>
    </row>
    <row r="351" spans="1:1" x14ac:dyDescent="0.2">
      <c r="A351" s="162" t="s">
        <v>3188</v>
      </c>
    </row>
    <row r="352" spans="1:1" x14ac:dyDescent="0.2">
      <c r="A352" s="162" t="s">
        <v>3189</v>
      </c>
    </row>
    <row r="353" spans="1:1" x14ac:dyDescent="0.2">
      <c r="A353" s="162" t="s">
        <v>3190</v>
      </c>
    </row>
    <row r="354" spans="1:1" x14ac:dyDescent="0.2">
      <c r="A354" s="162" t="s">
        <v>3191</v>
      </c>
    </row>
    <row r="355" spans="1:1" x14ac:dyDescent="0.2">
      <c r="A355" s="162" t="s">
        <v>3192</v>
      </c>
    </row>
    <row r="356" spans="1:1" x14ac:dyDescent="0.2">
      <c r="A356" s="162" t="s">
        <v>3193</v>
      </c>
    </row>
    <row r="357" spans="1:1" x14ac:dyDescent="0.2">
      <c r="A357" s="162" t="s">
        <v>3194</v>
      </c>
    </row>
    <row r="358" spans="1:1" x14ac:dyDescent="0.2">
      <c r="A358" s="162" t="s">
        <v>3195</v>
      </c>
    </row>
    <row r="359" spans="1:1" x14ac:dyDescent="0.2">
      <c r="A359" s="162" t="s">
        <v>3196</v>
      </c>
    </row>
    <row r="360" spans="1:1" x14ac:dyDescent="0.2">
      <c r="A360" s="162" t="s">
        <v>3197</v>
      </c>
    </row>
    <row r="361" spans="1:1" x14ac:dyDescent="0.2">
      <c r="A361" s="162" t="s">
        <v>3198</v>
      </c>
    </row>
    <row r="362" spans="1:1" x14ac:dyDescent="0.2">
      <c r="A362" s="162" t="s">
        <v>3199</v>
      </c>
    </row>
    <row r="363" spans="1:1" x14ac:dyDescent="0.2">
      <c r="A363" s="162" t="s">
        <v>3200</v>
      </c>
    </row>
    <row r="364" spans="1:1" x14ac:dyDescent="0.2">
      <c r="A364" s="162" t="s">
        <v>3201</v>
      </c>
    </row>
    <row r="365" spans="1:1" x14ac:dyDescent="0.2">
      <c r="A365" s="162" t="s">
        <v>3202</v>
      </c>
    </row>
    <row r="366" spans="1:1" x14ac:dyDescent="0.2">
      <c r="A366" s="162" t="s">
        <v>3203</v>
      </c>
    </row>
    <row r="367" spans="1:1" x14ac:dyDescent="0.2">
      <c r="A367" s="162" t="s">
        <v>3204</v>
      </c>
    </row>
    <row r="368" spans="1:1" x14ac:dyDescent="0.2">
      <c r="A368" s="162" t="s">
        <v>3205</v>
      </c>
    </row>
    <row r="369" spans="1:1" x14ac:dyDescent="0.2">
      <c r="A369" s="162" t="s">
        <v>3206</v>
      </c>
    </row>
    <row r="370" spans="1:1" x14ac:dyDescent="0.2">
      <c r="A370" s="162" t="s">
        <v>3207</v>
      </c>
    </row>
    <row r="371" spans="1:1" x14ac:dyDescent="0.2">
      <c r="A371" s="162" t="s">
        <v>3208</v>
      </c>
    </row>
    <row r="372" spans="1:1" x14ac:dyDescent="0.2">
      <c r="A372" s="162" t="s">
        <v>3209</v>
      </c>
    </row>
    <row r="373" spans="1:1" x14ac:dyDescent="0.2">
      <c r="A373" s="162" t="s">
        <v>3210</v>
      </c>
    </row>
    <row r="374" spans="1:1" x14ac:dyDescent="0.2">
      <c r="A374" s="162" t="s">
        <v>3211</v>
      </c>
    </row>
    <row r="375" spans="1:1" x14ac:dyDescent="0.2">
      <c r="A375" s="162" t="s">
        <v>3212</v>
      </c>
    </row>
    <row r="376" spans="1:1" x14ac:dyDescent="0.2">
      <c r="A376" s="162" t="s">
        <v>3213</v>
      </c>
    </row>
    <row r="377" spans="1:1" x14ac:dyDescent="0.2">
      <c r="A377" s="162" t="s">
        <v>3214</v>
      </c>
    </row>
    <row r="378" spans="1:1" x14ac:dyDescent="0.2">
      <c r="A378" s="162" t="s">
        <v>3215</v>
      </c>
    </row>
    <row r="379" spans="1:1" x14ac:dyDescent="0.2">
      <c r="A379" s="162" t="s">
        <v>3216</v>
      </c>
    </row>
    <row r="380" spans="1:1" x14ac:dyDescent="0.2">
      <c r="A380" s="162" t="s">
        <v>3217</v>
      </c>
    </row>
    <row r="381" spans="1:1" x14ac:dyDescent="0.2">
      <c r="A381" s="162" t="s">
        <v>3218</v>
      </c>
    </row>
    <row r="382" spans="1:1" x14ac:dyDescent="0.2">
      <c r="A382" s="162" t="s">
        <v>3219</v>
      </c>
    </row>
    <row r="383" spans="1:1" x14ac:dyDescent="0.2">
      <c r="A383" s="162" t="s">
        <v>3220</v>
      </c>
    </row>
    <row r="384" spans="1:1" x14ac:dyDescent="0.2">
      <c r="A384" s="162" t="s">
        <v>3221</v>
      </c>
    </row>
    <row r="385" spans="1:1" x14ac:dyDescent="0.2">
      <c r="A385" s="162" t="s">
        <v>3222</v>
      </c>
    </row>
    <row r="386" spans="1:1" x14ac:dyDescent="0.2">
      <c r="A386" s="162" t="s">
        <v>3223</v>
      </c>
    </row>
    <row r="387" spans="1:1" x14ac:dyDescent="0.2">
      <c r="A387" s="162" t="s">
        <v>3224</v>
      </c>
    </row>
    <row r="388" spans="1:1" x14ac:dyDescent="0.2">
      <c r="A388" s="162" t="s">
        <v>3225</v>
      </c>
    </row>
    <row r="389" spans="1:1" x14ac:dyDescent="0.2">
      <c r="A389" s="162" t="s">
        <v>3226</v>
      </c>
    </row>
    <row r="390" spans="1:1" x14ac:dyDescent="0.2">
      <c r="A390" s="162" t="s">
        <v>3227</v>
      </c>
    </row>
    <row r="391" spans="1:1" x14ac:dyDescent="0.2">
      <c r="A391" s="162" t="s">
        <v>3228</v>
      </c>
    </row>
    <row r="392" spans="1:1" x14ac:dyDescent="0.2">
      <c r="A392" s="162" t="s">
        <v>3229</v>
      </c>
    </row>
    <row r="393" spans="1:1" x14ac:dyDescent="0.2">
      <c r="A393" s="162" t="s">
        <v>3230</v>
      </c>
    </row>
    <row r="394" spans="1:1" x14ac:dyDescent="0.2">
      <c r="A394" s="162" t="s">
        <v>3231</v>
      </c>
    </row>
    <row r="395" spans="1:1" x14ac:dyDescent="0.2">
      <c r="A395" s="162" t="s">
        <v>3232</v>
      </c>
    </row>
    <row r="396" spans="1:1" x14ac:dyDescent="0.2">
      <c r="A396" s="162" t="s">
        <v>3233</v>
      </c>
    </row>
    <row r="397" spans="1:1" x14ac:dyDescent="0.2">
      <c r="A397" s="162" t="s">
        <v>3234</v>
      </c>
    </row>
    <row r="398" spans="1:1" x14ac:dyDescent="0.2">
      <c r="A398" s="162" t="s">
        <v>3235</v>
      </c>
    </row>
    <row r="399" spans="1:1" x14ac:dyDescent="0.2">
      <c r="A399" s="162" t="s">
        <v>3236</v>
      </c>
    </row>
    <row r="400" spans="1:1" x14ac:dyDescent="0.2">
      <c r="A400" s="162" t="s">
        <v>3237</v>
      </c>
    </row>
    <row r="401" spans="1:1" x14ac:dyDescent="0.2">
      <c r="A401" s="162" t="s">
        <v>3238</v>
      </c>
    </row>
    <row r="402" spans="1:1" x14ac:dyDescent="0.2">
      <c r="A402" s="162" t="s">
        <v>3239</v>
      </c>
    </row>
    <row r="403" spans="1:1" x14ac:dyDescent="0.2">
      <c r="A403" s="162" t="s">
        <v>3240</v>
      </c>
    </row>
    <row r="404" spans="1:1" x14ac:dyDescent="0.2">
      <c r="A404" s="162" t="s">
        <v>3241</v>
      </c>
    </row>
    <row r="405" spans="1:1" x14ac:dyDescent="0.2">
      <c r="A405" s="162" t="s">
        <v>3242</v>
      </c>
    </row>
    <row r="406" spans="1:1" x14ac:dyDescent="0.2">
      <c r="A406" s="162" t="s">
        <v>3243</v>
      </c>
    </row>
    <row r="407" spans="1:1" x14ac:dyDescent="0.2">
      <c r="A407" s="162" t="s">
        <v>3244</v>
      </c>
    </row>
    <row r="408" spans="1:1" x14ac:dyDescent="0.2">
      <c r="A408" s="162" t="s">
        <v>3245</v>
      </c>
    </row>
    <row r="409" spans="1:1" x14ac:dyDescent="0.2">
      <c r="A409" s="162" t="s">
        <v>3246</v>
      </c>
    </row>
    <row r="410" spans="1:1" x14ac:dyDescent="0.2">
      <c r="A410" s="162" t="s">
        <v>3247</v>
      </c>
    </row>
    <row r="411" spans="1:1" x14ac:dyDescent="0.2">
      <c r="A411" s="162" t="s">
        <v>3248</v>
      </c>
    </row>
    <row r="412" spans="1:1" x14ac:dyDescent="0.2">
      <c r="A412" s="162" t="s">
        <v>3249</v>
      </c>
    </row>
    <row r="413" spans="1:1" x14ac:dyDescent="0.2">
      <c r="A413" s="162" t="s">
        <v>3250</v>
      </c>
    </row>
    <row r="414" spans="1:1" x14ac:dyDescent="0.2">
      <c r="A414" s="162" t="s">
        <v>3251</v>
      </c>
    </row>
    <row r="415" spans="1:1" x14ac:dyDescent="0.2">
      <c r="A415" s="162" t="s">
        <v>3252</v>
      </c>
    </row>
    <row r="416" spans="1:1" x14ac:dyDescent="0.2">
      <c r="A416" s="162" t="s">
        <v>3253</v>
      </c>
    </row>
    <row r="417" spans="1:1" x14ac:dyDescent="0.2">
      <c r="A417" s="162" t="s">
        <v>3254</v>
      </c>
    </row>
    <row r="418" spans="1:1" x14ac:dyDescent="0.2">
      <c r="A418" s="162" t="s">
        <v>3255</v>
      </c>
    </row>
    <row r="419" spans="1:1" x14ac:dyDescent="0.2">
      <c r="A419" s="162" t="s">
        <v>3256</v>
      </c>
    </row>
    <row r="420" spans="1:1" x14ac:dyDescent="0.2">
      <c r="A420" s="162" t="s">
        <v>3257</v>
      </c>
    </row>
    <row r="421" spans="1:1" x14ac:dyDescent="0.2">
      <c r="A421" s="162" t="s">
        <v>3258</v>
      </c>
    </row>
    <row r="422" spans="1:1" x14ac:dyDescent="0.2">
      <c r="A422" s="162" t="s">
        <v>3259</v>
      </c>
    </row>
    <row r="423" spans="1:1" x14ac:dyDescent="0.2">
      <c r="A423" s="162" t="s">
        <v>3260</v>
      </c>
    </row>
    <row r="424" spans="1:1" x14ac:dyDescent="0.2">
      <c r="A424" s="162" t="s">
        <v>3261</v>
      </c>
    </row>
    <row r="425" spans="1:1" x14ac:dyDescent="0.2">
      <c r="A425" s="162" t="s">
        <v>3262</v>
      </c>
    </row>
    <row r="426" spans="1:1" x14ac:dyDescent="0.2">
      <c r="A426" s="162" t="s">
        <v>3263</v>
      </c>
    </row>
    <row r="427" spans="1:1" x14ac:dyDescent="0.2">
      <c r="A427" s="162" t="s">
        <v>3264</v>
      </c>
    </row>
    <row r="428" spans="1:1" x14ac:dyDescent="0.2">
      <c r="A428" s="162" t="s">
        <v>3265</v>
      </c>
    </row>
    <row r="429" spans="1:1" x14ac:dyDescent="0.2">
      <c r="A429" s="162" t="s">
        <v>3266</v>
      </c>
    </row>
    <row r="430" spans="1:1" x14ac:dyDescent="0.2">
      <c r="A430" s="162" t="s">
        <v>3267</v>
      </c>
    </row>
    <row r="431" spans="1:1" x14ac:dyDescent="0.2">
      <c r="A431" s="162" t="s">
        <v>3268</v>
      </c>
    </row>
    <row r="432" spans="1:1" x14ac:dyDescent="0.2">
      <c r="A432" s="162" t="s">
        <v>3269</v>
      </c>
    </row>
    <row r="433" spans="1:1" x14ac:dyDescent="0.2">
      <c r="A433" s="162" t="s">
        <v>3270</v>
      </c>
    </row>
    <row r="434" spans="1:1" x14ac:dyDescent="0.2">
      <c r="A434" s="162" t="s">
        <v>3271</v>
      </c>
    </row>
    <row r="435" spans="1:1" x14ac:dyDescent="0.2">
      <c r="A435" s="162" t="s">
        <v>3272</v>
      </c>
    </row>
    <row r="436" spans="1:1" x14ac:dyDescent="0.2">
      <c r="A436" s="162" t="s">
        <v>3273</v>
      </c>
    </row>
    <row r="437" spans="1:1" x14ac:dyDescent="0.2">
      <c r="A437" s="162" t="s">
        <v>3274</v>
      </c>
    </row>
    <row r="438" spans="1:1" x14ac:dyDescent="0.2">
      <c r="A438" s="162" t="s">
        <v>3275</v>
      </c>
    </row>
    <row r="439" spans="1:1" x14ac:dyDescent="0.2">
      <c r="A439" s="162" t="s">
        <v>3276</v>
      </c>
    </row>
    <row r="440" spans="1:1" x14ac:dyDescent="0.2">
      <c r="A440" s="162" t="s">
        <v>3277</v>
      </c>
    </row>
    <row r="441" spans="1:1" x14ac:dyDescent="0.2">
      <c r="A441" s="162" t="s">
        <v>3278</v>
      </c>
    </row>
    <row r="442" spans="1:1" x14ac:dyDescent="0.2">
      <c r="A442" s="162" t="s">
        <v>3279</v>
      </c>
    </row>
    <row r="443" spans="1:1" x14ac:dyDescent="0.2">
      <c r="A443" s="162" t="s">
        <v>3280</v>
      </c>
    </row>
    <row r="444" spans="1:1" x14ac:dyDescent="0.2">
      <c r="A444" s="162" t="s">
        <v>3281</v>
      </c>
    </row>
    <row r="445" spans="1:1" x14ac:dyDescent="0.2">
      <c r="A445" s="162" t="s">
        <v>3282</v>
      </c>
    </row>
    <row r="446" spans="1:1" x14ac:dyDescent="0.2">
      <c r="A446" s="162" t="s">
        <v>3283</v>
      </c>
    </row>
    <row r="447" spans="1:1" x14ac:dyDescent="0.2">
      <c r="A447" s="162" t="s">
        <v>3284</v>
      </c>
    </row>
    <row r="448" spans="1:1" x14ac:dyDescent="0.2">
      <c r="A448" s="162" t="s">
        <v>3285</v>
      </c>
    </row>
    <row r="449" spans="1:1" x14ac:dyDescent="0.2">
      <c r="A449" s="162" t="s">
        <v>3286</v>
      </c>
    </row>
    <row r="450" spans="1:1" x14ac:dyDescent="0.2">
      <c r="A450" s="162" t="s">
        <v>3287</v>
      </c>
    </row>
    <row r="451" spans="1:1" x14ac:dyDescent="0.2">
      <c r="A451" s="162" t="s">
        <v>3288</v>
      </c>
    </row>
    <row r="452" spans="1:1" x14ac:dyDescent="0.2">
      <c r="A452" s="162" t="s">
        <v>3289</v>
      </c>
    </row>
    <row r="453" spans="1:1" x14ac:dyDescent="0.2">
      <c r="A453" s="162" t="s">
        <v>3290</v>
      </c>
    </row>
    <row r="454" spans="1:1" x14ac:dyDescent="0.2">
      <c r="A454" s="162" t="s">
        <v>3291</v>
      </c>
    </row>
    <row r="455" spans="1:1" x14ac:dyDescent="0.2">
      <c r="A455" s="162" t="s">
        <v>3292</v>
      </c>
    </row>
    <row r="456" spans="1:1" x14ac:dyDescent="0.2">
      <c r="A456" s="162" t="s">
        <v>3293</v>
      </c>
    </row>
    <row r="457" spans="1:1" x14ac:dyDescent="0.2">
      <c r="A457" s="162" t="s">
        <v>3294</v>
      </c>
    </row>
    <row r="458" spans="1:1" x14ac:dyDescent="0.2">
      <c r="A458" s="162" t="s">
        <v>3295</v>
      </c>
    </row>
    <row r="459" spans="1:1" x14ac:dyDescent="0.2">
      <c r="A459" s="162" t="s">
        <v>3296</v>
      </c>
    </row>
    <row r="460" spans="1:1" x14ac:dyDescent="0.2">
      <c r="A460" s="162" t="s">
        <v>3297</v>
      </c>
    </row>
    <row r="461" spans="1:1" x14ac:dyDescent="0.2">
      <c r="A461" s="162" t="s">
        <v>3298</v>
      </c>
    </row>
    <row r="462" spans="1:1" x14ac:dyDescent="0.2">
      <c r="A462" s="162" t="s">
        <v>3299</v>
      </c>
    </row>
    <row r="463" spans="1:1" x14ac:dyDescent="0.2">
      <c r="A463" s="162" t="s">
        <v>3300</v>
      </c>
    </row>
    <row r="464" spans="1:1" x14ac:dyDescent="0.2">
      <c r="A464" s="162" t="s">
        <v>3301</v>
      </c>
    </row>
    <row r="465" spans="1:1" x14ac:dyDescent="0.2">
      <c r="A465" s="162" t="s">
        <v>3302</v>
      </c>
    </row>
    <row r="466" spans="1:1" x14ac:dyDescent="0.2">
      <c r="A466" s="162" t="s">
        <v>3303</v>
      </c>
    </row>
    <row r="467" spans="1:1" x14ac:dyDescent="0.2">
      <c r="A467" s="162" t="s">
        <v>3304</v>
      </c>
    </row>
    <row r="468" spans="1:1" x14ac:dyDescent="0.2">
      <c r="A468" s="162" t="s">
        <v>3305</v>
      </c>
    </row>
    <row r="469" spans="1:1" x14ac:dyDescent="0.2">
      <c r="A469" s="162" t="s">
        <v>3306</v>
      </c>
    </row>
    <row r="470" spans="1:1" x14ac:dyDescent="0.2">
      <c r="A470" s="162" t="s">
        <v>3307</v>
      </c>
    </row>
    <row r="471" spans="1:1" x14ac:dyDescent="0.2">
      <c r="A471" s="162" t="s">
        <v>3308</v>
      </c>
    </row>
    <row r="472" spans="1:1" x14ac:dyDescent="0.2">
      <c r="A472" s="162" t="s">
        <v>3309</v>
      </c>
    </row>
    <row r="473" spans="1:1" x14ac:dyDescent="0.2">
      <c r="A473" s="162" t="s">
        <v>3310</v>
      </c>
    </row>
    <row r="474" spans="1:1" x14ac:dyDescent="0.2">
      <c r="A474" s="162" t="s">
        <v>3311</v>
      </c>
    </row>
    <row r="475" spans="1:1" x14ac:dyDescent="0.2">
      <c r="A475" s="162" t="s">
        <v>3312</v>
      </c>
    </row>
    <row r="476" spans="1:1" x14ac:dyDescent="0.2">
      <c r="A476" s="162" t="s">
        <v>3313</v>
      </c>
    </row>
    <row r="477" spans="1:1" x14ac:dyDescent="0.2">
      <c r="A477" s="162" t="s">
        <v>3314</v>
      </c>
    </row>
    <row r="478" spans="1:1" x14ac:dyDescent="0.2">
      <c r="A478" s="162" t="s">
        <v>3315</v>
      </c>
    </row>
    <row r="479" spans="1:1" x14ac:dyDescent="0.2">
      <c r="A479" s="162" t="s">
        <v>3316</v>
      </c>
    </row>
    <row r="480" spans="1:1" x14ac:dyDescent="0.2">
      <c r="A480" s="162" t="s">
        <v>3317</v>
      </c>
    </row>
    <row r="481" spans="1:1" x14ac:dyDescent="0.2">
      <c r="A481" s="162" t="s">
        <v>3318</v>
      </c>
    </row>
    <row r="482" spans="1:1" x14ac:dyDescent="0.2">
      <c r="A482" s="162" t="s">
        <v>3319</v>
      </c>
    </row>
    <row r="483" spans="1:1" x14ac:dyDescent="0.2">
      <c r="A483" s="162" t="s">
        <v>3320</v>
      </c>
    </row>
    <row r="484" spans="1:1" x14ac:dyDescent="0.2">
      <c r="A484" s="162" t="s">
        <v>3321</v>
      </c>
    </row>
    <row r="485" spans="1:1" x14ac:dyDescent="0.2">
      <c r="A485" s="162" t="s">
        <v>3322</v>
      </c>
    </row>
    <row r="486" spans="1:1" x14ac:dyDescent="0.2">
      <c r="A486" s="162" t="s">
        <v>3323</v>
      </c>
    </row>
    <row r="487" spans="1:1" x14ac:dyDescent="0.2">
      <c r="A487" s="162" t="s">
        <v>3324</v>
      </c>
    </row>
    <row r="488" spans="1:1" x14ac:dyDescent="0.2">
      <c r="A488" s="162" t="s">
        <v>3325</v>
      </c>
    </row>
    <row r="489" spans="1:1" x14ac:dyDescent="0.2">
      <c r="A489" s="162" t="s">
        <v>3326</v>
      </c>
    </row>
    <row r="490" spans="1:1" x14ac:dyDescent="0.2">
      <c r="A490" s="162" t="s">
        <v>3327</v>
      </c>
    </row>
    <row r="491" spans="1:1" x14ac:dyDescent="0.2">
      <c r="A491" s="162" t="s">
        <v>3328</v>
      </c>
    </row>
    <row r="492" spans="1:1" x14ac:dyDescent="0.2">
      <c r="A492" s="162" t="s">
        <v>3329</v>
      </c>
    </row>
    <row r="493" spans="1:1" x14ac:dyDescent="0.2">
      <c r="A493" s="162" t="s">
        <v>3330</v>
      </c>
    </row>
    <row r="494" spans="1:1" x14ac:dyDescent="0.2">
      <c r="A494" s="162" t="s">
        <v>3331</v>
      </c>
    </row>
    <row r="495" spans="1:1" x14ac:dyDescent="0.2">
      <c r="A495" s="162" t="s">
        <v>3332</v>
      </c>
    </row>
    <row r="496" spans="1:1" x14ac:dyDescent="0.2">
      <c r="A496" s="162" t="s">
        <v>3333</v>
      </c>
    </row>
    <row r="497" spans="1:1" x14ac:dyDescent="0.2">
      <c r="A497" s="162" t="s">
        <v>3334</v>
      </c>
    </row>
    <row r="498" spans="1:1" x14ac:dyDescent="0.2">
      <c r="A498" s="162" t="s">
        <v>3335</v>
      </c>
    </row>
    <row r="499" spans="1:1" x14ac:dyDescent="0.2">
      <c r="A499" s="162" t="s">
        <v>3336</v>
      </c>
    </row>
    <row r="500" spans="1:1" x14ac:dyDescent="0.2">
      <c r="A500" s="162" t="s">
        <v>3337</v>
      </c>
    </row>
    <row r="501" spans="1:1" x14ac:dyDescent="0.2">
      <c r="A501" s="162" t="s">
        <v>3338</v>
      </c>
    </row>
    <row r="502" spans="1:1" x14ac:dyDescent="0.2">
      <c r="A502" s="162" t="s">
        <v>3339</v>
      </c>
    </row>
    <row r="503" spans="1:1" x14ac:dyDescent="0.2">
      <c r="A503" s="162" t="s">
        <v>3340</v>
      </c>
    </row>
    <row r="504" spans="1:1" x14ac:dyDescent="0.2">
      <c r="A504" s="162" t="s">
        <v>3341</v>
      </c>
    </row>
    <row r="505" spans="1:1" x14ac:dyDescent="0.2">
      <c r="A505" s="162" t="s">
        <v>3342</v>
      </c>
    </row>
    <row r="506" spans="1:1" x14ac:dyDescent="0.2">
      <c r="A506" s="162" t="s">
        <v>3343</v>
      </c>
    </row>
    <row r="507" spans="1:1" x14ac:dyDescent="0.2">
      <c r="A507" s="162" t="s">
        <v>3344</v>
      </c>
    </row>
    <row r="508" spans="1:1" x14ac:dyDescent="0.2">
      <c r="A508" s="162" t="s">
        <v>3345</v>
      </c>
    </row>
    <row r="509" spans="1:1" x14ac:dyDescent="0.2">
      <c r="A509" s="162" t="s">
        <v>3346</v>
      </c>
    </row>
    <row r="510" spans="1:1" x14ac:dyDescent="0.2">
      <c r="A510" s="162" t="s">
        <v>3347</v>
      </c>
    </row>
    <row r="511" spans="1:1" x14ac:dyDescent="0.2">
      <c r="A511" s="162" t="s">
        <v>498</v>
      </c>
    </row>
    <row r="512" spans="1:1" x14ac:dyDescent="0.2">
      <c r="A512" s="162" t="s">
        <v>3348</v>
      </c>
    </row>
    <row r="513" spans="1:1" x14ac:dyDescent="0.2">
      <c r="A513" s="162" t="s">
        <v>3349</v>
      </c>
    </row>
    <row r="514" spans="1:1" x14ac:dyDescent="0.2">
      <c r="A514" s="162" t="s">
        <v>3350</v>
      </c>
    </row>
    <row r="515" spans="1:1" x14ac:dyDescent="0.2">
      <c r="A515" s="162" t="s">
        <v>3351</v>
      </c>
    </row>
    <row r="516" spans="1:1" x14ac:dyDescent="0.2">
      <c r="A516" s="162" t="s">
        <v>3352</v>
      </c>
    </row>
    <row r="517" spans="1:1" x14ac:dyDescent="0.2">
      <c r="A517" s="162" t="s">
        <v>3353</v>
      </c>
    </row>
    <row r="518" spans="1:1" x14ac:dyDescent="0.2">
      <c r="A518" s="162" t="s">
        <v>3354</v>
      </c>
    </row>
    <row r="519" spans="1:1" x14ac:dyDescent="0.2">
      <c r="A519" s="162" t="s">
        <v>3355</v>
      </c>
    </row>
    <row r="520" spans="1:1" x14ac:dyDescent="0.2">
      <c r="A520" s="162" t="s">
        <v>3356</v>
      </c>
    </row>
    <row r="521" spans="1:1" x14ac:dyDescent="0.2">
      <c r="A521" s="162" t="s">
        <v>3357</v>
      </c>
    </row>
    <row r="522" spans="1:1" x14ac:dyDescent="0.2">
      <c r="A522" s="162" t="s">
        <v>3358</v>
      </c>
    </row>
    <row r="523" spans="1:1" x14ac:dyDescent="0.2">
      <c r="A523" s="162" t="s">
        <v>3359</v>
      </c>
    </row>
    <row r="524" spans="1:1" x14ac:dyDescent="0.2">
      <c r="A524" s="162" t="s">
        <v>3360</v>
      </c>
    </row>
    <row r="525" spans="1:1" x14ac:dyDescent="0.2">
      <c r="A525" s="162" t="s">
        <v>3361</v>
      </c>
    </row>
    <row r="526" spans="1:1" x14ac:dyDescent="0.2">
      <c r="A526" s="162" t="s">
        <v>3362</v>
      </c>
    </row>
    <row r="527" spans="1:1" x14ac:dyDescent="0.2">
      <c r="A527" s="162" t="s">
        <v>3363</v>
      </c>
    </row>
    <row r="528" spans="1:1" x14ac:dyDescent="0.2">
      <c r="A528" s="162" t="s">
        <v>3364</v>
      </c>
    </row>
    <row r="529" spans="1:1" x14ac:dyDescent="0.2">
      <c r="A529" s="162" t="s">
        <v>3365</v>
      </c>
    </row>
    <row r="530" spans="1:1" x14ac:dyDescent="0.2">
      <c r="A530" s="162" t="s">
        <v>3366</v>
      </c>
    </row>
    <row r="531" spans="1:1" x14ac:dyDescent="0.2">
      <c r="A531" s="162" t="s">
        <v>3367</v>
      </c>
    </row>
    <row r="532" spans="1:1" x14ac:dyDescent="0.2">
      <c r="A532" s="162" t="s">
        <v>3368</v>
      </c>
    </row>
    <row r="533" spans="1:1" x14ac:dyDescent="0.2">
      <c r="A533" s="162" t="s">
        <v>3369</v>
      </c>
    </row>
    <row r="534" spans="1:1" x14ac:dyDescent="0.2">
      <c r="A534" s="162" t="s">
        <v>3370</v>
      </c>
    </row>
    <row r="535" spans="1:1" x14ac:dyDescent="0.2">
      <c r="A535" s="162" t="s">
        <v>3371</v>
      </c>
    </row>
    <row r="536" spans="1:1" x14ac:dyDescent="0.2">
      <c r="A536" s="162" t="s">
        <v>3372</v>
      </c>
    </row>
    <row r="537" spans="1:1" x14ac:dyDescent="0.2">
      <c r="A537" s="162" t="s">
        <v>3373</v>
      </c>
    </row>
    <row r="538" spans="1:1" x14ac:dyDescent="0.2">
      <c r="A538" s="162" t="s">
        <v>3374</v>
      </c>
    </row>
    <row r="539" spans="1:1" x14ac:dyDescent="0.2">
      <c r="A539" s="162" t="s">
        <v>3375</v>
      </c>
    </row>
    <row r="540" spans="1:1" x14ac:dyDescent="0.2">
      <c r="A540" s="162" t="s">
        <v>3376</v>
      </c>
    </row>
    <row r="541" spans="1:1" x14ac:dyDescent="0.2">
      <c r="A541" s="162" t="s">
        <v>3377</v>
      </c>
    </row>
    <row r="542" spans="1:1" x14ac:dyDescent="0.2">
      <c r="A542" s="162" t="s">
        <v>3378</v>
      </c>
    </row>
    <row r="543" spans="1:1" x14ac:dyDescent="0.2">
      <c r="A543" s="162" t="s">
        <v>3379</v>
      </c>
    </row>
    <row r="544" spans="1:1" x14ac:dyDescent="0.2">
      <c r="A544" s="162" t="s">
        <v>3380</v>
      </c>
    </row>
    <row r="545" spans="1:1" x14ac:dyDescent="0.2">
      <c r="A545" s="162" t="s">
        <v>3381</v>
      </c>
    </row>
    <row r="546" spans="1:1" x14ac:dyDescent="0.2">
      <c r="A546" s="162" t="s">
        <v>3382</v>
      </c>
    </row>
    <row r="547" spans="1:1" x14ac:dyDescent="0.2">
      <c r="A547" s="162" t="s">
        <v>3383</v>
      </c>
    </row>
    <row r="548" spans="1:1" x14ac:dyDescent="0.2">
      <c r="A548" s="162" t="s">
        <v>3384</v>
      </c>
    </row>
    <row r="549" spans="1:1" x14ac:dyDescent="0.2">
      <c r="A549" s="162" t="s">
        <v>3385</v>
      </c>
    </row>
    <row r="550" spans="1:1" x14ac:dyDescent="0.2">
      <c r="A550" s="162" t="s">
        <v>3386</v>
      </c>
    </row>
    <row r="551" spans="1:1" x14ac:dyDescent="0.2">
      <c r="A551" s="162" t="s">
        <v>3387</v>
      </c>
    </row>
    <row r="552" spans="1:1" x14ac:dyDescent="0.2">
      <c r="A552" s="162" t="s">
        <v>3388</v>
      </c>
    </row>
    <row r="553" spans="1:1" x14ac:dyDescent="0.2">
      <c r="A553" s="162" t="s">
        <v>3389</v>
      </c>
    </row>
    <row r="554" spans="1:1" x14ac:dyDescent="0.2">
      <c r="A554" s="162" t="s">
        <v>3390</v>
      </c>
    </row>
    <row r="555" spans="1:1" x14ac:dyDescent="0.2">
      <c r="A555" s="162" t="s">
        <v>3391</v>
      </c>
    </row>
    <row r="556" spans="1:1" x14ac:dyDescent="0.2">
      <c r="A556" s="162" t="s">
        <v>3392</v>
      </c>
    </row>
    <row r="557" spans="1:1" x14ac:dyDescent="0.2">
      <c r="A557" s="162" t="s">
        <v>3393</v>
      </c>
    </row>
    <row r="558" spans="1:1" x14ac:dyDescent="0.2">
      <c r="A558" s="162" t="s">
        <v>3394</v>
      </c>
    </row>
    <row r="559" spans="1:1" x14ac:dyDescent="0.2">
      <c r="A559" s="162" t="s">
        <v>3395</v>
      </c>
    </row>
    <row r="560" spans="1:1" x14ac:dyDescent="0.2">
      <c r="A560" s="162" t="s">
        <v>3396</v>
      </c>
    </row>
    <row r="561" spans="1:1" x14ac:dyDescent="0.2">
      <c r="A561" s="162" t="s">
        <v>3397</v>
      </c>
    </row>
    <row r="562" spans="1:1" x14ac:dyDescent="0.2">
      <c r="A562" s="162" t="s">
        <v>3398</v>
      </c>
    </row>
    <row r="563" spans="1:1" x14ac:dyDescent="0.2">
      <c r="A563" s="162" t="s">
        <v>3399</v>
      </c>
    </row>
    <row r="564" spans="1:1" x14ac:dyDescent="0.2">
      <c r="A564" s="162" t="s">
        <v>3400</v>
      </c>
    </row>
    <row r="565" spans="1:1" x14ac:dyDescent="0.2">
      <c r="A565" s="162" t="s">
        <v>3401</v>
      </c>
    </row>
    <row r="566" spans="1:1" x14ac:dyDescent="0.2">
      <c r="A566" s="162" t="s">
        <v>3402</v>
      </c>
    </row>
    <row r="567" spans="1:1" x14ac:dyDescent="0.2">
      <c r="A567" s="162" t="s">
        <v>3403</v>
      </c>
    </row>
    <row r="568" spans="1:1" x14ac:dyDescent="0.2">
      <c r="A568" s="162" t="s">
        <v>3404</v>
      </c>
    </row>
    <row r="569" spans="1:1" x14ac:dyDescent="0.2">
      <c r="A569" s="162" t="s">
        <v>3405</v>
      </c>
    </row>
    <row r="570" spans="1:1" x14ac:dyDescent="0.2">
      <c r="A570" s="162" t="s">
        <v>3406</v>
      </c>
    </row>
    <row r="571" spans="1:1" x14ac:dyDescent="0.2">
      <c r="A571" s="162" t="s">
        <v>3407</v>
      </c>
    </row>
    <row r="572" spans="1:1" x14ac:dyDescent="0.2">
      <c r="A572" s="162" t="s">
        <v>3408</v>
      </c>
    </row>
    <row r="573" spans="1:1" x14ac:dyDescent="0.2">
      <c r="A573" s="162" t="s">
        <v>3409</v>
      </c>
    </row>
    <row r="574" spans="1:1" x14ac:dyDescent="0.2">
      <c r="A574" s="162" t="s">
        <v>3410</v>
      </c>
    </row>
    <row r="575" spans="1:1" x14ac:dyDescent="0.2">
      <c r="A575" s="162" t="s">
        <v>3411</v>
      </c>
    </row>
    <row r="576" spans="1:1" x14ac:dyDescent="0.2">
      <c r="A576" s="162" t="s">
        <v>3412</v>
      </c>
    </row>
    <row r="577" spans="1:1" x14ac:dyDescent="0.2">
      <c r="A577" s="162" t="s">
        <v>3413</v>
      </c>
    </row>
    <row r="578" spans="1:1" x14ac:dyDescent="0.2">
      <c r="A578" s="162" t="s">
        <v>3414</v>
      </c>
    </row>
    <row r="579" spans="1:1" x14ac:dyDescent="0.2">
      <c r="A579" s="162" t="s">
        <v>3415</v>
      </c>
    </row>
    <row r="580" spans="1:1" x14ac:dyDescent="0.2">
      <c r="A580" s="162" t="s">
        <v>3416</v>
      </c>
    </row>
    <row r="581" spans="1:1" x14ac:dyDescent="0.2">
      <c r="A581" s="162" t="s">
        <v>3417</v>
      </c>
    </row>
    <row r="582" spans="1:1" x14ac:dyDescent="0.2">
      <c r="A582" s="162" t="s">
        <v>3418</v>
      </c>
    </row>
    <row r="583" spans="1:1" x14ac:dyDescent="0.2">
      <c r="A583" s="162" t="s">
        <v>3419</v>
      </c>
    </row>
    <row r="584" spans="1:1" x14ac:dyDescent="0.2">
      <c r="A584" s="162" t="s">
        <v>3420</v>
      </c>
    </row>
    <row r="585" spans="1:1" x14ac:dyDescent="0.2">
      <c r="A585" s="162" t="s">
        <v>3421</v>
      </c>
    </row>
    <row r="586" spans="1:1" x14ac:dyDescent="0.2">
      <c r="A586" s="162" t="s">
        <v>3422</v>
      </c>
    </row>
    <row r="587" spans="1:1" x14ac:dyDescent="0.2">
      <c r="A587" s="162" t="s">
        <v>3423</v>
      </c>
    </row>
    <row r="588" spans="1:1" x14ac:dyDescent="0.2">
      <c r="A588" s="162" t="s">
        <v>3424</v>
      </c>
    </row>
    <row r="589" spans="1:1" x14ac:dyDescent="0.2">
      <c r="A589" s="162" t="s">
        <v>3425</v>
      </c>
    </row>
    <row r="590" spans="1:1" x14ac:dyDescent="0.2">
      <c r="A590" s="162" t="s">
        <v>3426</v>
      </c>
    </row>
    <row r="591" spans="1:1" x14ac:dyDescent="0.2">
      <c r="A591" s="162" t="s">
        <v>3427</v>
      </c>
    </row>
    <row r="592" spans="1:1" x14ac:dyDescent="0.2">
      <c r="A592" s="162" t="s">
        <v>3428</v>
      </c>
    </row>
    <row r="593" spans="1:1" x14ac:dyDescent="0.2">
      <c r="A593" s="162" t="s">
        <v>3429</v>
      </c>
    </row>
    <row r="594" spans="1:1" x14ac:dyDescent="0.2">
      <c r="A594" s="162" t="s">
        <v>3430</v>
      </c>
    </row>
    <row r="595" spans="1:1" x14ac:dyDescent="0.2">
      <c r="A595" s="162" t="s">
        <v>3431</v>
      </c>
    </row>
    <row r="596" spans="1:1" x14ac:dyDescent="0.2">
      <c r="A596" s="162" t="s">
        <v>3432</v>
      </c>
    </row>
    <row r="597" spans="1:1" x14ac:dyDescent="0.2">
      <c r="A597" s="162" t="s">
        <v>3433</v>
      </c>
    </row>
    <row r="598" spans="1:1" x14ac:dyDescent="0.2">
      <c r="A598" s="162" t="s">
        <v>3434</v>
      </c>
    </row>
    <row r="599" spans="1:1" x14ac:dyDescent="0.2">
      <c r="A599" s="162" t="s">
        <v>3435</v>
      </c>
    </row>
    <row r="600" spans="1:1" x14ac:dyDescent="0.2">
      <c r="A600" s="162" t="s">
        <v>3436</v>
      </c>
    </row>
    <row r="601" spans="1:1" x14ac:dyDescent="0.2">
      <c r="A601" s="162" t="s">
        <v>3437</v>
      </c>
    </row>
    <row r="602" spans="1:1" x14ac:dyDescent="0.2">
      <c r="A602" s="162" t="s">
        <v>3438</v>
      </c>
    </row>
    <row r="603" spans="1:1" x14ac:dyDescent="0.2">
      <c r="A603" s="162" t="s">
        <v>3439</v>
      </c>
    </row>
    <row r="604" spans="1:1" x14ac:dyDescent="0.2">
      <c r="A604" s="162" t="s">
        <v>3440</v>
      </c>
    </row>
    <row r="605" spans="1:1" x14ac:dyDescent="0.2">
      <c r="A605" s="162" t="s">
        <v>3441</v>
      </c>
    </row>
    <row r="606" spans="1:1" x14ac:dyDescent="0.2">
      <c r="A606" s="162" t="s">
        <v>3442</v>
      </c>
    </row>
    <row r="607" spans="1:1" x14ac:dyDescent="0.2">
      <c r="A607" s="162" t="s">
        <v>3443</v>
      </c>
    </row>
    <row r="608" spans="1:1" x14ac:dyDescent="0.2">
      <c r="A608" s="162" t="s">
        <v>3444</v>
      </c>
    </row>
    <row r="609" spans="1:1" x14ac:dyDescent="0.2">
      <c r="A609" s="162" t="s">
        <v>3445</v>
      </c>
    </row>
    <row r="610" spans="1:1" x14ac:dyDescent="0.2">
      <c r="A610" s="162" t="s">
        <v>3446</v>
      </c>
    </row>
    <row r="611" spans="1:1" x14ac:dyDescent="0.2">
      <c r="A611" s="162" t="s">
        <v>3447</v>
      </c>
    </row>
    <row r="612" spans="1:1" x14ac:dyDescent="0.2">
      <c r="A612" s="162" t="s">
        <v>3448</v>
      </c>
    </row>
    <row r="613" spans="1:1" x14ac:dyDescent="0.2">
      <c r="A613" s="162" t="s">
        <v>3449</v>
      </c>
    </row>
    <row r="614" spans="1:1" x14ac:dyDescent="0.2">
      <c r="A614" s="162" t="s">
        <v>3450</v>
      </c>
    </row>
    <row r="615" spans="1:1" x14ac:dyDescent="0.2">
      <c r="A615" s="162" t="s">
        <v>3451</v>
      </c>
    </row>
    <row r="616" spans="1:1" x14ac:dyDescent="0.2">
      <c r="A616" s="162" t="s">
        <v>3452</v>
      </c>
    </row>
    <row r="617" spans="1:1" x14ac:dyDescent="0.2">
      <c r="A617" s="162" t="s">
        <v>3453</v>
      </c>
    </row>
    <row r="618" spans="1:1" x14ac:dyDescent="0.2">
      <c r="A618" s="162" t="s">
        <v>3454</v>
      </c>
    </row>
    <row r="619" spans="1:1" x14ac:dyDescent="0.2">
      <c r="A619" s="162" t="s">
        <v>3455</v>
      </c>
    </row>
    <row r="620" spans="1:1" x14ac:dyDescent="0.2">
      <c r="A620" s="162" t="s">
        <v>3456</v>
      </c>
    </row>
    <row r="621" spans="1:1" x14ac:dyDescent="0.2">
      <c r="A621" s="162" t="s">
        <v>3457</v>
      </c>
    </row>
    <row r="622" spans="1:1" x14ac:dyDescent="0.2">
      <c r="A622" s="162" t="s">
        <v>3458</v>
      </c>
    </row>
    <row r="623" spans="1:1" x14ac:dyDescent="0.2">
      <c r="A623" s="162" t="s">
        <v>3459</v>
      </c>
    </row>
    <row r="624" spans="1:1" x14ac:dyDescent="0.2">
      <c r="A624" s="162" t="s">
        <v>3460</v>
      </c>
    </row>
    <row r="625" spans="1:1" x14ac:dyDescent="0.2">
      <c r="A625" s="162" t="s">
        <v>3461</v>
      </c>
    </row>
    <row r="626" spans="1:1" x14ac:dyDescent="0.2">
      <c r="A626" s="162" t="s">
        <v>3462</v>
      </c>
    </row>
    <row r="627" spans="1:1" x14ac:dyDescent="0.2">
      <c r="A627" s="162" t="s">
        <v>3463</v>
      </c>
    </row>
    <row r="628" spans="1:1" x14ac:dyDescent="0.2">
      <c r="A628" s="162" t="s">
        <v>3464</v>
      </c>
    </row>
    <row r="629" spans="1:1" x14ac:dyDescent="0.2">
      <c r="A629" s="162" t="s">
        <v>3465</v>
      </c>
    </row>
    <row r="630" spans="1:1" x14ac:dyDescent="0.2">
      <c r="A630" s="162" t="s">
        <v>3466</v>
      </c>
    </row>
    <row r="631" spans="1:1" x14ac:dyDescent="0.2">
      <c r="A631" s="162" t="s">
        <v>3467</v>
      </c>
    </row>
    <row r="632" spans="1:1" x14ac:dyDescent="0.2">
      <c r="A632" s="162" t="s">
        <v>3468</v>
      </c>
    </row>
    <row r="633" spans="1:1" x14ac:dyDescent="0.2">
      <c r="A633" s="162" t="s">
        <v>3469</v>
      </c>
    </row>
    <row r="634" spans="1:1" x14ac:dyDescent="0.2">
      <c r="A634" s="162" t="s">
        <v>3470</v>
      </c>
    </row>
    <row r="635" spans="1:1" x14ac:dyDescent="0.2">
      <c r="A635" s="162" t="s">
        <v>3471</v>
      </c>
    </row>
    <row r="636" spans="1:1" x14ac:dyDescent="0.2">
      <c r="A636" s="162" t="s">
        <v>3472</v>
      </c>
    </row>
    <row r="637" spans="1:1" x14ac:dyDescent="0.2">
      <c r="A637" s="162" t="s">
        <v>3473</v>
      </c>
    </row>
    <row r="638" spans="1:1" x14ac:dyDescent="0.2">
      <c r="A638" s="162" t="s">
        <v>3474</v>
      </c>
    </row>
    <row r="639" spans="1:1" x14ac:dyDescent="0.2">
      <c r="A639" s="162" t="s">
        <v>3475</v>
      </c>
    </row>
    <row r="640" spans="1:1" x14ac:dyDescent="0.2">
      <c r="A640" s="162" t="s">
        <v>3476</v>
      </c>
    </row>
    <row r="641" spans="1:1" x14ac:dyDescent="0.2">
      <c r="A641" s="162" t="s">
        <v>3477</v>
      </c>
    </row>
    <row r="642" spans="1:1" x14ac:dyDescent="0.2">
      <c r="A642" s="162" t="s">
        <v>3478</v>
      </c>
    </row>
    <row r="643" spans="1:1" x14ac:dyDescent="0.2">
      <c r="A643" s="162" t="s">
        <v>3479</v>
      </c>
    </row>
    <row r="644" spans="1:1" x14ac:dyDescent="0.2">
      <c r="A644" s="162" t="s">
        <v>3480</v>
      </c>
    </row>
    <row r="645" spans="1:1" x14ac:dyDescent="0.2">
      <c r="A645" s="162" t="s">
        <v>3481</v>
      </c>
    </row>
    <row r="646" spans="1:1" x14ac:dyDescent="0.2">
      <c r="A646" s="162" t="s">
        <v>3482</v>
      </c>
    </row>
    <row r="647" spans="1:1" x14ac:dyDescent="0.2">
      <c r="A647" s="162" t="s">
        <v>3483</v>
      </c>
    </row>
    <row r="648" spans="1:1" x14ac:dyDescent="0.2">
      <c r="A648" s="162" t="s">
        <v>3484</v>
      </c>
    </row>
    <row r="649" spans="1:1" x14ac:dyDescent="0.2">
      <c r="A649" s="162" t="s">
        <v>3485</v>
      </c>
    </row>
    <row r="650" spans="1:1" x14ac:dyDescent="0.2">
      <c r="A650" s="162" t="s">
        <v>3486</v>
      </c>
    </row>
    <row r="651" spans="1:1" x14ac:dyDescent="0.2">
      <c r="A651" s="162" t="s">
        <v>3487</v>
      </c>
    </row>
    <row r="652" spans="1:1" x14ac:dyDescent="0.2">
      <c r="A652" s="162" t="s">
        <v>3488</v>
      </c>
    </row>
    <row r="653" spans="1:1" x14ac:dyDescent="0.2">
      <c r="A653" s="162" t="s">
        <v>3489</v>
      </c>
    </row>
    <row r="654" spans="1:1" x14ac:dyDescent="0.2">
      <c r="A654" s="162" t="s">
        <v>3490</v>
      </c>
    </row>
    <row r="655" spans="1:1" x14ac:dyDescent="0.2">
      <c r="A655" s="162" t="s">
        <v>3491</v>
      </c>
    </row>
    <row r="656" spans="1:1" x14ac:dyDescent="0.2">
      <c r="A656" s="162" t="s">
        <v>3492</v>
      </c>
    </row>
    <row r="657" spans="1:1" x14ac:dyDescent="0.2">
      <c r="A657" s="162" t="s">
        <v>3493</v>
      </c>
    </row>
    <row r="658" spans="1:1" x14ac:dyDescent="0.2">
      <c r="A658" s="162" t="s">
        <v>3494</v>
      </c>
    </row>
    <row r="659" spans="1:1" x14ac:dyDescent="0.2">
      <c r="A659" s="162" t="s">
        <v>3495</v>
      </c>
    </row>
    <row r="660" spans="1:1" x14ac:dyDescent="0.2">
      <c r="A660" s="162" t="s">
        <v>3496</v>
      </c>
    </row>
    <row r="661" spans="1:1" x14ac:dyDescent="0.2">
      <c r="A661" s="162" t="s">
        <v>3497</v>
      </c>
    </row>
    <row r="662" spans="1:1" x14ac:dyDescent="0.2">
      <c r="A662" s="162" t="s">
        <v>3498</v>
      </c>
    </row>
    <row r="663" spans="1:1" x14ac:dyDescent="0.2">
      <c r="A663" s="162" t="s">
        <v>3499</v>
      </c>
    </row>
    <row r="664" spans="1:1" x14ac:dyDescent="0.2">
      <c r="A664" s="162" t="s">
        <v>3500</v>
      </c>
    </row>
    <row r="665" spans="1:1" x14ac:dyDescent="0.2">
      <c r="A665" s="162" t="s">
        <v>3501</v>
      </c>
    </row>
    <row r="666" spans="1:1" x14ac:dyDescent="0.2">
      <c r="A666" s="162" t="s">
        <v>3502</v>
      </c>
    </row>
    <row r="667" spans="1:1" x14ac:dyDescent="0.2">
      <c r="A667" s="162" t="s">
        <v>3503</v>
      </c>
    </row>
    <row r="668" spans="1:1" x14ac:dyDescent="0.2">
      <c r="A668" s="162" t="s">
        <v>3504</v>
      </c>
    </row>
    <row r="669" spans="1:1" x14ac:dyDescent="0.2">
      <c r="A669" s="162" t="s">
        <v>3505</v>
      </c>
    </row>
    <row r="670" spans="1:1" x14ac:dyDescent="0.2">
      <c r="A670" s="162" t="s">
        <v>3506</v>
      </c>
    </row>
    <row r="671" spans="1:1" x14ac:dyDescent="0.2">
      <c r="A671" s="162" t="s">
        <v>3507</v>
      </c>
    </row>
    <row r="672" spans="1:1" x14ac:dyDescent="0.2">
      <c r="A672" s="162" t="s">
        <v>3508</v>
      </c>
    </row>
    <row r="673" spans="1:1" x14ac:dyDescent="0.2">
      <c r="A673" s="162" t="s">
        <v>3509</v>
      </c>
    </row>
    <row r="674" spans="1:1" x14ac:dyDescent="0.2">
      <c r="A674" s="162" t="s">
        <v>3510</v>
      </c>
    </row>
    <row r="675" spans="1:1" x14ac:dyDescent="0.2">
      <c r="A675" s="162" t="s">
        <v>3511</v>
      </c>
    </row>
    <row r="676" spans="1:1" x14ac:dyDescent="0.2">
      <c r="A676" s="162" t="s">
        <v>3512</v>
      </c>
    </row>
    <row r="677" spans="1:1" x14ac:dyDescent="0.2">
      <c r="A677" s="162" t="s">
        <v>3513</v>
      </c>
    </row>
    <row r="678" spans="1:1" x14ac:dyDescent="0.2">
      <c r="A678" s="162" t="s">
        <v>3514</v>
      </c>
    </row>
    <row r="679" spans="1:1" x14ac:dyDescent="0.2">
      <c r="A679" s="162" t="s">
        <v>3515</v>
      </c>
    </row>
    <row r="680" spans="1:1" x14ac:dyDescent="0.2">
      <c r="A680" s="162" t="s">
        <v>3516</v>
      </c>
    </row>
    <row r="681" spans="1:1" x14ac:dyDescent="0.2">
      <c r="A681" s="162" t="s">
        <v>3517</v>
      </c>
    </row>
    <row r="682" spans="1:1" x14ac:dyDescent="0.2">
      <c r="A682" s="162" t="s">
        <v>3518</v>
      </c>
    </row>
    <row r="683" spans="1:1" x14ac:dyDescent="0.2">
      <c r="A683" s="162" t="s">
        <v>3519</v>
      </c>
    </row>
    <row r="684" spans="1:1" x14ac:dyDescent="0.2">
      <c r="A684" s="162" t="s">
        <v>3520</v>
      </c>
    </row>
    <row r="685" spans="1:1" x14ac:dyDescent="0.2">
      <c r="A685" s="162" t="s">
        <v>3521</v>
      </c>
    </row>
    <row r="686" spans="1:1" x14ac:dyDescent="0.2">
      <c r="A686" s="162" t="s">
        <v>3522</v>
      </c>
    </row>
    <row r="687" spans="1:1" x14ac:dyDescent="0.2">
      <c r="A687" s="162" t="s">
        <v>3523</v>
      </c>
    </row>
    <row r="688" spans="1:1" x14ac:dyDescent="0.2">
      <c r="A688" s="162" t="s">
        <v>3524</v>
      </c>
    </row>
    <row r="689" spans="1:1" x14ac:dyDescent="0.2">
      <c r="A689" s="162" t="s">
        <v>3525</v>
      </c>
    </row>
    <row r="690" spans="1:1" x14ac:dyDescent="0.2">
      <c r="A690" s="162" t="s">
        <v>3526</v>
      </c>
    </row>
    <row r="691" spans="1:1" x14ac:dyDescent="0.2">
      <c r="A691" s="162" t="s">
        <v>3527</v>
      </c>
    </row>
    <row r="692" spans="1:1" x14ac:dyDescent="0.2">
      <c r="A692" s="162" t="s">
        <v>3528</v>
      </c>
    </row>
    <row r="693" spans="1:1" x14ac:dyDescent="0.2">
      <c r="A693" s="162" t="s">
        <v>3529</v>
      </c>
    </row>
    <row r="694" spans="1:1" x14ac:dyDescent="0.2">
      <c r="A694" s="162" t="s">
        <v>3530</v>
      </c>
    </row>
    <row r="695" spans="1:1" x14ac:dyDescent="0.2">
      <c r="A695" s="162" t="s">
        <v>3531</v>
      </c>
    </row>
    <row r="696" spans="1:1" x14ac:dyDescent="0.2">
      <c r="A696" s="162" t="s">
        <v>3532</v>
      </c>
    </row>
    <row r="697" spans="1:1" x14ac:dyDescent="0.2">
      <c r="A697" s="162" t="s">
        <v>3533</v>
      </c>
    </row>
    <row r="698" spans="1:1" x14ac:dyDescent="0.2">
      <c r="A698" s="162" t="s">
        <v>3534</v>
      </c>
    </row>
    <row r="699" spans="1:1" x14ac:dyDescent="0.2">
      <c r="A699" s="162" t="s">
        <v>3535</v>
      </c>
    </row>
    <row r="700" spans="1:1" x14ac:dyDescent="0.2">
      <c r="A700" s="162" t="s">
        <v>3536</v>
      </c>
    </row>
    <row r="701" spans="1:1" x14ac:dyDescent="0.2">
      <c r="A701" s="162" t="s">
        <v>3537</v>
      </c>
    </row>
    <row r="702" spans="1:1" x14ac:dyDescent="0.2">
      <c r="A702" s="162" t="s">
        <v>3538</v>
      </c>
    </row>
    <row r="703" spans="1:1" x14ac:dyDescent="0.2">
      <c r="A703" s="162" t="s">
        <v>3539</v>
      </c>
    </row>
    <row r="704" spans="1:1" x14ac:dyDescent="0.2">
      <c r="A704" s="162" t="s">
        <v>3540</v>
      </c>
    </row>
    <row r="705" spans="1:1" x14ac:dyDescent="0.2">
      <c r="A705" s="162" t="s">
        <v>3541</v>
      </c>
    </row>
    <row r="706" spans="1:1" x14ac:dyDescent="0.2">
      <c r="A706" s="162" t="s">
        <v>3542</v>
      </c>
    </row>
    <row r="707" spans="1:1" x14ac:dyDescent="0.2">
      <c r="A707" s="162" t="s">
        <v>3543</v>
      </c>
    </row>
    <row r="708" spans="1:1" x14ac:dyDescent="0.2">
      <c r="A708" s="162" t="s">
        <v>3544</v>
      </c>
    </row>
    <row r="709" spans="1:1" x14ac:dyDescent="0.2">
      <c r="A709" s="162" t="s">
        <v>3545</v>
      </c>
    </row>
    <row r="710" spans="1:1" x14ac:dyDescent="0.2">
      <c r="A710" s="162" t="s">
        <v>3546</v>
      </c>
    </row>
    <row r="711" spans="1:1" x14ac:dyDescent="0.2">
      <c r="A711" s="162" t="s">
        <v>3547</v>
      </c>
    </row>
    <row r="712" spans="1:1" x14ac:dyDescent="0.2">
      <c r="A712" s="162" t="s">
        <v>3548</v>
      </c>
    </row>
    <row r="713" spans="1:1" x14ac:dyDescent="0.2">
      <c r="A713" s="162" t="s">
        <v>3549</v>
      </c>
    </row>
    <row r="714" spans="1:1" x14ac:dyDescent="0.2">
      <c r="A714" s="162" t="s">
        <v>3550</v>
      </c>
    </row>
    <row r="715" spans="1:1" x14ac:dyDescent="0.2">
      <c r="A715" s="162" t="s">
        <v>3551</v>
      </c>
    </row>
    <row r="716" spans="1:1" x14ac:dyDescent="0.2">
      <c r="A716" s="162" t="s">
        <v>3552</v>
      </c>
    </row>
    <row r="717" spans="1:1" x14ac:dyDescent="0.2">
      <c r="A717" s="162" t="s">
        <v>3553</v>
      </c>
    </row>
    <row r="718" spans="1:1" x14ac:dyDescent="0.2">
      <c r="A718" s="162" t="s">
        <v>3554</v>
      </c>
    </row>
    <row r="719" spans="1:1" x14ac:dyDescent="0.2">
      <c r="A719" s="162" t="s">
        <v>3555</v>
      </c>
    </row>
    <row r="720" spans="1:1" x14ac:dyDescent="0.2">
      <c r="A720" s="162" t="s">
        <v>3556</v>
      </c>
    </row>
    <row r="721" spans="1:1" x14ac:dyDescent="0.2">
      <c r="A721" s="162" t="s">
        <v>3557</v>
      </c>
    </row>
    <row r="722" spans="1:1" x14ac:dyDescent="0.2">
      <c r="A722" s="162" t="s">
        <v>3558</v>
      </c>
    </row>
    <row r="723" spans="1:1" x14ac:dyDescent="0.2">
      <c r="A723" s="162" t="s">
        <v>3559</v>
      </c>
    </row>
    <row r="724" spans="1:1" x14ac:dyDescent="0.2">
      <c r="A724" s="162" t="s">
        <v>3560</v>
      </c>
    </row>
    <row r="725" spans="1:1" x14ac:dyDescent="0.2">
      <c r="A725" s="162" t="s">
        <v>3561</v>
      </c>
    </row>
    <row r="726" spans="1:1" x14ac:dyDescent="0.2">
      <c r="A726" s="162" t="s">
        <v>3562</v>
      </c>
    </row>
    <row r="727" spans="1:1" x14ac:dyDescent="0.2">
      <c r="A727" s="162" t="s">
        <v>3563</v>
      </c>
    </row>
    <row r="728" spans="1:1" x14ac:dyDescent="0.2">
      <c r="A728" s="162" t="s">
        <v>3564</v>
      </c>
    </row>
    <row r="729" spans="1:1" x14ac:dyDescent="0.2">
      <c r="A729" s="162" t="s">
        <v>3565</v>
      </c>
    </row>
    <row r="730" spans="1:1" x14ac:dyDescent="0.2">
      <c r="A730" s="162" t="s">
        <v>3566</v>
      </c>
    </row>
    <row r="731" spans="1:1" x14ac:dyDescent="0.2">
      <c r="A731" s="162" t="s">
        <v>3567</v>
      </c>
    </row>
    <row r="732" spans="1:1" x14ac:dyDescent="0.2">
      <c r="A732" s="162" t="s">
        <v>3568</v>
      </c>
    </row>
    <row r="733" spans="1:1" x14ac:dyDescent="0.2">
      <c r="A733" s="162" t="s">
        <v>3569</v>
      </c>
    </row>
    <row r="734" spans="1:1" x14ac:dyDescent="0.2">
      <c r="A734" s="162" t="s">
        <v>3570</v>
      </c>
    </row>
    <row r="735" spans="1:1" x14ac:dyDescent="0.2">
      <c r="A735" s="162" t="s">
        <v>3571</v>
      </c>
    </row>
    <row r="736" spans="1:1" x14ac:dyDescent="0.2">
      <c r="A736" s="162" t="s">
        <v>3572</v>
      </c>
    </row>
    <row r="737" spans="1:1" x14ac:dyDescent="0.2">
      <c r="A737" s="162" t="s">
        <v>3573</v>
      </c>
    </row>
    <row r="738" spans="1:1" x14ac:dyDescent="0.2">
      <c r="A738" s="162" t="s">
        <v>3574</v>
      </c>
    </row>
    <row r="739" spans="1:1" x14ac:dyDescent="0.2">
      <c r="A739" s="162" t="s">
        <v>3575</v>
      </c>
    </row>
    <row r="740" spans="1:1" x14ac:dyDescent="0.2">
      <c r="A740" s="162" t="s">
        <v>3576</v>
      </c>
    </row>
    <row r="741" spans="1:1" x14ac:dyDescent="0.2">
      <c r="A741" s="162" t="s">
        <v>3577</v>
      </c>
    </row>
    <row r="742" spans="1:1" x14ac:dyDescent="0.2">
      <c r="A742" s="162" t="s">
        <v>3578</v>
      </c>
    </row>
    <row r="743" spans="1:1" x14ac:dyDescent="0.2">
      <c r="A743" s="162" t="s">
        <v>3579</v>
      </c>
    </row>
    <row r="744" spans="1:1" x14ac:dyDescent="0.2">
      <c r="A744" s="162" t="s">
        <v>3580</v>
      </c>
    </row>
    <row r="745" spans="1:1" x14ac:dyDescent="0.2">
      <c r="A745" s="162" t="s">
        <v>3581</v>
      </c>
    </row>
    <row r="746" spans="1:1" x14ac:dyDescent="0.2">
      <c r="A746" s="162" t="s">
        <v>3582</v>
      </c>
    </row>
    <row r="747" spans="1:1" x14ac:dyDescent="0.2">
      <c r="A747" s="162" t="s">
        <v>3583</v>
      </c>
    </row>
    <row r="748" spans="1:1" x14ac:dyDescent="0.2">
      <c r="A748" s="162" t="s">
        <v>3584</v>
      </c>
    </row>
    <row r="749" spans="1:1" x14ac:dyDescent="0.2">
      <c r="A749" s="162" t="s">
        <v>3585</v>
      </c>
    </row>
    <row r="750" spans="1:1" x14ac:dyDescent="0.2">
      <c r="A750" s="162" t="s">
        <v>3586</v>
      </c>
    </row>
    <row r="751" spans="1:1" x14ac:dyDescent="0.2">
      <c r="A751" s="162" t="s">
        <v>3587</v>
      </c>
    </row>
    <row r="752" spans="1:1" x14ac:dyDescent="0.2">
      <c r="A752" s="162" t="s">
        <v>3588</v>
      </c>
    </row>
    <row r="753" spans="1:1" x14ac:dyDescent="0.2">
      <c r="A753" s="162" t="s">
        <v>3589</v>
      </c>
    </row>
    <row r="754" spans="1:1" x14ac:dyDescent="0.2">
      <c r="A754" s="162" t="s">
        <v>3590</v>
      </c>
    </row>
    <row r="755" spans="1:1" x14ac:dyDescent="0.2">
      <c r="A755" s="162" t="s">
        <v>3591</v>
      </c>
    </row>
    <row r="756" spans="1:1" x14ac:dyDescent="0.2">
      <c r="A756" s="162" t="s">
        <v>3592</v>
      </c>
    </row>
    <row r="757" spans="1:1" x14ac:dyDescent="0.2">
      <c r="A757" s="162" t="s">
        <v>3593</v>
      </c>
    </row>
    <row r="758" spans="1:1" x14ac:dyDescent="0.2">
      <c r="A758" s="162" t="s">
        <v>3594</v>
      </c>
    </row>
    <row r="759" spans="1:1" x14ac:dyDescent="0.2">
      <c r="A759" s="162" t="s">
        <v>3595</v>
      </c>
    </row>
    <row r="760" spans="1:1" x14ac:dyDescent="0.2">
      <c r="A760" s="162" t="s">
        <v>3596</v>
      </c>
    </row>
    <row r="761" spans="1:1" x14ac:dyDescent="0.2">
      <c r="A761" s="162" t="s">
        <v>3597</v>
      </c>
    </row>
    <row r="762" spans="1:1" x14ac:dyDescent="0.2">
      <c r="A762" s="162" t="s">
        <v>3598</v>
      </c>
    </row>
    <row r="763" spans="1:1" x14ac:dyDescent="0.2">
      <c r="A763" s="162" t="s">
        <v>3599</v>
      </c>
    </row>
    <row r="764" spans="1:1" x14ac:dyDescent="0.2">
      <c r="A764" s="162" t="s">
        <v>3600</v>
      </c>
    </row>
    <row r="765" spans="1:1" x14ac:dyDescent="0.2">
      <c r="A765" s="162" t="s">
        <v>3601</v>
      </c>
    </row>
    <row r="766" spans="1:1" x14ac:dyDescent="0.2">
      <c r="A766" s="162" t="s">
        <v>3602</v>
      </c>
    </row>
    <row r="767" spans="1:1" x14ac:dyDescent="0.2">
      <c r="A767" s="162" t="s">
        <v>3603</v>
      </c>
    </row>
    <row r="768" spans="1:1" x14ac:dyDescent="0.2">
      <c r="A768" s="162" t="s">
        <v>3604</v>
      </c>
    </row>
    <row r="769" spans="1:1" x14ac:dyDescent="0.2">
      <c r="A769" s="162" t="s">
        <v>3605</v>
      </c>
    </row>
    <row r="770" spans="1:1" x14ac:dyDescent="0.2">
      <c r="A770" s="162" t="s">
        <v>3606</v>
      </c>
    </row>
    <row r="771" spans="1:1" x14ac:dyDescent="0.2">
      <c r="A771" s="162" t="s">
        <v>3607</v>
      </c>
    </row>
    <row r="772" spans="1:1" x14ac:dyDescent="0.2">
      <c r="A772" s="162" t="s">
        <v>3608</v>
      </c>
    </row>
    <row r="773" spans="1:1" x14ac:dyDescent="0.2">
      <c r="A773" s="162" t="s">
        <v>3609</v>
      </c>
    </row>
    <row r="774" spans="1:1" x14ac:dyDescent="0.2">
      <c r="A774" s="162" t="s">
        <v>3610</v>
      </c>
    </row>
    <row r="775" spans="1:1" x14ac:dyDescent="0.2">
      <c r="A775" s="162" t="s">
        <v>3611</v>
      </c>
    </row>
    <row r="776" spans="1:1" x14ac:dyDescent="0.2">
      <c r="A776" s="162" t="s">
        <v>3612</v>
      </c>
    </row>
    <row r="777" spans="1:1" x14ac:dyDescent="0.2">
      <c r="A777" s="162" t="s">
        <v>3613</v>
      </c>
    </row>
    <row r="778" spans="1:1" x14ac:dyDescent="0.2">
      <c r="A778" s="162" t="s">
        <v>3614</v>
      </c>
    </row>
    <row r="779" spans="1:1" x14ac:dyDescent="0.2">
      <c r="A779" s="162" t="s">
        <v>3615</v>
      </c>
    </row>
    <row r="780" spans="1:1" x14ac:dyDescent="0.2">
      <c r="A780" s="162" t="s">
        <v>3616</v>
      </c>
    </row>
    <row r="781" spans="1:1" x14ac:dyDescent="0.2">
      <c r="A781" s="162" t="s">
        <v>3617</v>
      </c>
    </row>
    <row r="782" spans="1:1" x14ac:dyDescent="0.2">
      <c r="A782" s="162" t="s">
        <v>3618</v>
      </c>
    </row>
    <row r="783" spans="1:1" x14ac:dyDescent="0.2">
      <c r="A783" s="162" t="s">
        <v>3619</v>
      </c>
    </row>
    <row r="784" spans="1:1" x14ac:dyDescent="0.2">
      <c r="A784" s="162" t="s">
        <v>3620</v>
      </c>
    </row>
    <row r="785" spans="1:1" x14ac:dyDescent="0.2">
      <c r="A785" s="162" t="s">
        <v>3621</v>
      </c>
    </row>
    <row r="786" spans="1:1" x14ac:dyDescent="0.2">
      <c r="A786" s="162" t="s">
        <v>3622</v>
      </c>
    </row>
    <row r="787" spans="1:1" x14ac:dyDescent="0.2">
      <c r="A787" s="162" t="s">
        <v>3623</v>
      </c>
    </row>
    <row r="788" spans="1:1" x14ac:dyDescent="0.2">
      <c r="A788" s="162" t="s">
        <v>3624</v>
      </c>
    </row>
    <row r="789" spans="1:1" x14ac:dyDescent="0.2">
      <c r="A789" s="162" t="s">
        <v>3625</v>
      </c>
    </row>
    <row r="790" spans="1:1" x14ac:dyDescent="0.2">
      <c r="A790" s="162" t="s">
        <v>3626</v>
      </c>
    </row>
    <row r="791" spans="1:1" x14ac:dyDescent="0.2">
      <c r="A791" s="162" t="s">
        <v>3627</v>
      </c>
    </row>
    <row r="792" spans="1:1" x14ac:dyDescent="0.2">
      <c r="A792" s="162" t="s">
        <v>3628</v>
      </c>
    </row>
    <row r="793" spans="1:1" x14ac:dyDescent="0.2">
      <c r="A793" s="162" t="s">
        <v>3629</v>
      </c>
    </row>
    <row r="794" spans="1:1" x14ac:dyDescent="0.2">
      <c r="A794" s="162" t="s">
        <v>3630</v>
      </c>
    </row>
    <row r="795" spans="1:1" x14ac:dyDescent="0.2">
      <c r="A795" s="162" t="s">
        <v>3631</v>
      </c>
    </row>
    <row r="796" spans="1:1" x14ac:dyDescent="0.2">
      <c r="A796" s="162" t="s">
        <v>3632</v>
      </c>
    </row>
    <row r="797" spans="1:1" x14ac:dyDescent="0.2">
      <c r="A797" s="162" t="s">
        <v>3633</v>
      </c>
    </row>
    <row r="798" spans="1:1" x14ac:dyDescent="0.2">
      <c r="A798" s="162" t="s">
        <v>3634</v>
      </c>
    </row>
    <row r="799" spans="1:1" x14ac:dyDescent="0.2">
      <c r="A799" s="162" t="s">
        <v>3635</v>
      </c>
    </row>
    <row r="800" spans="1:1" x14ac:dyDescent="0.2">
      <c r="A800" s="162" t="s">
        <v>3636</v>
      </c>
    </row>
    <row r="801" spans="1:1" x14ac:dyDescent="0.2">
      <c r="A801" s="162" t="s">
        <v>3637</v>
      </c>
    </row>
    <row r="802" spans="1:1" x14ac:dyDescent="0.2">
      <c r="A802" s="162" t="s">
        <v>3638</v>
      </c>
    </row>
    <row r="803" spans="1:1" x14ac:dyDescent="0.2">
      <c r="A803" s="162" t="s">
        <v>3639</v>
      </c>
    </row>
    <row r="804" spans="1:1" x14ac:dyDescent="0.2">
      <c r="A804" s="162" t="s">
        <v>3640</v>
      </c>
    </row>
    <row r="805" spans="1:1" x14ac:dyDescent="0.2">
      <c r="A805" s="162" t="s">
        <v>3641</v>
      </c>
    </row>
    <row r="806" spans="1:1" x14ac:dyDescent="0.2">
      <c r="A806" s="162" t="s">
        <v>3642</v>
      </c>
    </row>
    <row r="807" spans="1:1" x14ac:dyDescent="0.2">
      <c r="A807" s="162" t="s">
        <v>3643</v>
      </c>
    </row>
    <row r="808" spans="1:1" x14ac:dyDescent="0.2">
      <c r="A808" s="162" t="s">
        <v>3644</v>
      </c>
    </row>
    <row r="809" spans="1:1" x14ac:dyDescent="0.2">
      <c r="A809" s="162" t="s">
        <v>3645</v>
      </c>
    </row>
    <row r="810" spans="1:1" x14ac:dyDescent="0.2">
      <c r="A810" s="162" t="s">
        <v>3646</v>
      </c>
    </row>
    <row r="811" spans="1:1" x14ac:dyDescent="0.2">
      <c r="A811" s="162" t="s">
        <v>3647</v>
      </c>
    </row>
    <row r="812" spans="1:1" x14ac:dyDescent="0.2">
      <c r="A812" s="162" t="s">
        <v>3648</v>
      </c>
    </row>
    <row r="813" spans="1:1" x14ac:dyDescent="0.2">
      <c r="A813" s="162" t="s">
        <v>3649</v>
      </c>
    </row>
    <row r="814" spans="1:1" x14ac:dyDescent="0.2">
      <c r="A814" s="162" t="s">
        <v>3650</v>
      </c>
    </row>
    <row r="815" spans="1:1" x14ac:dyDescent="0.2">
      <c r="A815" s="162" t="s">
        <v>3651</v>
      </c>
    </row>
    <row r="816" spans="1:1" x14ac:dyDescent="0.2">
      <c r="A816" s="162" t="s">
        <v>3652</v>
      </c>
    </row>
    <row r="817" spans="1:1" x14ac:dyDescent="0.2">
      <c r="A817" s="162" t="s">
        <v>3653</v>
      </c>
    </row>
    <row r="818" spans="1:1" x14ac:dyDescent="0.2">
      <c r="A818" s="162" t="s">
        <v>3654</v>
      </c>
    </row>
    <row r="819" spans="1:1" x14ac:dyDescent="0.2">
      <c r="A819" s="162" t="s">
        <v>3655</v>
      </c>
    </row>
    <row r="820" spans="1:1" x14ac:dyDescent="0.2">
      <c r="A820" s="162" t="s">
        <v>3656</v>
      </c>
    </row>
    <row r="821" spans="1:1" x14ac:dyDescent="0.2">
      <c r="A821" s="162" t="s">
        <v>3657</v>
      </c>
    </row>
    <row r="822" spans="1:1" x14ac:dyDescent="0.2">
      <c r="A822" s="162" t="s">
        <v>3658</v>
      </c>
    </row>
    <row r="823" spans="1:1" x14ac:dyDescent="0.2">
      <c r="A823" s="162" t="s">
        <v>3659</v>
      </c>
    </row>
    <row r="824" spans="1:1" x14ac:dyDescent="0.2">
      <c r="A824" s="162" t="s">
        <v>3660</v>
      </c>
    </row>
    <row r="825" spans="1:1" x14ac:dyDescent="0.2">
      <c r="A825" s="162" t="s">
        <v>3661</v>
      </c>
    </row>
    <row r="826" spans="1:1" x14ac:dyDescent="0.2">
      <c r="A826" s="162" t="s">
        <v>3662</v>
      </c>
    </row>
    <row r="827" spans="1:1" x14ac:dyDescent="0.2">
      <c r="A827" s="162" t="s">
        <v>3663</v>
      </c>
    </row>
    <row r="828" spans="1:1" x14ac:dyDescent="0.2">
      <c r="A828" s="162" t="s">
        <v>3664</v>
      </c>
    </row>
    <row r="829" spans="1:1" x14ac:dyDescent="0.2">
      <c r="A829" s="162" t="s">
        <v>3665</v>
      </c>
    </row>
    <row r="830" spans="1:1" x14ac:dyDescent="0.2">
      <c r="A830" s="162" t="s">
        <v>3666</v>
      </c>
    </row>
    <row r="831" spans="1:1" x14ac:dyDescent="0.2">
      <c r="A831" s="162" t="s">
        <v>3667</v>
      </c>
    </row>
    <row r="832" spans="1:1" x14ac:dyDescent="0.2">
      <c r="A832" s="162" t="s">
        <v>3668</v>
      </c>
    </row>
    <row r="833" spans="1:1" x14ac:dyDescent="0.2">
      <c r="A833" s="162" t="s">
        <v>3669</v>
      </c>
    </row>
    <row r="834" spans="1:1" x14ac:dyDescent="0.2">
      <c r="A834" s="162" t="s">
        <v>3670</v>
      </c>
    </row>
    <row r="835" spans="1:1" x14ac:dyDescent="0.2">
      <c r="A835" s="162" t="s">
        <v>3671</v>
      </c>
    </row>
    <row r="836" spans="1:1" x14ac:dyDescent="0.2">
      <c r="A836" s="162" t="s">
        <v>3672</v>
      </c>
    </row>
    <row r="837" spans="1:1" x14ac:dyDescent="0.2">
      <c r="A837" s="162" t="s">
        <v>3673</v>
      </c>
    </row>
    <row r="838" spans="1:1" x14ac:dyDescent="0.2">
      <c r="A838" s="162" t="s">
        <v>3674</v>
      </c>
    </row>
    <row r="839" spans="1:1" x14ac:dyDescent="0.2">
      <c r="A839" s="162" t="s">
        <v>3675</v>
      </c>
    </row>
    <row r="840" spans="1:1" x14ac:dyDescent="0.2">
      <c r="A840" s="162" t="s">
        <v>3676</v>
      </c>
    </row>
    <row r="841" spans="1:1" x14ac:dyDescent="0.2">
      <c r="A841" s="162" t="s">
        <v>3677</v>
      </c>
    </row>
    <row r="842" spans="1:1" x14ac:dyDescent="0.2">
      <c r="A842" s="162" t="s">
        <v>3678</v>
      </c>
    </row>
    <row r="843" spans="1:1" x14ac:dyDescent="0.2">
      <c r="A843" s="162" t="s">
        <v>3679</v>
      </c>
    </row>
    <row r="844" spans="1:1" x14ac:dyDescent="0.2">
      <c r="A844" s="162" t="s">
        <v>3680</v>
      </c>
    </row>
    <row r="845" spans="1:1" x14ac:dyDescent="0.2">
      <c r="A845" s="162" t="s">
        <v>3681</v>
      </c>
    </row>
    <row r="846" spans="1:1" x14ac:dyDescent="0.2">
      <c r="A846" s="162" t="s">
        <v>3682</v>
      </c>
    </row>
    <row r="847" spans="1:1" x14ac:dyDescent="0.2">
      <c r="A847" s="162" t="s">
        <v>3683</v>
      </c>
    </row>
    <row r="848" spans="1:1" x14ac:dyDescent="0.2">
      <c r="A848" s="162" t="s">
        <v>3684</v>
      </c>
    </row>
    <row r="849" spans="1:1" x14ac:dyDescent="0.2">
      <c r="A849" s="162" t="s">
        <v>3685</v>
      </c>
    </row>
    <row r="850" spans="1:1" x14ac:dyDescent="0.2">
      <c r="A850" s="162" t="s">
        <v>3686</v>
      </c>
    </row>
    <row r="851" spans="1:1" x14ac:dyDescent="0.2">
      <c r="A851" s="162" t="s">
        <v>3687</v>
      </c>
    </row>
    <row r="852" spans="1:1" x14ac:dyDescent="0.2">
      <c r="A852" s="162" t="s">
        <v>3688</v>
      </c>
    </row>
    <row r="853" spans="1:1" x14ac:dyDescent="0.2">
      <c r="A853" s="162" t="s">
        <v>3689</v>
      </c>
    </row>
    <row r="854" spans="1:1" x14ac:dyDescent="0.2">
      <c r="A854" s="162" t="s">
        <v>3690</v>
      </c>
    </row>
    <row r="855" spans="1:1" x14ac:dyDescent="0.2">
      <c r="A855" s="162" t="s">
        <v>3691</v>
      </c>
    </row>
    <row r="856" spans="1:1" x14ac:dyDescent="0.2">
      <c r="A856" s="162" t="s">
        <v>3692</v>
      </c>
    </row>
    <row r="857" spans="1:1" x14ac:dyDescent="0.2">
      <c r="A857" s="162" t="s">
        <v>3693</v>
      </c>
    </row>
    <row r="858" spans="1:1" x14ac:dyDescent="0.2">
      <c r="A858" s="162" t="s">
        <v>3694</v>
      </c>
    </row>
    <row r="859" spans="1:1" x14ac:dyDescent="0.2">
      <c r="A859" s="162" t="s">
        <v>3695</v>
      </c>
    </row>
    <row r="860" spans="1:1" x14ac:dyDescent="0.2">
      <c r="A860" s="162" t="s">
        <v>3696</v>
      </c>
    </row>
    <row r="861" spans="1:1" x14ac:dyDescent="0.2">
      <c r="A861" s="162" t="s">
        <v>3697</v>
      </c>
    </row>
    <row r="862" spans="1:1" x14ac:dyDescent="0.2">
      <c r="A862" s="162" t="s">
        <v>3698</v>
      </c>
    </row>
    <row r="863" spans="1:1" x14ac:dyDescent="0.2">
      <c r="A863" s="162" t="s">
        <v>3699</v>
      </c>
    </row>
    <row r="864" spans="1:1" x14ac:dyDescent="0.2">
      <c r="A864" s="162" t="s">
        <v>3700</v>
      </c>
    </row>
    <row r="865" spans="1:1" x14ac:dyDescent="0.2">
      <c r="A865" s="162" t="s">
        <v>3701</v>
      </c>
    </row>
    <row r="866" spans="1:1" x14ac:dyDescent="0.2">
      <c r="A866" s="162" t="s">
        <v>3702</v>
      </c>
    </row>
    <row r="867" spans="1:1" x14ac:dyDescent="0.2">
      <c r="A867" s="162" t="s">
        <v>3703</v>
      </c>
    </row>
    <row r="868" spans="1:1" x14ac:dyDescent="0.2">
      <c r="A868" s="162" t="s">
        <v>3704</v>
      </c>
    </row>
    <row r="869" spans="1:1" x14ac:dyDescent="0.2">
      <c r="A869" s="162" t="s">
        <v>3705</v>
      </c>
    </row>
    <row r="870" spans="1:1" x14ac:dyDescent="0.2">
      <c r="A870" s="162" t="s">
        <v>3706</v>
      </c>
    </row>
    <row r="871" spans="1:1" x14ac:dyDescent="0.2">
      <c r="A871" s="162" t="s">
        <v>3707</v>
      </c>
    </row>
    <row r="872" spans="1:1" x14ac:dyDescent="0.2">
      <c r="A872" s="162" t="s">
        <v>3708</v>
      </c>
    </row>
    <row r="873" spans="1:1" x14ac:dyDescent="0.2">
      <c r="A873" s="162" t="s">
        <v>3709</v>
      </c>
    </row>
    <row r="874" spans="1:1" x14ac:dyDescent="0.2">
      <c r="A874" s="162" t="s">
        <v>3710</v>
      </c>
    </row>
    <row r="875" spans="1:1" x14ac:dyDescent="0.2">
      <c r="A875" s="162" t="s">
        <v>3711</v>
      </c>
    </row>
    <row r="876" spans="1:1" x14ac:dyDescent="0.2">
      <c r="A876" s="162" t="s">
        <v>3712</v>
      </c>
    </row>
    <row r="877" spans="1:1" x14ac:dyDescent="0.2">
      <c r="A877" s="162" t="s">
        <v>3713</v>
      </c>
    </row>
    <row r="878" spans="1:1" x14ac:dyDescent="0.2">
      <c r="A878" s="162" t="s">
        <v>3714</v>
      </c>
    </row>
    <row r="879" spans="1:1" x14ac:dyDescent="0.2">
      <c r="A879" s="162" t="s">
        <v>3715</v>
      </c>
    </row>
    <row r="880" spans="1:1" x14ac:dyDescent="0.2">
      <c r="A880" s="162" t="s">
        <v>3716</v>
      </c>
    </row>
    <row r="881" spans="1:1" x14ac:dyDescent="0.2">
      <c r="A881" s="162" t="s">
        <v>3717</v>
      </c>
    </row>
    <row r="882" spans="1:1" x14ac:dyDescent="0.2">
      <c r="A882" s="162" t="s">
        <v>3718</v>
      </c>
    </row>
    <row r="883" spans="1:1" x14ac:dyDescent="0.2">
      <c r="A883" s="162" t="s">
        <v>3719</v>
      </c>
    </row>
    <row r="884" spans="1:1" x14ac:dyDescent="0.2">
      <c r="A884" s="162" t="s">
        <v>3720</v>
      </c>
    </row>
    <row r="885" spans="1:1" x14ac:dyDescent="0.2">
      <c r="A885" s="162" t="s">
        <v>3721</v>
      </c>
    </row>
    <row r="886" spans="1:1" x14ac:dyDescent="0.2">
      <c r="A886" s="162" t="s">
        <v>3722</v>
      </c>
    </row>
    <row r="887" spans="1:1" x14ac:dyDescent="0.2">
      <c r="A887" s="162" t="s">
        <v>3723</v>
      </c>
    </row>
    <row r="888" spans="1:1" x14ac:dyDescent="0.2">
      <c r="A888" s="162" t="s">
        <v>3724</v>
      </c>
    </row>
    <row r="889" spans="1:1" x14ac:dyDescent="0.2">
      <c r="A889" s="162" t="s">
        <v>3725</v>
      </c>
    </row>
    <row r="890" spans="1:1" x14ac:dyDescent="0.2">
      <c r="A890" s="162" t="s">
        <v>3726</v>
      </c>
    </row>
    <row r="891" spans="1:1" x14ac:dyDescent="0.2">
      <c r="A891" s="162" t="s">
        <v>3727</v>
      </c>
    </row>
    <row r="892" spans="1:1" x14ac:dyDescent="0.2">
      <c r="A892" s="162" t="s">
        <v>3728</v>
      </c>
    </row>
    <row r="893" spans="1:1" x14ac:dyDescent="0.2">
      <c r="A893" s="162" t="s">
        <v>3729</v>
      </c>
    </row>
    <row r="894" spans="1:1" x14ac:dyDescent="0.2">
      <c r="A894" s="162" t="s">
        <v>3730</v>
      </c>
    </row>
    <row r="895" spans="1:1" x14ac:dyDescent="0.2">
      <c r="A895" s="162" t="s">
        <v>3731</v>
      </c>
    </row>
    <row r="896" spans="1:1" x14ac:dyDescent="0.2">
      <c r="A896" s="162" t="s">
        <v>3732</v>
      </c>
    </row>
    <row r="897" spans="1:1" x14ac:dyDescent="0.2">
      <c r="A897" s="162" t="s">
        <v>3733</v>
      </c>
    </row>
    <row r="898" spans="1:1" x14ac:dyDescent="0.2">
      <c r="A898" s="162" t="s">
        <v>3734</v>
      </c>
    </row>
    <row r="899" spans="1:1" x14ac:dyDescent="0.2">
      <c r="A899" s="162" t="s">
        <v>3735</v>
      </c>
    </row>
    <row r="900" spans="1:1" x14ac:dyDescent="0.2">
      <c r="A900" s="162" t="s">
        <v>3736</v>
      </c>
    </row>
    <row r="901" spans="1:1" x14ac:dyDescent="0.2">
      <c r="A901" s="162" t="s">
        <v>3737</v>
      </c>
    </row>
    <row r="902" spans="1:1" x14ac:dyDescent="0.2">
      <c r="A902" s="162" t="s">
        <v>3738</v>
      </c>
    </row>
    <row r="903" spans="1:1" x14ac:dyDescent="0.2">
      <c r="A903" s="162" t="s">
        <v>3739</v>
      </c>
    </row>
    <row r="904" spans="1:1" x14ac:dyDescent="0.2">
      <c r="A904" s="162" t="s">
        <v>3740</v>
      </c>
    </row>
    <row r="905" spans="1:1" x14ac:dyDescent="0.2">
      <c r="A905" s="162" t="s">
        <v>3741</v>
      </c>
    </row>
    <row r="906" spans="1:1" x14ac:dyDescent="0.2">
      <c r="A906" s="162" t="s">
        <v>3742</v>
      </c>
    </row>
    <row r="907" spans="1:1" x14ac:dyDescent="0.2">
      <c r="A907" s="162" t="s">
        <v>3743</v>
      </c>
    </row>
    <row r="908" spans="1:1" x14ac:dyDescent="0.2">
      <c r="A908" s="162" t="s">
        <v>3744</v>
      </c>
    </row>
    <row r="909" spans="1:1" x14ac:dyDescent="0.2">
      <c r="A909" s="162" t="s">
        <v>3745</v>
      </c>
    </row>
    <row r="910" spans="1:1" x14ac:dyDescent="0.2">
      <c r="A910" s="162" t="s">
        <v>3746</v>
      </c>
    </row>
    <row r="911" spans="1:1" x14ac:dyDescent="0.2">
      <c r="A911" s="162" t="s">
        <v>3747</v>
      </c>
    </row>
    <row r="912" spans="1:1" x14ac:dyDescent="0.2">
      <c r="A912" s="162" t="s">
        <v>3748</v>
      </c>
    </row>
    <row r="913" spans="1:1" x14ac:dyDescent="0.2">
      <c r="A913" s="162" t="s">
        <v>3749</v>
      </c>
    </row>
    <row r="914" spans="1:1" x14ac:dyDescent="0.2">
      <c r="A914" s="162" t="s">
        <v>3750</v>
      </c>
    </row>
    <row r="915" spans="1:1" x14ac:dyDescent="0.2">
      <c r="A915" s="162" t="s">
        <v>3751</v>
      </c>
    </row>
    <row r="916" spans="1:1" x14ac:dyDescent="0.2">
      <c r="A916" s="162" t="s">
        <v>3752</v>
      </c>
    </row>
    <row r="917" spans="1:1" x14ac:dyDescent="0.2">
      <c r="A917" s="162" t="s">
        <v>3753</v>
      </c>
    </row>
    <row r="918" spans="1:1" x14ac:dyDescent="0.2">
      <c r="A918" s="162" t="s">
        <v>3754</v>
      </c>
    </row>
    <row r="919" spans="1:1" x14ac:dyDescent="0.2">
      <c r="A919" s="162" t="s">
        <v>3755</v>
      </c>
    </row>
    <row r="920" spans="1:1" x14ac:dyDescent="0.2">
      <c r="A920" s="162" t="s">
        <v>3756</v>
      </c>
    </row>
    <row r="921" spans="1:1" x14ac:dyDescent="0.2">
      <c r="A921" s="162" t="s">
        <v>3757</v>
      </c>
    </row>
    <row r="922" spans="1:1" x14ac:dyDescent="0.2">
      <c r="A922" s="162" t="s">
        <v>3758</v>
      </c>
    </row>
    <row r="923" spans="1:1" x14ac:dyDescent="0.2">
      <c r="A923" s="162" t="s">
        <v>3759</v>
      </c>
    </row>
    <row r="924" spans="1:1" x14ac:dyDescent="0.2">
      <c r="A924" s="162" t="s">
        <v>3760</v>
      </c>
    </row>
    <row r="925" spans="1:1" x14ac:dyDescent="0.2">
      <c r="A925" s="162" t="s">
        <v>3761</v>
      </c>
    </row>
    <row r="926" spans="1:1" x14ac:dyDescent="0.2">
      <c r="A926" s="162" t="s">
        <v>3762</v>
      </c>
    </row>
    <row r="927" spans="1:1" x14ac:dyDescent="0.2">
      <c r="A927" s="162" t="s">
        <v>3763</v>
      </c>
    </row>
    <row r="928" spans="1:1" x14ac:dyDescent="0.2">
      <c r="A928" s="162" t="s">
        <v>3764</v>
      </c>
    </row>
    <row r="929" spans="1:1" x14ac:dyDescent="0.2">
      <c r="A929" s="162" t="s">
        <v>3765</v>
      </c>
    </row>
    <row r="930" spans="1:1" x14ac:dyDescent="0.2">
      <c r="A930" s="162" t="s">
        <v>3766</v>
      </c>
    </row>
    <row r="931" spans="1:1" x14ac:dyDescent="0.2">
      <c r="A931" s="162" t="s">
        <v>3767</v>
      </c>
    </row>
    <row r="932" spans="1:1" x14ac:dyDescent="0.2">
      <c r="A932" s="162" t="s">
        <v>3768</v>
      </c>
    </row>
    <row r="933" spans="1:1" x14ac:dyDescent="0.2">
      <c r="A933" s="162" t="s">
        <v>3769</v>
      </c>
    </row>
    <row r="934" spans="1:1" x14ac:dyDescent="0.2">
      <c r="A934" s="162" t="s">
        <v>3770</v>
      </c>
    </row>
    <row r="935" spans="1:1" x14ac:dyDescent="0.2">
      <c r="A935" s="162" t="s">
        <v>3771</v>
      </c>
    </row>
    <row r="936" spans="1:1" x14ac:dyDescent="0.2">
      <c r="A936" s="162" t="s">
        <v>3772</v>
      </c>
    </row>
    <row r="937" spans="1:1" x14ac:dyDescent="0.2">
      <c r="A937" s="162" t="s">
        <v>3773</v>
      </c>
    </row>
    <row r="938" spans="1:1" x14ac:dyDescent="0.2">
      <c r="A938" s="162" t="s">
        <v>3774</v>
      </c>
    </row>
    <row r="939" spans="1:1" x14ac:dyDescent="0.2">
      <c r="A939" s="162" t="s">
        <v>3775</v>
      </c>
    </row>
    <row r="940" spans="1:1" x14ac:dyDescent="0.2">
      <c r="A940" s="162" t="s">
        <v>3776</v>
      </c>
    </row>
    <row r="941" spans="1:1" x14ac:dyDescent="0.2">
      <c r="A941" s="162" t="s">
        <v>3777</v>
      </c>
    </row>
    <row r="942" spans="1:1" x14ac:dyDescent="0.2">
      <c r="A942" s="162" t="s">
        <v>3778</v>
      </c>
    </row>
    <row r="943" spans="1:1" x14ac:dyDescent="0.2">
      <c r="A943" s="162" t="s">
        <v>3779</v>
      </c>
    </row>
    <row r="944" spans="1:1" x14ac:dyDescent="0.2">
      <c r="A944" s="162" t="s">
        <v>3780</v>
      </c>
    </row>
    <row r="945" spans="1:1" x14ac:dyDescent="0.2">
      <c r="A945" s="162" t="s">
        <v>3781</v>
      </c>
    </row>
    <row r="946" spans="1:1" x14ac:dyDescent="0.2">
      <c r="A946" s="162" t="s">
        <v>3782</v>
      </c>
    </row>
    <row r="947" spans="1:1" x14ac:dyDescent="0.2">
      <c r="A947" s="162" t="s">
        <v>3783</v>
      </c>
    </row>
    <row r="948" spans="1:1" x14ac:dyDescent="0.2">
      <c r="A948" s="162" t="s">
        <v>3784</v>
      </c>
    </row>
    <row r="949" spans="1:1" x14ac:dyDescent="0.2">
      <c r="A949" s="162" t="s">
        <v>3785</v>
      </c>
    </row>
    <row r="950" spans="1:1" x14ac:dyDescent="0.2">
      <c r="A950" s="162" t="s">
        <v>3786</v>
      </c>
    </row>
    <row r="951" spans="1:1" x14ac:dyDescent="0.2">
      <c r="A951" s="162" t="s">
        <v>3787</v>
      </c>
    </row>
    <row r="952" spans="1:1" x14ac:dyDescent="0.2">
      <c r="A952" s="162" t="s">
        <v>3788</v>
      </c>
    </row>
    <row r="953" spans="1:1" x14ac:dyDescent="0.2">
      <c r="A953" s="162" t="s">
        <v>3789</v>
      </c>
    </row>
    <row r="954" spans="1:1" x14ac:dyDescent="0.2">
      <c r="A954" s="162" t="s">
        <v>3790</v>
      </c>
    </row>
    <row r="955" spans="1:1" x14ac:dyDescent="0.2">
      <c r="A955" s="162" t="s">
        <v>3791</v>
      </c>
    </row>
    <row r="956" spans="1:1" x14ac:dyDescent="0.2">
      <c r="A956" s="162" t="s">
        <v>3792</v>
      </c>
    </row>
    <row r="957" spans="1:1" x14ac:dyDescent="0.2">
      <c r="A957" s="162" t="s">
        <v>3793</v>
      </c>
    </row>
    <row r="958" spans="1:1" x14ac:dyDescent="0.2">
      <c r="A958" s="162" t="s">
        <v>3794</v>
      </c>
    </row>
    <row r="959" spans="1:1" x14ac:dyDescent="0.2">
      <c r="A959" s="162" t="s">
        <v>3795</v>
      </c>
    </row>
    <row r="960" spans="1:1" x14ac:dyDescent="0.2">
      <c r="A960" s="162" t="s">
        <v>3796</v>
      </c>
    </row>
    <row r="961" spans="1:1" x14ac:dyDescent="0.2">
      <c r="A961" s="162" t="s">
        <v>3797</v>
      </c>
    </row>
    <row r="962" spans="1:1" x14ac:dyDescent="0.2">
      <c r="A962" s="162" t="s">
        <v>3798</v>
      </c>
    </row>
    <row r="963" spans="1:1" x14ac:dyDescent="0.2">
      <c r="A963" s="162" t="s">
        <v>3799</v>
      </c>
    </row>
    <row r="964" spans="1:1" x14ac:dyDescent="0.2">
      <c r="A964" s="162" t="s">
        <v>3800</v>
      </c>
    </row>
    <row r="965" spans="1:1" x14ac:dyDescent="0.2">
      <c r="A965" s="162" t="s">
        <v>3801</v>
      </c>
    </row>
    <row r="966" spans="1:1" x14ac:dyDescent="0.2">
      <c r="A966" s="162" t="s">
        <v>3802</v>
      </c>
    </row>
    <row r="967" spans="1:1" x14ac:dyDescent="0.2">
      <c r="A967" s="162" t="s">
        <v>3803</v>
      </c>
    </row>
    <row r="968" spans="1:1" x14ac:dyDescent="0.2">
      <c r="A968" s="162" t="s">
        <v>3804</v>
      </c>
    </row>
    <row r="969" spans="1:1" x14ac:dyDescent="0.2">
      <c r="A969" s="162" t="s">
        <v>3805</v>
      </c>
    </row>
    <row r="970" spans="1:1" x14ac:dyDescent="0.2">
      <c r="A970" s="162" t="s">
        <v>3806</v>
      </c>
    </row>
    <row r="971" spans="1:1" x14ac:dyDescent="0.2">
      <c r="A971" s="162" t="s">
        <v>3807</v>
      </c>
    </row>
    <row r="972" spans="1:1" x14ac:dyDescent="0.2">
      <c r="A972" s="162" t="s">
        <v>3808</v>
      </c>
    </row>
    <row r="973" spans="1:1" x14ac:dyDescent="0.2">
      <c r="A973" s="162" t="s">
        <v>3809</v>
      </c>
    </row>
    <row r="974" spans="1:1" x14ac:dyDescent="0.2">
      <c r="A974" s="162" t="s">
        <v>3810</v>
      </c>
    </row>
    <row r="975" spans="1:1" x14ac:dyDescent="0.2">
      <c r="A975" s="162" t="s">
        <v>3811</v>
      </c>
    </row>
    <row r="976" spans="1:1" x14ac:dyDescent="0.2">
      <c r="A976" s="162" t="s">
        <v>3812</v>
      </c>
    </row>
    <row r="977" spans="1:1" x14ac:dyDescent="0.2">
      <c r="A977" s="162" t="s">
        <v>3813</v>
      </c>
    </row>
    <row r="978" spans="1:1" x14ac:dyDescent="0.2">
      <c r="A978" s="162" t="s">
        <v>3814</v>
      </c>
    </row>
    <row r="979" spans="1:1" x14ac:dyDescent="0.2">
      <c r="A979" s="162" t="s">
        <v>3815</v>
      </c>
    </row>
    <row r="980" spans="1:1" x14ac:dyDescent="0.2">
      <c r="A980" s="162" t="s">
        <v>3816</v>
      </c>
    </row>
    <row r="981" spans="1:1" x14ac:dyDescent="0.2">
      <c r="A981" s="162" t="s">
        <v>3817</v>
      </c>
    </row>
    <row r="982" spans="1:1" x14ac:dyDescent="0.2">
      <c r="A982" s="162" t="s">
        <v>3818</v>
      </c>
    </row>
    <row r="983" spans="1:1" x14ac:dyDescent="0.2">
      <c r="A983" s="162" t="s">
        <v>3819</v>
      </c>
    </row>
    <row r="984" spans="1:1" x14ac:dyDescent="0.2">
      <c r="A984" s="162" t="s">
        <v>3820</v>
      </c>
    </row>
    <row r="985" spans="1:1" x14ac:dyDescent="0.2">
      <c r="A985" s="162" t="s">
        <v>3821</v>
      </c>
    </row>
    <row r="986" spans="1:1" x14ac:dyDescent="0.2">
      <c r="A986" s="162" t="s">
        <v>3822</v>
      </c>
    </row>
    <row r="987" spans="1:1" x14ac:dyDescent="0.2">
      <c r="A987" s="162" t="s">
        <v>3823</v>
      </c>
    </row>
    <row r="988" spans="1:1" x14ac:dyDescent="0.2">
      <c r="A988" s="162" t="s">
        <v>3824</v>
      </c>
    </row>
    <row r="989" spans="1:1" x14ac:dyDescent="0.2">
      <c r="A989" s="162" t="s">
        <v>3825</v>
      </c>
    </row>
    <row r="990" spans="1:1" x14ac:dyDescent="0.2">
      <c r="A990" s="162" t="s">
        <v>3826</v>
      </c>
    </row>
    <row r="991" spans="1:1" x14ac:dyDescent="0.2">
      <c r="A991" s="162" t="s">
        <v>3827</v>
      </c>
    </row>
    <row r="992" spans="1:1" x14ac:dyDescent="0.2">
      <c r="A992" s="162" t="s">
        <v>3828</v>
      </c>
    </row>
    <row r="993" spans="1:1" x14ac:dyDescent="0.2">
      <c r="A993" s="162" t="s">
        <v>3829</v>
      </c>
    </row>
    <row r="994" spans="1:1" x14ac:dyDescent="0.2">
      <c r="A994" s="162" t="s">
        <v>3830</v>
      </c>
    </row>
    <row r="995" spans="1:1" x14ac:dyDescent="0.2">
      <c r="A995" s="162" t="s">
        <v>3831</v>
      </c>
    </row>
    <row r="996" spans="1:1" x14ac:dyDescent="0.2">
      <c r="A996" s="162" t="s">
        <v>3832</v>
      </c>
    </row>
    <row r="997" spans="1:1" x14ac:dyDescent="0.2">
      <c r="A997" s="162" t="s">
        <v>3833</v>
      </c>
    </row>
    <row r="998" spans="1:1" x14ac:dyDescent="0.2">
      <c r="A998" s="162" t="s">
        <v>3834</v>
      </c>
    </row>
    <row r="999" spans="1:1" x14ac:dyDescent="0.2">
      <c r="A999" s="162" t="s">
        <v>3835</v>
      </c>
    </row>
    <row r="1000" spans="1:1" x14ac:dyDescent="0.2">
      <c r="A1000" s="162" t="s">
        <v>3836</v>
      </c>
    </row>
    <row r="1001" spans="1:1" x14ac:dyDescent="0.2">
      <c r="A1001" s="162" t="s">
        <v>3837</v>
      </c>
    </row>
    <row r="1002" spans="1:1" x14ac:dyDescent="0.2">
      <c r="A1002" s="162" t="s">
        <v>3838</v>
      </c>
    </row>
    <row r="1003" spans="1:1" x14ac:dyDescent="0.2">
      <c r="A1003" s="162" t="s">
        <v>3839</v>
      </c>
    </row>
    <row r="1004" spans="1:1" x14ac:dyDescent="0.2">
      <c r="A1004" s="162" t="s">
        <v>3840</v>
      </c>
    </row>
    <row r="1005" spans="1:1" x14ac:dyDescent="0.2">
      <c r="A1005" s="162" t="s">
        <v>3841</v>
      </c>
    </row>
    <row r="1006" spans="1:1" x14ac:dyDescent="0.2">
      <c r="A1006" s="162" t="s">
        <v>3842</v>
      </c>
    </row>
    <row r="1007" spans="1:1" x14ac:dyDescent="0.2">
      <c r="A1007" s="162" t="s">
        <v>3843</v>
      </c>
    </row>
    <row r="1008" spans="1:1" x14ac:dyDescent="0.2">
      <c r="A1008" s="162" t="s">
        <v>3844</v>
      </c>
    </row>
    <row r="1009" spans="1:1" x14ac:dyDescent="0.2">
      <c r="A1009" s="162" t="s">
        <v>3845</v>
      </c>
    </row>
    <row r="1010" spans="1:1" x14ac:dyDescent="0.2">
      <c r="A1010" s="162" t="s">
        <v>3846</v>
      </c>
    </row>
    <row r="1011" spans="1:1" x14ac:dyDescent="0.2">
      <c r="A1011" s="162" t="s">
        <v>3847</v>
      </c>
    </row>
    <row r="1012" spans="1:1" x14ac:dyDescent="0.2">
      <c r="A1012" s="162" t="s">
        <v>3848</v>
      </c>
    </row>
    <row r="1013" spans="1:1" x14ac:dyDescent="0.2">
      <c r="A1013" s="162" t="s">
        <v>3849</v>
      </c>
    </row>
    <row r="1014" spans="1:1" x14ac:dyDescent="0.2">
      <c r="A1014" s="162" t="s">
        <v>3850</v>
      </c>
    </row>
    <row r="1015" spans="1:1" x14ac:dyDescent="0.2">
      <c r="A1015" s="162" t="s">
        <v>3851</v>
      </c>
    </row>
    <row r="1016" spans="1:1" x14ac:dyDescent="0.2">
      <c r="A1016" s="162" t="s">
        <v>3852</v>
      </c>
    </row>
    <row r="1017" spans="1:1" x14ac:dyDescent="0.2">
      <c r="A1017" s="162" t="s">
        <v>3853</v>
      </c>
    </row>
    <row r="1018" spans="1:1" x14ac:dyDescent="0.2">
      <c r="A1018" s="162" t="s">
        <v>3854</v>
      </c>
    </row>
    <row r="1019" spans="1:1" x14ac:dyDescent="0.2">
      <c r="A1019" s="162" t="s">
        <v>3855</v>
      </c>
    </row>
    <row r="1020" spans="1:1" x14ac:dyDescent="0.2">
      <c r="A1020" s="162" t="s">
        <v>3856</v>
      </c>
    </row>
    <row r="1021" spans="1:1" x14ac:dyDescent="0.2">
      <c r="A1021" s="162" t="s">
        <v>3857</v>
      </c>
    </row>
    <row r="1022" spans="1:1" x14ac:dyDescent="0.2">
      <c r="A1022" s="162" t="s">
        <v>3858</v>
      </c>
    </row>
    <row r="1023" spans="1:1" x14ac:dyDescent="0.2">
      <c r="A1023" s="162" t="s">
        <v>3859</v>
      </c>
    </row>
    <row r="1024" spans="1:1" x14ac:dyDescent="0.2">
      <c r="A1024" s="162" t="s">
        <v>3860</v>
      </c>
    </row>
    <row r="1025" spans="1:1" x14ac:dyDescent="0.2">
      <c r="A1025" s="162" t="s">
        <v>3861</v>
      </c>
    </row>
    <row r="1026" spans="1:1" x14ac:dyDescent="0.2">
      <c r="A1026" s="162" t="s">
        <v>3862</v>
      </c>
    </row>
    <row r="1027" spans="1:1" x14ac:dyDescent="0.2">
      <c r="A1027" s="162" t="s">
        <v>3863</v>
      </c>
    </row>
    <row r="1028" spans="1:1" x14ac:dyDescent="0.2">
      <c r="A1028" s="162" t="s">
        <v>3864</v>
      </c>
    </row>
    <row r="1029" spans="1:1" x14ac:dyDescent="0.2">
      <c r="A1029" s="162" t="s">
        <v>3865</v>
      </c>
    </row>
    <row r="1030" spans="1:1" x14ac:dyDescent="0.2">
      <c r="A1030" s="162" t="s">
        <v>3866</v>
      </c>
    </row>
    <row r="1031" spans="1:1" x14ac:dyDescent="0.2">
      <c r="A1031" s="162" t="s">
        <v>3867</v>
      </c>
    </row>
    <row r="1032" spans="1:1" x14ac:dyDescent="0.2">
      <c r="A1032" s="162" t="s">
        <v>3868</v>
      </c>
    </row>
    <row r="1033" spans="1:1" x14ac:dyDescent="0.2">
      <c r="A1033" s="162" t="s">
        <v>3869</v>
      </c>
    </row>
    <row r="1034" spans="1:1" x14ac:dyDescent="0.2">
      <c r="A1034" s="162" t="s">
        <v>3870</v>
      </c>
    </row>
    <row r="1035" spans="1:1" x14ac:dyDescent="0.2">
      <c r="A1035" s="162" t="s">
        <v>3871</v>
      </c>
    </row>
    <row r="1036" spans="1:1" x14ac:dyDescent="0.2">
      <c r="A1036" s="162" t="s">
        <v>3872</v>
      </c>
    </row>
    <row r="1037" spans="1:1" x14ac:dyDescent="0.2">
      <c r="A1037" s="162" t="s">
        <v>3873</v>
      </c>
    </row>
    <row r="1038" spans="1:1" x14ac:dyDescent="0.2">
      <c r="A1038" s="162" t="s">
        <v>3874</v>
      </c>
    </row>
    <row r="1039" spans="1:1" x14ac:dyDescent="0.2">
      <c r="A1039" s="162" t="s">
        <v>3875</v>
      </c>
    </row>
    <row r="1040" spans="1:1" x14ac:dyDescent="0.2">
      <c r="A1040" s="162" t="s">
        <v>3876</v>
      </c>
    </row>
    <row r="1041" spans="1:1" x14ac:dyDescent="0.2">
      <c r="A1041" s="162" t="s">
        <v>3877</v>
      </c>
    </row>
    <row r="1042" spans="1:1" x14ac:dyDescent="0.2">
      <c r="A1042" s="162" t="s">
        <v>3878</v>
      </c>
    </row>
    <row r="1043" spans="1:1" x14ac:dyDescent="0.2">
      <c r="A1043" s="162" t="s">
        <v>3879</v>
      </c>
    </row>
    <row r="1044" spans="1:1" x14ac:dyDescent="0.2">
      <c r="A1044" s="162" t="s">
        <v>3880</v>
      </c>
    </row>
    <row r="1045" spans="1:1" x14ac:dyDescent="0.2">
      <c r="A1045" s="162" t="s">
        <v>3881</v>
      </c>
    </row>
    <row r="1046" spans="1:1" x14ac:dyDescent="0.2">
      <c r="A1046" s="162" t="s">
        <v>3882</v>
      </c>
    </row>
    <row r="1047" spans="1:1" x14ac:dyDescent="0.2">
      <c r="A1047" s="162" t="s">
        <v>3883</v>
      </c>
    </row>
    <row r="1048" spans="1:1" x14ac:dyDescent="0.2">
      <c r="A1048" s="162" t="s">
        <v>3884</v>
      </c>
    </row>
    <row r="1049" spans="1:1" x14ac:dyDescent="0.2">
      <c r="A1049" s="162" t="s">
        <v>3885</v>
      </c>
    </row>
    <row r="1050" spans="1:1" x14ac:dyDescent="0.2">
      <c r="A1050" s="162" t="s">
        <v>3886</v>
      </c>
    </row>
    <row r="1051" spans="1:1" x14ac:dyDescent="0.2">
      <c r="A1051" s="162" t="s">
        <v>3887</v>
      </c>
    </row>
    <row r="1052" spans="1:1" x14ac:dyDescent="0.2">
      <c r="A1052" s="162" t="s">
        <v>3888</v>
      </c>
    </row>
    <row r="1053" spans="1:1" x14ac:dyDescent="0.2">
      <c r="A1053" s="162" t="s">
        <v>3889</v>
      </c>
    </row>
    <row r="1054" spans="1:1" x14ac:dyDescent="0.2">
      <c r="A1054" s="162" t="s">
        <v>3890</v>
      </c>
    </row>
    <row r="1055" spans="1:1" x14ac:dyDescent="0.2">
      <c r="A1055" s="162" t="s">
        <v>3891</v>
      </c>
    </row>
    <row r="1056" spans="1:1" x14ac:dyDescent="0.2">
      <c r="A1056" s="162" t="s">
        <v>3892</v>
      </c>
    </row>
    <row r="1057" spans="1:1" x14ac:dyDescent="0.2">
      <c r="A1057" s="162" t="s">
        <v>3893</v>
      </c>
    </row>
    <row r="1058" spans="1:1" x14ac:dyDescent="0.2">
      <c r="A1058" s="162" t="s">
        <v>3894</v>
      </c>
    </row>
    <row r="1059" spans="1:1" x14ac:dyDescent="0.2">
      <c r="A1059" s="162" t="s">
        <v>3895</v>
      </c>
    </row>
    <row r="1060" spans="1:1" x14ac:dyDescent="0.2">
      <c r="A1060" s="162" t="s">
        <v>3896</v>
      </c>
    </row>
    <row r="1061" spans="1:1" x14ac:dyDescent="0.2">
      <c r="A1061" s="162" t="s">
        <v>3897</v>
      </c>
    </row>
    <row r="1062" spans="1:1" x14ac:dyDescent="0.2">
      <c r="A1062" s="162" t="s">
        <v>3898</v>
      </c>
    </row>
    <row r="1063" spans="1:1" x14ac:dyDescent="0.2">
      <c r="A1063" s="162" t="s">
        <v>3899</v>
      </c>
    </row>
    <row r="1064" spans="1:1" x14ac:dyDescent="0.2">
      <c r="A1064" s="162" t="s">
        <v>3900</v>
      </c>
    </row>
    <row r="1065" spans="1:1" x14ac:dyDescent="0.2">
      <c r="A1065" s="162" t="s">
        <v>3901</v>
      </c>
    </row>
    <row r="1066" spans="1:1" x14ac:dyDescent="0.2">
      <c r="A1066" s="162" t="s">
        <v>3902</v>
      </c>
    </row>
    <row r="1067" spans="1:1" x14ac:dyDescent="0.2">
      <c r="A1067" s="162" t="s">
        <v>3903</v>
      </c>
    </row>
    <row r="1068" spans="1:1" x14ac:dyDescent="0.2">
      <c r="A1068" s="162" t="s">
        <v>3904</v>
      </c>
    </row>
    <row r="1069" spans="1:1" x14ac:dyDescent="0.2">
      <c r="A1069" s="162" t="s">
        <v>3905</v>
      </c>
    </row>
    <row r="1070" spans="1:1" x14ac:dyDescent="0.2">
      <c r="A1070" s="162" t="s">
        <v>3906</v>
      </c>
    </row>
    <row r="1071" spans="1:1" x14ac:dyDescent="0.2">
      <c r="A1071" s="162" t="s">
        <v>3907</v>
      </c>
    </row>
    <row r="1072" spans="1:1" x14ac:dyDescent="0.2">
      <c r="A1072" s="162" t="s">
        <v>3908</v>
      </c>
    </row>
    <row r="1073" spans="1:1" x14ac:dyDescent="0.2">
      <c r="A1073" s="162" t="s">
        <v>3909</v>
      </c>
    </row>
    <row r="1074" spans="1:1" x14ac:dyDescent="0.2">
      <c r="A1074" s="162" t="s">
        <v>3910</v>
      </c>
    </row>
    <row r="1075" spans="1:1" x14ac:dyDescent="0.2">
      <c r="A1075" s="162" t="s">
        <v>3911</v>
      </c>
    </row>
    <row r="1076" spans="1:1" x14ac:dyDescent="0.2">
      <c r="A1076" s="162" t="s">
        <v>3912</v>
      </c>
    </row>
    <row r="1077" spans="1:1" x14ac:dyDescent="0.2">
      <c r="A1077" s="162" t="s">
        <v>3913</v>
      </c>
    </row>
    <row r="1078" spans="1:1" x14ac:dyDescent="0.2">
      <c r="A1078" s="162" t="s">
        <v>3914</v>
      </c>
    </row>
    <row r="1079" spans="1:1" x14ac:dyDescent="0.2">
      <c r="A1079" s="162" t="s">
        <v>3915</v>
      </c>
    </row>
    <row r="1080" spans="1:1" x14ac:dyDescent="0.2">
      <c r="A1080" s="162" t="s">
        <v>3916</v>
      </c>
    </row>
    <row r="1081" spans="1:1" x14ac:dyDescent="0.2">
      <c r="A1081" s="162" t="s">
        <v>3917</v>
      </c>
    </row>
    <row r="1082" spans="1:1" x14ac:dyDescent="0.2">
      <c r="A1082" s="162" t="s">
        <v>3918</v>
      </c>
    </row>
    <row r="1083" spans="1:1" x14ac:dyDescent="0.2">
      <c r="A1083" s="162" t="s">
        <v>3919</v>
      </c>
    </row>
    <row r="1084" spans="1:1" x14ac:dyDescent="0.2">
      <c r="A1084" s="162" t="s">
        <v>3920</v>
      </c>
    </row>
    <row r="1085" spans="1:1" x14ac:dyDescent="0.2">
      <c r="A1085" s="162" t="s">
        <v>3921</v>
      </c>
    </row>
    <row r="1086" spans="1:1" x14ac:dyDescent="0.2">
      <c r="A1086" s="162" t="s">
        <v>3922</v>
      </c>
    </row>
    <row r="1087" spans="1:1" x14ac:dyDescent="0.2">
      <c r="A1087" s="162" t="s">
        <v>3923</v>
      </c>
    </row>
    <row r="1088" spans="1:1" x14ac:dyDescent="0.2">
      <c r="A1088" s="162" t="s">
        <v>3924</v>
      </c>
    </row>
    <row r="1089" spans="1:1" x14ac:dyDescent="0.2">
      <c r="A1089" s="162" t="s">
        <v>3925</v>
      </c>
    </row>
    <row r="1090" spans="1:1" x14ac:dyDescent="0.2">
      <c r="A1090" s="162" t="s">
        <v>3926</v>
      </c>
    </row>
    <row r="1091" spans="1:1" x14ac:dyDescent="0.2">
      <c r="A1091" s="162" t="s">
        <v>3927</v>
      </c>
    </row>
    <row r="1092" spans="1:1" x14ac:dyDescent="0.2">
      <c r="A1092" s="162" t="s">
        <v>3928</v>
      </c>
    </row>
    <row r="1093" spans="1:1" x14ac:dyDescent="0.2">
      <c r="A1093" s="162" t="s">
        <v>3929</v>
      </c>
    </row>
    <row r="1094" spans="1:1" x14ac:dyDescent="0.2">
      <c r="A1094" s="162" t="s">
        <v>3930</v>
      </c>
    </row>
    <row r="1095" spans="1:1" x14ac:dyDescent="0.2">
      <c r="A1095" s="162" t="s">
        <v>3931</v>
      </c>
    </row>
    <row r="1096" spans="1:1" x14ac:dyDescent="0.2">
      <c r="A1096" s="162" t="s">
        <v>3932</v>
      </c>
    </row>
    <row r="1097" spans="1:1" x14ac:dyDescent="0.2">
      <c r="A1097" s="162" t="s">
        <v>3933</v>
      </c>
    </row>
    <row r="1098" spans="1:1" x14ac:dyDescent="0.2">
      <c r="A1098" s="162" t="s">
        <v>3934</v>
      </c>
    </row>
    <row r="1099" spans="1:1" x14ac:dyDescent="0.2">
      <c r="A1099" s="162" t="s">
        <v>3935</v>
      </c>
    </row>
    <row r="1100" spans="1:1" x14ac:dyDescent="0.2">
      <c r="A1100" s="162" t="s">
        <v>3936</v>
      </c>
    </row>
    <row r="1101" spans="1:1" x14ac:dyDescent="0.2">
      <c r="A1101" s="162" t="s">
        <v>3937</v>
      </c>
    </row>
    <row r="1102" spans="1:1" x14ac:dyDescent="0.2">
      <c r="A1102" s="162" t="s">
        <v>3938</v>
      </c>
    </row>
    <row r="1103" spans="1:1" x14ac:dyDescent="0.2">
      <c r="A1103" s="162" t="s">
        <v>3939</v>
      </c>
    </row>
    <row r="1104" spans="1:1" x14ac:dyDescent="0.2">
      <c r="A1104" s="162" t="s">
        <v>3940</v>
      </c>
    </row>
    <row r="1105" spans="1:1" x14ac:dyDescent="0.2">
      <c r="A1105" s="162" t="s">
        <v>3941</v>
      </c>
    </row>
    <row r="1106" spans="1:1" x14ac:dyDescent="0.2">
      <c r="A1106" s="162" t="s">
        <v>3942</v>
      </c>
    </row>
    <row r="1107" spans="1:1" x14ac:dyDescent="0.2">
      <c r="A1107" s="162" t="s">
        <v>3943</v>
      </c>
    </row>
    <row r="1108" spans="1:1" x14ac:dyDescent="0.2">
      <c r="A1108" s="162" t="s">
        <v>3944</v>
      </c>
    </row>
    <row r="1109" spans="1:1" x14ac:dyDescent="0.2">
      <c r="A1109" s="162" t="s">
        <v>3945</v>
      </c>
    </row>
    <row r="1110" spans="1:1" x14ac:dyDescent="0.2">
      <c r="A1110" s="162" t="s">
        <v>3946</v>
      </c>
    </row>
    <row r="1111" spans="1:1" x14ac:dyDescent="0.2">
      <c r="A1111" s="162" t="s">
        <v>3947</v>
      </c>
    </row>
    <row r="1112" spans="1:1" x14ac:dyDescent="0.2">
      <c r="A1112" s="162" t="s">
        <v>3948</v>
      </c>
    </row>
    <row r="1113" spans="1:1" x14ac:dyDescent="0.2">
      <c r="A1113" s="162" t="s">
        <v>3949</v>
      </c>
    </row>
    <row r="1114" spans="1:1" x14ac:dyDescent="0.2">
      <c r="A1114" s="162" t="s">
        <v>3950</v>
      </c>
    </row>
    <row r="1115" spans="1:1" x14ac:dyDescent="0.2">
      <c r="A1115" s="162" t="s">
        <v>3951</v>
      </c>
    </row>
    <row r="1116" spans="1:1" x14ac:dyDescent="0.2">
      <c r="A1116" s="162" t="s">
        <v>3952</v>
      </c>
    </row>
    <row r="1117" spans="1:1" x14ac:dyDescent="0.2">
      <c r="A1117" s="162" t="s">
        <v>3953</v>
      </c>
    </row>
    <row r="1118" spans="1:1" x14ac:dyDescent="0.2">
      <c r="A1118" s="162" t="s">
        <v>3954</v>
      </c>
    </row>
    <row r="1119" spans="1:1" x14ac:dyDescent="0.2">
      <c r="A1119" s="162" t="s">
        <v>3955</v>
      </c>
    </row>
    <row r="1120" spans="1:1" x14ac:dyDescent="0.2">
      <c r="A1120" s="162" t="s">
        <v>3956</v>
      </c>
    </row>
    <row r="1121" spans="1:1" x14ac:dyDescent="0.2">
      <c r="A1121" s="162" t="s">
        <v>3957</v>
      </c>
    </row>
    <row r="1122" spans="1:1" x14ac:dyDescent="0.2">
      <c r="A1122" s="162" t="s">
        <v>3958</v>
      </c>
    </row>
    <row r="1123" spans="1:1" x14ac:dyDescent="0.2">
      <c r="A1123" s="162" t="s">
        <v>3959</v>
      </c>
    </row>
    <row r="1124" spans="1:1" x14ac:dyDescent="0.2">
      <c r="A1124" s="162" t="s">
        <v>3960</v>
      </c>
    </row>
    <row r="1125" spans="1:1" x14ac:dyDescent="0.2">
      <c r="A1125" s="162" t="s">
        <v>3961</v>
      </c>
    </row>
    <row r="1126" spans="1:1" x14ac:dyDescent="0.2">
      <c r="A1126" s="162" t="s">
        <v>3962</v>
      </c>
    </row>
    <row r="1127" spans="1:1" x14ac:dyDescent="0.2">
      <c r="A1127" s="162" t="s">
        <v>3963</v>
      </c>
    </row>
    <row r="1128" spans="1:1" x14ac:dyDescent="0.2">
      <c r="A1128" s="162" t="s">
        <v>3964</v>
      </c>
    </row>
    <row r="1129" spans="1:1" x14ac:dyDescent="0.2">
      <c r="A1129" s="162" t="s">
        <v>3965</v>
      </c>
    </row>
    <row r="1130" spans="1:1" x14ac:dyDescent="0.2">
      <c r="A1130" s="162" t="s">
        <v>3966</v>
      </c>
    </row>
    <row r="1131" spans="1:1" x14ac:dyDescent="0.2">
      <c r="A1131" s="162" t="s">
        <v>3967</v>
      </c>
    </row>
    <row r="1132" spans="1:1" x14ac:dyDescent="0.2">
      <c r="A1132" s="162" t="s">
        <v>3968</v>
      </c>
    </row>
    <row r="1133" spans="1:1" x14ac:dyDescent="0.2">
      <c r="A1133" s="162" t="s">
        <v>3969</v>
      </c>
    </row>
    <row r="1134" spans="1:1" x14ac:dyDescent="0.2">
      <c r="A1134" s="162" t="s">
        <v>3970</v>
      </c>
    </row>
    <row r="1135" spans="1:1" x14ac:dyDescent="0.2">
      <c r="A1135" s="162" t="s">
        <v>3971</v>
      </c>
    </row>
    <row r="1136" spans="1:1" x14ac:dyDescent="0.2">
      <c r="A1136" s="162" t="s">
        <v>3972</v>
      </c>
    </row>
    <row r="1137" spans="1:2" x14ac:dyDescent="0.2">
      <c r="A1137" s="162" t="s">
        <v>3973</v>
      </c>
    </row>
    <row r="1138" spans="1:2" x14ac:dyDescent="0.2">
      <c r="A1138" s="162" t="s">
        <v>3974</v>
      </c>
    </row>
    <row r="1139" spans="1:2" x14ac:dyDescent="0.2">
      <c r="A1139" s="162" t="s">
        <v>3975</v>
      </c>
    </row>
    <row r="1140" spans="1:2" x14ac:dyDescent="0.2">
      <c r="A1140" s="162" t="s">
        <v>3976</v>
      </c>
    </row>
    <row r="1141" spans="1:2" x14ac:dyDescent="0.2">
      <c r="A1141" s="162" t="s">
        <v>3977</v>
      </c>
    </row>
    <row r="1142" spans="1:2" x14ac:dyDescent="0.2">
      <c r="A1142" s="162" t="s">
        <v>3978</v>
      </c>
    </row>
    <row r="1143" spans="1:2" x14ac:dyDescent="0.2">
      <c r="A1143" s="162" t="s">
        <v>3979</v>
      </c>
    </row>
    <row r="1145" spans="1:2" x14ac:dyDescent="0.2">
      <c r="A1145" s="85" t="s">
        <v>4248</v>
      </c>
    </row>
    <row r="1146" spans="1:2" x14ac:dyDescent="0.2">
      <c r="A1146" s="162" t="s">
        <v>4249</v>
      </c>
    </row>
    <row r="1148" spans="1:2" x14ac:dyDescent="0.2">
      <c r="A1148" s="85" t="s">
        <v>4250</v>
      </c>
      <c r="B1148" s="162" t="s">
        <v>4251</v>
      </c>
    </row>
    <row r="1149" spans="1:2" x14ac:dyDescent="0.2">
      <c r="A1149" s="162" t="s">
        <v>4252</v>
      </c>
    </row>
    <row r="1150" spans="1:2" x14ac:dyDescent="0.2">
      <c r="A1150" s="162" t="s">
        <v>4253</v>
      </c>
    </row>
    <row r="1151" spans="1:2" x14ac:dyDescent="0.2">
      <c r="A1151" s="162" t="s">
        <v>4249</v>
      </c>
    </row>
    <row r="1153" spans="1:1" x14ac:dyDescent="0.2">
      <c r="A1153" s="85" t="s">
        <v>4254</v>
      </c>
    </row>
    <row r="1154" spans="1:1" x14ac:dyDescent="0.2">
      <c r="A1154" s="162" t="s">
        <v>4255</v>
      </c>
    </row>
    <row r="1155" spans="1:1" x14ac:dyDescent="0.2">
      <c r="A1155" s="162" t="s">
        <v>2814</v>
      </c>
    </row>
    <row r="1156" spans="1:1" x14ac:dyDescent="0.2">
      <c r="A1156" s="162" t="s">
        <v>4256</v>
      </c>
    </row>
    <row r="1158" spans="1:1" x14ac:dyDescent="0.2">
      <c r="A1158" s="85" t="s">
        <v>4257</v>
      </c>
    </row>
    <row r="1159" spans="1:1" x14ac:dyDescent="0.2">
      <c r="A1159" s="162" t="s">
        <v>3178</v>
      </c>
    </row>
    <row r="1160" spans="1:1" x14ac:dyDescent="0.2">
      <c r="A1160" s="162" t="s">
        <v>3179</v>
      </c>
    </row>
    <row r="1161" spans="1:1" x14ac:dyDescent="0.2">
      <c r="A1161" s="162" t="s">
        <v>4258</v>
      </c>
    </row>
    <row r="1162" spans="1:1" x14ac:dyDescent="0.2">
      <c r="A1162" s="162" t="s">
        <v>4259</v>
      </c>
    </row>
    <row r="1163" spans="1:1" x14ac:dyDescent="0.2">
      <c r="A1163" s="162" t="s">
        <v>3242</v>
      </c>
    </row>
    <row r="1164" spans="1:1" x14ac:dyDescent="0.2">
      <c r="A1164" s="162" t="s">
        <v>4260</v>
      </c>
    </row>
    <row r="1165" spans="1:1" x14ac:dyDescent="0.2">
      <c r="A1165" s="162" t="s">
        <v>4261</v>
      </c>
    </row>
    <row r="1166" spans="1:1" x14ac:dyDescent="0.2">
      <c r="A1166" s="162" t="s">
        <v>4262</v>
      </c>
    </row>
    <row r="1167" spans="1:1" x14ac:dyDescent="0.2">
      <c r="A1167" s="162" t="s">
        <v>4263</v>
      </c>
    </row>
    <row r="1168" spans="1:1" x14ac:dyDescent="0.2">
      <c r="A1168" s="162" t="s">
        <v>4264</v>
      </c>
    </row>
    <row r="1169" spans="1:1" x14ac:dyDescent="0.2">
      <c r="A1169" s="162" t="s">
        <v>4265</v>
      </c>
    </row>
    <row r="1170" spans="1:1" x14ac:dyDescent="0.2">
      <c r="A1170" s="162" t="s">
        <v>4266</v>
      </c>
    </row>
    <row r="1171" spans="1:1" x14ac:dyDescent="0.2">
      <c r="A1171" s="162" t="s">
        <v>4267</v>
      </c>
    </row>
    <row r="1172" spans="1:1" x14ac:dyDescent="0.2">
      <c r="A1172" s="162" t="s">
        <v>4268</v>
      </c>
    </row>
    <row r="1173" spans="1:1" x14ac:dyDescent="0.2">
      <c r="A1173" s="162" t="s">
        <v>4269</v>
      </c>
    </row>
    <row r="1174" spans="1:1" x14ac:dyDescent="0.2">
      <c r="A1174" s="162" t="s">
        <v>3387</v>
      </c>
    </row>
    <row r="1175" spans="1:1" x14ac:dyDescent="0.2">
      <c r="A1175" s="162" t="s">
        <v>3428</v>
      </c>
    </row>
    <row r="1176" spans="1:1" x14ac:dyDescent="0.2">
      <c r="A1176" s="162" t="s">
        <v>3550</v>
      </c>
    </row>
    <row r="1177" spans="1:1" x14ac:dyDescent="0.2">
      <c r="A1177" s="162" t="s">
        <v>3553</v>
      </c>
    </row>
    <row r="1178" spans="1:1" x14ac:dyDescent="0.2">
      <c r="A1178" s="162" t="s">
        <v>3621</v>
      </c>
    </row>
    <row r="1179" spans="1:1" x14ac:dyDescent="0.2">
      <c r="A1179" s="162" t="s">
        <v>4270</v>
      </c>
    </row>
    <row r="1180" spans="1:1" x14ac:dyDescent="0.2">
      <c r="A1180" s="162" t="s">
        <v>4271</v>
      </c>
    </row>
    <row r="1181" spans="1:1" x14ac:dyDescent="0.2">
      <c r="A1181" s="162" t="s">
        <v>3728</v>
      </c>
    </row>
    <row r="1182" spans="1:1" x14ac:dyDescent="0.2">
      <c r="A1182" s="162" t="s">
        <v>3767</v>
      </c>
    </row>
    <row r="1183" spans="1:1" x14ac:dyDescent="0.2">
      <c r="A1183" s="162" t="s">
        <v>4272</v>
      </c>
    </row>
    <row r="1185" spans="1:1" x14ac:dyDescent="0.2">
      <c r="A1185" s="85" t="s">
        <v>4273</v>
      </c>
    </row>
    <row r="1186" spans="1:1" x14ac:dyDescent="0.2">
      <c r="A1186" s="162" t="s">
        <v>3343</v>
      </c>
    </row>
    <row r="1187" spans="1:1" x14ac:dyDescent="0.2">
      <c r="A1187" s="162" t="s">
        <v>3398</v>
      </c>
    </row>
    <row r="1188" spans="1:1" x14ac:dyDescent="0.2">
      <c r="A1188" s="162" t="s">
        <v>3487</v>
      </c>
    </row>
    <row r="1189" spans="1:1" x14ac:dyDescent="0.2">
      <c r="A1189" s="162" t="s">
        <v>3494</v>
      </c>
    </row>
    <row r="1190" spans="1:1" x14ac:dyDescent="0.2">
      <c r="A1190" s="162" t="s">
        <v>3613</v>
      </c>
    </row>
    <row r="1191" spans="1:1" x14ac:dyDescent="0.2">
      <c r="A1191" s="162" t="s">
        <v>4274</v>
      </c>
    </row>
    <row r="1192" spans="1:1" x14ac:dyDescent="0.2">
      <c r="A1192" s="162" t="s">
        <v>3691</v>
      </c>
    </row>
    <row r="1193" spans="1:1" x14ac:dyDescent="0.2">
      <c r="A1193" s="162" t="s">
        <v>3738</v>
      </c>
    </row>
    <row r="1194" spans="1:1" x14ac:dyDescent="0.2">
      <c r="A1194" s="162" t="s">
        <v>4275</v>
      </c>
    </row>
    <row r="1195" spans="1:1" x14ac:dyDescent="0.2">
      <c r="A1195" s="162" t="s">
        <v>3916</v>
      </c>
    </row>
    <row r="1197" spans="1:1" x14ac:dyDescent="0.2">
      <c r="A1197" s="85" t="s">
        <v>4276</v>
      </c>
    </row>
    <row r="1198" spans="1:1" x14ac:dyDescent="0.2">
      <c r="A1198" s="162" t="s">
        <v>4277</v>
      </c>
    </row>
    <row r="1199" spans="1:1" x14ac:dyDescent="0.2">
      <c r="A1199" s="162" t="s">
        <v>4278</v>
      </c>
    </row>
    <row r="1200" spans="1:1" x14ac:dyDescent="0.2">
      <c r="A1200" s="162" t="s">
        <v>4279</v>
      </c>
    </row>
    <row r="1202" spans="1:1" x14ac:dyDescent="0.2">
      <c r="A1202" s="85" t="s">
        <v>4280</v>
      </c>
    </row>
    <row r="1203" spans="1:1" x14ac:dyDescent="0.2">
      <c r="A1203" s="162" t="s">
        <v>4277</v>
      </c>
    </row>
    <row r="1204" spans="1:1" x14ac:dyDescent="0.2">
      <c r="A1204" s="162" t="s">
        <v>4281</v>
      </c>
    </row>
    <row r="1205" spans="1:1" x14ac:dyDescent="0.2">
      <c r="A1205" s="162" t="s">
        <v>4279</v>
      </c>
    </row>
    <row r="1207" spans="1:1" x14ac:dyDescent="0.2">
      <c r="A1207" s="85" t="s">
        <v>4282</v>
      </c>
    </row>
    <row r="1208" spans="1:1" x14ac:dyDescent="0.2">
      <c r="A1208" s="162" t="s">
        <v>4283</v>
      </c>
    </row>
    <row r="1209" spans="1:1" x14ac:dyDescent="0.2">
      <c r="A1209" s="162" t="s">
        <v>4284</v>
      </c>
    </row>
    <row r="1210" spans="1:1" x14ac:dyDescent="0.2">
      <c r="A1210" s="162" t="s">
        <v>1560</v>
      </c>
    </row>
    <row r="1211" spans="1:1" x14ac:dyDescent="0.2">
      <c r="A1211" s="162" t="s">
        <v>4277</v>
      </c>
    </row>
    <row r="1212" spans="1:1" x14ac:dyDescent="0.2">
      <c r="A1212" s="162" t="s">
        <v>2575</v>
      </c>
    </row>
    <row r="1214" spans="1:1" x14ac:dyDescent="0.2">
      <c r="A1214" s="85" t="s">
        <v>4285</v>
      </c>
    </row>
    <row r="1215" spans="1:1" x14ac:dyDescent="0.2">
      <c r="A1215" s="162" t="s">
        <v>4286</v>
      </c>
    </row>
    <row r="1216" spans="1:1" x14ac:dyDescent="0.2">
      <c r="A1216" s="162" t="s">
        <v>2960</v>
      </c>
    </row>
    <row r="1218" spans="1:1" x14ac:dyDescent="0.2">
      <c r="A1218" s="85" t="s">
        <v>4287</v>
      </c>
    </row>
    <row r="1219" spans="1:1" x14ac:dyDescent="0.2">
      <c r="A1219" s="162" t="s">
        <v>2099</v>
      </c>
    </row>
    <row r="1220" spans="1:1" x14ac:dyDescent="0.2">
      <c r="A1220" s="162" t="s">
        <v>4288</v>
      </c>
    </row>
    <row r="1221" spans="1:1" x14ac:dyDescent="0.2">
      <c r="A1221" s="162" t="s">
        <v>2842</v>
      </c>
    </row>
    <row r="1222" spans="1:1" x14ac:dyDescent="0.2">
      <c r="A1222" s="162" t="s">
        <v>4289</v>
      </c>
    </row>
    <row r="1224" spans="1:1" x14ac:dyDescent="0.2">
      <c r="A1224" s="85" t="s">
        <v>4290</v>
      </c>
    </row>
    <row r="1225" spans="1:1" x14ac:dyDescent="0.2">
      <c r="A1225" s="162" t="s">
        <v>2850</v>
      </c>
    </row>
    <row r="1226" spans="1:1" x14ac:dyDescent="0.2">
      <c r="A1226" s="162" t="s">
        <v>748</v>
      </c>
    </row>
    <row r="1227" spans="1:1" x14ac:dyDescent="0.2">
      <c r="A1227" s="162" t="s">
        <v>4291</v>
      </c>
    </row>
    <row r="1228" spans="1:1" x14ac:dyDescent="0.2">
      <c r="A1228" s="162" t="s">
        <v>450</v>
      </c>
    </row>
    <row r="1230" spans="1:1" x14ac:dyDescent="0.2">
      <c r="A1230" s="91" t="s">
        <v>4250</v>
      </c>
    </row>
    <row r="1231" spans="1:1" x14ac:dyDescent="0.2">
      <c r="A1231" s="162" t="s">
        <v>4252</v>
      </c>
    </row>
    <row r="1232" spans="1:1" x14ac:dyDescent="0.2">
      <c r="A1232" s="162" t="s">
        <v>4253</v>
      </c>
    </row>
    <row r="1233" spans="1:1" x14ac:dyDescent="0.2">
      <c r="A1233" s="162" t="s">
        <v>4249</v>
      </c>
    </row>
    <row r="1235" spans="1:1" x14ac:dyDescent="0.2">
      <c r="A1235" s="91" t="s">
        <v>4292</v>
      </c>
    </row>
    <row r="1236" spans="1:1" x14ac:dyDescent="0.2">
      <c r="A1236" s="162" t="s">
        <v>1745</v>
      </c>
    </row>
    <row r="1237" spans="1:1" x14ac:dyDescent="0.2">
      <c r="A1237" s="162" t="s">
        <v>4293</v>
      </c>
    </row>
    <row r="1238" spans="1:1" x14ac:dyDescent="0.2">
      <c r="A1238" s="162" t="s">
        <v>4000</v>
      </c>
    </row>
    <row r="1239" spans="1:1" x14ac:dyDescent="0.2">
      <c r="A1239" s="162" t="s">
        <v>4294</v>
      </c>
    </row>
    <row r="1240" spans="1:1" x14ac:dyDescent="0.2">
      <c r="A1240" s="162" t="s">
        <v>4001</v>
      </c>
    </row>
    <row r="1241" spans="1:1" x14ac:dyDescent="0.2">
      <c r="A1241" s="162" t="s">
        <v>4295</v>
      </c>
    </row>
    <row r="1242" spans="1:1" x14ac:dyDescent="0.2">
      <c r="A1242" s="162" t="s">
        <v>4003</v>
      </c>
    </row>
    <row r="1243" spans="1:1" x14ac:dyDescent="0.2">
      <c r="A1243" s="162" t="s">
        <v>4296</v>
      </c>
    </row>
    <row r="1244" spans="1:1" x14ac:dyDescent="0.2">
      <c r="A1244" s="162" t="s">
        <v>4297</v>
      </c>
    </row>
    <row r="1245" spans="1:1" x14ac:dyDescent="0.2">
      <c r="A1245" s="162" t="s">
        <v>4004</v>
      </c>
    </row>
    <row r="1246" spans="1:1" x14ac:dyDescent="0.2">
      <c r="A1246" s="162" t="s">
        <v>4298</v>
      </c>
    </row>
    <row r="1247" spans="1:1" x14ac:dyDescent="0.2">
      <c r="A1247" s="162" t="s">
        <v>4005</v>
      </c>
    </row>
    <row r="1248" spans="1:1" x14ac:dyDescent="0.2">
      <c r="A1248" s="162" t="s">
        <v>4006</v>
      </c>
    </row>
    <row r="1249" spans="1:1" x14ac:dyDescent="0.2">
      <c r="A1249" s="162" t="s">
        <v>4299</v>
      </c>
    </row>
    <row r="1251" spans="1:1" x14ac:dyDescent="0.2">
      <c r="A1251" s="91" t="s">
        <v>4300</v>
      </c>
    </row>
    <row r="1252" spans="1:1" x14ac:dyDescent="0.2">
      <c r="A1252" s="162" t="s">
        <v>3998</v>
      </c>
    </row>
    <row r="1253" spans="1:1" x14ac:dyDescent="0.2">
      <c r="A1253" s="162" t="s">
        <v>2943</v>
      </c>
    </row>
    <row r="1255" spans="1:1" x14ac:dyDescent="0.2">
      <c r="A1255" s="91" t="s">
        <v>4285</v>
      </c>
    </row>
    <row r="1256" spans="1:1" x14ac:dyDescent="0.2">
      <c r="A1256" s="162" t="s">
        <v>4301</v>
      </c>
    </row>
    <row r="1257" spans="1:1" x14ac:dyDescent="0.2">
      <c r="A1257" s="162" t="s">
        <v>4286</v>
      </c>
    </row>
    <row r="1258" spans="1:1" x14ac:dyDescent="0.2">
      <c r="A1258" s="162" t="s">
        <v>2960</v>
      </c>
    </row>
    <row r="1260" spans="1:1" x14ac:dyDescent="0.2">
      <c r="A1260" s="91" t="s">
        <v>4010</v>
      </c>
    </row>
    <row r="1261" spans="1:1" x14ac:dyDescent="0.2">
      <c r="A1261" s="162" t="s">
        <v>4011</v>
      </c>
    </row>
    <row r="1262" spans="1:1" x14ac:dyDescent="0.2">
      <c r="A1262" s="162" t="s">
        <v>4012</v>
      </c>
    </row>
    <row r="1264" spans="1:1" x14ac:dyDescent="0.2">
      <c r="A1264" s="91" t="s">
        <v>4030</v>
      </c>
    </row>
    <row r="1265" spans="1:1" x14ac:dyDescent="0.2">
      <c r="A1265" s="162" t="s">
        <v>3998</v>
      </c>
    </row>
    <row r="1266" spans="1:1" x14ac:dyDescent="0.2">
      <c r="A1266" s="162" t="s">
        <v>2943</v>
      </c>
    </row>
    <row r="1268" spans="1:1" x14ac:dyDescent="0.2">
      <c r="A1268" s="91" t="s">
        <v>4029</v>
      </c>
    </row>
    <row r="1269" spans="1:1" x14ac:dyDescent="0.2">
      <c r="A1269" s="162" t="s">
        <v>3130</v>
      </c>
    </row>
    <row r="1271" spans="1:1" x14ac:dyDescent="0.2">
      <c r="A1271" s="91" t="s">
        <v>4302</v>
      </c>
    </row>
    <row r="1272" spans="1:1" x14ac:dyDescent="0.2">
      <c r="A1272" s="162" t="s">
        <v>4286</v>
      </c>
    </row>
    <row r="1273" spans="1:1" x14ac:dyDescent="0.2">
      <c r="A1273" s="162" t="s">
        <v>2960</v>
      </c>
    </row>
    <row r="1275" spans="1:1" x14ac:dyDescent="0.2">
      <c r="A1275" s="91" t="s">
        <v>4013</v>
      </c>
    </row>
    <row r="1276" spans="1:1" x14ac:dyDescent="0.2">
      <c r="A1276" s="162" t="s">
        <v>2960</v>
      </c>
    </row>
    <row r="1277" spans="1:1" x14ac:dyDescent="0.2">
      <c r="A1277" s="162" t="s">
        <v>4303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07711-C598-474A-90A8-6EBD1C26E751}">
  <dimension ref="A1:B910"/>
  <sheetViews>
    <sheetView workbookViewId="0"/>
  </sheetViews>
  <sheetFormatPr defaultRowHeight="12.75" x14ac:dyDescent="0.2"/>
  <cols>
    <col min="1" max="1" width="53.5703125" style="162" bestFit="1" customWidth="1"/>
    <col min="2" max="2" width="32.28515625" style="162" bestFit="1" customWidth="1"/>
    <col min="3" max="16384" width="9.140625" style="162"/>
  </cols>
  <sheetData>
    <row r="1" spans="1:2" x14ac:dyDescent="0.2">
      <c r="A1" s="77"/>
    </row>
    <row r="3" spans="1:2" x14ac:dyDescent="0.2">
      <c r="A3" s="85" t="s">
        <v>3125</v>
      </c>
    </row>
    <row r="4" spans="1:2" x14ac:dyDescent="0.2">
      <c r="A4" s="77" t="str">
        <f>HYPERLINK("#'SCC.Enumerations'!A8","SCC.SchemaMapModelLevel")</f>
        <v>SCC.SchemaMapModelLevel</v>
      </c>
    </row>
    <row r="5" spans="1:2" x14ac:dyDescent="0.2">
      <c r="A5" s="77" t="str">
        <f>HYPERLINK("#'SCC.Enumerations'!A14","SCC.DataType")</f>
        <v>SCC.DataType</v>
      </c>
    </row>
    <row r="6" spans="1:2" x14ac:dyDescent="0.2">
      <c r="A6" s="77"/>
    </row>
    <row r="8" spans="1:2" x14ac:dyDescent="0.2">
      <c r="A8" s="85" t="s">
        <v>4304</v>
      </c>
      <c r="B8" s="162" t="s">
        <v>4305</v>
      </c>
    </row>
    <row r="9" spans="1:2" x14ac:dyDescent="0.2">
      <c r="A9" s="162" t="s">
        <v>842</v>
      </c>
    </row>
    <row r="10" spans="1:2" x14ac:dyDescent="0.2">
      <c r="A10" s="162" t="s">
        <v>6</v>
      </c>
    </row>
    <row r="11" spans="1:2" x14ac:dyDescent="0.2">
      <c r="A11" s="162" t="s">
        <v>4306</v>
      </c>
    </row>
    <row r="12" spans="1:2" x14ac:dyDescent="0.2">
      <c r="A12" s="162" t="s">
        <v>4307</v>
      </c>
    </row>
    <row r="14" spans="1:2" x14ac:dyDescent="0.2">
      <c r="A14" s="85" t="s">
        <v>4308</v>
      </c>
    </row>
    <row r="15" spans="1:2" x14ac:dyDescent="0.2">
      <c r="A15" s="162" t="s">
        <v>3092</v>
      </c>
    </row>
    <row r="16" spans="1:2" x14ac:dyDescent="0.2">
      <c r="A16" s="162" t="s">
        <v>4309</v>
      </c>
    </row>
    <row r="17" spans="1:1" x14ac:dyDescent="0.2">
      <c r="A17" s="162" t="s">
        <v>4310</v>
      </c>
    </row>
    <row r="18" spans="1:1" x14ac:dyDescent="0.2">
      <c r="A18" s="162" t="s">
        <v>4311</v>
      </c>
    </row>
    <row r="19" spans="1:1" x14ac:dyDescent="0.2">
      <c r="A19" s="162" t="s">
        <v>4312</v>
      </c>
    </row>
    <row r="20" spans="1:1" x14ac:dyDescent="0.2">
      <c r="A20" s="162" t="s">
        <v>4313</v>
      </c>
    </row>
    <row r="21" spans="1:1" x14ac:dyDescent="0.2">
      <c r="A21" s="162" t="s">
        <v>811</v>
      </c>
    </row>
    <row r="22" spans="1:1" x14ac:dyDescent="0.2">
      <c r="A22" s="162" t="s">
        <v>3098</v>
      </c>
    </row>
    <row r="23" spans="1:1" x14ac:dyDescent="0.2">
      <c r="A23" s="162" t="s">
        <v>4314</v>
      </c>
    </row>
    <row r="25" spans="1:1" x14ac:dyDescent="0.2">
      <c r="A25" s="85" t="s">
        <v>4315</v>
      </c>
    </row>
    <row r="26" spans="1:1" x14ac:dyDescent="0.2">
      <c r="A26" s="162" t="s">
        <v>3132</v>
      </c>
    </row>
    <row r="27" spans="1:1" x14ac:dyDescent="0.2">
      <c r="A27" s="162" t="s">
        <v>3133</v>
      </c>
    </row>
    <row r="28" spans="1:1" x14ac:dyDescent="0.2">
      <c r="A28" s="162" t="s">
        <v>3134</v>
      </c>
    </row>
    <row r="29" spans="1:1" x14ac:dyDescent="0.2">
      <c r="A29" s="162" t="s">
        <v>3135</v>
      </c>
    </row>
    <row r="30" spans="1:1" x14ac:dyDescent="0.2">
      <c r="A30" s="162" t="s">
        <v>3136</v>
      </c>
    </row>
    <row r="31" spans="1:1" x14ac:dyDescent="0.2">
      <c r="A31" s="162" t="s">
        <v>3137</v>
      </c>
    </row>
    <row r="32" spans="1:1" x14ac:dyDescent="0.2">
      <c r="A32" s="162" t="s">
        <v>3138</v>
      </c>
    </row>
    <row r="33" spans="1:1" x14ac:dyDescent="0.2">
      <c r="A33" s="162" t="s">
        <v>3139</v>
      </c>
    </row>
    <row r="34" spans="1:1" x14ac:dyDescent="0.2">
      <c r="A34" s="162" t="s">
        <v>3140</v>
      </c>
    </row>
    <row r="35" spans="1:1" x14ac:dyDescent="0.2">
      <c r="A35" s="162" t="s">
        <v>3141</v>
      </c>
    </row>
    <row r="36" spans="1:1" x14ac:dyDescent="0.2">
      <c r="A36" s="162" t="s">
        <v>3142</v>
      </c>
    </row>
    <row r="37" spans="1:1" x14ac:dyDescent="0.2">
      <c r="A37" s="162" t="s">
        <v>3143</v>
      </c>
    </row>
    <row r="38" spans="1:1" x14ac:dyDescent="0.2">
      <c r="A38" s="162" t="s">
        <v>3144</v>
      </c>
    </row>
    <row r="39" spans="1:1" x14ac:dyDescent="0.2">
      <c r="A39" s="162" t="s">
        <v>3145</v>
      </c>
    </row>
    <row r="40" spans="1:1" x14ac:dyDescent="0.2">
      <c r="A40" s="162" t="s">
        <v>3146</v>
      </c>
    </row>
    <row r="41" spans="1:1" x14ac:dyDescent="0.2">
      <c r="A41" s="162" t="s">
        <v>3147</v>
      </c>
    </row>
    <row r="42" spans="1:1" x14ac:dyDescent="0.2">
      <c r="A42" s="162" t="s">
        <v>3148</v>
      </c>
    </row>
    <row r="43" spans="1:1" x14ac:dyDescent="0.2">
      <c r="A43" s="162" t="s">
        <v>3149</v>
      </c>
    </row>
    <row r="44" spans="1:1" x14ac:dyDescent="0.2">
      <c r="A44" s="162" t="s">
        <v>3150</v>
      </c>
    </row>
    <row r="45" spans="1:1" x14ac:dyDescent="0.2">
      <c r="A45" s="162" t="s">
        <v>3151</v>
      </c>
    </row>
    <row r="46" spans="1:1" x14ac:dyDescent="0.2">
      <c r="A46" s="162" t="s">
        <v>3152</v>
      </c>
    </row>
    <row r="47" spans="1:1" x14ac:dyDescent="0.2">
      <c r="A47" s="162" t="s">
        <v>3153</v>
      </c>
    </row>
    <row r="48" spans="1:1" x14ac:dyDescent="0.2">
      <c r="A48" s="162" t="s">
        <v>3154</v>
      </c>
    </row>
    <row r="49" spans="1:1" x14ac:dyDescent="0.2">
      <c r="A49" s="162" t="s">
        <v>3155</v>
      </c>
    </row>
    <row r="50" spans="1:1" x14ac:dyDescent="0.2">
      <c r="A50" s="162" t="s">
        <v>3156</v>
      </c>
    </row>
    <row r="51" spans="1:1" x14ac:dyDescent="0.2">
      <c r="A51" s="162" t="s">
        <v>3157</v>
      </c>
    </row>
    <row r="52" spans="1:1" x14ac:dyDescent="0.2">
      <c r="A52" s="162" t="s">
        <v>3158</v>
      </c>
    </row>
    <row r="53" spans="1:1" x14ac:dyDescent="0.2">
      <c r="A53" s="162" t="s">
        <v>3159</v>
      </c>
    </row>
    <row r="54" spans="1:1" x14ac:dyDescent="0.2">
      <c r="A54" s="162" t="s">
        <v>3160</v>
      </c>
    </row>
    <row r="55" spans="1:1" x14ac:dyDescent="0.2">
      <c r="A55" s="162" t="s">
        <v>3161</v>
      </c>
    </row>
    <row r="56" spans="1:1" x14ac:dyDescent="0.2">
      <c r="A56" s="162" t="s">
        <v>3162</v>
      </c>
    </row>
    <row r="57" spans="1:1" x14ac:dyDescent="0.2">
      <c r="A57" s="162" t="s">
        <v>3163</v>
      </c>
    </row>
    <row r="58" spans="1:1" x14ac:dyDescent="0.2">
      <c r="A58" s="162" t="s">
        <v>3164</v>
      </c>
    </row>
    <row r="59" spans="1:1" x14ac:dyDescent="0.2">
      <c r="A59" s="162" t="s">
        <v>3165</v>
      </c>
    </row>
    <row r="60" spans="1:1" x14ac:dyDescent="0.2">
      <c r="A60" s="162" t="s">
        <v>3166</v>
      </c>
    </row>
    <row r="61" spans="1:1" x14ac:dyDescent="0.2">
      <c r="A61" s="162" t="s">
        <v>3167</v>
      </c>
    </row>
    <row r="62" spans="1:1" x14ac:dyDescent="0.2">
      <c r="A62" s="162" t="s">
        <v>3168</v>
      </c>
    </row>
    <row r="63" spans="1:1" x14ac:dyDescent="0.2">
      <c r="A63" s="162" t="s">
        <v>3169</v>
      </c>
    </row>
    <row r="64" spans="1:1" x14ac:dyDescent="0.2">
      <c r="A64" s="162" t="s">
        <v>3170</v>
      </c>
    </row>
    <row r="65" spans="1:1" x14ac:dyDescent="0.2">
      <c r="A65" s="162" t="s">
        <v>3171</v>
      </c>
    </row>
    <row r="66" spans="1:1" x14ac:dyDescent="0.2">
      <c r="A66" s="162" t="s">
        <v>3172</v>
      </c>
    </row>
    <row r="67" spans="1:1" x14ac:dyDescent="0.2">
      <c r="A67" s="162" t="s">
        <v>3173</v>
      </c>
    </row>
    <row r="68" spans="1:1" x14ac:dyDescent="0.2">
      <c r="A68" s="162" t="s">
        <v>3174</v>
      </c>
    </row>
    <row r="69" spans="1:1" x14ac:dyDescent="0.2">
      <c r="A69" s="162" t="s">
        <v>3175</v>
      </c>
    </row>
    <row r="70" spans="1:1" x14ac:dyDescent="0.2">
      <c r="A70" s="162" t="s">
        <v>3176</v>
      </c>
    </row>
    <row r="71" spans="1:1" x14ac:dyDescent="0.2">
      <c r="A71" s="162" t="s">
        <v>3177</v>
      </c>
    </row>
    <row r="72" spans="1:1" x14ac:dyDescent="0.2">
      <c r="A72" s="162" t="s">
        <v>3178</v>
      </c>
    </row>
    <row r="73" spans="1:1" x14ac:dyDescent="0.2">
      <c r="A73" s="162" t="s">
        <v>3179</v>
      </c>
    </row>
    <row r="74" spans="1:1" x14ac:dyDescent="0.2">
      <c r="A74" s="162" t="s">
        <v>3180</v>
      </c>
    </row>
    <row r="75" spans="1:1" x14ac:dyDescent="0.2">
      <c r="A75" s="162" t="s">
        <v>3181</v>
      </c>
    </row>
    <row r="76" spans="1:1" x14ac:dyDescent="0.2">
      <c r="A76" s="162" t="s">
        <v>3182</v>
      </c>
    </row>
    <row r="77" spans="1:1" x14ac:dyDescent="0.2">
      <c r="A77" s="162" t="s">
        <v>3183</v>
      </c>
    </row>
    <row r="78" spans="1:1" x14ac:dyDescent="0.2">
      <c r="A78" s="162" t="s">
        <v>3184</v>
      </c>
    </row>
    <row r="79" spans="1:1" x14ac:dyDescent="0.2">
      <c r="A79" s="162" t="s">
        <v>3185</v>
      </c>
    </row>
    <row r="80" spans="1:1" x14ac:dyDescent="0.2">
      <c r="A80" s="162" t="s">
        <v>3186</v>
      </c>
    </row>
    <row r="81" spans="1:1" x14ac:dyDescent="0.2">
      <c r="A81" s="162" t="s">
        <v>3187</v>
      </c>
    </row>
    <row r="82" spans="1:1" x14ac:dyDescent="0.2">
      <c r="A82" s="162" t="s">
        <v>3188</v>
      </c>
    </row>
    <row r="83" spans="1:1" x14ac:dyDescent="0.2">
      <c r="A83" s="162" t="s">
        <v>3189</v>
      </c>
    </row>
    <row r="84" spans="1:1" x14ac:dyDescent="0.2">
      <c r="A84" s="162" t="s">
        <v>3190</v>
      </c>
    </row>
    <row r="85" spans="1:1" x14ac:dyDescent="0.2">
      <c r="A85" s="162" t="s">
        <v>3191</v>
      </c>
    </row>
    <row r="86" spans="1:1" x14ac:dyDescent="0.2">
      <c r="A86" s="162" t="s">
        <v>3192</v>
      </c>
    </row>
    <row r="87" spans="1:1" x14ac:dyDescent="0.2">
      <c r="A87" s="162" t="s">
        <v>3193</v>
      </c>
    </row>
    <row r="88" spans="1:1" x14ac:dyDescent="0.2">
      <c r="A88" s="162" t="s">
        <v>3194</v>
      </c>
    </row>
    <row r="89" spans="1:1" x14ac:dyDescent="0.2">
      <c r="A89" s="162" t="s">
        <v>3195</v>
      </c>
    </row>
    <row r="90" spans="1:1" x14ac:dyDescent="0.2">
      <c r="A90" s="162" t="s">
        <v>3196</v>
      </c>
    </row>
    <row r="91" spans="1:1" x14ac:dyDescent="0.2">
      <c r="A91" s="162" t="s">
        <v>3197</v>
      </c>
    </row>
    <row r="92" spans="1:1" x14ac:dyDescent="0.2">
      <c r="A92" s="162" t="s">
        <v>3198</v>
      </c>
    </row>
    <row r="93" spans="1:1" x14ac:dyDescent="0.2">
      <c r="A93" s="162" t="s">
        <v>3199</v>
      </c>
    </row>
    <row r="94" spans="1:1" x14ac:dyDescent="0.2">
      <c r="A94" s="162" t="s">
        <v>3200</v>
      </c>
    </row>
    <row r="95" spans="1:1" x14ac:dyDescent="0.2">
      <c r="A95" s="162" t="s">
        <v>3201</v>
      </c>
    </row>
    <row r="96" spans="1:1" x14ac:dyDescent="0.2">
      <c r="A96" s="162" t="s">
        <v>3202</v>
      </c>
    </row>
    <row r="97" spans="1:1" x14ac:dyDescent="0.2">
      <c r="A97" s="162" t="s">
        <v>3203</v>
      </c>
    </row>
    <row r="98" spans="1:1" x14ac:dyDescent="0.2">
      <c r="A98" s="162" t="s">
        <v>3204</v>
      </c>
    </row>
    <row r="99" spans="1:1" x14ac:dyDescent="0.2">
      <c r="A99" s="162" t="s">
        <v>3205</v>
      </c>
    </row>
    <row r="100" spans="1:1" x14ac:dyDescent="0.2">
      <c r="A100" s="162" t="s">
        <v>3206</v>
      </c>
    </row>
    <row r="101" spans="1:1" x14ac:dyDescent="0.2">
      <c r="A101" s="162" t="s">
        <v>3207</v>
      </c>
    </row>
    <row r="102" spans="1:1" x14ac:dyDescent="0.2">
      <c r="A102" s="162" t="s">
        <v>3208</v>
      </c>
    </row>
    <row r="103" spans="1:1" x14ac:dyDescent="0.2">
      <c r="A103" s="162" t="s">
        <v>3209</v>
      </c>
    </row>
    <row r="104" spans="1:1" x14ac:dyDescent="0.2">
      <c r="A104" s="162" t="s">
        <v>3210</v>
      </c>
    </row>
    <row r="105" spans="1:1" x14ac:dyDescent="0.2">
      <c r="A105" s="162" t="s">
        <v>3211</v>
      </c>
    </row>
    <row r="106" spans="1:1" x14ac:dyDescent="0.2">
      <c r="A106" s="162" t="s">
        <v>3212</v>
      </c>
    </row>
    <row r="107" spans="1:1" x14ac:dyDescent="0.2">
      <c r="A107" s="162" t="s">
        <v>3213</v>
      </c>
    </row>
    <row r="108" spans="1:1" x14ac:dyDescent="0.2">
      <c r="A108" s="162" t="s">
        <v>3214</v>
      </c>
    </row>
    <row r="109" spans="1:1" x14ac:dyDescent="0.2">
      <c r="A109" s="162" t="s">
        <v>3215</v>
      </c>
    </row>
    <row r="110" spans="1:1" x14ac:dyDescent="0.2">
      <c r="A110" s="162" t="s">
        <v>3216</v>
      </c>
    </row>
    <row r="111" spans="1:1" x14ac:dyDescent="0.2">
      <c r="A111" s="162" t="s">
        <v>3217</v>
      </c>
    </row>
    <row r="112" spans="1:1" x14ac:dyDescent="0.2">
      <c r="A112" s="162" t="s">
        <v>3218</v>
      </c>
    </row>
    <row r="113" spans="1:1" x14ac:dyDescent="0.2">
      <c r="A113" s="162" t="s">
        <v>3219</v>
      </c>
    </row>
    <row r="114" spans="1:1" x14ac:dyDescent="0.2">
      <c r="A114" s="162" t="s">
        <v>3220</v>
      </c>
    </row>
    <row r="115" spans="1:1" x14ac:dyDescent="0.2">
      <c r="A115" s="162" t="s">
        <v>3221</v>
      </c>
    </row>
    <row r="116" spans="1:1" x14ac:dyDescent="0.2">
      <c r="A116" s="162" t="s">
        <v>3222</v>
      </c>
    </row>
    <row r="117" spans="1:1" x14ac:dyDescent="0.2">
      <c r="A117" s="162" t="s">
        <v>3223</v>
      </c>
    </row>
    <row r="118" spans="1:1" x14ac:dyDescent="0.2">
      <c r="A118" s="162" t="s">
        <v>3224</v>
      </c>
    </row>
    <row r="119" spans="1:1" x14ac:dyDescent="0.2">
      <c r="A119" s="162" t="s">
        <v>3225</v>
      </c>
    </row>
    <row r="120" spans="1:1" x14ac:dyDescent="0.2">
      <c r="A120" s="162" t="s">
        <v>3226</v>
      </c>
    </row>
    <row r="121" spans="1:1" x14ac:dyDescent="0.2">
      <c r="A121" s="162" t="s">
        <v>3227</v>
      </c>
    </row>
    <row r="122" spans="1:1" x14ac:dyDescent="0.2">
      <c r="A122" s="162" t="s">
        <v>3228</v>
      </c>
    </row>
    <row r="123" spans="1:1" x14ac:dyDescent="0.2">
      <c r="A123" s="162" t="s">
        <v>3229</v>
      </c>
    </row>
    <row r="124" spans="1:1" x14ac:dyDescent="0.2">
      <c r="A124" s="162" t="s">
        <v>3230</v>
      </c>
    </row>
    <row r="125" spans="1:1" x14ac:dyDescent="0.2">
      <c r="A125" s="162" t="s">
        <v>3231</v>
      </c>
    </row>
    <row r="126" spans="1:1" x14ac:dyDescent="0.2">
      <c r="A126" s="162" t="s">
        <v>3232</v>
      </c>
    </row>
    <row r="127" spans="1:1" x14ac:dyDescent="0.2">
      <c r="A127" s="162" t="s">
        <v>3233</v>
      </c>
    </row>
    <row r="128" spans="1:1" x14ac:dyDescent="0.2">
      <c r="A128" s="162" t="s">
        <v>3234</v>
      </c>
    </row>
    <row r="129" spans="1:1" x14ac:dyDescent="0.2">
      <c r="A129" s="162" t="s">
        <v>3235</v>
      </c>
    </row>
    <row r="130" spans="1:1" x14ac:dyDescent="0.2">
      <c r="A130" s="162" t="s">
        <v>3236</v>
      </c>
    </row>
    <row r="131" spans="1:1" x14ac:dyDescent="0.2">
      <c r="A131" s="162" t="s">
        <v>3237</v>
      </c>
    </row>
    <row r="132" spans="1:1" x14ac:dyDescent="0.2">
      <c r="A132" s="162" t="s">
        <v>3238</v>
      </c>
    </row>
    <row r="133" spans="1:1" x14ac:dyDescent="0.2">
      <c r="A133" s="162" t="s">
        <v>3239</v>
      </c>
    </row>
    <row r="134" spans="1:1" x14ac:dyDescent="0.2">
      <c r="A134" s="162" t="s">
        <v>3240</v>
      </c>
    </row>
    <row r="135" spans="1:1" x14ac:dyDescent="0.2">
      <c r="A135" s="162" t="s">
        <v>3241</v>
      </c>
    </row>
    <row r="136" spans="1:1" x14ac:dyDescent="0.2">
      <c r="A136" s="162" t="s">
        <v>3242</v>
      </c>
    </row>
    <row r="137" spans="1:1" x14ac:dyDescent="0.2">
      <c r="A137" s="162" t="s">
        <v>3243</v>
      </c>
    </row>
    <row r="138" spans="1:1" x14ac:dyDescent="0.2">
      <c r="A138" s="162" t="s">
        <v>3244</v>
      </c>
    </row>
    <row r="139" spans="1:1" x14ac:dyDescent="0.2">
      <c r="A139" s="162" t="s">
        <v>3245</v>
      </c>
    </row>
    <row r="140" spans="1:1" x14ac:dyDescent="0.2">
      <c r="A140" s="162" t="s">
        <v>3246</v>
      </c>
    </row>
    <row r="141" spans="1:1" x14ac:dyDescent="0.2">
      <c r="A141" s="162" t="s">
        <v>3247</v>
      </c>
    </row>
    <row r="142" spans="1:1" x14ac:dyDescent="0.2">
      <c r="A142" s="162" t="s">
        <v>3248</v>
      </c>
    </row>
    <row r="143" spans="1:1" x14ac:dyDescent="0.2">
      <c r="A143" s="162" t="s">
        <v>3249</v>
      </c>
    </row>
    <row r="144" spans="1:1" x14ac:dyDescent="0.2">
      <c r="A144" s="162" t="s">
        <v>3250</v>
      </c>
    </row>
    <row r="145" spans="1:1" x14ac:dyDescent="0.2">
      <c r="A145" s="162" t="s">
        <v>3251</v>
      </c>
    </row>
    <row r="146" spans="1:1" x14ac:dyDescent="0.2">
      <c r="A146" s="162" t="s">
        <v>3252</v>
      </c>
    </row>
    <row r="147" spans="1:1" x14ac:dyDescent="0.2">
      <c r="A147" s="162" t="s">
        <v>3253</v>
      </c>
    </row>
    <row r="148" spans="1:1" x14ac:dyDescent="0.2">
      <c r="A148" s="162" t="s">
        <v>3254</v>
      </c>
    </row>
    <row r="149" spans="1:1" x14ac:dyDescent="0.2">
      <c r="A149" s="162" t="s">
        <v>3255</v>
      </c>
    </row>
    <row r="150" spans="1:1" x14ac:dyDescent="0.2">
      <c r="A150" s="162" t="s">
        <v>3256</v>
      </c>
    </row>
    <row r="151" spans="1:1" x14ac:dyDescent="0.2">
      <c r="A151" s="162" t="s">
        <v>3257</v>
      </c>
    </row>
    <row r="152" spans="1:1" x14ac:dyDescent="0.2">
      <c r="A152" s="162" t="s">
        <v>3258</v>
      </c>
    </row>
    <row r="153" spans="1:1" x14ac:dyDescent="0.2">
      <c r="A153" s="162" t="s">
        <v>3259</v>
      </c>
    </row>
    <row r="154" spans="1:1" x14ac:dyDescent="0.2">
      <c r="A154" s="162" t="s">
        <v>3260</v>
      </c>
    </row>
    <row r="155" spans="1:1" x14ac:dyDescent="0.2">
      <c r="A155" s="162" t="s">
        <v>3261</v>
      </c>
    </row>
    <row r="156" spans="1:1" x14ac:dyDescent="0.2">
      <c r="A156" s="162" t="s">
        <v>3262</v>
      </c>
    </row>
    <row r="157" spans="1:1" x14ac:dyDescent="0.2">
      <c r="A157" s="162" t="s">
        <v>3263</v>
      </c>
    </row>
    <row r="158" spans="1:1" x14ac:dyDescent="0.2">
      <c r="A158" s="162" t="s">
        <v>3264</v>
      </c>
    </row>
    <row r="159" spans="1:1" x14ac:dyDescent="0.2">
      <c r="A159" s="162" t="s">
        <v>3265</v>
      </c>
    </row>
    <row r="160" spans="1:1" x14ac:dyDescent="0.2">
      <c r="A160" s="162" t="s">
        <v>3266</v>
      </c>
    </row>
    <row r="161" spans="1:1" x14ac:dyDescent="0.2">
      <c r="A161" s="162" t="s">
        <v>3267</v>
      </c>
    </row>
    <row r="162" spans="1:1" x14ac:dyDescent="0.2">
      <c r="A162" s="162" t="s">
        <v>3268</v>
      </c>
    </row>
    <row r="163" spans="1:1" x14ac:dyDescent="0.2">
      <c r="A163" s="162" t="s">
        <v>3269</v>
      </c>
    </row>
    <row r="164" spans="1:1" x14ac:dyDescent="0.2">
      <c r="A164" s="162" t="s">
        <v>3270</v>
      </c>
    </row>
    <row r="165" spans="1:1" x14ac:dyDescent="0.2">
      <c r="A165" s="162" t="s">
        <v>3271</v>
      </c>
    </row>
    <row r="166" spans="1:1" x14ac:dyDescent="0.2">
      <c r="A166" s="162" t="s">
        <v>3272</v>
      </c>
    </row>
    <row r="167" spans="1:1" x14ac:dyDescent="0.2">
      <c r="A167" s="162" t="s">
        <v>3273</v>
      </c>
    </row>
    <row r="168" spans="1:1" x14ac:dyDescent="0.2">
      <c r="A168" s="162" t="s">
        <v>3274</v>
      </c>
    </row>
    <row r="169" spans="1:1" x14ac:dyDescent="0.2">
      <c r="A169" s="162" t="s">
        <v>3275</v>
      </c>
    </row>
    <row r="170" spans="1:1" x14ac:dyDescent="0.2">
      <c r="A170" s="162" t="s">
        <v>3276</v>
      </c>
    </row>
    <row r="171" spans="1:1" x14ac:dyDescent="0.2">
      <c r="A171" s="162" t="s">
        <v>3277</v>
      </c>
    </row>
    <row r="172" spans="1:1" x14ac:dyDescent="0.2">
      <c r="A172" s="162" t="s">
        <v>3278</v>
      </c>
    </row>
    <row r="173" spans="1:1" x14ac:dyDescent="0.2">
      <c r="A173" s="162" t="s">
        <v>3279</v>
      </c>
    </row>
    <row r="174" spans="1:1" x14ac:dyDescent="0.2">
      <c r="A174" s="162" t="s">
        <v>3280</v>
      </c>
    </row>
    <row r="175" spans="1:1" x14ac:dyDescent="0.2">
      <c r="A175" s="162" t="s">
        <v>3281</v>
      </c>
    </row>
    <row r="176" spans="1:1" x14ac:dyDescent="0.2">
      <c r="A176" s="162" t="s">
        <v>3282</v>
      </c>
    </row>
    <row r="177" spans="1:1" x14ac:dyDescent="0.2">
      <c r="A177" s="162" t="s">
        <v>3283</v>
      </c>
    </row>
    <row r="178" spans="1:1" x14ac:dyDescent="0.2">
      <c r="A178" s="162" t="s">
        <v>3284</v>
      </c>
    </row>
    <row r="179" spans="1:1" x14ac:dyDescent="0.2">
      <c r="A179" s="162" t="s">
        <v>3285</v>
      </c>
    </row>
    <row r="180" spans="1:1" x14ac:dyDescent="0.2">
      <c r="A180" s="162" t="s">
        <v>3286</v>
      </c>
    </row>
    <row r="181" spans="1:1" x14ac:dyDescent="0.2">
      <c r="A181" s="162" t="s">
        <v>3287</v>
      </c>
    </row>
    <row r="182" spans="1:1" x14ac:dyDescent="0.2">
      <c r="A182" s="162" t="s">
        <v>3288</v>
      </c>
    </row>
    <row r="183" spans="1:1" x14ac:dyDescent="0.2">
      <c r="A183" s="162" t="s">
        <v>3289</v>
      </c>
    </row>
    <row r="184" spans="1:1" x14ac:dyDescent="0.2">
      <c r="A184" s="162" t="s">
        <v>3290</v>
      </c>
    </row>
    <row r="185" spans="1:1" x14ac:dyDescent="0.2">
      <c r="A185" s="162" t="s">
        <v>3291</v>
      </c>
    </row>
    <row r="186" spans="1:1" x14ac:dyDescent="0.2">
      <c r="A186" s="162" t="s">
        <v>3292</v>
      </c>
    </row>
    <row r="187" spans="1:1" x14ac:dyDescent="0.2">
      <c r="A187" s="162" t="s">
        <v>3293</v>
      </c>
    </row>
    <row r="188" spans="1:1" x14ac:dyDescent="0.2">
      <c r="A188" s="162" t="s">
        <v>3294</v>
      </c>
    </row>
    <row r="189" spans="1:1" x14ac:dyDescent="0.2">
      <c r="A189" s="162" t="s">
        <v>3295</v>
      </c>
    </row>
    <row r="190" spans="1:1" x14ac:dyDescent="0.2">
      <c r="A190" s="162" t="s">
        <v>3296</v>
      </c>
    </row>
    <row r="191" spans="1:1" x14ac:dyDescent="0.2">
      <c r="A191" s="162" t="s">
        <v>3297</v>
      </c>
    </row>
    <row r="192" spans="1:1" x14ac:dyDescent="0.2">
      <c r="A192" s="162" t="s">
        <v>3298</v>
      </c>
    </row>
    <row r="193" spans="1:1" x14ac:dyDescent="0.2">
      <c r="A193" s="162" t="s">
        <v>3299</v>
      </c>
    </row>
    <row r="194" spans="1:1" x14ac:dyDescent="0.2">
      <c r="A194" s="162" t="s">
        <v>3300</v>
      </c>
    </row>
    <row r="195" spans="1:1" x14ac:dyDescent="0.2">
      <c r="A195" s="162" t="s">
        <v>3301</v>
      </c>
    </row>
    <row r="196" spans="1:1" x14ac:dyDescent="0.2">
      <c r="A196" s="162" t="s">
        <v>3302</v>
      </c>
    </row>
    <row r="197" spans="1:1" x14ac:dyDescent="0.2">
      <c r="A197" s="162" t="s">
        <v>3303</v>
      </c>
    </row>
    <row r="198" spans="1:1" x14ac:dyDescent="0.2">
      <c r="A198" s="162" t="s">
        <v>3304</v>
      </c>
    </row>
    <row r="199" spans="1:1" x14ac:dyDescent="0.2">
      <c r="A199" s="162" t="s">
        <v>3305</v>
      </c>
    </row>
    <row r="200" spans="1:1" x14ac:dyDescent="0.2">
      <c r="A200" s="162" t="s">
        <v>3306</v>
      </c>
    </row>
    <row r="201" spans="1:1" x14ac:dyDescent="0.2">
      <c r="A201" s="162" t="s">
        <v>3307</v>
      </c>
    </row>
    <row r="202" spans="1:1" x14ac:dyDescent="0.2">
      <c r="A202" s="162" t="s">
        <v>3308</v>
      </c>
    </row>
    <row r="203" spans="1:1" x14ac:dyDescent="0.2">
      <c r="A203" s="162" t="s">
        <v>3309</v>
      </c>
    </row>
    <row r="204" spans="1:1" x14ac:dyDescent="0.2">
      <c r="A204" s="162" t="s">
        <v>3310</v>
      </c>
    </row>
    <row r="205" spans="1:1" x14ac:dyDescent="0.2">
      <c r="A205" s="162" t="s">
        <v>3311</v>
      </c>
    </row>
    <row r="206" spans="1:1" x14ac:dyDescent="0.2">
      <c r="A206" s="162" t="s">
        <v>3312</v>
      </c>
    </row>
    <row r="207" spans="1:1" x14ac:dyDescent="0.2">
      <c r="A207" s="162" t="s">
        <v>3313</v>
      </c>
    </row>
    <row r="208" spans="1:1" x14ac:dyDescent="0.2">
      <c r="A208" s="162" t="s">
        <v>3314</v>
      </c>
    </row>
    <row r="209" spans="1:1" x14ac:dyDescent="0.2">
      <c r="A209" s="162" t="s">
        <v>3315</v>
      </c>
    </row>
    <row r="210" spans="1:1" x14ac:dyDescent="0.2">
      <c r="A210" s="162" t="s">
        <v>3316</v>
      </c>
    </row>
    <row r="211" spans="1:1" x14ac:dyDescent="0.2">
      <c r="A211" s="162" t="s">
        <v>3317</v>
      </c>
    </row>
    <row r="212" spans="1:1" x14ac:dyDescent="0.2">
      <c r="A212" s="162" t="s">
        <v>3318</v>
      </c>
    </row>
    <row r="213" spans="1:1" x14ac:dyDescent="0.2">
      <c r="A213" s="162" t="s">
        <v>3319</v>
      </c>
    </row>
    <row r="214" spans="1:1" x14ac:dyDescent="0.2">
      <c r="A214" s="162" t="s">
        <v>3320</v>
      </c>
    </row>
    <row r="215" spans="1:1" x14ac:dyDescent="0.2">
      <c r="A215" s="162" t="s">
        <v>3321</v>
      </c>
    </row>
    <row r="216" spans="1:1" x14ac:dyDescent="0.2">
      <c r="A216" s="162" t="s">
        <v>3322</v>
      </c>
    </row>
    <row r="217" spans="1:1" x14ac:dyDescent="0.2">
      <c r="A217" s="162" t="s">
        <v>3323</v>
      </c>
    </row>
    <row r="218" spans="1:1" x14ac:dyDescent="0.2">
      <c r="A218" s="162" t="s">
        <v>3324</v>
      </c>
    </row>
    <row r="219" spans="1:1" x14ac:dyDescent="0.2">
      <c r="A219" s="162" t="s">
        <v>3325</v>
      </c>
    </row>
    <row r="220" spans="1:1" x14ac:dyDescent="0.2">
      <c r="A220" s="162" t="s">
        <v>3326</v>
      </c>
    </row>
    <row r="221" spans="1:1" x14ac:dyDescent="0.2">
      <c r="A221" s="162" t="s">
        <v>3327</v>
      </c>
    </row>
    <row r="222" spans="1:1" x14ac:dyDescent="0.2">
      <c r="A222" s="162" t="s">
        <v>3328</v>
      </c>
    </row>
    <row r="223" spans="1:1" x14ac:dyDescent="0.2">
      <c r="A223" s="162" t="s">
        <v>3329</v>
      </c>
    </row>
    <row r="224" spans="1:1" x14ac:dyDescent="0.2">
      <c r="A224" s="162" t="s">
        <v>3330</v>
      </c>
    </row>
    <row r="225" spans="1:1" x14ac:dyDescent="0.2">
      <c r="A225" s="162" t="s">
        <v>3331</v>
      </c>
    </row>
    <row r="226" spans="1:1" x14ac:dyDescent="0.2">
      <c r="A226" s="162" t="s">
        <v>3332</v>
      </c>
    </row>
    <row r="227" spans="1:1" x14ac:dyDescent="0.2">
      <c r="A227" s="162" t="s">
        <v>3333</v>
      </c>
    </row>
    <row r="228" spans="1:1" x14ac:dyDescent="0.2">
      <c r="A228" s="162" t="s">
        <v>3334</v>
      </c>
    </row>
    <row r="229" spans="1:1" x14ac:dyDescent="0.2">
      <c r="A229" s="162" t="s">
        <v>3335</v>
      </c>
    </row>
    <row r="230" spans="1:1" x14ac:dyDescent="0.2">
      <c r="A230" s="162" t="s">
        <v>3336</v>
      </c>
    </row>
    <row r="231" spans="1:1" x14ac:dyDescent="0.2">
      <c r="A231" s="162" t="s">
        <v>3337</v>
      </c>
    </row>
    <row r="232" spans="1:1" x14ac:dyDescent="0.2">
      <c r="A232" s="162" t="s">
        <v>3338</v>
      </c>
    </row>
    <row r="233" spans="1:1" x14ac:dyDescent="0.2">
      <c r="A233" s="162" t="s">
        <v>3339</v>
      </c>
    </row>
    <row r="234" spans="1:1" x14ac:dyDescent="0.2">
      <c r="A234" s="162" t="s">
        <v>3340</v>
      </c>
    </row>
    <row r="235" spans="1:1" x14ac:dyDescent="0.2">
      <c r="A235" s="162" t="s">
        <v>3341</v>
      </c>
    </row>
    <row r="236" spans="1:1" x14ac:dyDescent="0.2">
      <c r="A236" s="162" t="s">
        <v>3342</v>
      </c>
    </row>
    <row r="237" spans="1:1" x14ac:dyDescent="0.2">
      <c r="A237" s="162" t="s">
        <v>3343</v>
      </c>
    </row>
    <row r="238" spans="1:1" x14ac:dyDescent="0.2">
      <c r="A238" s="162" t="s">
        <v>3344</v>
      </c>
    </row>
    <row r="239" spans="1:1" x14ac:dyDescent="0.2">
      <c r="A239" s="162" t="s">
        <v>3345</v>
      </c>
    </row>
    <row r="240" spans="1:1" x14ac:dyDescent="0.2">
      <c r="A240" s="162" t="s">
        <v>3346</v>
      </c>
    </row>
    <row r="241" spans="1:1" x14ac:dyDescent="0.2">
      <c r="A241" s="162" t="s">
        <v>3347</v>
      </c>
    </row>
    <row r="242" spans="1:1" x14ac:dyDescent="0.2">
      <c r="A242" s="162" t="s">
        <v>498</v>
      </c>
    </row>
    <row r="243" spans="1:1" x14ac:dyDescent="0.2">
      <c r="A243" s="162" t="s">
        <v>3348</v>
      </c>
    </row>
    <row r="244" spans="1:1" x14ac:dyDescent="0.2">
      <c r="A244" s="162" t="s">
        <v>3349</v>
      </c>
    </row>
    <row r="245" spans="1:1" x14ac:dyDescent="0.2">
      <c r="A245" s="162" t="s">
        <v>3350</v>
      </c>
    </row>
    <row r="246" spans="1:1" x14ac:dyDescent="0.2">
      <c r="A246" s="162" t="s">
        <v>3351</v>
      </c>
    </row>
    <row r="247" spans="1:1" x14ac:dyDescent="0.2">
      <c r="A247" s="162" t="s">
        <v>3352</v>
      </c>
    </row>
    <row r="248" spans="1:1" x14ac:dyDescent="0.2">
      <c r="A248" s="162" t="s">
        <v>3353</v>
      </c>
    </row>
    <row r="249" spans="1:1" x14ac:dyDescent="0.2">
      <c r="A249" s="162" t="s">
        <v>3354</v>
      </c>
    </row>
    <row r="250" spans="1:1" x14ac:dyDescent="0.2">
      <c r="A250" s="162" t="s">
        <v>3355</v>
      </c>
    </row>
    <row r="251" spans="1:1" x14ac:dyDescent="0.2">
      <c r="A251" s="162" t="s">
        <v>3356</v>
      </c>
    </row>
    <row r="252" spans="1:1" x14ac:dyDescent="0.2">
      <c r="A252" s="162" t="s">
        <v>3357</v>
      </c>
    </row>
    <row r="253" spans="1:1" x14ac:dyDescent="0.2">
      <c r="A253" s="162" t="s">
        <v>3358</v>
      </c>
    </row>
    <row r="254" spans="1:1" x14ac:dyDescent="0.2">
      <c r="A254" s="162" t="s">
        <v>3359</v>
      </c>
    </row>
    <row r="255" spans="1:1" x14ac:dyDescent="0.2">
      <c r="A255" s="162" t="s">
        <v>3360</v>
      </c>
    </row>
    <row r="256" spans="1:1" x14ac:dyDescent="0.2">
      <c r="A256" s="162" t="s">
        <v>3361</v>
      </c>
    </row>
    <row r="257" spans="1:1" x14ac:dyDescent="0.2">
      <c r="A257" s="162" t="s">
        <v>3362</v>
      </c>
    </row>
    <row r="258" spans="1:1" x14ac:dyDescent="0.2">
      <c r="A258" s="162" t="s">
        <v>3363</v>
      </c>
    </row>
    <row r="259" spans="1:1" x14ac:dyDescent="0.2">
      <c r="A259" s="162" t="s">
        <v>3364</v>
      </c>
    </row>
    <row r="260" spans="1:1" x14ac:dyDescent="0.2">
      <c r="A260" s="162" t="s">
        <v>3365</v>
      </c>
    </row>
    <row r="261" spans="1:1" x14ac:dyDescent="0.2">
      <c r="A261" s="162" t="s">
        <v>3366</v>
      </c>
    </row>
    <row r="262" spans="1:1" x14ac:dyDescent="0.2">
      <c r="A262" s="162" t="s">
        <v>3367</v>
      </c>
    </row>
    <row r="263" spans="1:1" x14ac:dyDescent="0.2">
      <c r="A263" s="162" t="s">
        <v>3368</v>
      </c>
    </row>
    <row r="264" spans="1:1" x14ac:dyDescent="0.2">
      <c r="A264" s="162" t="s">
        <v>3369</v>
      </c>
    </row>
    <row r="265" spans="1:1" x14ac:dyDescent="0.2">
      <c r="A265" s="162" t="s">
        <v>3370</v>
      </c>
    </row>
    <row r="266" spans="1:1" x14ac:dyDescent="0.2">
      <c r="A266" s="162" t="s">
        <v>3371</v>
      </c>
    </row>
    <row r="267" spans="1:1" x14ac:dyDescent="0.2">
      <c r="A267" s="162" t="s">
        <v>3372</v>
      </c>
    </row>
    <row r="268" spans="1:1" x14ac:dyDescent="0.2">
      <c r="A268" s="162" t="s">
        <v>3373</v>
      </c>
    </row>
    <row r="269" spans="1:1" x14ac:dyDescent="0.2">
      <c r="A269" s="162" t="s">
        <v>3374</v>
      </c>
    </row>
    <row r="270" spans="1:1" x14ac:dyDescent="0.2">
      <c r="A270" s="162" t="s">
        <v>3375</v>
      </c>
    </row>
    <row r="271" spans="1:1" x14ac:dyDescent="0.2">
      <c r="A271" s="162" t="s">
        <v>3376</v>
      </c>
    </row>
    <row r="272" spans="1:1" x14ac:dyDescent="0.2">
      <c r="A272" s="162" t="s">
        <v>3377</v>
      </c>
    </row>
    <row r="273" spans="1:1" x14ac:dyDescent="0.2">
      <c r="A273" s="162" t="s">
        <v>3378</v>
      </c>
    </row>
    <row r="274" spans="1:1" x14ac:dyDescent="0.2">
      <c r="A274" s="162" t="s">
        <v>3379</v>
      </c>
    </row>
    <row r="275" spans="1:1" x14ac:dyDescent="0.2">
      <c r="A275" s="162" t="s">
        <v>3380</v>
      </c>
    </row>
    <row r="276" spans="1:1" x14ac:dyDescent="0.2">
      <c r="A276" s="162" t="s">
        <v>3381</v>
      </c>
    </row>
    <row r="277" spans="1:1" x14ac:dyDescent="0.2">
      <c r="A277" s="162" t="s">
        <v>3382</v>
      </c>
    </row>
    <row r="278" spans="1:1" x14ac:dyDescent="0.2">
      <c r="A278" s="162" t="s">
        <v>3383</v>
      </c>
    </row>
    <row r="279" spans="1:1" x14ac:dyDescent="0.2">
      <c r="A279" s="162" t="s">
        <v>3384</v>
      </c>
    </row>
    <row r="280" spans="1:1" x14ac:dyDescent="0.2">
      <c r="A280" s="162" t="s">
        <v>3385</v>
      </c>
    </row>
    <row r="281" spans="1:1" x14ac:dyDescent="0.2">
      <c r="A281" s="162" t="s">
        <v>3386</v>
      </c>
    </row>
    <row r="282" spans="1:1" x14ac:dyDescent="0.2">
      <c r="A282" s="162" t="s">
        <v>3387</v>
      </c>
    </row>
    <row r="283" spans="1:1" x14ac:dyDescent="0.2">
      <c r="A283" s="162" t="s">
        <v>3388</v>
      </c>
    </row>
    <row r="284" spans="1:1" x14ac:dyDescent="0.2">
      <c r="A284" s="162" t="s">
        <v>3389</v>
      </c>
    </row>
    <row r="285" spans="1:1" x14ac:dyDescent="0.2">
      <c r="A285" s="162" t="s">
        <v>3390</v>
      </c>
    </row>
    <row r="286" spans="1:1" x14ac:dyDescent="0.2">
      <c r="A286" s="162" t="s">
        <v>3391</v>
      </c>
    </row>
    <row r="287" spans="1:1" x14ac:dyDescent="0.2">
      <c r="A287" s="162" t="s">
        <v>3392</v>
      </c>
    </row>
    <row r="288" spans="1:1" x14ac:dyDescent="0.2">
      <c r="A288" s="162" t="s">
        <v>3393</v>
      </c>
    </row>
    <row r="289" spans="1:1" x14ac:dyDescent="0.2">
      <c r="A289" s="162" t="s">
        <v>3394</v>
      </c>
    </row>
    <row r="290" spans="1:1" x14ac:dyDescent="0.2">
      <c r="A290" s="162" t="s">
        <v>3395</v>
      </c>
    </row>
    <row r="291" spans="1:1" x14ac:dyDescent="0.2">
      <c r="A291" s="162" t="s">
        <v>3396</v>
      </c>
    </row>
    <row r="292" spans="1:1" x14ac:dyDescent="0.2">
      <c r="A292" s="162" t="s">
        <v>3397</v>
      </c>
    </row>
    <row r="293" spans="1:1" x14ac:dyDescent="0.2">
      <c r="A293" s="162" t="s">
        <v>3398</v>
      </c>
    </row>
    <row r="294" spans="1:1" x14ac:dyDescent="0.2">
      <c r="A294" s="162" t="s">
        <v>3399</v>
      </c>
    </row>
    <row r="295" spans="1:1" x14ac:dyDescent="0.2">
      <c r="A295" s="162" t="s">
        <v>3400</v>
      </c>
    </row>
    <row r="296" spans="1:1" x14ac:dyDescent="0.2">
      <c r="A296" s="162" t="s">
        <v>3401</v>
      </c>
    </row>
    <row r="297" spans="1:1" x14ac:dyDescent="0.2">
      <c r="A297" s="162" t="s">
        <v>3402</v>
      </c>
    </row>
    <row r="298" spans="1:1" x14ac:dyDescent="0.2">
      <c r="A298" s="162" t="s">
        <v>3403</v>
      </c>
    </row>
    <row r="299" spans="1:1" x14ac:dyDescent="0.2">
      <c r="A299" s="162" t="s">
        <v>3404</v>
      </c>
    </row>
    <row r="300" spans="1:1" x14ac:dyDescent="0.2">
      <c r="A300" s="162" t="s">
        <v>3405</v>
      </c>
    </row>
    <row r="301" spans="1:1" x14ac:dyDescent="0.2">
      <c r="A301" s="162" t="s">
        <v>3406</v>
      </c>
    </row>
    <row r="302" spans="1:1" x14ac:dyDescent="0.2">
      <c r="A302" s="162" t="s">
        <v>3407</v>
      </c>
    </row>
    <row r="303" spans="1:1" x14ac:dyDescent="0.2">
      <c r="A303" s="162" t="s">
        <v>3408</v>
      </c>
    </row>
    <row r="304" spans="1:1" x14ac:dyDescent="0.2">
      <c r="A304" s="162" t="s">
        <v>3409</v>
      </c>
    </row>
    <row r="305" spans="1:1" x14ac:dyDescent="0.2">
      <c r="A305" s="162" t="s">
        <v>3410</v>
      </c>
    </row>
    <row r="306" spans="1:1" x14ac:dyDescent="0.2">
      <c r="A306" s="162" t="s">
        <v>3411</v>
      </c>
    </row>
    <row r="307" spans="1:1" x14ac:dyDescent="0.2">
      <c r="A307" s="162" t="s">
        <v>3412</v>
      </c>
    </row>
    <row r="308" spans="1:1" x14ac:dyDescent="0.2">
      <c r="A308" s="162" t="s">
        <v>3413</v>
      </c>
    </row>
    <row r="309" spans="1:1" x14ac:dyDescent="0.2">
      <c r="A309" s="162" t="s">
        <v>3414</v>
      </c>
    </row>
    <row r="310" spans="1:1" x14ac:dyDescent="0.2">
      <c r="A310" s="162" t="s">
        <v>3415</v>
      </c>
    </row>
    <row r="311" spans="1:1" x14ac:dyDescent="0.2">
      <c r="A311" s="162" t="s">
        <v>3416</v>
      </c>
    </row>
    <row r="312" spans="1:1" x14ac:dyDescent="0.2">
      <c r="A312" s="162" t="s">
        <v>3417</v>
      </c>
    </row>
    <row r="313" spans="1:1" x14ac:dyDescent="0.2">
      <c r="A313" s="162" t="s">
        <v>3418</v>
      </c>
    </row>
    <row r="314" spans="1:1" x14ac:dyDescent="0.2">
      <c r="A314" s="162" t="s">
        <v>3419</v>
      </c>
    </row>
    <row r="315" spans="1:1" x14ac:dyDescent="0.2">
      <c r="A315" s="162" t="s">
        <v>3420</v>
      </c>
    </row>
    <row r="316" spans="1:1" x14ac:dyDescent="0.2">
      <c r="A316" s="162" t="s">
        <v>3421</v>
      </c>
    </row>
    <row r="317" spans="1:1" x14ac:dyDescent="0.2">
      <c r="A317" s="162" t="s">
        <v>3422</v>
      </c>
    </row>
    <row r="318" spans="1:1" x14ac:dyDescent="0.2">
      <c r="A318" s="162" t="s">
        <v>3423</v>
      </c>
    </row>
    <row r="319" spans="1:1" x14ac:dyDescent="0.2">
      <c r="A319" s="162" t="s">
        <v>3424</v>
      </c>
    </row>
    <row r="320" spans="1:1" x14ac:dyDescent="0.2">
      <c r="A320" s="162" t="s">
        <v>3425</v>
      </c>
    </row>
    <row r="321" spans="1:1" x14ac:dyDescent="0.2">
      <c r="A321" s="162" t="s">
        <v>3426</v>
      </c>
    </row>
    <row r="322" spans="1:1" x14ac:dyDescent="0.2">
      <c r="A322" s="162" t="s">
        <v>3427</v>
      </c>
    </row>
    <row r="323" spans="1:1" x14ac:dyDescent="0.2">
      <c r="A323" s="162" t="s">
        <v>3428</v>
      </c>
    </row>
    <row r="324" spans="1:1" x14ac:dyDescent="0.2">
      <c r="A324" s="162" t="s">
        <v>3429</v>
      </c>
    </row>
    <row r="325" spans="1:1" x14ac:dyDescent="0.2">
      <c r="A325" s="162" t="s">
        <v>3430</v>
      </c>
    </row>
    <row r="326" spans="1:1" x14ac:dyDescent="0.2">
      <c r="A326" s="162" t="s">
        <v>3431</v>
      </c>
    </row>
    <row r="327" spans="1:1" x14ac:dyDescent="0.2">
      <c r="A327" s="162" t="s">
        <v>3432</v>
      </c>
    </row>
    <row r="328" spans="1:1" x14ac:dyDescent="0.2">
      <c r="A328" s="162" t="s">
        <v>3433</v>
      </c>
    </row>
    <row r="329" spans="1:1" x14ac:dyDescent="0.2">
      <c r="A329" s="162" t="s">
        <v>3434</v>
      </c>
    </row>
    <row r="330" spans="1:1" x14ac:dyDescent="0.2">
      <c r="A330" s="162" t="s">
        <v>3435</v>
      </c>
    </row>
    <row r="331" spans="1:1" x14ac:dyDescent="0.2">
      <c r="A331" s="162" t="s">
        <v>3436</v>
      </c>
    </row>
    <row r="332" spans="1:1" x14ac:dyDescent="0.2">
      <c r="A332" s="162" t="s">
        <v>3437</v>
      </c>
    </row>
    <row r="333" spans="1:1" x14ac:dyDescent="0.2">
      <c r="A333" s="162" t="s">
        <v>3438</v>
      </c>
    </row>
    <row r="334" spans="1:1" x14ac:dyDescent="0.2">
      <c r="A334" s="162" t="s">
        <v>3439</v>
      </c>
    </row>
    <row r="335" spans="1:1" x14ac:dyDescent="0.2">
      <c r="A335" s="162" t="s">
        <v>3440</v>
      </c>
    </row>
    <row r="336" spans="1:1" x14ac:dyDescent="0.2">
      <c r="A336" s="162" t="s">
        <v>3441</v>
      </c>
    </row>
    <row r="337" spans="1:1" x14ac:dyDescent="0.2">
      <c r="A337" s="162" t="s">
        <v>3442</v>
      </c>
    </row>
    <row r="338" spans="1:1" x14ac:dyDescent="0.2">
      <c r="A338" s="162" t="s">
        <v>3443</v>
      </c>
    </row>
    <row r="339" spans="1:1" x14ac:dyDescent="0.2">
      <c r="A339" s="162" t="s">
        <v>3444</v>
      </c>
    </row>
    <row r="340" spans="1:1" x14ac:dyDescent="0.2">
      <c r="A340" s="162" t="s">
        <v>3445</v>
      </c>
    </row>
    <row r="341" spans="1:1" x14ac:dyDescent="0.2">
      <c r="A341" s="162" t="s">
        <v>3446</v>
      </c>
    </row>
    <row r="342" spans="1:1" x14ac:dyDescent="0.2">
      <c r="A342" s="162" t="s">
        <v>3447</v>
      </c>
    </row>
    <row r="343" spans="1:1" x14ac:dyDescent="0.2">
      <c r="A343" s="162" t="s">
        <v>3448</v>
      </c>
    </row>
    <row r="344" spans="1:1" x14ac:dyDescent="0.2">
      <c r="A344" s="162" t="s">
        <v>3449</v>
      </c>
    </row>
    <row r="345" spans="1:1" x14ac:dyDescent="0.2">
      <c r="A345" s="162" t="s">
        <v>3450</v>
      </c>
    </row>
    <row r="346" spans="1:1" x14ac:dyDescent="0.2">
      <c r="A346" s="162" t="s">
        <v>3451</v>
      </c>
    </row>
    <row r="347" spans="1:1" x14ac:dyDescent="0.2">
      <c r="A347" s="162" t="s">
        <v>3452</v>
      </c>
    </row>
    <row r="348" spans="1:1" x14ac:dyDescent="0.2">
      <c r="A348" s="162" t="s">
        <v>3453</v>
      </c>
    </row>
    <row r="349" spans="1:1" x14ac:dyDescent="0.2">
      <c r="A349" s="162" t="s">
        <v>3454</v>
      </c>
    </row>
    <row r="350" spans="1:1" x14ac:dyDescent="0.2">
      <c r="A350" s="162" t="s">
        <v>3455</v>
      </c>
    </row>
    <row r="351" spans="1:1" x14ac:dyDescent="0.2">
      <c r="A351" s="162" t="s">
        <v>3456</v>
      </c>
    </row>
    <row r="352" spans="1:1" x14ac:dyDescent="0.2">
      <c r="A352" s="162" t="s">
        <v>3457</v>
      </c>
    </row>
    <row r="353" spans="1:1" x14ac:dyDescent="0.2">
      <c r="A353" s="162" t="s">
        <v>3458</v>
      </c>
    </row>
    <row r="354" spans="1:1" x14ac:dyDescent="0.2">
      <c r="A354" s="162" t="s">
        <v>3459</v>
      </c>
    </row>
    <row r="355" spans="1:1" x14ac:dyDescent="0.2">
      <c r="A355" s="162" t="s">
        <v>3460</v>
      </c>
    </row>
    <row r="356" spans="1:1" x14ac:dyDescent="0.2">
      <c r="A356" s="162" t="s">
        <v>3461</v>
      </c>
    </row>
    <row r="357" spans="1:1" x14ac:dyDescent="0.2">
      <c r="A357" s="162" t="s">
        <v>3462</v>
      </c>
    </row>
    <row r="358" spans="1:1" x14ac:dyDescent="0.2">
      <c r="A358" s="162" t="s">
        <v>3463</v>
      </c>
    </row>
    <row r="359" spans="1:1" x14ac:dyDescent="0.2">
      <c r="A359" s="162" t="s">
        <v>3464</v>
      </c>
    </row>
    <row r="360" spans="1:1" x14ac:dyDescent="0.2">
      <c r="A360" s="162" t="s">
        <v>3465</v>
      </c>
    </row>
    <row r="361" spans="1:1" x14ac:dyDescent="0.2">
      <c r="A361" s="162" t="s">
        <v>3466</v>
      </c>
    </row>
    <row r="362" spans="1:1" x14ac:dyDescent="0.2">
      <c r="A362" s="162" t="s">
        <v>3467</v>
      </c>
    </row>
    <row r="363" spans="1:1" x14ac:dyDescent="0.2">
      <c r="A363" s="162" t="s">
        <v>3468</v>
      </c>
    </row>
    <row r="364" spans="1:1" x14ac:dyDescent="0.2">
      <c r="A364" s="162" t="s">
        <v>3469</v>
      </c>
    </row>
    <row r="365" spans="1:1" x14ac:dyDescent="0.2">
      <c r="A365" s="162" t="s">
        <v>3470</v>
      </c>
    </row>
    <row r="366" spans="1:1" x14ac:dyDescent="0.2">
      <c r="A366" s="162" t="s">
        <v>3471</v>
      </c>
    </row>
    <row r="367" spans="1:1" x14ac:dyDescent="0.2">
      <c r="A367" s="162" t="s">
        <v>3472</v>
      </c>
    </row>
    <row r="368" spans="1:1" x14ac:dyDescent="0.2">
      <c r="A368" s="162" t="s">
        <v>3473</v>
      </c>
    </row>
    <row r="369" spans="1:1" x14ac:dyDescent="0.2">
      <c r="A369" s="162" t="s">
        <v>3474</v>
      </c>
    </row>
    <row r="370" spans="1:1" x14ac:dyDescent="0.2">
      <c r="A370" s="162" t="s">
        <v>3475</v>
      </c>
    </row>
    <row r="371" spans="1:1" x14ac:dyDescent="0.2">
      <c r="A371" s="162" t="s">
        <v>3476</v>
      </c>
    </row>
    <row r="372" spans="1:1" x14ac:dyDescent="0.2">
      <c r="A372" s="162" t="s">
        <v>3477</v>
      </c>
    </row>
    <row r="373" spans="1:1" x14ac:dyDescent="0.2">
      <c r="A373" s="162" t="s">
        <v>3478</v>
      </c>
    </row>
    <row r="374" spans="1:1" x14ac:dyDescent="0.2">
      <c r="A374" s="162" t="s">
        <v>3479</v>
      </c>
    </row>
    <row r="375" spans="1:1" x14ac:dyDescent="0.2">
      <c r="A375" s="162" t="s">
        <v>3480</v>
      </c>
    </row>
    <row r="376" spans="1:1" x14ac:dyDescent="0.2">
      <c r="A376" s="162" t="s">
        <v>3481</v>
      </c>
    </row>
    <row r="377" spans="1:1" x14ac:dyDescent="0.2">
      <c r="A377" s="162" t="s">
        <v>3482</v>
      </c>
    </row>
    <row r="378" spans="1:1" x14ac:dyDescent="0.2">
      <c r="A378" s="162" t="s">
        <v>3483</v>
      </c>
    </row>
    <row r="379" spans="1:1" x14ac:dyDescent="0.2">
      <c r="A379" s="162" t="s">
        <v>3484</v>
      </c>
    </row>
    <row r="380" spans="1:1" x14ac:dyDescent="0.2">
      <c r="A380" s="162" t="s">
        <v>3485</v>
      </c>
    </row>
    <row r="381" spans="1:1" x14ac:dyDescent="0.2">
      <c r="A381" s="162" t="s">
        <v>3486</v>
      </c>
    </row>
    <row r="382" spans="1:1" x14ac:dyDescent="0.2">
      <c r="A382" s="162" t="s">
        <v>3487</v>
      </c>
    </row>
    <row r="383" spans="1:1" x14ac:dyDescent="0.2">
      <c r="A383" s="162" t="s">
        <v>3488</v>
      </c>
    </row>
    <row r="384" spans="1:1" x14ac:dyDescent="0.2">
      <c r="A384" s="162" t="s">
        <v>3489</v>
      </c>
    </row>
    <row r="385" spans="1:1" x14ac:dyDescent="0.2">
      <c r="A385" s="162" t="s">
        <v>3490</v>
      </c>
    </row>
    <row r="386" spans="1:1" x14ac:dyDescent="0.2">
      <c r="A386" s="162" t="s">
        <v>3491</v>
      </c>
    </row>
    <row r="387" spans="1:1" x14ac:dyDescent="0.2">
      <c r="A387" s="162" t="s">
        <v>3492</v>
      </c>
    </row>
    <row r="388" spans="1:1" x14ac:dyDescent="0.2">
      <c r="A388" s="162" t="s">
        <v>3493</v>
      </c>
    </row>
    <row r="389" spans="1:1" x14ac:dyDescent="0.2">
      <c r="A389" s="162" t="s">
        <v>3494</v>
      </c>
    </row>
    <row r="390" spans="1:1" x14ac:dyDescent="0.2">
      <c r="A390" s="162" t="s">
        <v>3495</v>
      </c>
    </row>
    <row r="391" spans="1:1" x14ac:dyDescent="0.2">
      <c r="A391" s="162" t="s">
        <v>3496</v>
      </c>
    </row>
    <row r="392" spans="1:1" x14ac:dyDescent="0.2">
      <c r="A392" s="162" t="s">
        <v>3497</v>
      </c>
    </row>
    <row r="393" spans="1:1" x14ac:dyDescent="0.2">
      <c r="A393" s="162" t="s">
        <v>3498</v>
      </c>
    </row>
    <row r="394" spans="1:1" x14ac:dyDescent="0.2">
      <c r="A394" s="162" t="s">
        <v>3499</v>
      </c>
    </row>
    <row r="395" spans="1:1" x14ac:dyDescent="0.2">
      <c r="A395" s="162" t="s">
        <v>3500</v>
      </c>
    </row>
    <row r="396" spans="1:1" x14ac:dyDescent="0.2">
      <c r="A396" s="162" t="s">
        <v>3501</v>
      </c>
    </row>
    <row r="397" spans="1:1" x14ac:dyDescent="0.2">
      <c r="A397" s="162" t="s">
        <v>3502</v>
      </c>
    </row>
    <row r="398" spans="1:1" x14ac:dyDescent="0.2">
      <c r="A398" s="162" t="s">
        <v>3503</v>
      </c>
    </row>
    <row r="399" spans="1:1" x14ac:dyDescent="0.2">
      <c r="A399" s="162" t="s">
        <v>3504</v>
      </c>
    </row>
    <row r="400" spans="1:1" x14ac:dyDescent="0.2">
      <c r="A400" s="162" t="s">
        <v>3505</v>
      </c>
    </row>
    <row r="401" spans="1:1" x14ac:dyDescent="0.2">
      <c r="A401" s="162" t="s">
        <v>3506</v>
      </c>
    </row>
    <row r="402" spans="1:1" x14ac:dyDescent="0.2">
      <c r="A402" s="162" t="s">
        <v>3507</v>
      </c>
    </row>
    <row r="403" spans="1:1" x14ac:dyDescent="0.2">
      <c r="A403" s="162" t="s">
        <v>3508</v>
      </c>
    </row>
    <row r="404" spans="1:1" x14ac:dyDescent="0.2">
      <c r="A404" s="162" t="s">
        <v>3509</v>
      </c>
    </row>
    <row r="405" spans="1:1" x14ac:dyDescent="0.2">
      <c r="A405" s="162" t="s">
        <v>3510</v>
      </c>
    </row>
    <row r="406" spans="1:1" x14ac:dyDescent="0.2">
      <c r="A406" s="162" t="s">
        <v>3511</v>
      </c>
    </row>
    <row r="407" spans="1:1" x14ac:dyDescent="0.2">
      <c r="A407" s="162" t="s">
        <v>3512</v>
      </c>
    </row>
    <row r="408" spans="1:1" x14ac:dyDescent="0.2">
      <c r="A408" s="162" t="s">
        <v>3513</v>
      </c>
    </row>
    <row r="409" spans="1:1" x14ac:dyDescent="0.2">
      <c r="A409" s="162" t="s">
        <v>3514</v>
      </c>
    </row>
    <row r="410" spans="1:1" x14ac:dyDescent="0.2">
      <c r="A410" s="162" t="s">
        <v>3515</v>
      </c>
    </row>
    <row r="411" spans="1:1" x14ac:dyDescent="0.2">
      <c r="A411" s="162" t="s">
        <v>3516</v>
      </c>
    </row>
    <row r="412" spans="1:1" x14ac:dyDescent="0.2">
      <c r="A412" s="162" t="s">
        <v>3517</v>
      </c>
    </row>
    <row r="413" spans="1:1" x14ac:dyDescent="0.2">
      <c r="A413" s="162" t="s">
        <v>3518</v>
      </c>
    </row>
    <row r="414" spans="1:1" x14ac:dyDescent="0.2">
      <c r="A414" s="162" t="s">
        <v>3519</v>
      </c>
    </row>
    <row r="415" spans="1:1" x14ac:dyDescent="0.2">
      <c r="A415" s="162" t="s">
        <v>3520</v>
      </c>
    </row>
    <row r="416" spans="1:1" x14ac:dyDescent="0.2">
      <c r="A416" s="162" t="s">
        <v>3521</v>
      </c>
    </row>
    <row r="417" spans="1:1" x14ac:dyDescent="0.2">
      <c r="A417" s="162" t="s">
        <v>3522</v>
      </c>
    </row>
    <row r="418" spans="1:1" x14ac:dyDescent="0.2">
      <c r="A418" s="162" t="s">
        <v>3523</v>
      </c>
    </row>
    <row r="419" spans="1:1" x14ac:dyDescent="0.2">
      <c r="A419" s="162" t="s">
        <v>3524</v>
      </c>
    </row>
    <row r="420" spans="1:1" x14ac:dyDescent="0.2">
      <c r="A420" s="162" t="s">
        <v>3525</v>
      </c>
    </row>
    <row r="421" spans="1:1" x14ac:dyDescent="0.2">
      <c r="A421" s="162" t="s">
        <v>3526</v>
      </c>
    </row>
    <row r="422" spans="1:1" x14ac:dyDescent="0.2">
      <c r="A422" s="162" t="s">
        <v>3527</v>
      </c>
    </row>
    <row r="423" spans="1:1" x14ac:dyDescent="0.2">
      <c r="A423" s="162" t="s">
        <v>3528</v>
      </c>
    </row>
    <row r="424" spans="1:1" x14ac:dyDescent="0.2">
      <c r="A424" s="162" t="s">
        <v>3529</v>
      </c>
    </row>
    <row r="425" spans="1:1" x14ac:dyDescent="0.2">
      <c r="A425" s="162" t="s">
        <v>3530</v>
      </c>
    </row>
    <row r="426" spans="1:1" x14ac:dyDescent="0.2">
      <c r="A426" s="162" t="s">
        <v>3531</v>
      </c>
    </row>
    <row r="427" spans="1:1" x14ac:dyDescent="0.2">
      <c r="A427" s="162" t="s">
        <v>3532</v>
      </c>
    </row>
    <row r="428" spans="1:1" x14ac:dyDescent="0.2">
      <c r="A428" s="162" t="s">
        <v>3533</v>
      </c>
    </row>
    <row r="429" spans="1:1" x14ac:dyDescent="0.2">
      <c r="A429" s="162" t="s">
        <v>3534</v>
      </c>
    </row>
    <row r="430" spans="1:1" x14ac:dyDescent="0.2">
      <c r="A430" s="162" t="s">
        <v>3535</v>
      </c>
    </row>
    <row r="431" spans="1:1" x14ac:dyDescent="0.2">
      <c r="A431" s="162" t="s">
        <v>3536</v>
      </c>
    </row>
    <row r="432" spans="1:1" x14ac:dyDescent="0.2">
      <c r="A432" s="162" t="s">
        <v>3537</v>
      </c>
    </row>
    <row r="433" spans="1:1" x14ac:dyDescent="0.2">
      <c r="A433" s="162" t="s">
        <v>3538</v>
      </c>
    </row>
    <row r="434" spans="1:1" x14ac:dyDescent="0.2">
      <c r="A434" s="162" t="s">
        <v>3539</v>
      </c>
    </row>
    <row r="435" spans="1:1" x14ac:dyDescent="0.2">
      <c r="A435" s="162" t="s">
        <v>3540</v>
      </c>
    </row>
    <row r="436" spans="1:1" x14ac:dyDescent="0.2">
      <c r="A436" s="162" t="s">
        <v>3541</v>
      </c>
    </row>
    <row r="437" spans="1:1" x14ac:dyDescent="0.2">
      <c r="A437" s="162" t="s">
        <v>3542</v>
      </c>
    </row>
    <row r="438" spans="1:1" x14ac:dyDescent="0.2">
      <c r="A438" s="162" t="s">
        <v>3543</v>
      </c>
    </row>
    <row r="439" spans="1:1" x14ac:dyDescent="0.2">
      <c r="A439" s="162" t="s">
        <v>3544</v>
      </c>
    </row>
    <row r="440" spans="1:1" x14ac:dyDescent="0.2">
      <c r="A440" s="162" t="s">
        <v>3545</v>
      </c>
    </row>
    <row r="441" spans="1:1" x14ac:dyDescent="0.2">
      <c r="A441" s="162" t="s">
        <v>3546</v>
      </c>
    </row>
    <row r="442" spans="1:1" x14ac:dyDescent="0.2">
      <c r="A442" s="162" t="s">
        <v>3547</v>
      </c>
    </row>
    <row r="443" spans="1:1" x14ac:dyDescent="0.2">
      <c r="A443" s="162" t="s">
        <v>3548</v>
      </c>
    </row>
    <row r="444" spans="1:1" x14ac:dyDescent="0.2">
      <c r="A444" s="162" t="s">
        <v>3549</v>
      </c>
    </row>
    <row r="445" spans="1:1" x14ac:dyDescent="0.2">
      <c r="A445" s="162" t="s">
        <v>3550</v>
      </c>
    </row>
    <row r="446" spans="1:1" x14ac:dyDescent="0.2">
      <c r="A446" s="162" t="s">
        <v>3551</v>
      </c>
    </row>
    <row r="447" spans="1:1" x14ac:dyDescent="0.2">
      <c r="A447" s="162" t="s">
        <v>3552</v>
      </c>
    </row>
    <row r="448" spans="1:1" x14ac:dyDescent="0.2">
      <c r="A448" s="162" t="s">
        <v>3553</v>
      </c>
    </row>
    <row r="449" spans="1:1" x14ac:dyDescent="0.2">
      <c r="A449" s="162" t="s">
        <v>3554</v>
      </c>
    </row>
    <row r="450" spans="1:1" x14ac:dyDescent="0.2">
      <c r="A450" s="162" t="s">
        <v>3555</v>
      </c>
    </row>
    <row r="451" spans="1:1" x14ac:dyDescent="0.2">
      <c r="A451" s="162" t="s">
        <v>3556</v>
      </c>
    </row>
    <row r="452" spans="1:1" x14ac:dyDescent="0.2">
      <c r="A452" s="162" t="s">
        <v>3557</v>
      </c>
    </row>
    <row r="453" spans="1:1" x14ac:dyDescent="0.2">
      <c r="A453" s="162" t="s">
        <v>3558</v>
      </c>
    </row>
    <row r="454" spans="1:1" x14ac:dyDescent="0.2">
      <c r="A454" s="162" t="s">
        <v>3559</v>
      </c>
    </row>
    <row r="455" spans="1:1" x14ac:dyDescent="0.2">
      <c r="A455" s="162" t="s">
        <v>3560</v>
      </c>
    </row>
    <row r="456" spans="1:1" x14ac:dyDescent="0.2">
      <c r="A456" s="162" t="s">
        <v>3561</v>
      </c>
    </row>
    <row r="457" spans="1:1" x14ac:dyDescent="0.2">
      <c r="A457" s="162" t="s">
        <v>3562</v>
      </c>
    </row>
    <row r="458" spans="1:1" x14ac:dyDescent="0.2">
      <c r="A458" s="162" t="s">
        <v>3563</v>
      </c>
    </row>
    <row r="459" spans="1:1" x14ac:dyDescent="0.2">
      <c r="A459" s="162" t="s">
        <v>3564</v>
      </c>
    </row>
    <row r="460" spans="1:1" x14ac:dyDescent="0.2">
      <c r="A460" s="162" t="s">
        <v>3565</v>
      </c>
    </row>
    <row r="461" spans="1:1" x14ac:dyDescent="0.2">
      <c r="A461" s="162" t="s">
        <v>3566</v>
      </c>
    </row>
    <row r="462" spans="1:1" x14ac:dyDescent="0.2">
      <c r="A462" s="162" t="s">
        <v>3567</v>
      </c>
    </row>
    <row r="463" spans="1:1" x14ac:dyDescent="0.2">
      <c r="A463" s="162" t="s">
        <v>3568</v>
      </c>
    </row>
    <row r="464" spans="1:1" x14ac:dyDescent="0.2">
      <c r="A464" s="162" t="s">
        <v>3569</v>
      </c>
    </row>
    <row r="465" spans="1:1" x14ac:dyDescent="0.2">
      <c r="A465" s="162" t="s">
        <v>3570</v>
      </c>
    </row>
    <row r="466" spans="1:1" x14ac:dyDescent="0.2">
      <c r="A466" s="162" t="s">
        <v>3571</v>
      </c>
    </row>
    <row r="467" spans="1:1" x14ac:dyDescent="0.2">
      <c r="A467" s="162" t="s">
        <v>3572</v>
      </c>
    </row>
    <row r="468" spans="1:1" x14ac:dyDescent="0.2">
      <c r="A468" s="162" t="s">
        <v>3573</v>
      </c>
    </row>
    <row r="469" spans="1:1" x14ac:dyDescent="0.2">
      <c r="A469" s="162" t="s">
        <v>3574</v>
      </c>
    </row>
    <row r="470" spans="1:1" x14ac:dyDescent="0.2">
      <c r="A470" s="162" t="s">
        <v>3575</v>
      </c>
    </row>
    <row r="471" spans="1:1" x14ac:dyDescent="0.2">
      <c r="A471" s="162" t="s">
        <v>3576</v>
      </c>
    </row>
    <row r="472" spans="1:1" x14ac:dyDescent="0.2">
      <c r="A472" s="162" t="s">
        <v>3577</v>
      </c>
    </row>
    <row r="473" spans="1:1" x14ac:dyDescent="0.2">
      <c r="A473" s="162" t="s">
        <v>3578</v>
      </c>
    </row>
    <row r="474" spans="1:1" x14ac:dyDescent="0.2">
      <c r="A474" s="162" t="s">
        <v>3579</v>
      </c>
    </row>
    <row r="475" spans="1:1" x14ac:dyDescent="0.2">
      <c r="A475" s="162" t="s">
        <v>3580</v>
      </c>
    </row>
    <row r="476" spans="1:1" x14ac:dyDescent="0.2">
      <c r="A476" s="162" t="s">
        <v>3581</v>
      </c>
    </row>
    <row r="477" spans="1:1" x14ac:dyDescent="0.2">
      <c r="A477" s="162" t="s">
        <v>3582</v>
      </c>
    </row>
    <row r="478" spans="1:1" x14ac:dyDescent="0.2">
      <c r="A478" s="162" t="s">
        <v>3583</v>
      </c>
    </row>
    <row r="479" spans="1:1" x14ac:dyDescent="0.2">
      <c r="A479" s="162" t="s">
        <v>3584</v>
      </c>
    </row>
    <row r="480" spans="1:1" x14ac:dyDescent="0.2">
      <c r="A480" s="162" t="s">
        <v>3585</v>
      </c>
    </row>
    <row r="481" spans="1:1" x14ac:dyDescent="0.2">
      <c r="A481" s="162" t="s">
        <v>3586</v>
      </c>
    </row>
    <row r="482" spans="1:1" x14ac:dyDescent="0.2">
      <c r="A482" s="162" t="s">
        <v>3587</v>
      </c>
    </row>
    <row r="483" spans="1:1" x14ac:dyDescent="0.2">
      <c r="A483" s="162" t="s">
        <v>3588</v>
      </c>
    </row>
    <row r="484" spans="1:1" x14ac:dyDescent="0.2">
      <c r="A484" s="162" t="s">
        <v>3589</v>
      </c>
    </row>
    <row r="485" spans="1:1" x14ac:dyDescent="0.2">
      <c r="A485" s="162" t="s">
        <v>3590</v>
      </c>
    </row>
    <row r="486" spans="1:1" x14ac:dyDescent="0.2">
      <c r="A486" s="162" t="s">
        <v>3591</v>
      </c>
    </row>
    <row r="487" spans="1:1" x14ac:dyDescent="0.2">
      <c r="A487" s="162" t="s">
        <v>3592</v>
      </c>
    </row>
    <row r="488" spans="1:1" x14ac:dyDescent="0.2">
      <c r="A488" s="162" t="s">
        <v>3593</v>
      </c>
    </row>
    <row r="489" spans="1:1" x14ac:dyDescent="0.2">
      <c r="A489" s="162" t="s">
        <v>3594</v>
      </c>
    </row>
    <row r="490" spans="1:1" x14ac:dyDescent="0.2">
      <c r="A490" s="162" t="s">
        <v>3595</v>
      </c>
    </row>
    <row r="491" spans="1:1" x14ac:dyDescent="0.2">
      <c r="A491" s="162" t="s">
        <v>3596</v>
      </c>
    </row>
    <row r="492" spans="1:1" x14ac:dyDescent="0.2">
      <c r="A492" s="162" t="s">
        <v>3597</v>
      </c>
    </row>
    <row r="493" spans="1:1" x14ac:dyDescent="0.2">
      <c r="A493" s="162" t="s">
        <v>3598</v>
      </c>
    </row>
    <row r="494" spans="1:1" x14ac:dyDescent="0.2">
      <c r="A494" s="162" t="s">
        <v>3599</v>
      </c>
    </row>
    <row r="495" spans="1:1" x14ac:dyDescent="0.2">
      <c r="A495" s="162" t="s">
        <v>3600</v>
      </c>
    </row>
    <row r="496" spans="1:1" x14ac:dyDescent="0.2">
      <c r="A496" s="162" t="s">
        <v>3601</v>
      </c>
    </row>
    <row r="497" spans="1:1" x14ac:dyDescent="0.2">
      <c r="A497" s="162" t="s">
        <v>3602</v>
      </c>
    </row>
    <row r="498" spans="1:1" x14ac:dyDescent="0.2">
      <c r="A498" s="162" t="s">
        <v>3603</v>
      </c>
    </row>
    <row r="499" spans="1:1" x14ac:dyDescent="0.2">
      <c r="A499" s="162" t="s">
        <v>3604</v>
      </c>
    </row>
    <row r="500" spans="1:1" x14ac:dyDescent="0.2">
      <c r="A500" s="162" t="s">
        <v>3605</v>
      </c>
    </row>
    <row r="501" spans="1:1" x14ac:dyDescent="0.2">
      <c r="A501" s="162" t="s">
        <v>3606</v>
      </c>
    </row>
    <row r="502" spans="1:1" x14ac:dyDescent="0.2">
      <c r="A502" s="162" t="s">
        <v>3607</v>
      </c>
    </row>
    <row r="503" spans="1:1" x14ac:dyDescent="0.2">
      <c r="A503" s="162" t="s">
        <v>3608</v>
      </c>
    </row>
    <row r="504" spans="1:1" x14ac:dyDescent="0.2">
      <c r="A504" s="162" t="s">
        <v>3609</v>
      </c>
    </row>
    <row r="505" spans="1:1" x14ac:dyDescent="0.2">
      <c r="A505" s="162" t="s">
        <v>3610</v>
      </c>
    </row>
    <row r="506" spans="1:1" x14ac:dyDescent="0.2">
      <c r="A506" s="162" t="s">
        <v>3611</v>
      </c>
    </row>
    <row r="507" spans="1:1" x14ac:dyDescent="0.2">
      <c r="A507" s="162" t="s">
        <v>3612</v>
      </c>
    </row>
    <row r="508" spans="1:1" x14ac:dyDescent="0.2">
      <c r="A508" s="162" t="s">
        <v>3613</v>
      </c>
    </row>
    <row r="509" spans="1:1" x14ac:dyDescent="0.2">
      <c r="A509" s="162" t="s">
        <v>3614</v>
      </c>
    </row>
    <row r="510" spans="1:1" x14ac:dyDescent="0.2">
      <c r="A510" s="162" t="s">
        <v>3615</v>
      </c>
    </row>
    <row r="511" spans="1:1" x14ac:dyDescent="0.2">
      <c r="A511" s="162" t="s">
        <v>3616</v>
      </c>
    </row>
    <row r="512" spans="1:1" x14ac:dyDescent="0.2">
      <c r="A512" s="162" t="s">
        <v>3617</v>
      </c>
    </row>
    <row r="513" spans="1:1" x14ac:dyDescent="0.2">
      <c r="A513" s="162" t="s">
        <v>3618</v>
      </c>
    </row>
    <row r="514" spans="1:1" x14ac:dyDescent="0.2">
      <c r="A514" s="162" t="s">
        <v>3619</v>
      </c>
    </row>
    <row r="515" spans="1:1" x14ac:dyDescent="0.2">
      <c r="A515" s="162" t="s">
        <v>3620</v>
      </c>
    </row>
    <row r="516" spans="1:1" x14ac:dyDescent="0.2">
      <c r="A516" s="162" t="s">
        <v>3621</v>
      </c>
    </row>
    <row r="517" spans="1:1" x14ac:dyDescent="0.2">
      <c r="A517" s="162" t="s">
        <v>3622</v>
      </c>
    </row>
    <row r="518" spans="1:1" x14ac:dyDescent="0.2">
      <c r="A518" s="162" t="s">
        <v>3623</v>
      </c>
    </row>
    <row r="519" spans="1:1" x14ac:dyDescent="0.2">
      <c r="A519" s="162" t="s">
        <v>3624</v>
      </c>
    </row>
    <row r="520" spans="1:1" x14ac:dyDescent="0.2">
      <c r="A520" s="162" t="s">
        <v>3625</v>
      </c>
    </row>
    <row r="521" spans="1:1" x14ac:dyDescent="0.2">
      <c r="A521" s="162" t="s">
        <v>3626</v>
      </c>
    </row>
    <row r="522" spans="1:1" x14ac:dyDescent="0.2">
      <c r="A522" s="162" t="s">
        <v>3627</v>
      </c>
    </row>
    <row r="523" spans="1:1" x14ac:dyDescent="0.2">
      <c r="A523" s="162" t="s">
        <v>3628</v>
      </c>
    </row>
    <row r="524" spans="1:1" x14ac:dyDescent="0.2">
      <c r="A524" s="162" t="s">
        <v>3629</v>
      </c>
    </row>
    <row r="525" spans="1:1" x14ac:dyDescent="0.2">
      <c r="A525" s="162" t="s">
        <v>3630</v>
      </c>
    </row>
    <row r="526" spans="1:1" x14ac:dyDescent="0.2">
      <c r="A526" s="162" t="s">
        <v>3631</v>
      </c>
    </row>
    <row r="527" spans="1:1" x14ac:dyDescent="0.2">
      <c r="A527" s="162" t="s">
        <v>3632</v>
      </c>
    </row>
    <row r="528" spans="1:1" x14ac:dyDescent="0.2">
      <c r="A528" s="162" t="s">
        <v>3633</v>
      </c>
    </row>
    <row r="529" spans="1:1" x14ac:dyDescent="0.2">
      <c r="A529" s="162" t="s">
        <v>3634</v>
      </c>
    </row>
    <row r="530" spans="1:1" x14ac:dyDescent="0.2">
      <c r="A530" s="162" t="s">
        <v>3635</v>
      </c>
    </row>
    <row r="531" spans="1:1" x14ac:dyDescent="0.2">
      <c r="A531" s="162" t="s">
        <v>3636</v>
      </c>
    </row>
    <row r="532" spans="1:1" x14ac:dyDescent="0.2">
      <c r="A532" s="162" t="s">
        <v>3637</v>
      </c>
    </row>
    <row r="533" spans="1:1" x14ac:dyDescent="0.2">
      <c r="A533" s="162" t="s">
        <v>3638</v>
      </c>
    </row>
    <row r="534" spans="1:1" x14ac:dyDescent="0.2">
      <c r="A534" s="162" t="s">
        <v>3639</v>
      </c>
    </row>
    <row r="535" spans="1:1" x14ac:dyDescent="0.2">
      <c r="A535" s="162" t="s">
        <v>3640</v>
      </c>
    </row>
    <row r="536" spans="1:1" x14ac:dyDescent="0.2">
      <c r="A536" s="162" t="s">
        <v>3641</v>
      </c>
    </row>
    <row r="537" spans="1:1" x14ac:dyDescent="0.2">
      <c r="A537" s="162" t="s">
        <v>3642</v>
      </c>
    </row>
    <row r="538" spans="1:1" x14ac:dyDescent="0.2">
      <c r="A538" s="162" t="s">
        <v>3643</v>
      </c>
    </row>
    <row r="539" spans="1:1" x14ac:dyDescent="0.2">
      <c r="A539" s="162" t="s">
        <v>3644</v>
      </c>
    </row>
    <row r="540" spans="1:1" x14ac:dyDescent="0.2">
      <c r="A540" s="162" t="s">
        <v>3645</v>
      </c>
    </row>
    <row r="541" spans="1:1" x14ac:dyDescent="0.2">
      <c r="A541" s="162" t="s">
        <v>3646</v>
      </c>
    </row>
    <row r="542" spans="1:1" x14ac:dyDescent="0.2">
      <c r="A542" s="162" t="s">
        <v>3647</v>
      </c>
    </row>
    <row r="543" spans="1:1" x14ac:dyDescent="0.2">
      <c r="A543" s="162" t="s">
        <v>3648</v>
      </c>
    </row>
    <row r="544" spans="1:1" x14ac:dyDescent="0.2">
      <c r="A544" s="162" t="s">
        <v>3649</v>
      </c>
    </row>
    <row r="545" spans="1:1" x14ac:dyDescent="0.2">
      <c r="A545" s="162" t="s">
        <v>3650</v>
      </c>
    </row>
    <row r="546" spans="1:1" x14ac:dyDescent="0.2">
      <c r="A546" s="162" t="s">
        <v>3651</v>
      </c>
    </row>
    <row r="547" spans="1:1" x14ac:dyDescent="0.2">
      <c r="A547" s="162" t="s">
        <v>3652</v>
      </c>
    </row>
    <row r="548" spans="1:1" x14ac:dyDescent="0.2">
      <c r="A548" s="162" t="s">
        <v>3653</v>
      </c>
    </row>
    <row r="549" spans="1:1" x14ac:dyDescent="0.2">
      <c r="A549" s="162" t="s">
        <v>3654</v>
      </c>
    </row>
    <row r="550" spans="1:1" x14ac:dyDescent="0.2">
      <c r="A550" s="162" t="s">
        <v>3655</v>
      </c>
    </row>
    <row r="551" spans="1:1" x14ac:dyDescent="0.2">
      <c r="A551" s="162" t="s">
        <v>3656</v>
      </c>
    </row>
    <row r="552" spans="1:1" x14ac:dyDescent="0.2">
      <c r="A552" s="162" t="s">
        <v>3657</v>
      </c>
    </row>
    <row r="553" spans="1:1" x14ac:dyDescent="0.2">
      <c r="A553" s="162" t="s">
        <v>3658</v>
      </c>
    </row>
    <row r="554" spans="1:1" x14ac:dyDescent="0.2">
      <c r="A554" s="162" t="s">
        <v>3659</v>
      </c>
    </row>
    <row r="555" spans="1:1" x14ac:dyDescent="0.2">
      <c r="A555" s="162" t="s">
        <v>3660</v>
      </c>
    </row>
    <row r="556" spans="1:1" x14ac:dyDescent="0.2">
      <c r="A556" s="162" t="s">
        <v>3661</v>
      </c>
    </row>
    <row r="557" spans="1:1" x14ac:dyDescent="0.2">
      <c r="A557" s="162" t="s">
        <v>3662</v>
      </c>
    </row>
    <row r="558" spans="1:1" x14ac:dyDescent="0.2">
      <c r="A558" s="162" t="s">
        <v>3663</v>
      </c>
    </row>
    <row r="559" spans="1:1" x14ac:dyDescent="0.2">
      <c r="A559" s="162" t="s">
        <v>3664</v>
      </c>
    </row>
    <row r="560" spans="1:1" x14ac:dyDescent="0.2">
      <c r="A560" s="162" t="s">
        <v>3665</v>
      </c>
    </row>
    <row r="561" spans="1:1" x14ac:dyDescent="0.2">
      <c r="A561" s="162" t="s">
        <v>3666</v>
      </c>
    </row>
    <row r="562" spans="1:1" x14ac:dyDescent="0.2">
      <c r="A562" s="162" t="s">
        <v>3667</v>
      </c>
    </row>
    <row r="563" spans="1:1" x14ac:dyDescent="0.2">
      <c r="A563" s="162" t="s">
        <v>3668</v>
      </c>
    </row>
    <row r="564" spans="1:1" x14ac:dyDescent="0.2">
      <c r="A564" s="162" t="s">
        <v>3669</v>
      </c>
    </row>
    <row r="565" spans="1:1" x14ac:dyDescent="0.2">
      <c r="A565" s="162" t="s">
        <v>3670</v>
      </c>
    </row>
    <row r="566" spans="1:1" x14ac:dyDescent="0.2">
      <c r="A566" s="162" t="s">
        <v>3671</v>
      </c>
    </row>
    <row r="567" spans="1:1" x14ac:dyDescent="0.2">
      <c r="A567" s="162" t="s">
        <v>3672</v>
      </c>
    </row>
    <row r="568" spans="1:1" x14ac:dyDescent="0.2">
      <c r="A568" s="162" t="s">
        <v>3673</v>
      </c>
    </row>
    <row r="569" spans="1:1" x14ac:dyDescent="0.2">
      <c r="A569" s="162" t="s">
        <v>3674</v>
      </c>
    </row>
    <row r="570" spans="1:1" x14ac:dyDescent="0.2">
      <c r="A570" s="162" t="s">
        <v>3675</v>
      </c>
    </row>
    <row r="571" spans="1:1" x14ac:dyDescent="0.2">
      <c r="A571" s="162" t="s">
        <v>3676</v>
      </c>
    </row>
    <row r="572" spans="1:1" x14ac:dyDescent="0.2">
      <c r="A572" s="162" t="s">
        <v>3677</v>
      </c>
    </row>
    <row r="573" spans="1:1" x14ac:dyDescent="0.2">
      <c r="A573" s="162" t="s">
        <v>3678</v>
      </c>
    </row>
    <row r="574" spans="1:1" x14ac:dyDescent="0.2">
      <c r="A574" s="162" t="s">
        <v>3679</v>
      </c>
    </row>
    <row r="575" spans="1:1" x14ac:dyDescent="0.2">
      <c r="A575" s="162" t="s">
        <v>3680</v>
      </c>
    </row>
    <row r="576" spans="1:1" x14ac:dyDescent="0.2">
      <c r="A576" s="162" t="s">
        <v>3681</v>
      </c>
    </row>
    <row r="577" spans="1:1" x14ac:dyDescent="0.2">
      <c r="A577" s="162" t="s">
        <v>3682</v>
      </c>
    </row>
    <row r="578" spans="1:1" x14ac:dyDescent="0.2">
      <c r="A578" s="162" t="s">
        <v>3683</v>
      </c>
    </row>
    <row r="579" spans="1:1" x14ac:dyDescent="0.2">
      <c r="A579" s="162" t="s">
        <v>3684</v>
      </c>
    </row>
    <row r="580" spans="1:1" x14ac:dyDescent="0.2">
      <c r="A580" s="162" t="s">
        <v>3685</v>
      </c>
    </row>
    <row r="581" spans="1:1" x14ac:dyDescent="0.2">
      <c r="A581" s="162" t="s">
        <v>3686</v>
      </c>
    </row>
    <row r="582" spans="1:1" x14ac:dyDescent="0.2">
      <c r="A582" s="162" t="s">
        <v>3687</v>
      </c>
    </row>
    <row r="583" spans="1:1" x14ac:dyDescent="0.2">
      <c r="A583" s="162" t="s">
        <v>3688</v>
      </c>
    </row>
    <row r="584" spans="1:1" x14ac:dyDescent="0.2">
      <c r="A584" s="162" t="s">
        <v>3689</v>
      </c>
    </row>
    <row r="585" spans="1:1" x14ac:dyDescent="0.2">
      <c r="A585" s="162" t="s">
        <v>3690</v>
      </c>
    </row>
    <row r="586" spans="1:1" x14ac:dyDescent="0.2">
      <c r="A586" s="162" t="s">
        <v>3691</v>
      </c>
    </row>
    <row r="587" spans="1:1" x14ac:dyDescent="0.2">
      <c r="A587" s="162" t="s">
        <v>3692</v>
      </c>
    </row>
    <row r="588" spans="1:1" x14ac:dyDescent="0.2">
      <c r="A588" s="162" t="s">
        <v>3693</v>
      </c>
    </row>
    <row r="589" spans="1:1" x14ac:dyDescent="0.2">
      <c r="A589" s="162" t="s">
        <v>3694</v>
      </c>
    </row>
    <row r="590" spans="1:1" x14ac:dyDescent="0.2">
      <c r="A590" s="162" t="s">
        <v>3695</v>
      </c>
    </row>
    <row r="591" spans="1:1" x14ac:dyDescent="0.2">
      <c r="A591" s="162" t="s">
        <v>3696</v>
      </c>
    </row>
    <row r="592" spans="1:1" x14ac:dyDescent="0.2">
      <c r="A592" s="162" t="s">
        <v>3697</v>
      </c>
    </row>
    <row r="593" spans="1:1" x14ac:dyDescent="0.2">
      <c r="A593" s="162" t="s">
        <v>3698</v>
      </c>
    </row>
    <row r="594" spans="1:1" x14ac:dyDescent="0.2">
      <c r="A594" s="162" t="s">
        <v>3699</v>
      </c>
    </row>
    <row r="595" spans="1:1" x14ac:dyDescent="0.2">
      <c r="A595" s="162" t="s">
        <v>3700</v>
      </c>
    </row>
    <row r="596" spans="1:1" x14ac:dyDescent="0.2">
      <c r="A596" s="162" t="s">
        <v>3701</v>
      </c>
    </row>
    <row r="597" spans="1:1" x14ac:dyDescent="0.2">
      <c r="A597" s="162" t="s">
        <v>3702</v>
      </c>
    </row>
    <row r="598" spans="1:1" x14ac:dyDescent="0.2">
      <c r="A598" s="162" t="s">
        <v>3703</v>
      </c>
    </row>
    <row r="599" spans="1:1" x14ac:dyDescent="0.2">
      <c r="A599" s="162" t="s">
        <v>3704</v>
      </c>
    </row>
    <row r="600" spans="1:1" x14ac:dyDescent="0.2">
      <c r="A600" s="162" t="s">
        <v>3705</v>
      </c>
    </row>
    <row r="601" spans="1:1" x14ac:dyDescent="0.2">
      <c r="A601" s="162" t="s">
        <v>3706</v>
      </c>
    </row>
    <row r="602" spans="1:1" x14ac:dyDescent="0.2">
      <c r="A602" s="162" t="s">
        <v>3707</v>
      </c>
    </row>
    <row r="603" spans="1:1" x14ac:dyDescent="0.2">
      <c r="A603" s="162" t="s">
        <v>3708</v>
      </c>
    </row>
    <row r="604" spans="1:1" x14ac:dyDescent="0.2">
      <c r="A604" s="162" t="s">
        <v>3709</v>
      </c>
    </row>
    <row r="605" spans="1:1" x14ac:dyDescent="0.2">
      <c r="A605" s="162" t="s">
        <v>3710</v>
      </c>
    </row>
    <row r="606" spans="1:1" x14ac:dyDescent="0.2">
      <c r="A606" s="162" t="s">
        <v>3711</v>
      </c>
    </row>
    <row r="607" spans="1:1" x14ac:dyDescent="0.2">
      <c r="A607" s="162" t="s">
        <v>3712</v>
      </c>
    </row>
    <row r="608" spans="1:1" x14ac:dyDescent="0.2">
      <c r="A608" s="162" t="s">
        <v>3713</v>
      </c>
    </row>
    <row r="609" spans="1:1" x14ac:dyDescent="0.2">
      <c r="A609" s="162" t="s">
        <v>3714</v>
      </c>
    </row>
    <row r="610" spans="1:1" x14ac:dyDescent="0.2">
      <c r="A610" s="162" t="s">
        <v>3715</v>
      </c>
    </row>
    <row r="611" spans="1:1" x14ac:dyDescent="0.2">
      <c r="A611" s="162" t="s">
        <v>3716</v>
      </c>
    </row>
    <row r="612" spans="1:1" x14ac:dyDescent="0.2">
      <c r="A612" s="162" t="s">
        <v>3717</v>
      </c>
    </row>
    <row r="613" spans="1:1" x14ac:dyDescent="0.2">
      <c r="A613" s="162" t="s">
        <v>3718</v>
      </c>
    </row>
    <row r="614" spans="1:1" x14ac:dyDescent="0.2">
      <c r="A614" s="162" t="s">
        <v>3719</v>
      </c>
    </row>
    <row r="615" spans="1:1" x14ac:dyDescent="0.2">
      <c r="A615" s="162" t="s">
        <v>3720</v>
      </c>
    </row>
    <row r="616" spans="1:1" x14ac:dyDescent="0.2">
      <c r="A616" s="162" t="s">
        <v>3721</v>
      </c>
    </row>
    <row r="617" spans="1:1" x14ac:dyDescent="0.2">
      <c r="A617" s="162" t="s">
        <v>3722</v>
      </c>
    </row>
    <row r="618" spans="1:1" x14ac:dyDescent="0.2">
      <c r="A618" s="162" t="s">
        <v>3723</v>
      </c>
    </row>
    <row r="619" spans="1:1" x14ac:dyDescent="0.2">
      <c r="A619" s="162" t="s">
        <v>3724</v>
      </c>
    </row>
    <row r="620" spans="1:1" x14ac:dyDescent="0.2">
      <c r="A620" s="162" t="s">
        <v>3725</v>
      </c>
    </row>
    <row r="621" spans="1:1" x14ac:dyDescent="0.2">
      <c r="A621" s="162" t="s">
        <v>3726</v>
      </c>
    </row>
    <row r="622" spans="1:1" x14ac:dyDescent="0.2">
      <c r="A622" s="162" t="s">
        <v>3727</v>
      </c>
    </row>
    <row r="623" spans="1:1" x14ac:dyDescent="0.2">
      <c r="A623" s="162" t="s">
        <v>3728</v>
      </c>
    </row>
    <row r="624" spans="1:1" x14ac:dyDescent="0.2">
      <c r="A624" s="162" t="s">
        <v>3729</v>
      </c>
    </row>
    <row r="625" spans="1:1" x14ac:dyDescent="0.2">
      <c r="A625" s="162" t="s">
        <v>3730</v>
      </c>
    </row>
    <row r="626" spans="1:1" x14ac:dyDescent="0.2">
      <c r="A626" s="162" t="s">
        <v>3731</v>
      </c>
    </row>
    <row r="627" spans="1:1" x14ac:dyDescent="0.2">
      <c r="A627" s="162" t="s">
        <v>3732</v>
      </c>
    </row>
    <row r="628" spans="1:1" x14ac:dyDescent="0.2">
      <c r="A628" s="162" t="s">
        <v>3733</v>
      </c>
    </row>
    <row r="629" spans="1:1" x14ac:dyDescent="0.2">
      <c r="A629" s="162" t="s">
        <v>3734</v>
      </c>
    </row>
    <row r="630" spans="1:1" x14ac:dyDescent="0.2">
      <c r="A630" s="162" t="s">
        <v>3735</v>
      </c>
    </row>
    <row r="631" spans="1:1" x14ac:dyDescent="0.2">
      <c r="A631" s="162" t="s">
        <v>3736</v>
      </c>
    </row>
    <row r="632" spans="1:1" x14ac:dyDescent="0.2">
      <c r="A632" s="162" t="s">
        <v>3737</v>
      </c>
    </row>
    <row r="633" spans="1:1" x14ac:dyDescent="0.2">
      <c r="A633" s="162" t="s">
        <v>3738</v>
      </c>
    </row>
    <row r="634" spans="1:1" x14ac:dyDescent="0.2">
      <c r="A634" s="162" t="s">
        <v>3739</v>
      </c>
    </row>
    <row r="635" spans="1:1" x14ac:dyDescent="0.2">
      <c r="A635" s="162" t="s">
        <v>3740</v>
      </c>
    </row>
    <row r="636" spans="1:1" x14ac:dyDescent="0.2">
      <c r="A636" s="162" t="s">
        <v>3741</v>
      </c>
    </row>
    <row r="637" spans="1:1" x14ac:dyDescent="0.2">
      <c r="A637" s="162" t="s">
        <v>3742</v>
      </c>
    </row>
    <row r="638" spans="1:1" x14ac:dyDescent="0.2">
      <c r="A638" s="162" t="s">
        <v>3743</v>
      </c>
    </row>
    <row r="639" spans="1:1" x14ac:dyDescent="0.2">
      <c r="A639" s="162" t="s">
        <v>3744</v>
      </c>
    </row>
    <row r="640" spans="1:1" x14ac:dyDescent="0.2">
      <c r="A640" s="162" t="s">
        <v>3745</v>
      </c>
    </row>
    <row r="641" spans="1:1" x14ac:dyDescent="0.2">
      <c r="A641" s="162" t="s">
        <v>3746</v>
      </c>
    </row>
    <row r="642" spans="1:1" x14ac:dyDescent="0.2">
      <c r="A642" s="162" t="s">
        <v>3747</v>
      </c>
    </row>
    <row r="643" spans="1:1" x14ac:dyDescent="0.2">
      <c r="A643" s="162" t="s">
        <v>3748</v>
      </c>
    </row>
    <row r="644" spans="1:1" x14ac:dyDescent="0.2">
      <c r="A644" s="162" t="s">
        <v>3749</v>
      </c>
    </row>
    <row r="645" spans="1:1" x14ac:dyDescent="0.2">
      <c r="A645" s="162" t="s">
        <v>3750</v>
      </c>
    </row>
    <row r="646" spans="1:1" x14ac:dyDescent="0.2">
      <c r="A646" s="162" t="s">
        <v>3751</v>
      </c>
    </row>
    <row r="647" spans="1:1" x14ac:dyDescent="0.2">
      <c r="A647" s="162" t="s">
        <v>3752</v>
      </c>
    </row>
    <row r="648" spans="1:1" x14ac:dyDescent="0.2">
      <c r="A648" s="162" t="s">
        <v>3753</v>
      </c>
    </row>
    <row r="649" spans="1:1" x14ac:dyDescent="0.2">
      <c r="A649" s="162" t="s">
        <v>3754</v>
      </c>
    </row>
    <row r="650" spans="1:1" x14ac:dyDescent="0.2">
      <c r="A650" s="162" t="s">
        <v>3755</v>
      </c>
    </row>
    <row r="651" spans="1:1" x14ac:dyDescent="0.2">
      <c r="A651" s="162" t="s">
        <v>3756</v>
      </c>
    </row>
    <row r="652" spans="1:1" x14ac:dyDescent="0.2">
      <c r="A652" s="162" t="s">
        <v>3757</v>
      </c>
    </row>
    <row r="653" spans="1:1" x14ac:dyDescent="0.2">
      <c r="A653" s="162" t="s">
        <v>3758</v>
      </c>
    </row>
    <row r="654" spans="1:1" x14ac:dyDescent="0.2">
      <c r="A654" s="162" t="s">
        <v>3759</v>
      </c>
    </row>
    <row r="655" spans="1:1" x14ac:dyDescent="0.2">
      <c r="A655" s="162" t="s">
        <v>3760</v>
      </c>
    </row>
    <row r="656" spans="1:1" x14ac:dyDescent="0.2">
      <c r="A656" s="162" t="s">
        <v>3761</v>
      </c>
    </row>
    <row r="657" spans="1:1" x14ac:dyDescent="0.2">
      <c r="A657" s="162" t="s">
        <v>3762</v>
      </c>
    </row>
    <row r="658" spans="1:1" x14ac:dyDescent="0.2">
      <c r="A658" s="162" t="s">
        <v>3763</v>
      </c>
    </row>
    <row r="659" spans="1:1" x14ac:dyDescent="0.2">
      <c r="A659" s="162" t="s">
        <v>3764</v>
      </c>
    </row>
    <row r="660" spans="1:1" x14ac:dyDescent="0.2">
      <c r="A660" s="162" t="s">
        <v>3765</v>
      </c>
    </row>
    <row r="661" spans="1:1" x14ac:dyDescent="0.2">
      <c r="A661" s="162" t="s">
        <v>3766</v>
      </c>
    </row>
    <row r="662" spans="1:1" x14ac:dyDescent="0.2">
      <c r="A662" s="162" t="s">
        <v>3767</v>
      </c>
    </row>
    <row r="663" spans="1:1" x14ac:dyDescent="0.2">
      <c r="A663" s="162" t="s">
        <v>3768</v>
      </c>
    </row>
    <row r="664" spans="1:1" x14ac:dyDescent="0.2">
      <c r="A664" s="162" t="s">
        <v>3769</v>
      </c>
    </row>
    <row r="665" spans="1:1" x14ac:dyDescent="0.2">
      <c r="A665" s="162" t="s">
        <v>3770</v>
      </c>
    </row>
    <row r="666" spans="1:1" x14ac:dyDescent="0.2">
      <c r="A666" s="162" t="s">
        <v>3771</v>
      </c>
    </row>
    <row r="667" spans="1:1" x14ac:dyDescent="0.2">
      <c r="A667" s="162" t="s">
        <v>3772</v>
      </c>
    </row>
    <row r="668" spans="1:1" x14ac:dyDescent="0.2">
      <c r="A668" s="162" t="s">
        <v>3773</v>
      </c>
    </row>
    <row r="669" spans="1:1" x14ac:dyDescent="0.2">
      <c r="A669" s="162" t="s">
        <v>3774</v>
      </c>
    </row>
    <row r="670" spans="1:1" x14ac:dyDescent="0.2">
      <c r="A670" s="162" t="s">
        <v>3775</v>
      </c>
    </row>
    <row r="671" spans="1:1" x14ac:dyDescent="0.2">
      <c r="A671" s="162" t="s">
        <v>3776</v>
      </c>
    </row>
    <row r="672" spans="1:1" x14ac:dyDescent="0.2">
      <c r="A672" s="162" t="s">
        <v>3777</v>
      </c>
    </row>
    <row r="673" spans="1:1" x14ac:dyDescent="0.2">
      <c r="A673" s="162" t="s">
        <v>3778</v>
      </c>
    </row>
    <row r="674" spans="1:1" x14ac:dyDescent="0.2">
      <c r="A674" s="162" t="s">
        <v>3779</v>
      </c>
    </row>
    <row r="675" spans="1:1" x14ac:dyDescent="0.2">
      <c r="A675" s="162" t="s">
        <v>3780</v>
      </c>
    </row>
    <row r="676" spans="1:1" x14ac:dyDescent="0.2">
      <c r="A676" s="162" t="s">
        <v>3781</v>
      </c>
    </row>
    <row r="677" spans="1:1" x14ac:dyDescent="0.2">
      <c r="A677" s="162" t="s">
        <v>3782</v>
      </c>
    </row>
    <row r="678" spans="1:1" x14ac:dyDescent="0.2">
      <c r="A678" s="162" t="s">
        <v>3783</v>
      </c>
    </row>
    <row r="679" spans="1:1" x14ac:dyDescent="0.2">
      <c r="A679" s="162" t="s">
        <v>3784</v>
      </c>
    </row>
    <row r="680" spans="1:1" x14ac:dyDescent="0.2">
      <c r="A680" s="162" t="s">
        <v>3785</v>
      </c>
    </row>
    <row r="681" spans="1:1" x14ac:dyDescent="0.2">
      <c r="A681" s="162" t="s">
        <v>3786</v>
      </c>
    </row>
    <row r="682" spans="1:1" x14ac:dyDescent="0.2">
      <c r="A682" s="162" t="s">
        <v>3787</v>
      </c>
    </row>
    <row r="683" spans="1:1" x14ac:dyDescent="0.2">
      <c r="A683" s="162" t="s">
        <v>3788</v>
      </c>
    </row>
    <row r="684" spans="1:1" x14ac:dyDescent="0.2">
      <c r="A684" s="162" t="s">
        <v>3789</v>
      </c>
    </row>
    <row r="685" spans="1:1" x14ac:dyDescent="0.2">
      <c r="A685" s="162" t="s">
        <v>3790</v>
      </c>
    </row>
    <row r="686" spans="1:1" x14ac:dyDescent="0.2">
      <c r="A686" s="162" t="s">
        <v>3791</v>
      </c>
    </row>
    <row r="687" spans="1:1" x14ac:dyDescent="0.2">
      <c r="A687" s="162" t="s">
        <v>3792</v>
      </c>
    </row>
    <row r="688" spans="1:1" x14ac:dyDescent="0.2">
      <c r="A688" s="162" t="s">
        <v>3793</v>
      </c>
    </row>
    <row r="689" spans="1:1" x14ac:dyDescent="0.2">
      <c r="A689" s="162" t="s">
        <v>3794</v>
      </c>
    </row>
    <row r="690" spans="1:1" x14ac:dyDescent="0.2">
      <c r="A690" s="162" t="s">
        <v>3795</v>
      </c>
    </row>
    <row r="691" spans="1:1" x14ac:dyDescent="0.2">
      <c r="A691" s="162" t="s">
        <v>3796</v>
      </c>
    </row>
    <row r="692" spans="1:1" x14ac:dyDescent="0.2">
      <c r="A692" s="162" t="s">
        <v>3797</v>
      </c>
    </row>
    <row r="693" spans="1:1" x14ac:dyDescent="0.2">
      <c r="A693" s="162" t="s">
        <v>3798</v>
      </c>
    </row>
    <row r="694" spans="1:1" x14ac:dyDescent="0.2">
      <c r="A694" s="162" t="s">
        <v>3799</v>
      </c>
    </row>
    <row r="695" spans="1:1" x14ac:dyDescent="0.2">
      <c r="A695" s="162" t="s">
        <v>3800</v>
      </c>
    </row>
    <row r="696" spans="1:1" x14ac:dyDescent="0.2">
      <c r="A696" s="162" t="s">
        <v>3801</v>
      </c>
    </row>
    <row r="697" spans="1:1" x14ac:dyDescent="0.2">
      <c r="A697" s="162" t="s">
        <v>3802</v>
      </c>
    </row>
    <row r="698" spans="1:1" x14ac:dyDescent="0.2">
      <c r="A698" s="162" t="s">
        <v>3803</v>
      </c>
    </row>
    <row r="699" spans="1:1" x14ac:dyDescent="0.2">
      <c r="A699" s="162" t="s">
        <v>3804</v>
      </c>
    </row>
    <row r="700" spans="1:1" x14ac:dyDescent="0.2">
      <c r="A700" s="162" t="s">
        <v>3805</v>
      </c>
    </row>
    <row r="701" spans="1:1" x14ac:dyDescent="0.2">
      <c r="A701" s="162" t="s">
        <v>3806</v>
      </c>
    </row>
    <row r="702" spans="1:1" x14ac:dyDescent="0.2">
      <c r="A702" s="162" t="s">
        <v>3807</v>
      </c>
    </row>
    <row r="703" spans="1:1" x14ac:dyDescent="0.2">
      <c r="A703" s="162" t="s">
        <v>3808</v>
      </c>
    </row>
    <row r="704" spans="1:1" x14ac:dyDescent="0.2">
      <c r="A704" s="162" t="s">
        <v>3809</v>
      </c>
    </row>
    <row r="705" spans="1:1" x14ac:dyDescent="0.2">
      <c r="A705" s="162" t="s">
        <v>3810</v>
      </c>
    </row>
    <row r="706" spans="1:1" x14ac:dyDescent="0.2">
      <c r="A706" s="162" t="s">
        <v>3811</v>
      </c>
    </row>
    <row r="707" spans="1:1" x14ac:dyDescent="0.2">
      <c r="A707" s="162" t="s">
        <v>3812</v>
      </c>
    </row>
    <row r="708" spans="1:1" x14ac:dyDescent="0.2">
      <c r="A708" s="162" t="s">
        <v>3813</v>
      </c>
    </row>
    <row r="709" spans="1:1" x14ac:dyDescent="0.2">
      <c r="A709" s="162" t="s">
        <v>3814</v>
      </c>
    </row>
    <row r="710" spans="1:1" x14ac:dyDescent="0.2">
      <c r="A710" s="162" t="s">
        <v>3815</v>
      </c>
    </row>
    <row r="711" spans="1:1" x14ac:dyDescent="0.2">
      <c r="A711" s="162" t="s">
        <v>3816</v>
      </c>
    </row>
    <row r="712" spans="1:1" x14ac:dyDescent="0.2">
      <c r="A712" s="162" t="s">
        <v>3817</v>
      </c>
    </row>
    <row r="713" spans="1:1" x14ac:dyDescent="0.2">
      <c r="A713" s="162" t="s">
        <v>3818</v>
      </c>
    </row>
    <row r="714" spans="1:1" x14ac:dyDescent="0.2">
      <c r="A714" s="162" t="s">
        <v>3819</v>
      </c>
    </row>
    <row r="715" spans="1:1" x14ac:dyDescent="0.2">
      <c r="A715" s="162" t="s">
        <v>3820</v>
      </c>
    </row>
    <row r="716" spans="1:1" x14ac:dyDescent="0.2">
      <c r="A716" s="162" t="s">
        <v>3821</v>
      </c>
    </row>
    <row r="717" spans="1:1" x14ac:dyDescent="0.2">
      <c r="A717" s="162" t="s">
        <v>3822</v>
      </c>
    </row>
    <row r="718" spans="1:1" x14ac:dyDescent="0.2">
      <c r="A718" s="162" t="s">
        <v>3823</v>
      </c>
    </row>
    <row r="719" spans="1:1" x14ac:dyDescent="0.2">
      <c r="A719" s="162" t="s">
        <v>3824</v>
      </c>
    </row>
    <row r="720" spans="1:1" x14ac:dyDescent="0.2">
      <c r="A720" s="162" t="s">
        <v>3825</v>
      </c>
    </row>
    <row r="721" spans="1:1" x14ac:dyDescent="0.2">
      <c r="A721" s="162" t="s">
        <v>3826</v>
      </c>
    </row>
    <row r="722" spans="1:1" x14ac:dyDescent="0.2">
      <c r="A722" s="162" t="s">
        <v>3827</v>
      </c>
    </row>
    <row r="723" spans="1:1" x14ac:dyDescent="0.2">
      <c r="A723" s="162" t="s">
        <v>3828</v>
      </c>
    </row>
    <row r="724" spans="1:1" x14ac:dyDescent="0.2">
      <c r="A724" s="162" t="s">
        <v>3829</v>
      </c>
    </row>
    <row r="725" spans="1:1" x14ac:dyDescent="0.2">
      <c r="A725" s="162" t="s">
        <v>3830</v>
      </c>
    </row>
    <row r="726" spans="1:1" x14ac:dyDescent="0.2">
      <c r="A726" s="162" t="s">
        <v>3831</v>
      </c>
    </row>
    <row r="727" spans="1:1" x14ac:dyDescent="0.2">
      <c r="A727" s="162" t="s">
        <v>3832</v>
      </c>
    </row>
    <row r="728" spans="1:1" x14ac:dyDescent="0.2">
      <c r="A728" s="162" t="s">
        <v>3833</v>
      </c>
    </row>
    <row r="729" spans="1:1" x14ac:dyDescent="0.2">
      <c r="A729" s="162" t="s">
        <v>3834</v>
      </c>
    </row>
    <row r="730" spans="1:1" x14ac:dyDescent="0.2">
      <c r="A730" s="162" t="s">
        <v>3835</v>
      </c>
    </row>
    <row r="731" spans="1:1" x14ac:dyDescent="0.2">
      <c r="A731" s="162" t="s">
        <v>3836</v>
      </c>
    </row>
    <row r="732" spans="1:1" x14ac:dyDescent="0.2">
      <c r="A732" s="162" t="s">
        <v>3837</v>
      </c>
    </row>
    <row r="733" spans="1:1" x14ac:dyDescent="0.2">
      <c r="A733" s="162" t="s">
        <v>3838</v>
      </c>
    </row>
    <row r="734" spans="1:1" x14ac:dyDescent="0.2">
      <c r="A734" s="162" t="s">
        <v>3839</v>
      </c>
    </row>
    <row r="735" spans="1:1" x14ac:dyDescent="0.2">
      <c r="A735" s="162" t="s">
        <v>3840</v>
      </c>
    </row>
    <row r="736" spans="1:1" x14ac:dyDescent="0.2">
      <c r="A736" s="162" t="s">
        <v>3841</v>
      </c>
    </row>
    <row r="737" spans="1:1" x14ac:dyDescent="0.2">
      <c r="A737" s="162" t="s">
        <v>3842</v>
      </c>
    </row>
    <row r="738" spans="1:1" x14ac:dyDescent="0.2">
      <c r="A738" s="162" t="s">
        <v>3843</v>
      </c>
    </row>
    <row r="739" spans="1:1" x14ac:dyDescent="0.2">
      <c r="A739" s="162" t="s">
        <v>3844</v>
      </c>
    </row>
    <row r="740" spans="1:1" x14ac:dyDescent="0.2">
      <c r="A740" s="162" t="s">
        <v>3845</v>
      </c>
    </row>
    <row r="741" spans="1:1" x14ac:dyDescent="0.2">
      <c r="A741" s="162" t="s">
        <v>3846</v>
      </c>
    </row>
    <row r="742" spans="1:1" x14ac:dyDescent="0.2">
      <c r="A742" s="162" t="s">
        <v>3847</v>
      </c>
    </row>
    <row r="743" spans="1:1" x14ac:dyDescent="0.2">
      <c r="A743" s="162" t="s">
        <v>3848</v>
      </c>
    </row>
    <row r="744" spans="1:1" x14ac:dyDescent="0.2">
      <c r="A744" s="162" t="s">
        <v>3849</v>
      </c>
    </row>
    <row r="745" spans="1:1" x14ac:dyDescent="0.2">
      <c r="A745" s="162" t="s">
        <v>3850</v>
      </c>
    </row>
    <row r="746" spans="1:1" x14ac:dyDescent="0.2">
      <c r="A746" s="162" t="s">
        <v>3851</v>
      </c>
    </row>
    <row r="747" spans="1:1" x14ac:dyDescent="0.2">
      <c r="A747" s="162" t="s">
        <v>3852</v>
      </c>
    </row>
    <row r="748" spans="1:1" x14ac:dyDescent="0.2">
      <c r="A748" s="162" t="s">
        <v>3853</v>
      </c>
    </row>
    <row r="749" spans="1:1" x14ac:dyDescent="0.2">
      <c r="A749" s="162" t="s">
        <v>3854</v>
      </c>
    </row>
    <row r="750" spans="1:1" x14ac:dyDescent="0.2">
      <c r="A750" s="162" t="s">
        <v>3855</v>
      </c>
    </row>
    <row r="751" spans="1:1" x14ac:dyDescent="0.2">
      <c r="A751" s="162" t="s">
        <v>3856</v>
      </c>
    </row>
    <row r="752" spans="1:1" x14ac:dyDescent="0.2">
      <c r="A752" s="162" t="s">
        <v>3857</v>
      </c>
    </row>
    <row r="753" spans="1:1" x14ac:dyDescent="0.2">
      <c r="A753" s="162" t="s">
        <v>3858</v>
      </c>
    </row>
    <row r="754" spans="1:1" x14ac:dyDescent="0.2">
      <c r="A754" s="162" t="s">
        <v>3859</v>
      </c>
    </row>
    <row r="755" spans="1:1" x14ac:dyDescent="0.2">
      <c r="A755" s="162" t="s">
        <v>3860</v>
      </c>
    </row>
    <row r="756" spans="1:1" x14ac:dyDescent="0.2">
      <c r="A756" s="162" t="s">
        <v>3861</v>
      </c>
    </row>
    <row r="757" spans="1:1" x14ac:dyDescent="0.2">
      <c r="A757" s="162" t="s">
        <v>3862</v>
      </c>
    </row>
    <row r="758" spans="1:1" x14ac:dyDescent="0.2">
      <c r="A758" s="162" t="s">
        <v>3863</v>
      </c>
    </row>
    <row r="759" spans="1:1" x14ac:dyDescent="0.2">
      <c r="A759" s="162" t="s">
        <v>3864</v>
      </c>
    </row>
    <row r="760" spans="1:1" x14ac:dyDescent="0.2">
      <c r="A760" s="162" t="s">
        <v>3865</v>
      </c>
    </row>
    <row r="761" spans="1:1" x14ac:dyDescent="0.2">
      <c r="A761" s="162" t="s">
        <v>3866</v>
      </c>
    </row>
    <row r="762" spans="1:1" x14ac:dyDescent="0.2">
      <c r="A762" s="162" t="s">
        <v>3867</v>
      </c>
    </row>
    <row r="763" spans="1:1" x14ac:dyDescent="0.2">
      <c r="A763" s="162" t="s">
        <v>3868</v>
      </c>
    </row>
    <row r="764" spans="1:1" x14ac:dyDescent="0.2">
      <c r="A764" s="162" t="s">
        <v>3869</v>
      </c>
    </row>
    <row r="765" spans="1:1" x14ac:dyDescent="0.2">
      <c r="A765" s="162" t="s">
        <v>3870</v>
      </c>
    </row>
    <row r="766" spans="1:1" x14ac:dyDescent="0.2">
      <c r="A766" s="162" t="s">
        <v>3871</v>
      </c>
    </row>
    <row r="767" spans="1:1" x14ac:dyDescent="0.2">
      <c r="A767" s="162" t="s">
        <v>3872</v>
      </c>
    </row>
    <row r="768" spans="1:1" x14ac:dyDescent="0.2">
      <c r="A768" s="162" t="s">
        <v>3873</v>
      </c>
    </row>
    <row r="769" spans="1:1" x14ac:dyDescent="0.2">
      <c r="A769" s="162" t="s">
        <v>3874</v>
      </c>
    </row>
    <row r="770" spans="1:1" x14ac:dyDescent="0.2">
      <c r="A770" s="162" t="s">
        <v>3875</v>
      </c>
    </row>
    <row r="771" spans="1:1" x14ac:dyDescent="0.2">
      <c r="A771" s="162" t="s">
        <v>3876</v>
      </c>
    </row>
    <row r="772" spans="1:1" x14ac:dyDescent="0.2">
      <c r="A772" s="162" t="s">
        <v>3877</v>
      </c>
    </row>
    <row r="773" spans="1:1" x14ac:dyDescent="0.2">
      <c r="A773" s="162" t="s">
        <v>3878</v>
      </c>
    </row>
    <row r="774" spans="1:1" x14ac:dyDescent="0.2">
      <c r="A774" s="162" t="s">
        <v>3879</v>
      </c>
    </row>
    <row r="775" spans="1:1" x14ac:dyDescent="0.2">
      <c r="A775" s="162" t="s">
        <v>3880</v>
      </c>
    </row>
    <row r="776" spans="1:1" x14ac:dyDescent="0.2">
      <c r="A776" s="162" t="s">
        <v>3881</v>
      </c>
    </row>
    <row r="777" spans="1:1" x14ac:dyDescent="0.2">
      <c r="A777" s="162" t="s">
        <v>3882</v>
      </c>
    </row>
    <row r="778" spans="1:1" x14ac:dyDescent="0.2">
      <c r="A778" s="162" t="s">
        <v>3883</v>
      </c>
    </row>
    <row r="779" spans="1:1" x14ac:dyDescent="0.2">
      <c r="A779" s="162" t="s">
        <v>3884</v>
      </c>
    </row>
    <row r="780" spans="1:1" x14ac:dyDescent="0.2">
      <c r="A780" s="162" t="s">
        <v>3885</v>
      </c>
    </row>
    <row r="781" spans="1:1" x14ac:dyDescent="0.2">
      <c r="A781" s="162" t="s">
        <v>3886</v>
      </c>
    </row>
    <row r="782" spans="1:1" x14ac:dyDescent="0.2">
      <c r="A782" s="162" t="s">
        <v>3887</v>
      </c>
    </row>
    <row r="783" spans="1:1" x14ac:dyDescent="0.2">
      <c r="A783" s="162" t="s">
        <v>3888</v>
      </c>
    </row>
    <row r="784" spans="1:1" x14ac:dyDescent="0.2">
      <c r="A784" s="162" t="s">
        <v>3889</v>
      </c>
    </row>
    <row r="785" spans="1:1" x14ac:dyDescent="0.2">
      <c r="A785" s="162" t="s">
        <v>3890</v>
      </c>
    </row>
    <row r="786" spans="1:1" x14ac:dyDescent="0.2">
      <c r="A786" s="162" t="s">
        <v>3891</v>
      </c>
    </row>
    <row r="787" spans="1:1" x14ac:dyDescent="0.2">
      <c r="A787" s="162" t="s">
        <v>3892</v>
      </c>
    </row>
    <row r="788" spans="1:1" x14ac:dyDescent="0.2">
      <c r="A788" s="162" t="s">
        <v>3893</v>
      </c>
    </row>
    <row r="789" spans="1:1" x14ac:dyDescent="0.2">
      <c r="A789" s="162" t="s">
        <v>3894</v>
      </c>
    </row>
    <row r="790" spans="1:1" x14ac:dyDescent="0.2">
      <c r="A790" s="162" t="s">
        <v>3895</v>
      </c>
    </row>
    <row r="791" spans="1:1" x14ac:dyDescent="0.2">
      <c r="A791" s="162" t="s">
        <v>3896</v>
      </c>
    </row>
    <row r="792" spans="1:1" x14ac:dyDescent="0.2">
      <c r="A792" s="162" t="s">
        <v>3897</v>
      </c>
    </row>
    <row r="793" spans="1:1" x14ac:dyDescent="0.2">
      <c r="A793" s="162" t="s">
        <v>3898</v>
      </c>
    </row>
    <row r="794" spans="1:1" x14ac:dyDescent="0.2">
      <c r="A794" s="162" t="s">
        <v>3899</v>
      </c>
    </row>
    <row r="795" spans="1:1" x14ac:dyDescent="0.2">
      <c r="A795" s="162" t="s">
        <v>3900</v>
      </c>
    </row>
    <row r="796" spans="1:1" x14ac:dyDescent="0.2">
      <c r="A796" s="162" t="s">
        <v>3901</v>
      </c>
    </row>
    <row r="797" spans="1:1" x14ac:dyDescent="0.2">
      <c r="A797" s="162" t="s">
        <v>3902</v>
      </c>
    </row>
    <row r="798" spans="1:1" x14ac:dyDescent="0.2">
      <c r="A798" s="162" t="s">
        <v>3903</v>
      </c>
    </row>
    <row r="799" spans="1:1" x14ac:dyDescent="0.2">
      <c r="A799" s="162" t="s">
        <v>3904</v>
      </c>
    </row>
    <row r="800" spans="1:1" x14ac:dyDescent="0.2">
      <c r="A800" s="162" t="s">
        <v>3905</v>
      </c>
    </row>
    <row r="801" spans="1:1" x14ac:dyDescent="0.2">
      <c r="A801" s="162" t="s">
        <v>3906</v>
      </c>
    </row>
    <row r="802" spans="1:1" x14ac:dyDescent="0.2">
      <c r="A802" s="162" t="s">
        <v>3907</v>
      </c>
    </row>
    <row r="803" spans="1:1" x14ac:dyDescent="0.2">
      <c r="A803" s="162" t="s">
        <v>3908</v>
      </c>
    </row>
    <row r="804" spans="1:1" x14ac:dyDescent="0.2">
      <c r="A804" s="162" t="s">
        <v>3909</v>
      </c>
    </row>
    <row r="805" spans="1:1" x14ac:dyDescent="0.2">
      <c r="A805" s="162" t="s">
        <v>3910</v>
      </c>
    </row>
    <row r="806" spans="1:1" x14ac:dyDescent="0.2">
      <c r="A806" s="162" t="s">
        <v>3911</v>
      </c>
    </row>
    <row r="807" spans="1:1" x14ac:dyDescent="0.2">
      <c r="A807" s="162" t="s">
        <v>3912</v>
      </c>
    </row>
    <row r="808" spans="1:1" x14ac:dyDescent="0.2">
      <c r="A808" s="162" t="s">
        <v>3913</v>
      </c>
    </row>
    <row r="809" spans="1:1" x14ac:dyDescent="0.2">
      <c r="A809" s="162" t="s">
        <v>3914</v>
      </c>
    </row>
    <row r="810" spans="1:1" x14ac:dyDescent="0.2">
      <c r="A810" s="162" t="s">
        <v>3915</v>
      </c>
    </row>
    <row r="811" spans="1:1" x14ac:dyDescent="0.2">
      <c r="A811" s="162" t="s">
        <v>3916</v>
      </c>
    </row>
    <row r="812" spans="1:1" x14ac:dyDescent="0.2">
      <c r="A812" s="162" t="s">
        <v>3917</v>
      </c>
    </row>
    <row r="813" spans="1:1" x14ac:dyDescent="0.2">
      <c r="A813" s="162" t="s">
        <v>3918</v>
      </c>
    </row>
    <row r="814" spans="1:1" x14ac:dyDescent="0.2">
      <c r="A814" s="162" t="s">
        <v>3919</v>
      </c>
    </row>
    <row r="815" spans="1:1" x14ac:dyDescent="0.2">
      <c r="A815" s="162" t="s">
        <v>3920</v>
      </c>
    </row>
    <row r="816" spans="1:1" x14ac:dyDescent="0.2">
      <c r="A816" s="162" t="s">
        <v>3921</v>
      </c>
    </row>
    <row r="817" spans="1:1" x14ac:dyDescent="0.2">
      <c r="A817" s="162" t="s">
        <v>3922</v>
      </c>
    </row>
    <row r="818" spans="1:1" x14ac:dyDescent="0.2">
      <c r="A818" s="162" t="s">
        <v>3923</v>
      </c>
    </row>
    <row r="819" spans="1:1" x14ac:dyDescent="0.2">
      <c r="A819" s="162" t="s">
        <v>3924</v>
      </c>
    </row>
    <row r="820" spans="1:1" x14ac:dyDescent="0.2">
      <c r="A820" s="162" t="s">
        <v>3925</v>
      </c>
    </row>
    <row r="821" spans="1:1" x14ac:dyDescent="0.2">
      <c r="A821" s="162" t="s">
        <v>3926</v>
      </c>
    </row>
    <row r="822" spans="1:1" x14ac:dyDescent="0.2">
      <c r="A822" s="162" t="s">
        <v>3927</v>
      </c>
    </row>
    <row r="823" spans="1:1" x14ac:dyDescent="0.2">
      <c r="A823" s="162" t="s">
        <v>3928</v>
      </c>
    </row>
    <row r="824" spans="1:1" x14ac:dyDescent="0.2">
      <c r="A824" s="162" t="s">
        <v>3929</v>
      </c>
    </row>
    <row r="825" spans="1:1" x14ac:dyDescent="0.2">
      <c r="A825" s="162" t="s">
        <v>3930</v>
      </c>
    </row>
    <row r="826" spans="1:1" x14ac:dyDescent="0.2">
      <c r="A826" s="162" t="s">
        <v>3931</v>
      </c>
    </row>
    <row r="827" spans="1:1" x14ac:dyDescent="0.2">
      <c r="A827" s="162" t="s">
        <v>3932</v>
      </c>
    </row>
    <row r="828" spans="1:1" x14ac:dyDescent="0.2">
      <c r="A828" s="162" t="s">
        <v>3933</v>
      </c>
    </row>
    <row r="829" spans="1:1" x14ac:dyDescent="0.2">
      <c r="A829" s="162" t="s">
        <v>3934</v>
      </c>
    </row>
    <row r="830" spans="1:1" x14ac:dyDescent="0.2">
      <c r="A830" s="162" t="s">
        <v>3935</v>
      </c>
    </row>
    <row r="831" spans="1:1" x14ac:dyDescent="0.2">
      <c r="A831" s="162" t="s">
        <v>3936</v>
      </c>
    </row>
    <row r="832" spans="1:1" x14ac:dyDescent="0.2">
      <c r="A832" s="162" t="s">
        <v>3937</v>
      </c>
    </row>
    <row r="833" spans="1:1" x14ac:dyDescent="0.2">
      <c r="A833" s="162" t="s">
        <v>3938</v>
      </c>
    </row>
    <row r="834" spans="1:1" x14ac:dyDescent="0.2">
      <c r="A834" s="162" t="s">
        <v>3939</v>
      </c>
    </row>
    <row r="835" spans="1:1" x14ac:dyDescent="0.2">
      <c r="A835" s="162" t="s">
        <v>3940</v>
      </c>
    </row>
    <row r="836" spans="1:1" x14ac:dyDescent="0.2">
      <c r="A836" s="162" t="s">
        <v>3941</v>
      </c>
    </row>
    <row r="837" spans="1:1" x14ac:dyDescent="0.2">
      <c r="A837" s="162" t="s">
        <v>3942</v>
      </c>
    </row>
    <row r="838" spans="1:1" x14ac:dyDescent="0.2">
      <c r="A838" s="162" t="s">
        <v>3943</v>
      </c>
    </row>
    <row r="839" spans="1:1" x14ac:dyDescent="0.2">
      <c r="A839" s="162" t="s">
        <v>3944</v>
      </c>
    </row>
    <row r="840" spans="1:1" x14ac:dyDescent="0.2">
      <c r="A840" s="162" t="s">
        <v>3945</v>
      </c>
    </row>
    <row r="841" spans="1:1" x14ac:dyDescent="0.2">
      <c r="A841" s="162" t="s">
        <v>3946</v>
      </c>
    </row>
    <row r="842" spans="1:1" x14ac:dyDescent="0.2">
      <c r="A842" s="162" t="s">
        <v>3947</v>
      </c>
    </row>
    <row r="843" spans="1:1" x14ac:dyDescent="0.2">
      <c r="A843" s="162" t="s">
        <v>3948</v>
      </c>
    </row>
    <row r="844" spans="1:1" x14ac:dyDescent="0.2">
      <c r="A844" s="162" t="s">
        <v>3949</v>
      </c>
    </row>
    <row r="845" spans="1:1" x14ac:dyDescent="0.2">
      <c r="A845" s="162" t="s">
        <v>3950</v>
      </c>
    </row>
    <row r="846" spans="1:1" x14ac:dyDescent="0.2">
      <c r="A846" s="162" t="s">
        <v>3951</v>
      </c>
    </row>
    <row r="847" spans="1:1" x14ac:dyDescent="0.2">
      <c r="A847" s="162" t="s">
        <v>3952</v>
      </c>
    </row>
    <row r="848" spans="1:1" x14ac:dyDescent="0.2">
      <c r="A848" s="162" t="s">
        <v>3953</v>
      </c>
    </row>
    <row r="849" spans="1:1" x14ac:dyDescent="0.2">
      <c r="A849" s="162" t="s">
        <v>3954</v>
      </c>
    </row>
    <row r="850" spans="1:1" x14ac:dyDescent="0.2">
      <c r="A850" s="162" t="s">
        <v>3955</v>
      </c>
    </row>
    <row r="851" spans="1:1" x14ac:dyDescent="0.2">
      <c r="A851" s="162" t="s">
        <v>3956</v>
      </c>
    </row>
    <row r="852" spans="1:1" x14ac:dyDescent="0.2">
      <c r="A852" s="162" t="s">
        <v>3957</v>
      </c>
    </row>
    <row r="853" spans="1:1" x14ac:dyDescent="0.2">
      <c r="A853" s="162" t="s">
        <v>3958</v>
      </c>
    </row>
    <row r="854" spans="1:1" x14ac:dyDescent="0.2">
      <c r="A854" s="162" t="s">
        <v>3959</v>
      </c>
    </row>
    <row r="855" spans="1:1" x14ac:dyDescent="0.2">
      <c r="A855" s="162" t="s">
        <v>3960</v>
      </c>
    </row>
    <row r="856" spans="1:1" x14ac:dyDescent="0.2">
      <c r="A856" s="162" t="s">
        <v>3961</v>
      </c>
    </row>
    <row r="857" spans="1:1" x14ac:dyDescent="0.2">
      <c r="A857" s="162" t="s">
        <v>3962</v>
      </c>
    </row>
    <row r="858" spans="1:1" x14ac:dyDescent="0.2">
      <c r="A858" s="162" t="s">
        <v>3963</v>
      </c>
    </row>
    <row r="859" spans="1:1" x14ac:dyDescent="0.2">
      <c r="A859" s="162" t="s">
        <v>3964</v>
      </c>
    </row>
    <row r="860" spans="1:1" x14ac:dyDescent="0.2">
      <c r="A860" s="162" t="s">
        <v>3965</v>
      </c>
    </row>
    <row r="861" spans="1:1" x14ac:dyDescent="0.2">
      <c r="A861" s="162" t="s">
        <v>3966</v>
      </c>
    </row>
    <row r="862" spans="1:1" x14ac:dyDescent="0.2">
      <c r="A862" s="162" t="s">
        <v>3967</v>
      </c>
    </row>
    <row r="863" spans="1:1" x14ac:dyDescent="0.2">
      <c r="A863" s="162" t="s">
        <v>3968</v>
      </c>
    </row>
    <row r="864" spans="1:1" x14ac:dyDescent="0.2">
      <c r="A864" s="162" t="s">
        <v>3969</v>
      </c>
    </row>
    <row r="865" spans="1:1" x14ac:dyDescent="0.2">
      <c r="A865" s="162" t="s">
        <v>3970</v>
      </c>
    </row>
    <row r="866" spans="1:1" x14ac:dyDescent="0.2">
      <c r="A866" s="162" t="s">
        <v>3971</v>
      </c>
    </row>
    <row r="867" spans="1:1" x14ac:dyDescent="0.2">
      <c r="A867" s="162" t="s">
        <v>3972</v>
      </c>
    </row>
    <row r="868" spans="1:1" x14ac:dyDescent="0.2">
      <c r="A868" s="162" t="s">
        <v>3973</v>
      </c>
    </row>
    <row r="869" spans="1:1" x14ac:dyDescent="0.2">
      <c r="A869" s="162" t="s">
        <v>3974</v>
      </c>
    </row>
    <row r="870" spans="1:1" x14ac:dyDescent="0.2">
      <c r="A870" s="162" t="s">
        <v>3975</v>
      </c>
    </row>
    <row r="871" spans="1:1" x14ac:dyDescent="0.2">
      <c r="A871" s="162" t="s">
        <v>3976</v>
      </c>
    </row>
    <row r="872" spans="1:1" x14ac:dyDescent="0.2">
      <c r="A872" s="162" t="s">
        <v>3977</v>
      </c>
    </row>
    <row r="873" spans="1:1" x14ac:dyDescent="0.2">
      <c r="A873" s="162" t="s">
        <v>3978</v>
      </c>
    </row>
    <row r="874" spans="1:1" x14ac:dyDescent="0.2">
      <c r="A874" s="162" t="s">
        <v>3979</v>
      </c>
    </row>
    <row r="876" spans="1:1" x14ac:dyDescent="0.2">
      <c r="A876" s="91" t="s">
        <v>4316</v>
      </c>
    </row>
    <row r="877" spans="1:1" x14ac:dyDescent="0.2">
      <c r="A877" s="162" t="s">
        <v>4317</v>
      </c>
    </row>
    <row r="878" spans="1:1" x14ac:dyDescent="0.2">
      <c r="A878" s="162" t="s">
        <v>4318</v>
      </c>
    </row>
    <row r="880" spans="1:1" x14ac:dyDescent="0.2">
      <c r="A880" s="91" t="s">
        <v>4319</v>
      </c>
    </row>
    <row r="881" spans="1:1" x14ac:dyDescent="0.2">
      <c r="A881" s="162" t="s">
        <v>1002</v>
      </c>
    </row>
    <row r="882" spans="1:1" x14ac:dyDescent="0.2">
      <c r="A882" s="162" t="s">
        <v>4320</v>
      </c>
    </row>
    <row r="883" spans="1:1" x14ac:dyDescent="0.2">
      <c r="A883" s="162" t="s">
        <v>4321</v>
      </c>
    </row>
    <row r="884" spans="1:1" x14ac:dyDescent="0.2">
      <c r="A884" s="162" t="s">
        <v>2943</v>
      </c>
    </row>
    <row r="885" spans="1:1" x14ac:dyDescent="0.2">
      <c r="A885" s="162" t="s">
        <v>387</v>
      </c>
    </row>
    <row r="887" spans="1:1" x14ac:dyDescent="0.2">
      <c r="A887" s="91" t="s">
        <v>4322</v>
      </c>
    </row>
    <row r="888" spans="1:1" x14ac:dyDescent="0.2">
      <c r="A888" s="162" t="s">
        <v>4323</v>
      </c>
    </row>
    <row r="889" spans="1:1" x14ac:dyDescent="0.2">
      <c r="A889" s="162" t="s">
        <v>2865</v>
      </c>
    </row>
    <row r="890" spans="1:1" x14ac:dyDescent="0.2">
      <c r="A890" s="162" t="s">
        <v>4324</v>
      </c>
    </row>
    <row r="891" spans="1:1" x14ac:dyDescent="0.2">
      <c r="A891" s="162" t="s">
        <v>615</v>
      </c>
    </row>
    <row r="892" spans="1:1" x14ac:dyDescent="0.2">
      <c r="A892" s="162" t="s">
        <v>4325</v>
      </c>
    </row>
    <row r="893" spans="1:1" x14ac:dyDescent="0.2">
      <c r="A893" s="162" t="s">
        <v>4326</v>
      </c>
    </row>
    <row r="894" spans="1:1" x14ac:dyDescent="0.2">
      <c r="A894" s="162" t="s">
        <v>4327</v>
      </c>
    </row>
    <row r="895" spans="1:1" x14ac:dyDescent="0.2">
      <c r="A895" s="162" t="s">
        <v>4328</v>
      </c>
    </row>
    <row r="896" spans="1:1" x14ac:dyDescent="0.2">
      <c r="A896" s="162" t="s">
        <v>4246</v>
      </c>
    </row>
    <row r="898" spans="1:2" x14ac:dyDescent="0.2">
      <c r="A898" s="91" t="s">
        <v>4329</v>
      </c>
    </row>
    <row r="899" spans="1:2" x14ac:dyDescent="0.2">
      <c r="A899" s="162" t="s">
        <v>4330</v>
      </c>
    </row>
    <row r="900" spans="1:2" x14ac:dyDescent="0.2">
      <c r="A900" s="162" t="s">
        <v>4331</v>
      </c>
    </row>
    <row r="902" spans="1:2" x14ac:dyDescent="0.2">
      <c r="A902" s="91" t="s">
        <v>4332</v>
      </c>
    </row>
    <row r="903" spans="1:2" x14ac:dyDescent="0.2">
      <c r="A903" s="162" t="s">
        <v>4333</v>
      </c>
    </row>
    <row r="904" spans="1:2" x14ac:dyDescent="0.2">
      <c r="A904" s="162" t="s">
        <v>4334</v>
      </c>
    </row>
    <row r="906" spans="1:2" x14ac:dyDescent="0.2">
      <c r="A906" s="91" t="s">
        <v>4335</v>
      </c>
      <c r="B906" s="162" t="s">
        <v>4336</v>
      </c>
    </row>
    <row r="907" spans="1:2" x14ac:dyDescent="0.2">
      <c r="A907" s="162" t="s">
        <v>4337</v>
      </c>
    </row>
    <row r="908" spans="1:2" x14ac:dyDescent="0.2">
      <c r="A908" s="162" t="s">
        <v>4338</v>
      </c>
    </row>
    <row r="909" spans="1:2" x14ac:dyDescent="0.2">
      <c r="A909" s="162" t="s">
        <v>4339</v>
      </c>
    </row>
    <row r="910" spans="1:2" x14ac:dyDescent="0.2">
      <c r="A910" s="162" t="s">
        <v>4340</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15663-BF85-462A-8619-69B42282C967}">
  <dimension ref="A1:C1117"/>
  <sheetViews>
    <sheetView topLeftCell="A922" workbookViewId="0">
      <selection activeCell="A963" sqref="A963"/>
    </sheetView>
  </sheetViews>
  <sheetFormatPr defaultRowHeight="12.75" x14ac:dyDescent="0.2"/>
  <cols>
    <col min="1" max="1" width="46" style="162" bestFit="1" customWidth="1"/>
    <col min="2" max="2" width="32.42578125" style="162" bestFit="1" customWidth="1"/>
    <col min="3" max="3" width="19.28515625" style="162" bestFit="1" customWidth="1"/>
    <col min="4" max="16384" width="9.140625" style="162"/>
  </cols>
  <sheetData>
    <row r="1" spans="1:3" x14ac:dyDescent="0.2">
      <c r="A1" s="77"/>
    </row>
    <row r="3" spans="1:3" x14ac:dyDescent="0.2">
      <c r="A3" s="264" t="s">
        <v>3125</v>
      </c>
      <c r="B3" s="264"/>
      <c r="C3" s="264"/>
    </row>
    <row r="4" spans="1:3" x14ac:dyDescent="0.2">
      <c r="A4" s="77" t="str">
        <f>HYPERLINK("#'TMS.Enumerations'!A18","TMS.DistributionType")</f>
        <v>TMS.DistributionType</v>
      </c>
      <c r="B4" s="77" t="str">
        <f>HYPERLINK("#'TMS.Enumerations'!A294","LoadType")</f>
        <v>LoadType</v>
      </c>
      <c r="C4" s="77" t="str">
        <f>HYPERLINK("#'TMS.Enumerations'!A773","EquipmentModel")</f>
        <v>EquipmentModel</v>
      </c>
    </row>
    <row r="5" spans="1:3" x14ac:dyDescent="0.2">
      <c r="A5" s="77" t="str">
        <f>HYPERLINK("#'TMS.Enumerations'!A22","TMS.RankingType")</f>
        <v>TMS.RankingType</v>
      </c>
      <c r="B5" s="77" t="str">
        <f>HYPERLINK("#'TMS.Enumerations'!A335","IntrinsicEquipmentType")</f>
        <v>IntrinsicEquipmentType</v>
      </c>
      <c r="C5" s="77" t="str">
        <f>HYPERLINK("#'TMS.Enumerations'!A776","RatingType")</f>
        <v>RatingType</v>
      </c>
    </row>
    <row r="6" spans="1:3" x14ac:dyDescent="0.2">
      <c r="A6" s="77" t="str">
        <f>HYPERLINK("#'TMS.Enumerations'!A30","TMS.RotationAllocationType")</f>
        <v>TMS.RotationAllocationType</v>
      </c>
      <c r="B6" s="77" t="str">
        <f>HYPERLINK("#'TMS.Enumerations'!A685","FreightTerms")</f>
        <v>FreightTerms</v>
      </c>
      <c r="C6" s="77" t="str">
        <f>HYPERLINK("#'TMS.Enumerations'!A787","ShipmentEventTypes")</f>
        <v>ShipmentEventTypes</v>
      </c>
    </row>
    <row r="7" spans="1:3" x14ac:dyDescent="0.2">
      <c r="A7" s="77" t="str">
        <f>HYPERLINK("#'TMS.Enumerations'!A36","TMS.SelectionType")</f>
        <v>TMS.SelectionType</v>
      </c>
      <c r="B7" s="77" t="str">
        <f>HYPERLINK("#'TMS.Enumerations'!A690","SCC.ShipmentType")</f>
        <v>SCC.ShipmentType</v>
      </c>
    </row>
    <row r="8" spans="1:3" x14ac:dyDescent="0.2">
      <c r="A8" s="77" t="str">
        <f>HYPERLINK("#'TMS.Enumerations'!A43","DeliveryOffsetReference")</f>
        <v>DeliveryOffsetReference</v>
      </c>
      <c r="B8" s="77" t="str">
        <f>HYPERLINK("#'TMS.Enumerations'!A694","SCC.Size")</f>
        <v>SCC.Size</v>
      </c>
    </row>
    <row r="9" spans="1:3" x14ac:dyDescent="0.2">
      <c r="A9" s="77" t="str">
        <f>HYPERLINK("#'TMS.Enumerations'!A47","OrderType")</f>
        <v>OrderType</v>
      </c>
      <c r="B9" s="77" t="str">
        <f>HYPERLINK("#'TMS.Enumerations'!A700","ShipmentNumberPurpose")</f>
        <v>ShipmentNumberPurpose</v>
      </c>
    </row>
    <row r="10" spans="1:3" x14ac:dyDescent="0.2">
      <c r="A10" s="77" t="str">
        <f>HYPERLINK("#'TMS.Enumerations'!A53","PickupOffsetReference")</f>
        <v>PickupOffsetReference</v>
      </c>
      <c r="B10" s="77" t="str">
        <f>HYPERLINK("#'TMS.Enumerations'!A711","DriverType")</f>
        <v>DriverType</v>
      </c>
    </row>
    <row r="11" spans="1:3" x14ac:dyDescent="0.2">
      <c r="A11" s="77" t="str">
        <f>HYPERLINK("#'TMS.Enumerations'!A57","SCC.HazmatNumberCategory")</f>
        <v>SCC.HazmatNumberCategory</v>
      </c>
      <c r="B11" s="77" t="str">
        <f>HYPERLINK("#'TMS.Enumerations'!A716","FreightClass")</f>
        <v>FreightClass</v>
      </c>
    </row>
    <row r="12" spans="1:3" x14ac:dyDescent="0.2">
      <c r="A12" s="77" t="str">
        <f>HYPERLINK("#'TMS.Enumerations'!A62","SCC.BiddingLevel")</f>
        <v>SCC.BiddingLevel</v>
      </c>
      <c r="B12" s="77" t="str">
        <f>HYPERLINK("#'TMS.Enumerations'!A737","SCC.HazmatPackagingGroup")</f>
        <v>SCC.HazmatPackagingGroup</v>
      </c>
    </row>
    <row r="13" spans="1:3" x14ac:dyDescent="0.2">
      <c r="A13" s="77" t="str">
        <f>HYPERLINK("#'TMS.Enumerations'!A67","SCC.CarrierBiddingLevel")</f>
        <v>SCC.CarrierBiddingLevel</v>
      </c>
      <c r="B13" s="77" t="str">
        <f>HYPERLINK("#'TMS.Enumerations'!A742","SCH.ShipmentChangeReasonCodes")</f>
        <v>SCH.ShipmentChangeReasonCodes</v>
      </c>
    </row>
    <row r="14" spans="1:3" x14ac:dyDescent="0.2">
      <c r="A14" s="77" t="str">
        <f>HYPERLINK("#'TMS.Enumerations'!A72","SCC.MovementGenerationScheme")</f>
        <v>SCC.MovementGenerationScheme</v>
      </c>
      <c r="B14" s="77" t="str">
        <f>HYPERLINK("#'TMS.Enumerations'!A747","DiscountedStop")</f>
        <v>DiscountedStop</v>
      </c>
    </row>
    <row r="15" spans="1:3" x14ac:dyDescent="0.2">
      <c r="A15" s="77" t="str">
        <f>HYPERLINK("#'TMS.Enumerations'!A76","DistanceUOM")</f>
        <v>DistanceUOM</v>
      </c>
      <c r="B15" s="77" t="str">
        <f>HYPERLINK("#'TMS.Enumerations'!A753","SCC.INCOTerms")</f>
        <v>SCC.INCOTerms</v>
      </c>
    </row>
    <row r="16" spans="1:3" x14ac:dyDescent="0.2">
      <c r="A16" s="77" t="str">
        <f>HYPERLINK("#'TMS.Enumerations'!A86","CurrencyCode")</f>
        <v>CurrencyCode</v>
      </c>
      <c r="B16" s="77" t="str">
        <f>HYPERLINK("#'TMS.Enumerations'!A770","BrokerServiceLevel")</f>
        <v>BrokerServiceLevel</v>
      </c>
    </row>
    <row r="18" spans="1:1" x14ac:dyDescent="0.2">
      <c r="A18" s="85" t="s">
        <v>4341</v>
      </c>
    </row>
    <row r="19" spans="1:1" x14ac:dyDescent="0.2">
      <c r="A19" s="162" t="s">
        <v>4342</v>
      </c>
    </row>
    <row r="20" spans="1:1" x14ac:dyDescent="0.2">
      <c r="A20" s="162" t="s">
        <v>4343</v>
      </c>
    </row>
    <row r="22" spans="1:1" x14ac:dyDescent="0.2">
      <c r="A22" s="85" t="s">
        <v>4344</v>
      </c>
    </row>
    <row r="23" spans="1:1" x14ac:dyDescent="0.2">
      <c r="A23" s="162" t="s">
        <v>4345</v>
      </c>
    </row>
    <row r="24" spans="1:1" x14ac:dyDescent="0.2">
      <c r="A24" s="162" t="s">
        <v>4346</v>
      </c>
    </row>
    <row r="25" spans="1:1" x14ac:dyDescent="0.2">
      <c r="A25" s="162" t="s">
        <v>4347</v>
      </c>
    </row>
    <row r="26" spans="1:1" x14ac:dyDescent="0.2">
      <c r="A26" s="162" t="s">
        <v>4348</v>
      </c>
    </row>
    <row r="27" spans="1:1" x14ac:dyDescent="0.2">
      <c r="A27" s="162" t="s">
        <v>4349</v>
      </c>
    </row>
    <row r="28" spans="1:1" x14ac:dyDescent="0.2">
      <c r="A28" s="162" t="s">
        <v>4350</v>
      </c>
    </row>
    <row r="30" spans="1:1" x14ac:dyDescent="0.2">
      <c r="A30" s="85" t="s">
        <v>4351</v>
      </c>
    </row>
    <row r="31" spans="1:1" x14ac:dyDescent="0.2">
      <c r="A31" s="162" t="s">
        <v>4352</v>
      </c>
    </row>
    <row r="32" spans="1:1" x14ac:dyDescent="0.2">
      <c r="A32" s="162" t="s">
        <v>4353</v>
      </c>
    </row>
    <row r="33" spans="1:1" x14ac:dyDescent="0.2">
      <c r="A33" s="162" t="s">
        <v>4354</v>
      </c>
    </row>
    <row r="34" spans="1:1" x14ac:dyDescent="0.2">
      <c r="A34" s="162" t="s">
        <v>4355</v>
      </c>
    </row>
    <row r="36" spans="1:1" x14ac:dyDescent="0.2">
      <c r="A36" s="85" t="s">
        <v>4356</v>
      </c>
    </row>
    <row r="37" spans="1:1" x14ac:dyDescent="0.2">
      <c r="A37" s="162" t="s">
        <v>4357</v>
      </c>
    </row>
    <row r="38" spans="1:1" x14ac:dyDescent="0.2">
      <c r="A38" s="162" t="s">
        <v>4358</v>
      </c>
    </row>
    <row r="39" spans="1:1" x14ac:dyDescent="0.2">
      <c r="A39" s="162" t="s">
        <v>4359</v>
      </c>
    </row>
    <row r="40" spans="1:1" x14ac:dyDescent="0.2">
      <c r="A40" s="162" t="s">
        <v>4360</v>
      </c>
    </row>
    <row r="41" spans="1:1" x14ac:dyDescent="0.2">
      <c r="A41" s="162" t="s">
        <v>4361</v>
      </c>
    </row>
    <row r="43" spans="1:1" x14ac:dyDescent="0.2">
      <c r="A43" s="85" t="s">
        <v>4362</v>
      </c>
    </row>
    <row r="44" spans="1:1" x14ac:dyDescent="0.2">
      <c r="A44" s="162" t="s">
        <v>4363</v>
      </c>
    </row>
    <row r="45" spans="1:1" x14ac:dyDescent="0.2">
      <c r="A45" s="162" t="s">
        <v>4364</v>
      </c>
    </row>
    <row r="47" spans="1:1" x14ac:dyDescent="0.2">
      <c r="A47" s="85" t="s">
        <v>4365</v>
      </c>
    </row>
    <row r="48" spans="1:1" x14ac:dyDescent="0.2">
      <c r="A48" s="162" t="s">
        <v>3991</v>
      </c>
    </row>
    <row r="49" spans="1:1" x14ac:dyDescent="0.2">
      <c r="A49" s="162" t="s">
        <v>20</v>
      </c>
    </row>
    <row r="50" spans="1:1" x14ac:dyDescent="0.2">
      <c r="A50" s="162" t="s">
        <v>3994</v>
      </c>
    </row>
    <row r="51" spans="1:1" x14ac:dyDescent="0.2">
      <c r="A51" s="162" t="s">
        <v>3995</v>
      </c>
    </row>
    <row r="53" spans="1:1" x14ac:dyDescent="0.2">
      <c r="A53" s="85" t="s">
        <v>4366</v>
      </c>
    </row>
    <row r="54" spans="1:1" x14ac:dyDescent="0.2">
      <c r="A54" s="162" t="s">
        <v>4367</v>
      </c>
    </row>
    <row r="55" spans="1:1" x14ac:dyDescent="0.2">
      <c r="A55" s="162" t="s">
        <v>4364</v>
      </c>
    </row>
    <row r="57" spans="1:1" x14ac:dyDescent="0.2">
      <c r="A57" s="85" t="s">
        <v>4368</v>
      </c>
    </row>
    <row r="58" spans="1:1" x14ac:dyDescent="0.2">
      <c r="A58" s="162" t="s">
        <v>4369</v>
      </c>
    </row>
    <row r="59" spans="1:1" x14ac:dyDescent="0.2">
      <c r="A59" s="162" t="s">
        <v>4370</v>
      </c>
    </row>
    <row r="60" spans="1:1" x14ac:dyDescent="0.2">
      <c r="A60" s="162" t="s">
        <v>4371</v>
      </c>
    </row>
    <row r="62" spans="1:1" x14ac:dyDescent="0.2">
      <c r="A62" s="85" t="s">
        <v>4372</v>
      </c>
    </row>
    <row r="63" spans="1:1" x14ac:dyDescent="0.2">
      <c r="A63" s="162" t="s">
        <v>4373</v>
      </c>
    </row>
    <row r="64" spans="1:1" x14ac:dyDescent="0.2">
      <c r="A64" s="162" t="s">
        <v>4374</v>
      </c>
    </row>
    <row r="65" spans="1:1" x14ac:dyDescent="0.2">
      <c r="A65" s="162" t="s">
        <v>4375</v>
      </c>
    </row>
    <row r="67" spans="1:1" x14ac:dyDescent="0.2">
      <c r="A67" s="85" t="s">
        <v>4376</v>
      </c>
    </row>
    <row r="68" spans="1:1" x14ac:dyDescent="0.2">
      <c r="A68" s="162" t="s">
        <v>4377</v>
      </c>
    </row>
    <row r="69" spans="1:1" x14ac:dyDescent="0.2">
      <c r="A69" s="162" t="s">
        <v>4378</v>
      </c>
    </row>
    <row r="70" spans="1:1" x14ac:dyDescent="0.2">
      <c r="A70" s="162" t="s">
        <v>4379</v>
      </c>
    </row>
    <row r="72" spans="1:1" x14ac:dyDescent="0.2">
      <c r="A72" s="85" t="s">
        <v>4380</v>
      </c>
    </row>
    <row r="73" spans="1:1" x14ac:dyDescent="0.2">
      <c r="A73" s="162" t="s">
        <v>4381</v>
      </c>
    </row>
    <row r="74" spans="1:1" x14ac:dyDescent="0.2">
      <c r="A74" s="162" t="s">
        <v>4382</v>
      </c>
    </row>
    <row r="76" spans="1:1" x14ac:dyDescent="0.2">
      <c r="A76" s="85" t="s">
        <v>4383</v>
      </c>
    </row>
    <row r="77" spans="1:1" x14ac:dyDescent="0.2">
      <c r="A77" s="162" t="s">
        <v>3263</v>
      </c>
    </row>
    <row r="78" spans="1:1" x14ac:dyDescent="0.2">
      <c r="A78" s="162" t="s">
        <v>3379</v>
      </c>
    </row>
    <row r="79" spans="1:1" x14ac:dyDescent="0.2">
      <c r="A79" s="162" t="s">
        <v>3458</v>
      </c>
    </row>
    <row r="80" spans="1:1" x14ac:dyDescent="0.2">
      <c r="A80" s="162" t="s">
        <v>4384</v>
      </c>
    </row>
    <row r="81" spans="1:1" x14ac:dyDescent="0.2">
      <c r="A81" s="162" t="s">
        <v>3581</v>
      </c>
    </row>
    <row r="82" spans="1:1" x14ac:dyDescent="0.2">
      <c r="A82" s="162" t="s">
        <v>4385</v>
      </c>
    </row>
    <row r="83" spans="1:1" x14ac:dyDescent="0.2">
      <c r="A83" s="162" t="s">
        <v>4386</v>
      </c>
    </row>
    <row r="84" spans="1:1" x14ac:dyDescent="0.2">
      <c r="A84" s="162" t="s">
        <v>3978</v>
      </c>
    </row>
    <row r="86" spans="1:1" x14ac:dyDescent="0.2">
      <c r="A86" s="85" t="s">
        <v>4032</v>
      </c>
    </row>
    <row r="87" spans="1:1" x14ac:dyDescent="0.2">
      <c r="A87" s="162" t="s">
        <v>4033</v>
      </c>
    </row>
    <row r="88" spans="1:1" x14ac:dyDescent="0.2">
      <c r="A88" s="162" t="s">
        <v>4034</v>
      </c>
    </row>
    <row r="89" spans="1:1" x14ac:dyDescent="0.2">
      <c r="A89" s="162" t="s">
        <v>1908</v>
      </c>
    </row>
    <row r="90" spans="1:1" x14ac:dyDescent="0.2">
      <c r="A90" s="162" t="s">
        <v>4035</v>
      </c>
    </row>
    <row r="91" spans="1:1" x14ac:dyDescent="0.2">
      <c r="A91" s="162" t="s">
        <v>4036</v>
      </c>
    </row>
    <row r="92" spans="1:1" x14ac:dyDescent="0.2">
      <c r="A92" s="162" t="s">
        <v>4037</v>
      </c>
    </row>
    <row r="93" spans="1:1" x14ac:dyDescent="0.2">
      <c r="A93" s="162" t="s">
        <v>4038</v>
      </c>
    </row>
    <row r="94" spans="1:1" x14ac:dyDescent="0.2">
      <c r="A94" s="162" t="s">
        <v>4039</v>
      </c>
    </row>
    <row r="95" spans="1:1" x14ac:dyDescent="0.2">
      <c r="A95" s="162" t="s">
        <v>4040</v>
      </c>
    </row>
    <row r="96" spans="1:1" x14ac:dyDescent="0.2">
      <c r="A96" s="162" t="s">
        <v>4041</v>
      </c>
    </row>
    <row r="97" spans="1:1" x14ac:dyDescent="0.2">
      <c r="A97" s="162" t="s">
        <v>4042</v>
      </c>
    </row>
    <row r="98" spans="1:1" x14ac:dyDescent="0.2">
      <c r="A98" s="162" t="s">
        <v>4043</v>
      </c>
    </row>
    <row r="99" spans="1:1" x14ac:dyDescent="0.2">
      <c r="A99" s="162" t="s">
        <v>4044</v>
      </c>
    </row>
    <row r="100" spans="1:1" x14ac:dyDescent="0.2">
      <c r="A100" s="162" t="s">
        <v>4045</v>
      </c>
    </row>
    <row r="101" spans="1:1" x14ac:dyDescent="0.2">
      <c r="A101" s="162" t="s">
        <v>4046</v>
      </c>
    </row>
    <row r="102" spans="1:1" x14ac:dyDescent="0.2">
      <c r="A102" s="162" t="s">
        <v>4047</v>
      </c>
    </row>
    <row r="103" spans="1:1" x14ac:dyDescent="0.2">
      <c r="A103" s="162" t="s">
        <v>4048</v>
      </c>
    </row>
    <row r="104" spans="1:1" x14ac:dyDescent="0.2">
      <c r="A104" s="162" t="s">
        <v>4049</v>
      </c>
    </row>
    <row r="105" spans="1:1" x14ac:dyDescent="0.2">
      <c r="A105" s="162" t="s">
        <v>4050</v>
      </c>
    </row>
    <row r="106" spans="1:1" x14ac:dyDescent="0.2">
      <c r="A106" s="162" t="s">
        <v>4051</v>
      </c>
    </row>
    <row r="107" spans="1:1" x14ac:dyDescent="0.2">
      <c r="A107" s="162" t="s">
        <v>4052</v>
      </c>
    </row>
    <row r="108" spans="1:1" x14ac:dyDescent="0.2">
      <c r="A108" s="162" t="s">
        <v>4053</v>
      </c>
    </row>
    <row r="109" spans="1:1" x14ac:dyDescent="0.2">
      <c r="A109" s="162" t="s">
        <v>4054</v>
      </c>
    </row>
    <row r="110" spans="1:1" x14ac:dyDescent="0.2">
      <c r="A110" s="162" t="s">
        <v>4055</v>
      </c>
    </row>
    <row r="111" spans="1:1" x14ac:dyDescent="0.2">
      <c r="A111" s="162" t="s">
        <v>4056</v>
      </c>
    </row>
    <row r="112" spans="1:1" x14ac:dyDescent="0.2">
      <c r="A112" s="162" t="s">
        <v>4057</v>
      </c>
    </row>
    <row r="113" spans="1:1" x14ac:dyDescent="0.2">
      <c r="A113" s="162" t="s">
        <v>4058</v>
      </c>
    </row>
    <row r="114" spans="1:1" x14ac:dyDescent="0.2">
      <c r="A114" s="162" t="s">
        <v>4059</v>
      </c>
    </row>
    <row r="115" spans="1:1" x14ac:dyDescent="0.2">
      <c r="A115" s="162" t="s">
        <v>4060</v>
      </c>
    </row>
    <row r="116" spans="1:1" x14ac:dyDescent="0.2">
      <c r="A116" s="162" t="s">
        <v>4061</v>
      </c>
    </row>
    <row r="117" spans="1:1" x14ac:dyDescent="0.2">
      <c r="A117" s="162" t="s">
        <v>4062</v>
      </c>
    </row>
    <row r="118" spans="1:1" x14ac:dyDescent="0.2">
      <c r="A118" s="162" t="s">
        <v>4063</v>
      </c>
    </row>
    <row r="119" spans="1:1" x14ac:dyDescent="0.2">
      <c r="A119" s="162" t="s">
        <v>4064</v>
      </c>
    </row>
    <row r="120" spans="1:1" x14ac:dyDescent="0.2">
      <c r="A120" s="162" t="s">
        <v>4065</v>
      </c>
    </row>
    <row r="121" spans="1:1" x14ac:dyDescent="0.2">
      <c r="A121" s="162" t="s">
        <v>4066</v>
      </c>
    </row>
    <row r="122" spans="1:1" x14ac:dyDescent="0.2">
      <c r="A122" s="162" t="s">
        <v>4067</v>
      </c>
    </row>
    <row r="123" spans="1:1" x14ac:dyDescent="0.2">
      <c r="A123" s="162" t="s">
        <v>3288</v>
      </c>
    </row>
    <row r="124" spans="1:1" x14ac:dyDescent="0.2">
      <c r="A124" s="162" t="s">
        <v>4068</v>
      </c>
    </row>
    <row r="125" spans="1:1" x14ac:dyDescent="0.2">
      <c r="A125" s="162" t="s">
        <v>4069</v>
      </c>
    </row>
    <row r="126" spans="1:1" x14ac:dyDescent="0.2">
      <c r="A126" s="162" t="s">
        <v>4070</v>
      </c>
    </row>
    <row r="127" spans="1:1" x14ac:dyDescent="0.2">
      <c r="A127" s="162" t="s">
        <v>4071</v>
      </c>
    </row>
    <row r="128" spans="1:1" x14ac:dyDescent="0.2">
      <c r="A128" s="162" t="s">
        <v>3314</v>
      </c>
    </row>
    <row r="129" spans="1:1" x14ac:dyDescent="0.2">
      <c r="A129" s="162" t="s">
        <v>4072</v>
      </c>
    </row>
    <row r="130" spans="1:1" x14ac:dyDescent="0.2">
      <c r="A130" s="162" t="s">
        <v>4073</v>
      </c>
    </row>
    <row r="131" spans="1:1" x14ac:dyDescent="0.2">
      <c r="A131" s="162" t="s">
        <v>4074</v>
      </c>
    </row>
    <row r="132" spans="1:1" x14ac:dyDescent="0.2">
      <c r="A132" s="162" t="s">
        <v>4075</v>
      </c>
    </row>
    <row r="133" spans="1:1" x14ac:dyDescent="0.2">
      <c r="A133" s="162" t="s">
        <v>4076</v>
      </c>
    </row>
    <row r="134" spans="1:1" x14ac:dyDescent="0.2">
      <c r="A134" s="162" t="s">
        <v>4077</v>
      </c>
    </row>
    <row r="135" spans="1:1" x14ac:dyDescent="0.2">
      <c r="A135" s="162" t="s">
        <v>4078</v>
      </c>
    </row>
    <row r="136" spans="1:1" x14ac:dyDescent="0.2">
      <c r="A136" s="162" t="s">
        <v>4079</v>
      </c>
    </row>
    <row r="137" spans="1:1" x14ac:dyDescent="0.2">
      <c r="A137" s="162" t="s">
        <v>4080</v>
      </c>
    </row>
    <row r="138" spans="1:1" x14ac:dyDescent="0.2">
      <c r="A138" s="162" t="s">
        <v>4081</v>
      </c>
    </row>
    <row r="139" spans="1:1" x14ac:dyDescent="0.2">
      <c r="A139" s="162" t="s">
        <v>4082</v>
      </c>
    </row>
    <row r="140" spans="1:1" x14ac:dyDescent="0.2">
      <c r="A140" s="162" t="s">
        <v>4083</v>
      </c>
    </row>
    <row r="141" spans="1:1" x14ac:dyDescent="0.2">
      <c r="A141" s="162" t="s">
        <v>4084</v>
      </c>
    </row>
    <row r="142" spans="1:1" x14ac:dyDescent="0.2">
      <c r="A142" s="162" t="s">
        <v>4085</v>
      </c>
    </row>
    <row r="143" spans="1:1" x14ac:dyDescent="0.2">
      <c r="A143" s="162" t="s">
        <v>4086</v>
      </c>
    </row>
    <row r="144" spans="1:1" x14ac:dyDescent="0.2">
      <c r="A144" s="162" t="s">
        <v>4087</v>
      </c>
    </row>
    <row r="145" spans="1:1" x14ac:dyDescent="0.2">
      <c r="A145" s="162" t="s">
        <v>4088</v>
      </c>
    </row>
    <row r="146" spans="1:1" x14ac:dyDescent="0.2">
      <c r="A146" s="162" t="s">
        <v>4089</v>
      </c>
    </row>
    <row r="147" spans="1:1" x14ac:dyDescent="0.2">
      <c r="A147" s="162" t="s">
        <v>4090</v>
      </c>
    </row>
    <row r="148" spans="1:1" x14ac:dyDescent="0.2">
      <c r="A148" s="162" t="s">
        <v>4091</v>
      </c>
    </row>
    <row r="149" spans="1:1" x14ac:dyDescent="0.2">
      <c r="A149" s="162" t="s">
        <v>4092</v>
      </c>
    </row>
    <row r="150" spans="1:1" x14ac:dyDescent="0.2">
      <c r="A150" s="162" t="s">
        <v>4093</v>
      </c>
    </row>
    <row r="151" spans="1:1" x14ac:dyDescent="0.2">
      <c r="A151" s="162" t="s">
        <v>4094</v>
      </c>
    </row>
    <row r="152" spans="1:1" x14ac:dyDescent="0.2">
      <c r="A152" s="162" t="s">
        <v>4095</v>
      </c>
    </row>
    <row r="153" spans="1:1" x14ac:dyDescent="0.2">
      <c r="A153" s="162" t="s">
        <v>4096</v>
      </c>
    </row>
    <row r="154" spans="1:1" x14ac:dyDescent="0.2">
      <c r="A154" s="162" t="s">
        <v>4097</v>
      </c>
    </row>
    <row r="155" spans="1:1" x14ac:dyDescent="0.2">
      <c r="A155" s="162" t="s">
        <v>4098</v>
      </c>
    </row>
    <row r="156" spans="1:1" x14ac:dyDescent="0.2">
      <c r="A156" s="162" t="s">
        <v>4099</v>
      </c>
    </row>
    <row r="157" spans="1:1" x14ac:dyDescent="0.2">
      <c r="A157" s="162" t="s">
        <v>4100</v>
      </c>
    </row>
    <row r="158" spans="1:1" x14ac:dyDescent="0.2">
      <c r="A158" s="162" t="s">
        <v>4101</v>
      </c>
    </row>
    <row r="159" spans="1:1" x14ac:dyDescent="0.2">
      <c r="A159" s="162" t="s">
        <v>4102</v>
      </c>
    </row>
    <row r="160" spans="1:1" x14ac:dyDescent="0.2">
      <c r="A160" s="162" t="s">
        <v>4103</v>
      </c>
    </row>
    <row r="161" spans="1:1" x14ac:dyDescent="0.2">
      <c r="A161" s="162" t="s">
        <v>4104</v>
      </c>
    </row>
    <row r="162" spans="1:1" x14ac:dyDescent="0.2">
      <c r="A162" s="162" t="s">
        <v>4105</v>
      </c>
    </row>
    <row r="163" spans="1:1" x14ac:dyDescent="0.2">
      <c r="A163" s="162" t="s">
        <v>4106</v>
      </c>
    </row>
    <row r="164" spans="1:1" x14ac:dyDescent="0.2">
      <c r="A164" s="162" t="s">
        <v>4107</v>
      </c>
    </row>
    <row r="165" spans="1:1" x14ac:dyDescent="0.2">
      <c r="A165" s="162" t="s">
        <v>4108</v>
      </c>
    </row>
    <row r="166" spans="1:1" x14ac:dyDescent="0.2">
      <c r="A166" s="162" t="s">
        <v>4109</v>
      </c>
    </row>
    <row r="167" spans="1:1" x14ac:dyDescent="0.2">
      <c r="A167" s="162" t="s">
        <v>4110</v>
      </c>
    </row>
    <row r="168" spans="1:1" x14ac:dyDescent="0.2">
      <c r="A168" s="162" t="s">
        <v>4111</v>
      </c>
    </row>
    <row r="169" spans="1:1" x14ac:dyDescent="0.2">
      <c r="A169" s="162" t="s">
        <v>4112</v>
      </c>
    </row>
    <row r="170" spans="1:1" x14ac:dyDescent="0.2">
      <c r="A170" s="162" t="s">
        <v>4113</v>
      </c>
    </row>
    <row r="171" spans="1:1" x14ac:dyDescent="0.2">
      <c r="A171" s="162" t="s">
        <v>4114</v>
      </c>
    </row>
    <row r="172" spans="1:1" x14ac:dyDescent="0.2">
      <c r="A172" s="162" t="s">
        <v>4115</v>
      </c>
    </row>
    <row r="173" spans="1:1" x14ac:dyDescent="0.2">
      <c r="A173" s="162" t="s">
        <v>4116</v>
      </c>
    </row>
    <row r="174" spans="1:1" x14ac:dyDescent="0.2">
      <c r="A174" s="162" t="s">
        <v>4117</v>
      </c>
    </row>
    <row r="175" spans="1:1" x14ac:dyDescent="0.2">
      <c r="A175" s="162" t="s">
        <v>4118</v>
      </c>
    </row>
    <row r="176" spans="1:1" x14ac:dyDescent="0.2">
      <c r="A176" s="162" t="s">
        <v>4119</v>
      </c>
    </row>
    <row r="177" spans="1:1" x14ac:dyDescent="0.2">
      <c r="A177" s="162" t="s">
        <v>4120</v>
      </c>
    </row>
    <row r="178" spans="1:1" x14ac:dyDescent="0.2">
      <c r="A178" s="162" t="s">
        <v>4121</v>
      </c>
    </row>
    <row r="179" spans="1:1" x14ac:dyDescent="0.2">
      <c r="A179" s="162" t="s">
        <v>4122</v>
      </c>
    </row>
    <row r="180" spans="1:1" x14ac:dyDescent="0.2">
      <c r="A180" s="162" t="s">
        <v>4123</v>
      </c>
    </row>
    <row r="181" spans="1:1" x14ac:dyDescent="0.2">
      <c r="A181" s="162" t="s">
        <v>4124</v>
      </c>
    </row>
    <row r="182" spans="1:1" x14ac:dyDescent="0.2">
      <c r="A182" s="162" t="s">
        <v>4125</v>
      </c>
    </row>
    <row r="183" spans="1:1" x14ac:dyDescent="0.2">
      <c r="A183" s="162" t="s">
        <v>4126</v>
      </c>
    </row>
    <row r="184" spans="1:1" x14ac:dyDescent="0.2">
      <c r="A184" s="162" t="s">
        <v>4127</v>
      </c>
    </row>
    <row r="185" spans="1:1" x14ac:dyDescent="0.2">
      <c r="A185" s="162" t="s">
        <v>4128</v>
      </c>
    </row>
    <row r="186" spans="1:1" x14ac:dyDescent="0.2">
      <c r="A186" s="162" t="s">
        <v>4129</v>
      </c>
    </row>
    <row r="187" spans="1:1" x14ac:dyDescent="0.2">
      <c r="A187" s="162" t="s">
        <v>4130</v>
      </c>
    </row>
    <row r="188" spans="1:1" x14ac:dyDescent="0.2">
      <c r="A188" s="162" t="s">
        <v>4131</v>
      </c>
    </row>
    <row r="189" spans="1:1" x14ac:dyDescent="0.2">
      <c r="A189" s="162" t="s">
        <v>4132</v>
      </c>
    </row>
    <row r="190" spans="1:1" x14ac:dyDescent="0.2">
      <c r="A190" s="162" t="s">
        <v>4133</v>
      </c>
    </row>
    <row r="191" spans="1:1" x14ac:dyDescent="0.2">
      <c r="A191" s="162" t="s">
        <v>4134</v>
      </c>
    </row>
    <row r="192" spans="1:1" x14ac:dyDescent="0.2">
      <c r="A192" s="162" t="s">
        <v>4135</v>
      </c>
    </row>
    <row r="193" spans="1:1" x14ac:dyDescent="0.2">
      <c r="A193" s="162" t="s">
        <v>4136</v>
      </c>
    </row>
    <row r="194" spans="1:1" x14ac:dyDescent="0.2">
      <c r="A194" s="162" t="s">
        <v>4137</v>
      </c>
    </row>
    <row r="195" spans="1:1" x14ac:dyDescent="0.2">
      <c r="A195" s="162" t="s">
        <v>4138</v>
      </c>
    </row>
    <row r="196" spans="1:1" x14ac:dyDescent="0.2">
      <c r="A196" s="162" t="s">
        <v>4139</v>
      </c>
    </row>
    <row r="197" spans="1:1" x14ac:dyDescent="0.2">
      <c r="A197" s="162" t="s">
        <v>4140</v>
      </c>
    </row>
    <row r="198" spans="1:1" x14ac:dyDescent="0.2">
      <c r="A198" s="162" t="s">
        <v>4141</v>
      </c>
    </row>
    <row r="199" spans="1:1" x14ac:dyDescent="0.2">
      <c r="A199" s="162" t="s">
        <v>4142</v>
      </c>
    </row>
    <row r="200" spans="1:1" x14ac:dyDescent="0.2">
      <c r="A200" s="162" t="s">
        <v>4143</v>
      </c>
    </row>
    <row r="201" spans="1:1" x14ac:dyDescent="0.2">
      <c r="A201" s="162" t="s">
        <v>4144</v>
      </c>
    </row>
    <row r="202" spans="1:1" x14ac:dyDescent="0.2">
      <c r="A202" s="162" t="s">
        <v>4145</v>
      </c>
    </row>
    <row r="203" spans="1:1" x14ac:dyDescent="0.2">
      <c r="A203" s="162" t="s">
        <v>4146</v>
      </c>
    </row>
    <row r="204" spans="1:1" x14ac:dyDescent="0.2">
      <c r="A204" s="162" t="s">
        <v>4147</v>
      </c>
    </row>
    <row r="205" spans="1:1" x14ac:dyDescent="0.2">
      <c r="A205" s="162" t="s">
        <v>4148</v>
      </c>
    </row>
    <row r="206" spans="1:1" x14ac:dyDescent="0.2">
      <c r="A206" s="162" t="s">
        <v>4149</v>
      </c>
    </row>
    <row r="207" spans="1:1" x14ac:dyDescent="0.2">
      <c r="A207" s="162" t="s">
        <v>4150</v>
      </c>
    </row>
    <row r="208" spans="1:1" x14ac:dyDescent="0.2">
      <c r="A208" s="162" t="s">
        <v>4151</v>
      </c>
    </row>
    <row r="209" spans="1:1" x14ac:dyDescent="0.2">
      <c r="A209" s="162" t="s">
        <v>4152</v>
      </c>
    </row>
    <row r="210" spans="1:1" x14ac:dyDescent="0.2">
      <c r="A210" s="162" t="s">
        <v>4153</v>
      </c>
    </row>
    <row r="211" spans="1:1" x14ac:dyDescent="0.2">
      <c r="A211" s="162" t="s">
        <v>4154</v>
      </c>
    </row>
    <row r="212" spans="1:1" x14ac:dyDescent="0.2">
      <c r="A212" s="162" t="s">
        <v>4155</v>
      </c>
    </row>
    <row r="213" spans="1:1" x14ac:dyDescent="0.2">
      <c r="A213" s="162" t="s">
        <v>4156</v>
      </c>
    </row>
    <row r="214" spans="1:1" x14ac:dyDescent="0.2">
      <c r="A214" s="162" t="s">
        <v>4157</v>
      </c>
    </row>
    <row r="215" spans="1:1" x14ac:dyDescent="0.2">
      <c r="A215" s="162" t="s">
        <v>4158</v>
      </c>
    </row>
    <row r="216" spans="1:1" x14ac:dyDescent="0.2">
      <c r="A216" s="162" t="s">
        <v>4159</v>
      </c>
    </row>
    <row r="217" spans="1:1" x14ac:dyDescent="0.2">
      <c r="A217" s="162" t="s">
        <v>4160</v>
      </c>
    </row>
    <row r="218" spans="1:1" x14ac:dyDescent="0.2">
      <c r="A218" s="162" t="s">
        <v>4161</v>
      </c>
    </row>
    <row r="219" spans="1:1" x14ac:dyDescent="0.2">
      <c r="A219" s="162" t="s">
        <v>4162</v>
      </c>
    </row>
    <row r="220" spans="1:1" x14ac:dyDescent="0.2">
      <c r="A220" s="162" t="s">
        <v>4163</v>
      </c>
    </row>
    <row r="221" spans="1:1" x14ac:dyDescent="0.2">
      <c r="A221" s="162" t="s">
        <v>4164</v>
      </c>
    </row>
    <row r="222" spans="1:1" x14ac:dyDescent="0.2">
      <c r="A222" s="162" t="s">
        <v>4165</v>
      </c>
    </row>
    <row r="223" spans="1:1" x14ac:dyDescent="0.2">
      <c r="A223" s="162" t="s">
        <v>4166</v>
      </c>
    </row>
    <row r="224" spans="1:1" x14ac:dyDescent="0.2">
      <c r="A224" s="162" t="s">
        <v>4167</v>
      </c>
    </row>
    <row r="225" spans="1:1" x14ac:dyDescent="0.2">
      <c r="A225" s="162" t="s">
        <v>4168</v>
      </c>
    </row>
    <row r="226" spans="1:1" x14ac:dyDescent="0.2">
      <c r="A226" s="162" t="s">
        <v>4169</v>
      </c>
    </row>
    <row r="227" spans="1:1" x14ac:dyDescent="0.2">
      <c r="A227" s="162" t="s">
        <v>4170</v>
      </c>
    </row>
    <row r="228" spans="1:1" x14ac:dyDescent="0.2">
      <c r="A228" s="162" t="s">
        <v>4171</v>
      </c>
    </row>
    <row r="229" spans="1:1" x14ac:dyDescent="0.2">
      <c r="A229" s="162" t="s">
        <v>4172</v>
      </c>
    </row>
    <row r="230" spans="1:1" x14ac:dyDescent="0.2">
      <c r="A230" s="162" t="s">
        <v>4173</v>
      </c>
    </row>
    <row r="231" spans="1:1" x14ac:dyDescent="0.2">
      <c r="A231" s="162" t="s">
        <v>4174</v>
      </c>
    </row>
    <row r="232" spans="1:1" x14ac:dyDescent="0.2">
      <c r="A232" s="162" t="s">
        <v>4175</v>
      </c>
    </row>
    <row r="233" spans="1:1" x14ac:dyDescent="0.2">
      <c r="A233" s="162" t="s">
        <v>4176</v>
      </c>
    </row>
    <row r="234" spans="1:1" x14ac:dyDescent="0.2">
      <c r="A234" s="162" t="s">
        <v>4177</v>
      </c>
    </row>
    <row r="235" spans="1:1" x14ac:dyDescent="0.2">
      <c r="A235" s="162" t="s">
        <v>4178</v>
      </c>
    </row>
    <row r="236" spans="1:1" x14ac:dyDescent="0.2">
      <c r="A236" s="162" t="s">
        <v>4179</v>
      </c>
    </row>
    <row r="237" spans="1:1" x14ac:dyDescent="0.2">
      <c r="A237" s="162" t="s">
        <v>4180</v>
      </c>
    </row>
    <row r="238" spans="1:1" x14ac:dyDescent="0.2">
      <c r="A238" s="162" t="s">
        <v>4181</v>
      </c>
    </row>
    <row r="239" spans="1:1" x14ac:dyDescent="0.2">
      <c r="A239" s="162" t="s">
        <v>4182</v>
      </c>
    </row>
    <row r="240" spans="1:1" x14ac:dyDescent="0.2">
      <c r="A240" s="162" t="s">
        <v>4183</v>
      </c>
    </row>
    <row r="241" spans="1:1" x14ac:dyDescent="0.2">
      <c r="A241" s="162" t="s">
        <v>4184</v>
      </c>
    </row>
    <row r="242" spans="1:1" x14ac:dyDescent="0.2">
      <c r="A242" s="162" t="s">
        <v>4185</v>
      </c>
    </row>
    <row r="243" spans="1:1" x14ac:dyDescent="0.2">
      <c r="A243" s="162" t="s">
        <v>4186</v>
      </c>
    </row>
    <row r="244" spans="1:1" x14ac:dyDescent="0.2">
      <c r="A244" s="162" t="s">
        <v>4187</v>
      </c>
    </row>
    <row r="245" spans="1:1" x14ac:dyDescent="0.2">
      <c r="A245" s="162" t="s">
        <v>4188</v>
      </c>
    </row>
    <row r="246" spans="1:1" x14ac:dyDescent="0.2">
      <c r="A246" s="162" t="s">
        <v>4189</v>
      </c>
    </row>
    <row r="247" spans="1:1" x14ac:dyDescent="0.2">
      <c r="A247" s="162" t="s">
        <v>4190</v>
      </c>
    </row>
    <row r="248" spans="1:1" x14ac:dyDescent="0.2">
      <c r="A248" s="162" t="s">
        <v>4191</v>
      </c>
    </row>
    <row r="249" spans="1:1" x14ac:dyDescent="0.2">
      <c r="A249" s="162" t="s">
        <v>4192</v>
      </c>
    </row>
    <row r="250" spans="1:1" x14ac:dyDescent="0.2">
      <c r="A250" s="162" t="s">
        <v>4193</v>
      </c>
    </row>
    <row r="251" spans="1:1" x14ac:dyDescent="0.2">
      <c r="A251" s="162" t="s">
        <v>4194</v>
      </c>
    </row>
    <row r="252" spans="1:1" x14ac:dyDescent="0.2">
      <c r="A252" s="162" t="s">
        <v>4195</v>
      </c>
    </row>
    <row r="253" spans="1:1" x14ac:dyDescent="0.2">
      <c r="A253" s="162" t="s">
        <v>4196</v>
      </c>
    </row>
    <row r="254" spans="1:1" x14ac:dyDescent="0.2">
      <c r="A254" s="162" t="s">
        <v>4197</v>
      </c>
    </row>
    <row r="255" spans="1:1" x14ac:dyDescent="0.2">
      <c r="A255" s="162" t="s">
        <v>4198</v>
      </c>
    </row>
    <row r="256" spans="1:1" x14ac:dyDescent="0.2">
      <c r="A256" s="162" t="s">
        <v>4199</v>
      </c>
    </row>
    <row r="257" spans="1:1" x14ac:dyDescent="0.2">
      <c r="A257" s="162" t="s">
        <v>246</v>
      </c>
    </row>
    <row r="258" spans="1:1" x14ac:dyDescent="0.2">
      <c r="A258" s="162" t="s">
        <v>4200</v>
      </c>
    </row>
    <row r="259" spans="1:1" x14ac:dyDescent="0.2">
      <c r="A259" s="162" t="s">
        <v>4201</v>
      </c>
    </row>
    <row r="260" spans="1:1" x14ac:dyDescent="0.2">
      <c r="A260" s="162" t="s">
        <v>4202</v>
      </c>
    </row>
    <row r="261" spans="1:1" x14ac:dyDescent="0.2">
      <c r="A261" s="162" t="s">
        <v>4203</v>
      </c>
    </row>
    <row r="262" spans="1:1" x14ac:dyDescent="0.2">
      <c r="A262" s="162" t="s">
        <v>4204</v>
      </c>
    </row>
    <row r="263" spans="1:1" x14ac:dyDescent="0.2">
      <c r="A263" s="162" t="s">
        <v>4205</v>
      </c>
    </row>
    <row r="264" spans="1:1" x14ac:dyDescent="0.2">
      <c r="A264" s="162" t="s">
        <v>4206</v>
      </c>
    </row>
    <row r="265" spans="1:1" x14ac:dyDescent="0.2">
      <c r="A265" s="162" t="s">
        <v>4207</v>
      </c>
    </row>
    <row r="266" spans="1:1" x14ac:dyDescent="0.2">
      <c r="A266" s="162" t="s">
        <v>4208</v>
      </c>
    </row>
    <row r="267" spans="1:1" x14ac:dyDescent="0.2">
      <c r="A267" s="162" t="s">
        <v>4209</v>
      </c>
    </row>
    <row r="268" spans="1:1" x14ac:dyDescent="0.2">
      <c r="A268" s="162" t="s">
        <v>4210</v>
      </c>
    </row>
    <row r="269" spans="1:1" x14ac:dyDescent="0.2">
      <c r="A269" s="162" t="s">
        <v>4211</v>
      </c>
    </row>
    <row r="270" spans="1:1" x14ac:dyDescent="0.2">
      <c r="A270" s="162" t="s">
        <v>4212</v>
      </c>
    </row>
    <row r="271" spans="1:1" x14ac:dyDescent="0.2">
      <c r="A271" s="162" t="s">
        <v>4213</v>
      </c>
    </row>
    <row r="272" spans="1:1" x14ac:dyDescent="0.2">
      <c r="A272" s="162" t="s">
        <v>4214</v>
      </c>
    </row>
    <row r="273" spans="1:1" x14ac:dyDescent="0.2">
      <c r="A273" s="162" t="s">
        <v>4215</v>
      </c>
    </row>
    <row r="274" spans="1:1" x14ac:dyDescent="0.2">
      <c r="A274" s="162" t="s">
        <v>4216</v>
      </c>
    </row>
    <row r="275" spans="1:1" x14ac:dyDescent="0.2">
      <c r="A275" s="162" t="s">
        <v>4217</v>
      </c>
    </row>
    <row r="276" spans="1:1" x14ac:dyDescent="0.2">
      <c r="A276" s="162" t="s">
        <v>4218</v>
      </c>
    </row>
    <row r="277" spans="1:1" x14ac:dyDescent="0.2">
      <c r="A277" s="162" t="s">
        <v>4219</v>
      </c>
    </row>
    <row r="278" spans="1:1" x14ac:dyDescent="0.2">
      <c r="A278" s="162" t="s">
        <v>4220</v>
      </c>
    </row>
    <row r="279" spans="1:1" x14ac:dyDescent="0.2">
      <c r="A279" s="162" t="s">
        <v>4221</v>
      </c>
    </row>
    <row r="280" spans="1:1" x14ac:dyDescent="0.2">
      <c r="A280" s="162" t="s">
        <v>4222</v>
      </c>
    </row>
    <row r="281" spans="1:1" x14ac:dyDescent="0.2">
      <c r="A281" s="162" t="s">
        <v>4223</v>
      </c>
    </row>
    <row r="282" spans="1:1" x14ac:dyDescent="0.2">
      <c r="A282" s="162" t="s">
        <v>4224</v>
      </c>
    </row>
    <row r="283" spans="1:1" x14ac:dyDescent="0.2">
      <c r="A283" s="162" t="s">
        <v>4225</v>
      </c>
    </row>
    <row r="284" spans="1:1" x14ac:dyDescent="0.2">
      <c r="A284" s="162" t="s">
        <v>4226</v>
      </c>
    </row>
    <row r="285" spans="1:1" x14ac:dyDescent="0.2">
      <c r="A285" s="162" t="s">
        <v>4227</v>
      </c>
    </row>
    <row r="286" spans="1:1" x14ac:dyDescent="0.2">
      <c r="A286" s="162" t="s">
        <v>4228</v>
      </c>
    </row>
    <row r="287" spans="1:1" x14ac:dyDescent="0.2">
      <c r="A287" s="162" t="s">
        <v>4229</v>
      </c>
    </row>
    <row r="288" spans="1:1" x14ac:dyDescent="0.2">
      <c r="A288" s="162" t="s">
        <v>4230</v>
      </c>
    </row>
    <row r="289" spans="1:1" x14ac:dyDescent="0.2">
      <c r="A289" s="162" t="s">
        <v>4231</v>
      </c>
    </row>
    <row r="290" spans="1:1" x14ac:dyDescent="0.2">
      <c r="A290" s="162" t="s">
        <v>4232</v>
      </c>
    </row>
    <row r="291" spans="1:1" x14ac:dyDescent="0.2">
      <c r="A291" s="162" t="s">
        <v>4233</v>
      </c>
    </row>
    <row r="292" spans="1:1" x14ac:dyDescent="0.2">
      <c r="A292" s="162" t="s">
        <v>4234</v>
      </c>
    </row>
    <row r="294" spans="1:1" x14ac:dyDescent="0.2">
      <c r="A294" s="85" t="s">
        <v>4387</v>
      </c>
    </row>
    <row r="295" spans="1:1" x14ac:dyDescent="0.2">
      <c r="A295" s="162" t="s">
        <v>4388</v>
      </c>
    </row>
    <row r="296" spans="1:1" x14ac:dyDescent="0.2">
      <c r="A296" s="162" t="s">
        <v>4389</v>
      </c>
    </row>
    <row r="297" spans="1:1" x14ac:dyDescent="0.2">
      <c r="A297" s="162" t="s">
        <v>4390</v>
      </c>
    </row>
    <row r="298" spans="1:1" x14ac:dyDescent="0.2">
      <c r="A298" s="162" t="s">
        <v>4391</v>
      </c>
    </row>
    <row r="299" spans="1:1" x14ac:dyDescent="0.2">
      <c r="A299" s="162" t="s">
        <v>4392</v>
      </c>
    </row>
    <row r="300" spans="1:1" x14ac:dyDescent="0.2">
      <c r="A300" s="162" t="s">
        <v>3650</v>
      </c>
    </row>
    <row r="301" spans="1:1" x14ac:dyDescent="0.2">
      <c r="A301" s="162" t="s">
        <v>4393</v>
      </c>
    </row>
    <row r="302" spans="1:1" x14ac:dyDescent="0.2">
      <c r="A302" s="162" t="s">
        <v>4394</v>
      </c>
    </row>
    <row r="303" spans="1:1" x14ac:dyDescent="0.2">
      <c r="A303" s="162" t="s">
        <v>3795</v>
      </c>
    </row>
    <row r="304" spans="1:1" x14ac:dyDescent="0.2">
      <c r="A304" s="162" t="s">
        <v>4395</v>
      </c>
    </row>
    <row r="305" spans="1:1" x14ac:dyDescent="0.2">
      <c r="A305" s="162" t="s">
        <v>3833</v>
      </c>
    </row>
    <row r="306" spans="1:1" x14ac:dyDescent="0.2">
      <c r="A306" s="162" t="s">
        <v>4396</v>
      </c>
    </row>
    <row r="307" spans="1:1" x14ac:dyDescent="0.2">
      <c r="A307" s="162" t="s">
        <v>4397</v>
      </c>
    </row>
    <row r="308" spans="1:1" x14ac:dyDescent="0.2">
      <c r="A308" s="162" t="s">
        <v>4398</v>
      </c>
    </row>
    <row r="309" spans="1:1" x14ac:dyDescent="0.2">
      <c r="A309" s="162" t="s">
        <v>4399</v>
      </c>
    </row>
    <row r="310" spans="1:1" x14ac:dyDescent="0.2">
      <c r="A310" s="162" t="s">
        <v>4400</v>
      </c>
    </row>
    <row r="311" spans="1:1" x14ac:dyDescent="0.2">
      <c r="A311" s="162" t="s">
        <v>4401</v>
      </c>
    </row>
    <row r="312" spans="1:1" x14ac:dyDescent="0.2">
      <c r="A312" s="162" t="s">
        <v>4402</v>
      </c>
    </row>
    <row r="313" spans="1:1" x14ac:dyDescent="0.2">
      <c r="A313" s="162" t="s">
        <v>4403</v>
      </c>
    </row>
    <row r="314" spans="1:1" x14ac:dyDescent="0.2">
      <c r="A314" s="162" t="s">
        <v>4404</v>
      </c>
    </row>
    <row r="315" spans="1:1" x14ac:dyDescent="0.2">
      <c r="A315" s="162" t="s">
        <v>4405</v>
      </c>
    </row>
    <row r="316" spans="1:1" x14ac:dyDescent="0.2">
      <c r="A316" s="162" t="s">
        <v>4406</v>
      </c>
    </row>
    <row r="317" spans="1:1" x14ac:dyDescent="0.2">
      <c r="A317" s="162" t="s">
        <v>4407</v>
      </c>
    </row>
    <row r="318" spans="1:1" x14ac:dyDescent="0.2">
      <c r="A318" s="162" t="s">
        <v>4408</v>
      </c>
    </row>
    <row r="319" spans="1:1" x14ac:dyDescent="0.2">
      <c r="A319" s="162" t="s">
        <v>4409</v>
      </c>
    </row>
    <row r="320" spans="1:1" x14ac:dyDescent="0.2">
      <c r="A320" s="162" t="s">
        <v>4410</v>
      </c>
    </row>
    <row r="321" spans="1:1" x14ac:dyDescent="0.2">
      <c r="A321" s="162" t="s">
        <v>4411</v>
      </c>
    </row>
    <row r="322" spans="1:1" x14ac:dyDescent="0.2">
      <c r="A322" s="162" t="s">
        <v>4412</v>
      </c>
    </row>
    <row r="323" spans="1:1" x14ac:dyDescent="0.2">
      <c r="A323" s="162" t="s">
        <v>4413</v>
      </c>
    </row>
    <row r="324" spans="1:1" x14ac:dyDescent="0.2">
      <c r="A324" s="162" t="s">
        <v>4414</v>
      </c>
    </row>
    <row r="325" spans="1:1" x14ac:dyDescent="0.2">
      <c r="A325" s="162" t="s">
        <v>4415</v>
      </c>
    </row>
    <row r="326" spans="1:1" x14ac:dyDescent="0.2">
      <c r="A326" s="162" t="s">
        <v>4416</v>
      </c>
    </row>
    <row r="327" spans="1:1" x14ac:dyDescent="0.2">
      <c r="A327" s="162" t="s">
        <v>4417</v>
      </c>
    </row>
    <row r="328" spans="1:1" x14ac:dyDescent="0.2">
      <c r="A328" s="162" t="s">
        <v>4418</v>
      </c>
    </row>
    <row r="329" spans="1:1" x14ac:dyDescent="0.2">
      <c r="A329" s="162" t="s">
        <v>4419</v>
      </c>
    </row>
    <row r="330" spans="1:1" x14ac:dyDescent="0.2">
      <c r="A330" s="162" t="s">
        <v>4420</v>
      </c>
    </row>
    <row r="331" spans="1:1" x14ac:dyDescent="0.2">
      <c r="A331" s="162" t="s">
        <v>4421</v>
      </c>
    </row>
    <row r="332" spans="1:1" x14ac:dyDescent="0.2">
      <c r="A332" s="162" t="s">
        <v>4422</v>
      </c>
    </row>
    <row r="333" spans="1:1" x14ac:dyDescent="0.2">
      <c r="A333" s="162" t="s">
        <v>4423</v>
      </c>
    </row>
    <row r="335" spans="1:1" x14ac:dyDescent="0.2">
      <c r="A335" s="85" t="s">
        <v>4424</v>
      </c>
    </row>
    <row r="336" spans="1:1" x14ac:dyDescent="0.2">
      <c r="A336" s="162" t="s">
        <v>4425</v>
      </c>
    </row>
    <row r="337" spans="1:1" x14ac:dyDescent="0.2">
      <c r="A337" s="162" t="s">
        <v>4426</v>
      </c>
    </row>
    <row r="338" spans="1:1" x14ac:dyDescent="0.2">
      <c r="A338" s="162" t="s">
        <v>4427</v>
      </c>
    </row>
    <row r="339" spans="1:1" x14ac:dyDescent="0.2">
      <c r="A339" s="162" t="s">
        <v>4428</v>
      </c>
    </row>
    <row r="340" spans="1:1" x14ac:dyDescent="0.2">
      <c r="A340" s="162" t="s">
        <v>4429</v>
      </c>
    </row>
    <row r="341" spans="1:1" x14ac:dyDescent="0.2">
      <c r="A341" s="162" t="s">
        <v>4430</v>
      </c>
    </row>
    <row r="342" spans="1:1" x14ac:dyDescent="0.2">
      <c r="A342" s="162" t="s">
        <v>4431</v>
      </c>
    </row>
    <row r="343" spans="1:1" x14ac:dyDescent="0.2">
      <c r="A343" s="162" t="s">
        <v>4432</v>
      </c>
    </row>
    <row r="344" spans="1:1" x14ac:dyDescent="0.2">
      <c r="A344" s="162" t="s">
        <v>4433</v>
      </c>
    </row>
    <row r="345" spans="1:1" x14ac:dyDescent="0.2">
      <c r="A345" s="162" t="s">
        <v>4434</v>
      </c>
    </row>
    <row r="346" spans="1:1" x14ac:dyDescent="0.2">
      <c r="A346" s="162" t="s">
        <v>4435</v>
      </c>
    </row>
    <row r="347" spans="1:1" x14ac:dyDescent="0.2">
      <c r="A347" s="162" t="s">
        <v>4436</v>
      </c>
    </row>
    <row r="348" spans="1:1" x14ac:dyDescent="0.2">
      <c r="A348" s="162" t="s">
        <v>4437</v>
      </c>
    </row>
    <row r="349" spans="1:1" x14ac:dyDescent="0.2">
      <c r="A349" s="162" t="s">
        <v>4438</v>
      </c>
    </row>
    <row r="350" spans="1:1" x14ac:dyDescent="0.2">
      <c r="A350" s="162" t="s">
        <v>4439</v>
      </c>
    </row>
    <row r="351" spans="1:1" x14ac:dyDescent="0.2">
      <c r="A351" s="162" t="s">
        <v>4440</v>
      </c>
    </row>
    <row r="352" spans="1:1" x14ac:dyDescent="0.2">
      <c r="A352" s="162" t="s">
        <v>4441</v>
      </c>
    </row>
    <row r="353" spans="1:1" x14ac:dyDescent="0.2">
      <c r="A353" s="162" t="s">
        <v>4442</v>
      </c>
    </row>
    <row r="354" spans="1:1" x14ac:dyDescent="0.2">
      <c r="A354" s="162" t="s">
        <v>4443</v>
      </c>
    </row>
    <row r="355" spans="1:1" x14ac:dyDescent="0.2">
      <c r="A355" s="162" t="s">
        <v>4444</v>
      </c>
    </row>
    <row r="356" spans="1:1" x14ac:dyDescent="0.2">
      <c r="A356" s="162" t="s">
        <v>4445</v>
      </c>
    </row>
    <row r="357" spans="1:1" x14ac:dyDescent="0.2">
      <c r="A357" s="162" t="s">
        <v>4446</v>
      </c>
    </row>
    <row r="358" spans="1:1" x14ac:dyDescent="0.2">
      <c r="A358" s="162" t="s">
        <v>4447</v>
      </c>
    </row>
    <row r="359" spans="1:1" x14ac:dyDescent="0.2">
      <c r="A359" s="162" t="s">
        <v>4448</v>
      </c>
    </row>
    <row r="360" spans="1:1" x14ac:dyDescent="0.2">
      <c r="A360" s="162" t="s">
        <v>4449</v>
      </c>
    </row>
    <row r="361" spans="1:1" x14ac:dyDescent="0.2">
      <c r="A361" s="162" t="s">
        <v>4450</v>
      </c>
    </row>
    <row r="362" spans="1:1" x14ac:dyDescent="0.2">
      <c r="A362" s="162" t="s">
        <v>4451</v>
      </c>
    </row>
    <row r="363" spans="1:1" x14ac:dyDescent="0.2">
      <c r="A363" s="162" t="s">
        <v>4452</v>
      </c>
    </row>
    <row r="364" spans="1:1" x14ac:dyDescent="0.2">
      <c r="A364" s="162" t="s">
        <v>4453</v>
      </c>
    </row>
    <row r="365" spans="1:1" x14ac:dyDescent="0.2">
      <c r="A365" s="162" t="s">
        <v>4454</v>
      </c>
    </row>
    <row r="366" spans="1:1" x14ac:dyDescent="0.2">
      <c r="A366" s="162" t="s">
        <v>4455</v>
      </c>
    </row>
    <row r="367" spans="1:1" x14ac:dyDescent="0.2">
      <c r="A367" s="162" t="s">
        <v>4456</v>
      </c>
    </row>
    <row r="368" spans="1:1" x14ac:dyDescent="0.2">
      <c r="A368" s="162" t="s">
        <v>4457</v>
      </c>
    </row>
    <row r="369" spans="1:1" x14ac:dyDescent="0.2">
      <c r="A369" s="162" t="s">
        <v>4458</v>
      </c>
    </row>
    <row r="370" spans="1:1" x14ac:dyDescent="0.2">
      <c r="A370" s="162" t="s">
        <v>4459</v>
      </c>
    </row>
    <row r="371" spans="1:1" x14ac:dyDescent="0.2">
      <c r="A371" s="162" t="s">
        <v>4460</v>
      </c>
    </row>
    <row r="372" spans="1:1" x14ac:dyDescent="0.2">
      <c r="A372" s="162" t="s">
        <v>4461</v>
      </c>
    </row>
    <row r="373" spans="1:1" x14ac:dyDescent="0.2">
      <c r="A373" s="162" t="s">
        <v>4462</v>
      </c>
    </row>
    <row r="374" spans="1:1" x14ac:dyDescent="0.2">
      <c r="A374" s="162" t="s">
        <v>4463</v>
      </c>
    </row>
    <row r="375" spans="1:1" x14ac:dyDescent="0.2">
      <c r="A375" s="162" t="s">
        <v>4464</v>
      </c>
    </row>
    <row r="376" spans="1:1" x14ac:dyDescent="0.2">
      <c r="A376" s="162" t="s">
        <v>4465</v>
      </c>
    </row>
    <row r="377" spans="1:1" x14ac:dyDescent="0.2">
      <c r="A377" s="162" t="s">
        <v>4466</v>
      </c>
    </row>
    <row r="378" spans="1:1" x14ac:dyDescent="0.2">
      <c r="A378" s="162" t="s">
        <v>4467</v>
      </c>
    </row>
    <row r="379" spans="1:1" x14ac:dyDescent="0.2">
      <c r="A379" s="162" t="s">
        <v>4468</v>
      </c>
    </row>
    <row r="380" spans="1:1" x14ac:dyDescent="0.2">
      <c r="A380" s="162" t="s">
        <v>4469</v>
      </c>
    </row>
    <row r="381" spans="1:1" x14ac:dyDescent="0.2">
      <c r="A381" s="162" t="s">
        <v>4470</v>
      </c>
    </row>
    <row r="382" spans="1:1" x14ac:dyDescent="0.2">
      <c r="A382" s="162" t="s">
        <v>4471</v>
      </c>
    </row>
    <row r="383" spans="1:1" x14ac:dyDescent="0.2">
      <c r="A383" s="162" t="s">
        <v>4472</v>
      </c>
    </row>
    <row r="384" spans="1:1" x14ac:dyDescent="0.2">
      <c r="A384" s="162" t="s">
        <v>4473</v>
      </c>
    </row>
    <row r="385" spans="1:1" x14ac:dyDescent="0.2">
      <c r="A385" s="162" t="s">
        <v>4474</v>
      </c>
    </row>
    <row r="386" spans="1:1" x14ac:dyDescent="0.2">
      <c r="A386" s="162" t="s">
        <v>4475</v>
      </c>
    </row>
    <row r="387" spans="1:1" x14ac:dyDescent="0.2">
      <c r="A387" s="162" t="s">
        <v>4476</v>
      </c>
    </row>
    <row r="388" spans="1:1" x14ac:dyDescent="0.2">
      <c r="A388" s="162" t="s">
        <v>4477</v>
      </c>
    </row>
    <row r="389" spans="1:1" x14ac:dyDescent="0.2">
      <c r="A389" s="162" t="s">
        <v>4478</v>
      </c>
    </row>
    <row r="390" spans="1:1" x14ac:dyDescent="0.2">
      <c r="A390" s="162" t="s">
        <v>4479</v>
      </c>
    </row>
    <row r="391" spans="1:1" x14ac:dyDescent="0.2">
      <c r="A391" s="162" t="s">
        <v>4480</v>
      </c>
    </row>
    <row r="392" spans="1:1" x14ac:dyDescent="0.2">
      <c r="A392" s="162" t="s">
        <v>4481</v>
      </c>
    </row>
    <row r="393" spans="1:1" x14ac:dyDescent="0.2">
      <c r="A393" s="162" t="s">
        <v>4482</v>
      </c>
    </row>
    <row r="394" spans="1:1" x14ac:dyDescent="0.2">
      <c r="A394" s="162" t="s">
        <v>4483</v>
      </c>
    </row>
    <row r="395" spans="1:1" x14ac:dyDescent="0.2">
      <c r="A395" s="162" t="s">
        <v>4484</v>
      </c>
    </row>
    <row r="396" spans="1:1" x14ac:dyDescent="0.2">
      <c r="A396" s="162" t="s">
        <v>4485</v>
      </c>
    </row>
    <row r="397" spans="1:1" x14ac:dyDescent="0.2">
      <c r="A397" s="162" t="s">
        <v>4486</v>
      </c>
    </row>
    <row r="398" spans="1:1" x14ac:dyDescent="0.2">
      <c r="A398" s="162" t="s">
        <v>4487</v>
      </c>
    </row>
    <row r="399" spans="1:1" x14ac:dyDescent="0.2">
      <c r="A399" s="162" t="s">
        <v>4488</v>
      </c>
    </row>
    <row r="400" spans="1:1" x14ac:dyDescent="0.2">
      <c r="A400" s="162" t="s">
        <v>4489</v>
      </c>
    </row>
    <row r="401" spans="1:1" x14ac:dyDescent="0.2">
      <c r="A401" s="162" t="s">
        <v>4490</v>
      </c>
    </row>
    <row r="402" spans="1:1" x14ac:dyDescent="0.2">
      <c r="A402" s="162" t="s">
        <v>4491</v>
      </c>
    </row>
    <row r="403" spans="1:1" x14ac:dyDescent="0.2">
      <c r="A403" s="162" t="s">
        <v>4492</v>
      </c>
    </row>
    <row r="404" spans="1:1" x14ac:dyDescent="0.2">
      <c r="A404" s="162" t="s">
        <v>4493</v>
      </c>
    </row>
    <row r="405" spans="1:1" x14ac:dyDescent="0.2">
      <c r="A405" s="162" t="s">
        <v>4494</v>
      </c>
    </row>
    <row r="406" spans="1:1" x14ac:dyDescent="0.2">
      <c r="A406" s="162" t="s">
        <v>4495</v>
      </c>
    </row>
    <row r="407" spans="1:1" x14ac:dyDescent="0.2">
      <c r="A407" s="162" t="s">
        <v>4496</v>
      </c>
    </row>
    <row r="408" spans="1:1" x14ac:dyDescent="0.2">
      <c r="A408" s="162" t="s">
        <v>4497</v>
      </c>
    </row>
    <row r="409" spans="1:1" x14ac:dyDescent="0.2">
      <c r="A409" s="162" t="s">
        <v>4498</v>
      </c>
    </row>
    <row r="410" spans="1:1" x14ac:dyDescent="0.2">
      <c r="A410" s="162" t="s">
        <v>4499</v>
      </c>
    </row>
    <row r="411" spans="1:1" x14ac:dyDescent="0.2">
      <c r="A411" s="162" t="s">
        <v>4500</v>
      </c>
    </row>
    <row r="412" spans="1:1" x14ac:dyDescent="0.2">
      <c r="A412" s="162" t="s">
        <v>4501</v>
      </c>
    </row>
    <row r="413" spans="1:1" x14ac:dyDescent="0.2">
      <c r="A413" s="162" t="s">
        <v>4502</v>
      </c>
    </row>
    <row r="414" spans="1:1" x14ac:dyDescent="0.2">
      <c r="A414" s="162" t="s">
        <v>4503</v>
      </c>
    </row>
    <row r="415" spans="1:1" x14ac:dyDescent="0.2">
      <c r="A415" s="162" t="s">
        <v>4504</v>
      </c>
    </row>
    <row r="416" spans="1:1" x14ac:dyDescent="0.2">
      <c r="A416" s="162" t="s">
        <v>4505</v>
      </c>
    </row>
    <row r="417" spans="1:1" x14ac:dyDescent="0.2">
      <c r="A417" s="162" t="s">
        <v>4506</v>
      </c>
    </row>
    <row r="418" spans="1:1" x14ac:dyDescent="0.2">
      <c r="A418" s="162" t="s">
        <v>4507</v>
      </c>
    </row>
    <row r="419" spans="1:1" x14ac:dyDescent="0.2">
      <c r="A419" s="162" t="s">
        <v>4508</v>
      </c>
    </row>
    <row r="420" spans="1:1" x14ac:dyDescent="0.2">
      <c r="A420" s="162" t="s">
        <v>4509</v>
      </c>
    </row>
    <row r="421" spans="1:1" x14ac:dyDescent="0.2">
      <c r="A421" s="162" t="s">
        <v>1908</v>
      </c>
    </row>
    <row r="422" spans="1:1" x14ac:dyDescent="0.2">
      <c r="A422" s="162" t="s">
        <v>4510</v>
      </c>
    </row>
    <row r="423" spans="1:1" x14ac:dyDescent="0.2">
      <c r="A423" s="162" t="s">
        <v>4511</v>
      </c>
    </row>
    <row r="424" spans="1:1" x14ac:dyDescent="0.2">
      <c r="A424" s="162" t="s">
        <v>4512</v>
      </c>
    </row>
    <row r="425" spans="1:1" x14ac:dyDescent="0.2">
      <c r="A425" s="162" t="s">
        <v>4513</v>
      </c>
    </row>
    <row r="426" spans="1:1" x14ac:dyDescent="0.2">
      <c r="A426" s="162" t="s">
        <v>4514</v>
      </c>
    </row>
    <row r="427" spans="1:1" x14ac:dyDescent="0.2">
      <c r="A427" s="162" t="s">
        <v>4515</v>
      </c>
    </row>
    <row r="428" spans="1:1" x14ac:dyDescent="0.2">
      <c r="A428" s="162" t="s">
        <v>4516</v>
      </c>
    </row>
    <row r="429" spans="1:1" x14ac:dyDescent="0.2">
      <c r="A429" s="162" t="s">
        <v>4517</v>
      </c>
    </row>
    <row r="430" spans="1:1" x14ac:dyDescent="0.2">
      <c r="A430" s="162" t="s">
        <v>4518</v>
      </c>
    </row>
    <row r="431" spans="1:1" x14ac:dyDescent="0.2">
      <c r="A431" s="162" t="s">
        <v>4519</v>
      </c>
    </row>
    <row r="432" spans="1:1" x14ac:dyDescent="0.2">
      <c r="A432" s="162" t="s">
        <v>4520</v>
      </c>
    </row>
    <row r="433" spans="1:1" x14ac:dyDescent="0.2">
      <c r="A433" s="162" t="s">
        <v>4521</v>
      </c>
    </row>
    <row r="434" spans="1:1" x14ac:dyDescent="0.2">
      <c r="A434" s="162" t="s">
        <v>4522</v>
      </c>
    </row>
    <row r="435" spans="1:1" x14ac:dyDescent="0.2">
      <c r="A435" s="162" t="s">
        <v>4523</v>
      </c>
    </row>
    <row r="436" spans="1:1" x14ac:dyDescent="0.2">
      <c r="A436" s="162" t="s">
        <v>4524</v>
      </c>
    </row>
    <row r="437" spans="1:1" x14ac:dyDescent="0.2">
      <c r="A437" s="162" t="s">
        <v>4525</v>
      </c>
    </row>
    <row r="438" spans="1:1" x14ac:dyDescent="0.2">
      <c r="A438" s="162" t="s">
        <v>4526</v>
      </c>
    </row>
    <row r="439" spans="1:1" x14ac:dyDescent="0.2">
      <c r="A439" s="162" t="s">
        <v>4527</v>
      </c>
    </row>
    <row r="440" spans="1:1" x14ac:dyDescent="0.2">
      <c r="A440" s="162" t="s">
        <v>4528</v>
      </c>
    </row>
    <row r="441" spans="1:1" x14ac:dyDescent="0.2">
      <c r="A441" s="162" t="s">
        <v>4529</v>
      </c>
    </row>
    <row r="442" spans="1:1" x14ac:dyDescent="0.2">
      <c r="A442" s="162" t="s">
        <v>4530</v>
      </c>
    </row>
    <row r="443" spans="1:1" x14ac:dyDescent="0.2">
      <c r="A443" s="162" t="s">
        <v>4531</v>
      </c>
    </row>
    <row r="444" spans="1:1" x14ac:dyDescent="0.2">
      <c r="A444" s="162" t="s">
        <v>4532</v>
      </c>
    </row>
    <row r="445" spans="1:1" x14ac:dyDescent="0.2">
      <c r="A445" s="162" t="s">
        <v>4533</v>
      </c>
    </row>
    <row r="446" spans="1:1" x14ac:dyDescent="0.2">
      <c r="A446" s="162" t="s">
        <v>4534</v>
      </c>
    </row>
    <row r="447" spans="1:1" x14ac:dyDescent="0.2">
      <c r="A447" s="162" t="s">
        <v>4535</v>
      </c>
    </row>
    <row r="448" spans="1:1" x14ac:dyDescent="0.2">
      <c r="A448" s="162" t="s">
        <v>4536</v>
      </c>
    </row>
    <row r="449" spans="1:1" x14ac:dyDescent="0.2">
      <c r="A449" s="162" t="s">
        <v>4537</v>
      </c>
    </row>
    <row r="450" spans="1:1" x14ac:dyDescent="0.2">
      <c r="A450" s="162" t="s">
        <v>4538</v>
      </c>
    </row>
    <row r="451" spans="1:1" x14ac:dyDescent="0.2">
      <c r="A451" s="162" t="s">
        <v>4539</v>
      </c>
    </row>
    <row r="452" spans="1:1" x14ac:dyDescent="0.2">
      <c r="A452" s="162" t="s">
        <v>4540</v>
      </c>
    </row>
    <row r="453" spans="1:1" x14ac:dyDescent="0.2">
      <c r="A453" s="162" t="s">
        <v>4541</v>
      </c>
    </row>
    <row r="454" spans="1:1" x14ac:dyDescent="0.2">
      <c r="A454" s="162" t="s">
        <v>4542</v>
      </c>
    </row>
    <row r="455" spans="1:1" x14ac:dyDescent="0.2">
      <c r="A455" s="162" t="s">
        <v>4543</v>
      </c>
    </row>
    <row r="456" spans="1:1" x14ac:dyDescent="0.2">
      <c r="A456" s="162" t="s">
        <v>4544</v>
      </c>
    </row>
    <row r="457" spans="1:1" x14ac:dyDescent="0.2">
      <c r="A457" s="162" t="s">
        <v>4545</v>
      </c>
    </row>
    <row r="458" spans="1:1" x14ac:dyDescent="0.2">
      <c r="A458" s="162" t="s">
        <v>4546</v>
      </c>
    </row>
    <row r="459" spans="1:1" x14ac:dyDescent="0.2">
      <c r="A459" s="162" t="s">
        <v>4547</v>
      </c>
    </row>
    <row r="460" spans="1:1" x14ac:dyDescent="0.2">
      <c r="A460" s="162" t="s">
        <v>4548</v>
      </c>
    </row>
    <row r="461" spans="1:1" x14ac:dyDescent="0.2">
      <c r="A461" s="162" t="s">
        <v>4549</v>
      </c>
    </row>
    <row r="462" spans="1:1" x14ac:dyDescent="0.2">
      <c r="A462" s="162" t="s">
        <v>4550</v>
      </c>
    </row>
    <row r="463" spans="1:1" x14ac:dyDescent="0.2">
      <c r="A463" s="162" t="s">
        <v>4551</v>
      </c>
    </row>
    <row r="464" spans="1:1" x14ac:dyDescent="0.2">
      <c r="A464" s="162" t="s">
        <v>4552</v>
      </c>
    </row>
    <row r="465" spans="1:1" x14ac:dyDescent="0.2">
      <c r="A465" s="162" t="s">
        <v>4553</v>
      </c>
    </row>
    <row r="466" spans="1:1" x14ac:dyDescent="0.2">
      <c r="A466" s="162" t="s">
        <v>4554</v>
      </c>
    </row>
    <row r="467" spans="1:1" x14ac:dyDescent="0.2">
      <c r="A467" s="162" t="s">
        <v>4555</v>
      </c>
    </row>
    <row r="468" spans="1:1" x14ac:dyDescent="0.2">
      <c r="A468" s="162" t="s">
        <v>1676</v>
      </c>
    </row>
    <row r="469" spans="1:1" x14ac:dyDescent="0.2">
      <c r="A469" s="162" t="s">
        <v>4556</v>
      </c>
    </row>
    <row r="470" spans="1:1" x14ac:dyDescent="0.2">
      <c r="A470" s="162" t="s">
        <v>4557</v>
      </c>
    </row>
    <row r="471" spans="1:1" x14ac:dyDescent="0.2">
      <c r="A471" s="162" t="s">
        <v>3279</v>
      </c>
    </row>
    <row r="472" spans="1:1" x14ac:dyDescent="0.2">
      <c r="A472" s="162" t="s">
        <v>4558</v>
      </c>
    </row>
    <row r="473" spans="1:1" x14ac:dyDescent="0.2">
      <c r="A473" s="162" t="s">
        <v>4559</v>
      </c>
    </row>
    <row r="474" spans="1:1" x14ac:dyDescent="0.2">
      <c r="A474" s="162" t="s">
        <v>4560</v>
      </c>
    </row>
    <row r="475" spans="1:1" x14ac:dyDescent="0.2">
      <c r="A475" s="162" t="s">
        <v>4561</v>
      </c>
    </row>
    <row r="476" spans="1:1" x14ac:dyDescent="0.2">
      <c r="A476" s="162" t="s">
        <v>4562</v>
      </c>
    </row>
    <row r="477" spans="1:1" x14ac:dyDescent="0.2">
      <c r="A477" s="162" t="s">
        <v>4563</v>
      </c>
    </row>
    <row r="478" spans="1:1" x14ac:dyDescent="0.2">
      <c r="A478" s="162" t="s">
        <v>4564</v>
      </c>
    </row>
    <row r="479" spans="1:1" x14ac:dyDescent="0.2">
      <c r="A479" s="162" t="s">
        <v>4565</v>
      </c>
    </row>
    <row r="480" spans="1:1" x14ac:dyDescent="0.2">
      <c r="A480" s="162" t="s">
        <v>4566</v>
      </c>
    </row>
    <row r="481" spans="1:1" x14ac:dyDescent="0.2">
      <c r="A481" s="162" t="s">
        <v>4567</v>
      </c>
    </row>
    <row r="482" spans="1:1" x14ac:dyDescent="0.2">
      <c r="A482" s="162" t="s">
        <v>4568</v>
      </c>
    </row>
    <row r="483" spans="1:1" x14ac:dyDescent="0.2">
      <c r="A483" s="162" t="s">
        <v>4569</v>
      </c>
    </row>
    <row r="484" spans="1:1" x14ac:dyDescent="0.2">
      <c r="A484" s="162" t="s">
        <v>4570</v>
      </c>
    </row>
    <row r="485" spans="1:1" x14ac:dyDescent="0.2">
      <c r="A485" s="162" t="s">
        <v>4571</v>
      </c>
    </row>
    <row r="486" spans="1:1" x14ac:dyDescent="0.2">
      <c r="A486" s="162" t="s">
        <v>4572</v>
      </c>
    </row>
    <row r="487" spans="1:1" x14ac:dyDescent="0.2">
      <c r="A487" s="162" t="s">
        <v>4573</v>
      </c>
    </row>
    <row r="488" spans="1:1" x14ac:dyDescent="0.2">
      <c r="A488" s="162" t="s">
        <v>4574</v>
      </c>
    </row>
    <row r="489" spans="1:1" x14ac:dyDescent="0.2">
      <c r="A489" s="162" t="s">
        <v>4575</v>
      </c>
    </row>
    <row r="490" spans="1:1" x14ac:dyDescent="0.2">
      <c r="A490" s="162" t="s">
        <v>4576</v>
      </c>
    </row>
    <row r="491" spans="1:1" x14ac:dyDescent="0.2">
      <c r="A491" s="162" t="s">
        <v>4577</v>
      </c>
    </row>
    <row r="492" spans="1:1" x14ac:dyDescent="0.2">
      <c r="A492" s="162" t="s">
        <v>4578</v>
      </c>
    </row>
    <row r="493" spans="1:1" x14ac:dyDescent="0.2">
      <c r="A493" s="162" t="s">
        <v>4579</v>
      </c>
    </row>
    <row r="494" spans="1:1" x14ac:dyDescent="0.2">
      <c r="A494" s="162" t="s">
        <v>4580</v>
      </c>
    </row>
    <row r="495" spans="1:1" x14ac:dyDescent="0.2">
      <c r="A495" s="162" t="s">
        <v>4581</v>
      </c>
    </row>
    <row r="496" spans="1:1" x14ac:dyDescent="0.2">
      <c r="A496" s="162" t="s">
        <v>4582</v>
      </c>
    </row>
    <row r="497" spans="1:1" x14ac:dyDescent="0.2">
      <c r="A497" s="162" t="s">
        <v>4583</v>
      </c>
    </row>
    <row r="498" spans="1:1" x14ac:dyDescent="0.2">
      <c r="A498" s="162" t="s">
        <v>76</v>
      </c>
    </row>
    <row r="499" spans="1:1" x14ac:dyDescent="0.2">
      <c r="A499" s="162" t="s">
        <v>4584</v>
      </c>
    </row>
    <row r="500" spans="1:1" x14ac:dyDescent="0.2">
      <c r="A500" s="162" t="s">
        <v>4585</v>
      </c>
    </row>
    <row r="501" spans="1:1" x14ac:dyDescent="0.2">
      <c r="A501" s="162" t="s">
        <v>4586</v>
      </c>
    </row>
    <row r="502" spans="1:1" x14ac:dyDescent="0.2">
      <c r="A502" s="162" t="s">
        <v>4587</v>
      </c>
    </row>
    <row r="503" spans="1:1" x14ac:dyDescent="0.2">
      <c r="A503" s="162" t="s">
        <v>4588</v>
      </c>
    </row>
    <row r="504" spans="1:1" x14ac:dyDescent="0.2">
      <c r="A504" s="162" t="s">
        <v>4589</v>
      </c>
    </row>
    <row r="505" spans="1:1" x14ac:dyDescent="0.2">
      <c r="A505" s="162" t="s">
        <v>4590</v>
      </c>
    </row>
    <row r="506" spans="1:1" x14ac:dyDescent="0.2">
      <c r="A506" s="162" t="s">
        <v>4591</v>
      </c>
    </row>
    <row r="507" spans="1:1" x14ac:dyDescent="0.2">
      <c r="A507" s="162" t="s">
        <v>4592</v>
      </c>
    </row>
    <row r="508" spans="1:1" x14ac:dyDescent="0.2">
      <c r="A508" s="162" t="s">
        <v>4593</v>
      </c>
    </row>
    <row r="509" spans="1:1" x14ac:dyDescent="0.2">
      <c r="A509" s="162" t="s">
        <v>4594</v>
      </c>
    </row>
    <row r="510" spans="1:1" x14ac:dyDescent="0.2">
      <c r="A510" s="162" t="s">
        <v>4595</v>
      </c>
    </row>
    <row r="511" spans="1:1" x14ac:dyDescent="0.2">
      <c r="A511" s="162" t="s">
        <v>4596</v>
      </c>
    </row>
    <row r="512" spans="1:1" x14ac:dyDescent="0.2">
      <c r="A512" s="162" t="s">
        <v>4597</v>
      </c>
    </row>
    <row r="513" spans="1:1" x14ac:dyDescent="0.2">
      <c r="A513" s="162" t="s">
        <v>4598</v>
      </c>
    </row>
    <row r="514" spans="1:1" x14ac:dyDescent="0.2">
      <c r="A514" s="162" t="s">
        <v>4599</v>
      </c>
    </row>
    <row r="515" spans="1:1" x14ac:dyDescent="0.2">
      <c r="A515" s="162" t="s">
        <v>4600</v>
      </c>
    </row>
    <row r="516" spans="1:1" x14ac:dyDescent="0.2">
      <c r="A516" s="162" t="s">
        <v>4601</v>
      </c>
    </row>
    <row r="517" spans="1:1" x14ac:dyDescent="0.2">
      <c r="A517" s="162" t="s">
        <v>4602</v>
      </c>
    </row>
    <row r="518" spans="1:1" x14ac:dyDescent="0.2">
      <c r="A518" s="162" t="s">
        <v>4603</v>
      </c>
    </row>
    <row r="519" spans="1:1" x14ac:dyDescent="0.2">
      <c r="A519" s="162" t="s">
        <v>4604</v>
      </c>
    </row>
    <row r="520" spans="1:1" x14ac:dyDescent="0.2">
      <c r="A520" s="162" t="s">
        <v>4605</v>
      </c>
    </row>
    <row r="521" spans="1:1" x14ac:dyDescent="0.2">
      <c r="A521" s="162" t="s">
        <v>4606</v>
      </c>
    </row>
    <row r="522" spans="1:1" x14ac:dyDescent="0.2">
      <c r="A522" s="162" t="s">
        <v>4607</v>
      </c>
    </row>
    <row r="523" spans="1:1" x14ac:dyDescent="0.2">
      <c r="A523" s="162" t="s">
        <v>4608</v>
      </c>
    </row>
    <row r="524" spans="1:1" x14ac:dyDescent="0.2">
      <c r="A524" s="162" t="s">
        <v>4609</v>
      </c>
    </row>
    <row r="525" spans="1:1" x14ac:dyDescent="0.2">
      <c r="A525" s="162" t="s">
        <v>4610</v>
      </c>
    </row>
    <row r="526" spans="1:1" x14ac:dyDescent="0.2">
      <c r="A526" s="162" t="s">
        <v>4611</v>
      </c>
    </row>
    <row r="527" spans="1:1" x14ac:dyDescent="0.2">
      <c r="A527" s="162" t="s">
        <v>4612</v>
      </c>
    </row>
    <row r="528" spans="1:1" x14ac:dyDescent="0.2">
      <c r="A528" s="162" t="s">
        <v>4613</v>
      </c>
    </row>
    <row r="529" spans="1:1" x14ac:dyDescent="0.2">
      <c r="A529" s="162" t="s">
        <v>4614</v>
      </c>
    </row>
    <row r="530" spans="1:1" x14ac:dyDescent="0.2">
      <c r="A530" s="162" t="s">
        <v>4615</v>
      </c>
    </row>
    <row r="531" spans="1:1" x14ac:dyDescent="0.2">
      <c r="A531" s="162" t="s">
        <v>4616</v>
      </c>
    </row>
    <row r="532" spans="1:1" x14ac:dyDescent="0.2">
      <c r="A532" s="162" t="s">
        <v>4617</v>
      </c>
    </row>
    <row r="533" spans="1:1" x14ac:dyDescent="0.2">
      <c r="A533" s="162" t="s">
        <v>4618</v>
      </c>
    </row>
    <row r="534" spans="1:1" x14ac:dyDescent="0.2">
      <c r="A534" s="162" t="s">
        <v>4619</v>
      </c>
    </row>
    <row r="535" spans="1:1" x14ac:dyDescent="0.2">
      <c r="A535" s="162" t="s">
        <v>4620</v>
      </c>
    </row>
    <row r="536" spans="1:1" x14ac:dyDescent="0.2">
      <c r="A536" s="162" t="s">
        <v>4621</v>
      </c>
    </row>
    <row r="537" spans="1:1" x14ac:dyDescent="0.2">
      <c r="A537" s="162" t="s">
        <v>4622</v>
      </c>
    </row>
    <row r="538" spans="1:1" x14ac:dyDescent="0.2">
      <c r="A538" s="162" t="s">
        <v>4623</v>
      </c>
    </row>
    <row r="539" spans="1:1" x14ac:dyDescent="0.2">
      <c r="A539" s="162" t="s">
        <v>4624</v>
      </c>
    </row>
    <row r="540" spans="1:1" x14ac:dyDescent="0.2">
      <c r="A540" s="162" t="s">
        <v>4124</v>
      </c>
    </row>
    <row r="541" spans="1:1" x14ac:dyDescent="0.2">
      <c r="A541" s="162" t="s">
        <v>4625</v>
      </c>
    </row>
    <row r="542" spans="1:1" x14ac:dyDescent="0.2">
      <c r="A542" s="162" t="s">
        <v>4626</v>
      </c>
    </row>
    <row r="543" spans="1:1" x14ac:dyDescent="0.2">
      <c r="A543" s="162" t="s">
        <v>4627</v>
      </c>
    </row>
    <row r="544" spans="1:1" x14ac:dyDescent="0.2">
      <c r="A544" s="162" t="s">
        <v>4628</v>
      </c>
    </row>
    <row r="545" spans="1:1" x14ac:dyDescent="0.2">
      <c r="A545" s="162" t="s">
        <v>4629</v>
      </c>
    </row>
    <row r="546" spans="1:1" x14ac:dyDescent="0.2">
      <c r="A546" s="162" t="s">
        <v>4630</v>
      </c>
    </row>
    <row r="547" spans="1:1" x14ac:dyDescent="0.2">
      <c r="A547" s="162" t="s">
        <v>4631</v>
      </c>
    </row>
    <row r="548" spans="1:1" x14ac:dyDescent="0.2">
      <c r="A548" s="162" t="s">
        <v>4632</v>
      </c>
    </row>
    <row r="549" spans="1:1" x14ac:dyDescent="0.2">
      <c r="A549" s="162" t="s">
        <v>4633</v>
      </c>
    </row>
    <row r="550" spans="1:1" x14ac:dyDescent="0.2">
      <c r="A550" s="162" t="s">
        <v>4634</v>
      </c>
    </row>
    <row r="551" spans="1:1" x14ac:dyDescent="0.2">
      <c r="A551" s="162" t="s">
        <v>4635</v>
      </c>
    </row>
    <row r="552" spans="1:1" x14ac:dyDescent="0.2">
      <c r="A552" s="162" t="s">
        <v>4636</v>
      </c>
    </row>
    <row r="553" spans="1:1" x14ac:dyDescent="0.2">
      <c r="A553" s="162" t="s">
        <v>4637</v>
      </c>
    </row>
    <row r="554" spans="1:1" x14ac:dyDescent="0.2">
      <c r="A554" s="162" t="s">
        <v>4638</v>
      </c>
    </row>
    <row r="555" spans="1:1" x14ac:dyDescent="0.2">
      <c r="A555" s="162" t="s">
        <v>4639</v>
      </c>
    </row>
    <row r="556" spans="1:1" x14ac:dyDescent="0.2">
      <c r="A556" s="162" t="s">
        <v>4640</v>
      </c>
    </row>
    <row r="557" spans="1:1" x14ac:dyDescent="0.2">
      <c r="A557" s="162" t="s">
        <v>4641</v>
      </c>
    </row>
    <row r="558" spans="1:1" x14ac:dyDescent="0.2">
      <c r="A558" s="162" t="s">
        <v>4642</v>
      </c>
    </row>
    <row r="559" spans="1:1" x14ac:dyDescent="0.2">
      <c r="A559" s="162" t="s">
        <v>4643</v>
      </c>
    </row>
    <row r="560" spans="1:1" x14ac:dyDescent="0.2">
      <c r="A560" s="162" t="s">
        <v>4644</v>
      </c>
    </row>
    <row r="561" spans="1:1" x14ac:dyDescent="0.2">
      <c r="A561" s="162" t="s">
        <v>4645</v>
      </c>
    </row>
    <row r="562" spans="1:1" x14ac:dyDescent="0.2">
      <c r="A562" s="162" t="s">
        <v>4646</v>
      </c>
    </row>
    <row r="563" spans="1:1" x14ac:dyDescent="0.2">
      <c r="A563" s="162" t="s">
        <v>4647</v>
      </c>
    </row>
    <row r="564" spans="1:1" x14ac:dyDescent="0.2">
      <c r="A564" s="162" t="s">
        <v>4648</v>
      </c>
    </row>
    <row r="565" spans="1:1" x14ac:dyDescent="0.2">
      <c r="A565" s="162" t="s">
        <v>4649</v>
      </c>
    </row>
    <row r="566" spans="1:1" x14ac:dyDescent="0.2">
      <c r="A566" s="162" t="s">
        <v>4650</v>
      </c>
    </row>
    <row r="567" spans="1:1" x14ac:dyDescent="0.2">
      <c r="A567" s="162" t="s">
        <v>4651</v>
      </c>
    </row>
    <row r="568" spans="1:1" x14ac:dyDescent="0.2">
      <c r="A568" s="162" t="s">
        <v>4652</v>
      </c>
    </row>
    <row r="569" spans="1:1" x14ac:dyDescent="0.2">
      <c r="A569" s="162" t="s">
        <v>4653</v>
      </c>
    </row>
    <row r="570" spans="1:1" x14ac:dyDescent="0.2">
      <c r="A570" s="162" t="s">
        <v>4654</v>
      </c>
    </row>
    <row r="571" spans="1:1" x14ac:dyDescent="0.2">
      <c r="A571" s="162" t="s">
        <v>4655</v>
      </c>
    </row>
    <row r="572" spans="1:1" x14ac:dyDescent="0.2">
      <c r="A572" s="162" t="s">
        <v>4656</v>
      </c>
    </row>
    <row r="573" spans="1:1" x14ac:dyDescent="0.2">
      <c r="A573" s="162" t="s">
        <v>4657</v>
      </c>
    </row>
    <row r="574" spans="1:1" x14ac:dyDescent="0.2">
      <c r="A574" s="162" t="s">
        <v>4658</v>
      </c>
    </row>
    <row r="575" spans="1:1" x14ac:dyDescent="0.2">
      <c r="A575" s="162" t="s">
        <v>4659</v>
      </c>
    </row>
    <row r="576" spans="1:1" x14ac:dyDescent="0.2">
      <c r="A576" s="162" t="s">
        <v>4660</v>
      </c>
    </row>
    <row r="577" spans="1:1" x14ac:dyDescent="0.2">
      <c r="A577" s="162" t="s">
        <v>4661</v>
      </c>
    </row>
    <row r="578" spans="1:1" x14ac:dyDescent="0.2">
      <c r="A578" s="162" t="s">
        <v>4662</v>
      </c>
    </row>
    <row r="579" spans="1:1" x14ac:dyDescent="0.2">
      <c r="A579" s="162" t="s">
        <v>4663</v>
      </c>
    </row>
    <row r="580" spans="1:1" x14ac:dyDescent="0.2">
      <c r="A580" s="162" t="s">
        <v>4664</v>
      </c>
    </row>
    <row r="581" spans="1:1" x14ac:dyDescent="0.2">
      <c r="A581" s="162" t="s">
        <v>4665</v>
      </c>
    </row>
    <row r="582" spans="1:1" x14ac:dyDescent="0.2">
      <c r="A582" s="162" t="s">
        <v>4666</v>
      </c>
    </row>
    <row r="583" spans="1:1" x14ac:dyDescent="0.2">
      <c r="A583" s="162" t="s">
        <v>4667</v>
      </c>
    </row>
    <row r="584" spans="1:1" x14ac:dyDescent="0.2">
      <c r="A584" s="162" t="s">
        <v>4668</v>
      </c>
    </row>
    <row r="585" spans="1:1" x14ac:dyDescent="0.2">
      <c r="A585" s="162" t="s">
        <v>4669</v>
      </c>
    </row>
    <row r="586" spans="1:1" x14ac:dyDescent="0.2">
      <c r="A586" s="162" t="s">
        <v>4670</v>
      </c>
    </row>
    <row r="587" spans="1:1" x14ac:dyDescent="0.2">
      <c r="A587" s="162" t="s">
        <v>4671</v>
      </c>
    </row>
    <row r="588" spans="1:1" x14ac:dyDescent="0.2">
      <c r="A588" s="162" t="s">
        <v>4672</v>
      </c>
    </row>
    <row r="589" spans="1:1" x14ac:dyDescent="0.2">
      <c r="A589" s="162" t="s">
        <v>4673</v>
      </c>
    </row>
    <row r="590" spans="1:1" x14ac:dyDescent="0.2">
      <c r="A590" s="162" t="s">
        <v>4674</v>
      </c>
    </row>
    <row r="591" spans="1:1" x14ac:dyDescent="0.2">
      <c r="A591" s="162" t="s">
        <v>4675</v>
      </c>
    </row>
    <row r="592" spans="1:1" x14ac:dyDescent="0.2">
      <c r="A592" s="162" t="s">
        <v>4676</v>
      </c>
    </row>
    <row r="593" spans="1:1" x14ac:dyDescent="0.2">
      <c r="A593" s="162" t="s">
        <v>4677</v>
      </c>
    </row>
    <row r="594" spans="1:1" x14ac:dyDescent="0.2">
      <c r="A594" s="162" t="s">
        <v>4678</v>
      </c>
    </row>
    <row r="595" spans="1:1" x14ac:dyDescent="0.2">
      <c r="A595" s="162" t="s">
        <v>4679</v>
      </c>
    </row>
    <row r="596" spans="1:1" x14ac:dyDescent="0.2">
      <c r="A596" s="162" t="s">
        <v>4680</v>
      </c>
    </row>
    <row r="597" spans="1:1" x14ac:dyDescent="0.2">
      <c r="A597" s="162" t="s">
        <v>4681</v>
      </c>
    </row>
    <row r="598" spans="1:1" x14ac:dyDescent="0.2">
      <c r="A598" s="162" t="s">
        <v>4682</v>
      </c>
    </row>
    <row r="599" spans="1:1" x14ac:dyDescent="0.2">
      <c r="A599" s="162" t="s">
        <v>3782</v>
      </c>
    </row>
    <row r="600" spans="1:1" x14ac:dyDescent="0.2">
      <c r="A600" s="162" t="s">
        <v>4683</v>
      </c>
    </row>
    <row r="601" spans="1:1" x14ac:dyDescent="0.2">
      <c r="A601" s="162" t="s">
        <v>4684</v>
      </c>
    </row>
    <row r="602" spans="1:1" x14ac:dyDescent="0.2">
      <c r="A602" s="162" t="s">
        <v>4685</v>
      </c>
    </row>
    <row r="603" spans="1:1" x14ac:dyDescent="0.2">
      <c r="A603" s="162" t="s">
        <v>4686</v>
      </c>
    </row>
    <row r="604" spans="1:1" x14ac:dyDescent="0.2">
      <c r="A604" s="162" t="s">
        <v>4687</v>
      </c>
    </row>
    <row r="605" spans="1:1" x14ac:dyDescent="0.2">
      <c r="A605" s="162" t="s">
        <v>4688</v>
      </c>
    </row>
    <row r="606" spans="1:1" x14ac:dyDescent="0.2">
      <c r="A606" s="162" t="s">
        <v>4689</v>
      </c>
    </row>
    <row r="607" spans="1:1" x14ac:dyDescent="0.2">
      <c r="A607" s="162" t="s">
        <v>4690</v>
      </c>
    </row>
    <row r="608" spans="1:1" x14ac:dyDescent="0.2">
      <c r="A608" s="162" t="s">
        <v>4691</v>
      </c>
    </row>
    <row r="609" spans="1:1" x14ac:dyDescent="0.2">
      <c r="A609" s="162" t="s">
        <v>4692</v>
      </c>
    </row>
    <row r="610" spans="1:1" x14ac:dyDescent="0.2">
      <c r="A610" s="162" t="s">
        <v>4693</v>
      </c>
    </row>
    <row r="611" spans="1:1" x14ac:dyDescent="0.2">
      <c r="A611" s="162" t="s">
        <v>4694</v>
      </c>
    </row>
    <row r="612" spans="1:1" x14ac:dyDescent="0.2">
      <c r="A612" s="162" t="s">
        <v>4695</v>
      </c>
    </row>
    <row r="613" spans="1:1" x14ac:dyDescent="0.2">
      <c r="A613" s="162" t="s">
        <v>4696</v>
      </c>
    </row>
    <row r="614" spans="1:1" x14ac:dyDescent="0.2">
      <c r="A614" s="162" t="s">
        <v>4697</v>
      </c>
    </row>
    <row r="615" spans="1:1" x14ac:dyDescent="0.2">
      <c r="A615" s="162" t="s">
        <v>4698</v>
      </c>
    </row>
    <row r="616" spans="1:1" x14ac:dyDescent="0.2">
      <c r="A616" s="162" t="s">
        <v>4699</v>
      </c>
    </row>
    <row r="617" spans="1:1" x14ac:dyDescent="0.2">
      <c r="A617" s="162" t="s">
        <v>4700</v>
      </c>
    </row>
    <row r="618" spans="1:1" x14ac:dyDescent="0.2">
      <c r="A618" s="162" t="s">
        <v>4701</v>
      </c>
    </row>
    <row r="619" spans="1:1" x14ac:dyDescent="0.2">
      <c r="A619" s="162" t="s">
        <v>4702</v>
      </c>
    </row>
    <row r="620" spans="1:1" x14ac:dyDescent="0.2">
      <c r="A620" s="162" t="s">
        <v>4703</v>
      </c>
    </row>
    <row r="621" spans="1:1" x14ac:dyDescent="0.2">
      <c r="A621" s="162" t="s">
        <v>4704</v>
      </c>
    </row>
    <row r="622" spans="1:1" x14ac:dyDescent="0.2">
      <c r="A622" s="162" t="s">
        <v>4705</v>
      </c>
    </row>
    <row r="623" spans="1:1" x14ac:dyDescent="0.2">
      <c r="A623" s="162" t="s">
        <v>4706</v>
      </c>
    </row>
    <row r="624" spans="1:1" x14ac:dyDescent="0.2">
      <c r="A624" s="162" t="s">
        <v>4707</v>
      </c>
    </row>
    <row r="625" spans="1:1" x14ac:dyDescent="0.2">
      <c r="A625" s="162" t="s">
        <v>4708</v>
      </c>
    </row>
    <row r="626" spans="1:1" x14ac:dyDescent="0.2">
      <c r="A626" s="162" t="s">
        <v>4709</v>
      </c>
    </row>
    <row r="627" spans="1:1" x14ac:dyDescent="0.2">
      <c r="A627" s="162" t="s">
        <v>4710</v>
      </c>
    </row>
    <row r="628" spans="1:1" x14ac:dyDescent="0.2">
      <c r="A628" s="162" t="s">
        <v>4711</v>
      </c>
    </row>
    <row r="629" spans="1:1" x14ac:dyDescent="0.2">
      <c r="A629" s="162" t="s">
        <v>4712</v>
      </c>
    </row>
    <row r="630" spans="1:1" x14ac:dyDescent="0.2">
      <c r="A630" s="162" t="s">
        <v>4713</v>
      </c>
    </row>
    <row r="631" spans="1:1" x14ac:dyDescent="0.2">
      <c r="A631" s="162" t="s">
        <v>4714</v>
      </c>
    </row>
    <row r="632" spans="1:1" x14ac:dyDescent="0.2">
      <c r="A632" s="162" t="s">
        <v>4715</v>
      </c>
    </row>
    <row r="633" spans="1:1" x14ac:dyDescent="0.2">
      <c r="A633" s="162" t="s">
        <v>4716</v>
      </c>
    </row>
    <row r="634" spans="1:1" x14ac:dyDescent="0.2">
      <c r="A634" s="162" t="s">
        <v>4717</v>
      </c>
    </row>
    <row r="635" spans="1:1" x14ac:dyDescent="0.2">
      <c r="A635" s="162" t="s">
        <v>4718</v>
      </c>
    </row>
    <row r="636" spans="1:1" x14ac:dyDescent="0.2">
      <c r="A636" s="162" t="s">
        <v>4719</v>
      </c>
    </row>
    <row r="637" spans="1:1" x14ac:dyDescent="0.2">
      <c r="A637" s="162" t="s">
        <v>4720</v>
      </c>
    </row>
    <row r="638" spans="1:1" x14ac:dyDescent="0.2">
      <c r="A638" s="162" t="s">
        <v>4721</v>
      </c>
    </row>
    <row r="639" spans="1:1" x14ac:dyDescent="0.2">
      <c r="A639" s="162" t="s">
        <v>4722</v>
      </c>
    </row>
    <row r="640" spans="1:1" x14ac:dyDescent="0.2">
      <c r="A640" s="162" t="s">
        <v>4723</v>
      </c>
    </row>
    <row r="641" spans="1:1" x14ac:dyDescent="0.2">
      <c r="A641" s="162" t="s">
        <v>4724</v>
      </c>
    </row>
    <row r="642" spans="1:1" x14ac:dyDescent="0.2">
      <c r="A642" s="162" t="s">
        <v>4725</v>
      </c>
    </row>
    <row r="643" spans="1:1" x14ac:dyDescent="0.2">
      <c r="A643" s="162" t="s">
        <v>4726</v>
      </c>
    </row>
    <row r="644" spans="1:1" x14ac:dyDescent="0.2">
      <c r="A644" s="162" t="s">
        <v>4727</v>
      </c>
    </row>
    <row r="645" spans="1:1" x14ac:dyDescent="0.2">
      <c r="A645" s="162" t="s">
        <v>4728</v>
      </c>
    </row>
    <row r="646" spans="1:1" x14ac:dyDescent="0.2">
      <c r="A646" s="162" t="s">
        <v>4729</v>
      </c>
    </row>
    <row r="647" spans="1:1" x14ac:dyDescent="0.2">
      <c r="A647" s="162" t="s">
        <v>1578</v>
      </c>
    </row>
    <row r="648" spans="1:1" x14ac:dyDescent="0.2">
      <c r="A648" s="162" t="s">
        <v>4730</v>
      </c>
    </row>
    <row r="649" spans="1:1" x14ac:dyDescent="0.2">
      <c r="A649" s="162" t="s">
        <v>4731</v>
      </c>
    </row>
    <row r="650" spans="1:1" x14ac:dyDescent="0.2">
      <c r="A650" s="162" t="s">
        <v>4732</v>
      </c>
    </row>
    <row r="651" spans="1:1" x14ac:dyDescent="0.2">
      <c r="A651" s="162" t="s">
        <v>4733</v>
      </c>
    </row>
    <row r="652" spans="1:1" x14ac:dyDescent="0.2">
      <c r="A652" s="162" t="s">
        <v>4734</v>
      </c>
    </row>
    <row r="653" spans="1:1" x14ac:dyDescent="0.2">
      <c r="A653" s="162" t="s">
        <v>4735</v>
      </c>
    </row>
    <row r="654" spans="1:1" x14ac:dyDescent="0.2">
      <c r="A654" s="162" t="s">
        <v>4736</v>
      </c>
    </row>
    <row r="655" spans="1:1" x14ac:dyDescent="0.2">
      <c r="A655" s="162" t="s">
        <v>4737</v>
      </c>
    </row>
    <row r="656" spans="1:1" x14ac:dyDescent="0.2">
      <c r="A656" s="162" t="s">
        <v>4738</v>
      </c>
    </row>
    <row r="657" spans="1:1" x14ac:dyDescent="0.2">
      <c r="A657" s="162" t="s">
        <v>4739</v>
      </c>
    </row>
    <row r="658" spans="1:1" x14ac:dyDescent="0.2">
      <c r="A658" s="162" t="s">
        <v>4740</v>
      </c>
    </row>
    <row r="659" spans="1:1" x14ac:dyDescent="0.2">
      <c r="A659" s="162" t="s">
        <v>4741</v>
      </c>
    </row>
    <row r="660" spans="1:1" x14ac:dyDescent="0.2">
      <c r="A660" s="162" t="s">
        <v>4742</v>
      </c>
    </row>
    <row r="661" spans="1:1" x14ac:dyDescent="0.2">
      <c r="A661" s="162" t="s">
        <v>4743</v>
      </c>
    </row>
    <row r="662" spans="1:1" x14ac:dyDescent="0.2">
      <c r="A662" s="162" t="s">
        <v>4744</v>
      </c>
    </row>
    <row r="663" spans="1:1" x14ac:dyDescent="0.2">
      <c r="A663" s="162" t="s">
        <v>4745</v>
      </c>
    </row>
    <row r="664" spans="1:1" x14ac:dyDescent="0.2">
      <c r="A664" s="162" t="s">
        <v>4746</v>
      </c>
    </row>
    <row r="665" spans="1:1" x14ac:dyDescent="0.2">
      <c r="A665" s="162" t="s">
        <v>4747</v>
      </c>
    </row>
    <row r="666" spans="1:1" x14ac:dyDescent="0.2">
      <c r="A666" s="162" t="s">
        <v>4748</v>
      </c>
    </row>
    <row r="667" spans="1:1" x14ac:dyDescent="0.2">
      <c r="A667" s="162" t="s">
        <v>4749</v>
      </c>
    </row>
    <row r="668" spans="1:1" x14ac:dyDescent="0.2">
      <c r="A668" s="162" t="s">
        <v>4750</v>
      </c>
    </row>
    <row r="669" spans="1:1" x14ac:dyDescent="0.2">
      <c r="A669" s="162" t="s">
        <v>4751</v>
      </c>
    </row>
    <row r="670" spans="1:1" x14ac:dyDescent="0.2">
      <c r="A670" s="162" t="s">
        <v>4752</v>
      </c>
    </row>
    <row r="671" spans="1:1" x14ac:dyDescent="0.2">
      <c r="A671" s="162" t="s">
        <v>4753</v>
      </c>
    </row>
    <row r="672" spans="1:1" x14ac:dyDescent="0.2">
      <c r="A672" s="162" t="s">
        <v>4754</v>
      </c>
    </row>
    <row r="673" spans="1:1" x14ac:dyDescent="0.2">
      <c r="A673" s="162" t="s">
        <v>4755</v>
      </c>
    </row>
    <row r="674" spans="1:1" x14ac:dyDescent="0.2">
      <c r="A674" s="162" t="s">
        <v>4756</v>
      </c>
    </row>
    <row r="675" spans="1:1" x14ac:dyDescent="0.2">
      <c r="A675" s="162" t="s">
        <v>4757</v>
      </c>
    </row>
    <row r="676" spans="1:1" x14ac:dyDescent="0.2">
      <c r="A676" s="162" t="s">
        <v>4758</v>
      </c>
    </row>
    <row r="677" spans="1:1" x14ac:dyDescent="0.2">
      <c r="A677" s="162" t="s">
        <v>4759</v>
      </c>
    </row>
    <row r="678" spans="1:1" x14ac:dyDescent="0.2">
      <c r="A678" s="162" t="s">
        <v>4760</v>
      </c>
    </row>
    <row r="679" spans="1:1" x14ac:dyDescent="0.2">
      <c r="A679" s="162" t="s">
        <v>4761</v>
      </c>
    </row>
    <row r="680" spans="1:1" x14ac:dyDescent="0.2">
      <c r="A680" s="162" t="s">
        <v>4762</v>
      </c>
    </row>
    <row r="681" spans="1:1" x14ac:dyDescent="0.2">
      <c r="A681" s="162" t="s">
        <v>4763</v>
      </c>
    </row>
    <row r="682" spans="1:1" x14ac:dyDescent="0.2">
      <c r="A682" s="162" t="s">
        <v>4764</v>
      </c>
    </row>
    <row r="683" spans="1:1" x14ac:dyDescent="0.2">
      <c r="A683" s="162" t="s">
        <v>4765</v>
      </c>
    </row>
    <row r="685" spans="1:1" x14ac:dyDescent="0.2">
      <c r="A685" s="85" t="s">
        <v>4254</v>
      </c>
    </row>
    <row r="686" spans="1:1" x14ac:dyDescent="0.2">
      <c r="A686" s="162" t="s">
        <v>4255</v>
      </c>
    </row>
    <row r="687" spans="1:1" x14ac:dyDescent="0.2">
      <c r="A687" s="162" t="s">
        <v>2814</v>
      </c>
    </row>
    <row r="688" spans="1:1" x14ac:dyDescent="0.2">
      <c r="A688" s="162" t="s">
        <v>4256</v>
      </c>
    </row>
    <row r="690" spans="1:1" x14ac:dyDescent="0.2">
      <c r="A690" s="85" t="s">
        <v>4766</v>
      </c>
    </row>
    <row r="691" spans="1:1" x14ac:dyDescent="0.2">
      <c r="A691" s="162" t="s">
        <v>4767</v>
      </c>
    </row>
    <row r="692" spans="1:1" x14ac:dyDescent="0.2">
      <c r="A692" s="162" t="s">
        <v>4768</v>
      </c>
    </row>
    <row r="694" spans="1:1" x14ac:dyDescent="0.2">
      <c r="A694" s="89" t="s">
        <v>4769</v>
      </c>
    </row>
    <row r="695" spans="1:1" x14ac:dyDescent="0.2">
      <c r="A695" s="87">
        <v>45</v>
      </c>
    </row>
    <row r="696" spans="1:1" x14ac:dyDescent="0.2">
      <c r="A696" s="87">
        <v>48</v>
      </c>
    </row>
    <row r="697" spans="1:1" x14ac:dyDescent="0.2">
      <c r="A697" s="87">
        <v>53</v>
      </c>
    </row>
    <row r="698" spans="1:1" x14ac:dyDescent="0.2">
      <c r="A698" s="87" t="s">
        <v>4770</v>
      </c>
    </row>
    <row r="700" spans="1:1" x14ac:dyDescent="0.2">
      <c r="A700" s="89" t="s">
        <v>4771</v>
      </c>
    </row>
    <row r="701" spans="1:1" x14ac:dyDescent="0.2">
      <c r="A701" s="87">
        <v>0</v>
      </c>
    </row>
    <row r="702" spans="1:1" x14ac:dyDescent="0.2">
      <c r="A702" s="87">
        <v>1</v>
      </c>
    </row>
    <row r="703" spans="1:1" x14ac:dyDescent="0.2">
      <c r="A703" s="87">
        <v>4</v>
      </c>
    </row>
    <row r="704" spans="1:1" x14ac:dyDescent="0.2">
      <c r="A704" s="87">
        <v>5</v>
      </c>
    </row>
    <row r="705" spans="1:1" x14ac:dyDescent="0.2">
      <c r="A705" s="87">
        <v>14</v>
      </c>
    </row>
    <row r="706" spans="1:1" x14ac:dyDescent="0.2">
      <c r="A706" s="87">
        <v>22</v>
      </c>
    </row>
    <row r="707" spans="1:1" x14ac:dyDescent="0.2">
      <c r="A707" s="87">
        <v>53</v>
      </c>
    </row>
    <row r="708" spans="1:1" x14ac:dyDescent="0.2">
      <c r="A708" s="87">
        <v>54</v>
      </c>
    </row>
    <row r="709" spans="1:1" x14ac:dyDescent="0.2">
      <c r="A709" s="87" t="s">
        <v>4772</v>
      </c>
    </row>
    <row r="711" spans="1:1" x14ac:dyDescent="0.2">
      <c r="A711" s="85" t="s">
        <v>4773</v>
      </c>
    </row>
    <row r="712" spans="1:1" x14ac:dyDescent="0.2">
      <c r="A712" s="162" t="s">
        <v>4774</v>
      </c>
    </row>
    <row r="713" spans="1:1" x14ac:dyDescent="0.2">
      <c r="A713" s="162" t="s">
        <v>4775</v>
      </c>
    </row>
    <row r="714" spans="1:1" x14ac:dyDescent="0.2">
      <c r="A714" s="162" t="s">
        <v>4776</v>
      </c>
    </row>
    <row r="716" spans="1:1" x14ac:dyDescent="0.2">
      <c r="A716" s="89" t="s">
        <v>4777</v>
      </c>
    </row>
    <row r="717" spans="1:1" x14ac:dyDescent="0.2">
      <c r="A717" s="87">
        <v>100</v>
      </c>
    </row>
    <row r="718" spans="1:1" x14ac:dyDescent="0.2">
      <c r="A718" s="87">
        <v>110</v>
      </c>
    </row>
    <row r="719" spans="1:1" x14ac:dyDescent="0.2">
      <c r="A719" s="87">
        <v>125</v>
      </c>
    </row>
    <row r="720" spans="1:1" x14ac:dyDescent="0.2">
      <c r="A720" s="87">
        <v>150</v>
      </c>
    </row>
    <row r="721" spans="1:1" x14ac:dyDescent="0.2">
      <c r="A721" s="87">
        <v>175</v>
      </c>
    </row>
    <row r="722" spans="1:1" x14ac:dyDescent="0.2">
      <c r="A722" s="87">
        <v>200</v>
      </c>
    </row>
    <row r="723" spans="1:1" x14ac:dyDescent="0.2">
      <c r="A723" s="87">
        <v>250</v>
      </c>
    </row>
    <row r="724" spans="1:1" x14ac:dyDescent="0.2">
      <c r="A724" s="87">
        <v>300</v>
      </c>
    </row>
    <row r="725" spans="1:1" x14ac:dyDescent="0.2">
      <c r="A725" s="87">
        <v>400</v>
      </c>
    </row>
    <row r="726" spans="1:1" x14ac:dyDescent="0.2">
      <c r="A726" s="87">
        <v>50</v>
      </c>
    </row>
    <row r="727" spans="1:1" x14ac:dyDescent="0.2">
      <c r="A727" s="87">
        <v>500</v>
      </c>
    </row>
    <row r="728" spans="1:1" x14ac:dyDescent="0.2">
      <c r="A728" s="87">
        <v>55</v>
      </c>
    </row>
    <row r="729" spans="1:1" x14ac:dyDescent="0.2">
      <c r="A729" s="87">
        <v>60</v>
      </c>
    </row>
    <row r="730" spans="1:1" x14ac:dyDescent="0.2">
      <c r="A730" s="87">
        <v>65</v>
      </c>
    </row>
    <row r="731" spans="1:1" x14ac:dyDescent="0.2">
      <c r="A731" s="87">
        <v>70</v>
      </c>
    </row>
    <row r="732" spans="1:1" x14ac:dyDescent="0.2">
      <c r="A732" s="87">
        <v>77.5</v>
      </c>
    </row>
    <row r="733" spans="1:1" x14ac:dyDescent="0.2">
      <c r="A733" s="87">
        <v>85</v>
      </c>
    </row>
    <row r="734" spans="1:1" x14ac:dyDescent="0.2">
      <c r="A734" s="87">
        <v>92.5</v>
      </c>
    </row>
    <row r="735" spans="1:1" x14ac:dyDescent="0.2">
      <c r="A735" s="87" t="s">
        <v>4393</v>
      </c>
    </row>
    <row r="737" spans="1:1" x14ac:dyDescent="0.2">
      <c r="A737" s="85" t="s">
        <v>4778</v>
      </c>
    </row>
    <row r="738" spans="1:1" x14ac:dyDescent="0.2">
      <c r="A738" s="162" t="s">
        <v>4779</v>
      </c>
    </row>
    <row r="739" spans="1:1" x14ac:dyDescent="0.2">
      <c r="A739" s="162" t="s">
        <v>4780</v>
      </c>
    </row>
    <row r="740" spans="1:1" x14ac:dyDescent="0.2">
      <c r="A740" s="162" t="s">
        <v>4781</v>
      </c>
    </row>
    <row r="742" spans="1:1" x14ac:dyDescent="0.2">
      <c r="A742" s="85" t="s">
        <v>4782</v>
      </c>
    </row>
    <row r="743" spans="1:1" x14ac:dyDescent="0.2">
      <c r="A743" s="162" t="s">
        <v>4783</v>
      </c>
    </row>
    <row r="744" spans="1:1" x14ac:dyDescent="0.2">
      <c r="A744" s="162" t="s">
        <v>4784</v>
      </c>
    </row>
    <row r="745" spans="1:1" x14ac:dyDescent="0.2">
      <c r="A745" s="162" t="s">
        <v>4785</v>
      </c>
    </row>
    <row r="747" spans="1:1" x14ac:dyDescent="0.2">
      <c r="A747" s="85" t="s">
        <v>4786</v>
      </c>
    </row>
    <row r="748" spans="1:1" x14ac:dyDescent="0.2">
      <c r="A748" s="162" t="s">
        <v>4787</v>
      </c>
    </row>
    <row r="749" spans="1:1" x14ac:dyDescent="0.2">
      <c r="A749" s="162" t="s">
        <v>4367</v>
      </c>
    </row>
    <row r="750" spans="1:1" x14ac:dyDescent="0.2">
      <c r="A750" s="162" t="s">
        <v>2850</v>
      </c>
    </row>
    <row r="751" spans="1:1" x14ac:dyDescent="0.2">
      <c r="A751" s="162" t="s">
        <v>4363</v>
      </c>
    </row>
    <row r="753" spans="1:1" x14ac:dyDescent="0.2">
      <c r="A753" s="85" t="s">
        <v>4788</v>
      </c>
    </row>
    <row r="754" spans="1:1" x14ac:dyDescent="0.2">
      <c r="A754" s="162" t="s">
        <v>4789</v>
      </c>
    </row>
    <row r="755" spans="1:1" x14ac:dyDescent="0.2">
      <c r="A755" s="162" t="s">
        <v>4790</v>
      </c>
    </row>
    <row r="756" spans="1:1" x14ac:dyDescent="0.2">
      <c r="A756" s="162" t="s">
        <v>4791</v>
      </c>
    </row>
    <row r="757" spans="1:1" x14ac:dyDescent="0.2">
      <c r="A757" s="162" t="s">
        <v>4792</v>
      </c>
    </row>
    <row r="758" spans="1:1" x14ac:dyDescent="0.2">
      <c r="A758" s="162" t="s">
        <v>4793</v>
      </c>
    </row>
    <row r="759" spans="1:1" x14ac:dyDescent="0.2">
      <c r="A759" s="162" t="s">
        <v>4794</v>
      </c>
    </row>
    <row r="760" spans="1:1" x14ac:dyDescent="0.2">
      <c r="A760" s="162" t="s">
        <v>4795</v>
      </c>
    </row>
    <row r="761" spans="1:1" x14ac:dyDescent="0.2">
      <c r="A761" s="162" t="s">
        <v>4796</v>
      </c>
    </row>
    <row r="762" spans="1:1" x14ac:dyDescent="0.2">
      <c r="A762" s="162" t="s">
        <v>4797</v>
      </c>
    </row>
    <row r="763" spans="1:1" x14ac:dyDescent="0.2">
      <c r="A763" s="162" t="s">
        <v>4798</v>
      </c>
    </row>
    <row r="764" spans="1:1" x14ac:dyDescent="0.2">
      <c r="A764" s="162" t="s">
        <v>4799</v>
      </c>
    </row>
    <row r="765" spans="1:1" x14ac:dyDescent="0.2">
      <c r="A765" s="162" t="s">
        <v>4800</v>
      </c>
    </row>
    <row r="766" spans="1:1" x14ac:dyDescent="0.2">
      <c r="A766" s="162" t="s">
        <v>4801</v>
      </c>
    </row>
    <row r="767" spans="1:1" x14ac:dyDescent="0.2">
      <c r="A767" s="162" t="s">
        <v>4802</v>
      </c>
    </row>
    <row r="768" spans="1:1" x14ac:dyDescent="0.2">
      <c r="A768" s="162" t="s">
        <v>4803</v>
      </c>
    </row>
    <row r="770" spans="1:1" x14ac:dyDescent="0.2">
      <c r="A770" s="85" t="s">
        <v>4804</v>
      </c>
    </row>
    <row r="771" spans="1:1" x14ac:dyDescent="0.2">
      <c r="A771" s="162" t="s">
        <v>3030</v>
      </c>
    </row>
    <row r="773" spans="1:1" x14ac:dyDescent="0.2">
      <c r="A773" s="85" t="s">
        <v>4805</v>
      </c>
    </row>
    <row r="774" spans="1:1" x14ac:dyDescent="0.2">
      <c r="A774" s="162" t="s">
        <v>3030</v>
      </c>
    </row>
    <row r="776" spans="1:1" x14ac:dyDescent="0.2">
      <c r="A776" s="85" t="s">
        <v>4806</v>
      </c>
    </row>
    <row r="777" spans="1:1" x14ac:dyDescent="0.2">
      <c r="A777" s="162" t="s">
        <v>4807</v>
      </c>
    </row>
    <row r="778" spans="1:1" x14ac:dyDescent="0.2">
      <c r="A778" s="162" t="s">
        <v>4808</v>
      </c>
    </row>
    <row r="779" spans="1:1" x14ac:dyDescent="0.2">
      <c r="A779" s="162" t="s">
        <v>4799</v>
      </c>
    </row>
    <row r="780" spans="1:1" x14ac:dyDescent="0.2">
      <c r="A780" s="162" t="s">
        <v>4809</v>
      </c>
    </row>
    <row r="781" spans="1:1" x14ac:dyDescent="0.2">
      <c r="A781" s="162" t="s">
        <v>4810</v>
      </c>
    </row>
    <row r="782" spans="1:1" x14ac:dyDescent="0.2">
      <c r="A782" s="162" t="s">
        <v>4811</v>
      </c>
    </row>
    <row r="783" spans="1:1" x14ac:dyDescent="0.2">
      <c r="A783" s="162" t="s">
        <v>4812</v>
      </c>
    </row>
    <row r="784" spans="1:1" x14ac:dyDescent="0.2">
      <c r="A784" s="162" t="s">
        <v>4813</v>
      </c>
    </row>
    <row r="785" spans="1:1" x14ac:dyDescent="0.2">
      <c r="A785" s="162" t="s">
        <v>4814</v>
      </c>
    </row>
    <row r="787" spans="1:1" x14ac:dyDescent="0.2">
      <c r="A787" s="85" t="s">
        <v>4815</v>
      </c>
    </row>
    <row r="788" spans="1:1" x14ac:dyDescent="0.2">
      <c r="A788" s="162" t="s">
        <v>4816</v>
      </c>
    </row>
    <row r="789" spans="1:1" x14ac:dyDescent="0.2">
      <c r="A789" s="162" t="s">
        <v>4817</v>
      </c>
    </row>
    <row r="790" spans="1:1" x14ac:dyDescent="0.2">
      <c r="A790" s="162" t="s">
        <v>4818</v>
      </c>
    </row>
    <row r="791" spans="1:1" x14ac:dyDescent="0.2">
      <c r="A791" s="162" t="s">
        <v>4819</v>
      </c>
    </row>
    <row r="792" spans="1:1" x14ac:dyDescent="0.2">
      <c r="A792" s="162" t="s">
        <v>4820</v>
      </c>
    </row>
    <row r="793" spans="1:1" x14ac:dyDescent="0.2">
      <c r="A793" s="162" t="s">
        <v>4821</v>
      </c>
    </row>
    <row r="794" spans="1:1" x14ac:dyDescent="0.2">
      <c r="A794" s="162" t="s">
        <v>4822</v>
      </c>
    </row>
    <row r="795" spans="1:1" x14ac:dyDescent="0.2">
      <c r="A795" s="162" t="s">
        <v>4823</v>
      </c>
    </row>
    <row r="796" spans="1:1" x14ac:dyDescent="0.2">
      <c r="A796" s="162" t="s">
        <v>4824</v>
      </c>
    </row>
    <row r="797" spans="1:1" x14ac:dyDescent="0.2">
      <c r="A797" s="162" t="s">
        <v>4825</v>
      </c>
    </row>
    <row r="798" spans="1:1" x14ac:dyDescent="0.2">
      <c r="A798" s="162" t="s">
        <v>4826</v>
      </c>
    </row>
    <row r="799" spans="1:1" x14ac:dyDescent="0.2">
      <c r="A799" s="162" t="s">
        <v>4827</v>
      </c>
    </row>
    <row r="800" spans="1:1" x14ac:dyDescent="0.2">
      <c r="A800" s="162" t="s">
        <v>4828</v>
      </c>
    </row>
    <row r="801" spans="1:1" x14ac:dyDescent="0.2">
      <c r="A801" s="162" t="s">
        <v>4829</v>
      </c>
    </row>
    <row r="802" spans="1:1" x14ac:dyDescent="0.2">
      <c r="A802" s="162" t="s">
        <v>4830</v>
      </c>
    </row>
    <row r="803" spans="1:1" x14ac:dyDescent="0.2">
      <c r="A803" s="162" t="s">
        <v>4831</v>
      </c>
    </row>
    <row r="804" spans="1:1" x14ac:dyDescent="0.2">
      <c r="A804" s="162" t="s">
        <v>4832</v>
      </c>
    </row>
    <row r="805" spans="1:1" x14ac:dyDescent="0.2">
      <c r="A805" s="162" t="s">
        <v>4833</v>
      </c>
    </row>
    <row r="806" spans="1:1" x14ac:dyDescent="0.2">
      <c r="A806" s="162" t="s">
        <v>4834</v>
      </c>
    </row>
    <row r="807" spans="1:1" x14ac:dyDescent="0.2">
      <c r="A807" s="162" t="s">
        <v>4835</v>
      </c>
    </row>
    <row r="808" spans="1:1" x14ac:dyDescent="0.2">
      <c r="A808" s="162" t="s">
        <v>4836</v>
      </c>
    </row>
    <row r="809" spans="1:1" x14ac:dyDescent="0.2">
      <c r="A809" s="162" t="s">
        <v>4837</v>
      </c>
    </row>
    <row r="810" spans="1:1" x14ac:dyDescent="0.2">
      <c r="A810" s="162" t="s">
        <v>4838</v>
      </c>
    </row>
    <row r="811" spans="1:1" x14ac:dyDescent="0.2">
      <c r="A811" s="162" t="s">
        <v>4839</v>
      </c>
    </row>
    <row r="812" spans="1:1" x14ac:dyDescent="0.2">
      <c r="A812" s="162" t="s">
        <v>4840</v>
      </c>
    </row>
    <row r="813" spans="1:1" x14ac:dyDescent="0.2">
      <c r="A813" s="162" t="s">
        <v>4841</v>
      </c>
    </row>
    <row r="814" spans="1:1" x14ac:dyDescent="0.2">
      <c r="A814" s="162" t="s">
        <v>4842</v>
      </c>
    </row>
    <row r="815" spans="1:1" x14ac:dyDescent="0.2">
      <c r="A815" s="162" t="s">
        <v>4843</v>
      </c>
    </row>
    <row r="816" spans="1:1" x14ac:dyDescent="0.2">
      <c r="A816" s="162" t="s">
        <v>4844</v>
      </c>
    </row>
    <row r="817" spans="1:1" x14ac:dyDescent="0.2">
      <c r="A817" s="162" t="s">
        <v>4845</v>
      </c>
    </row>
    <row r="818" spans="1:1" x14ac:dyDescent="0.2">
      <c r="A818" s="162" t="s">
        <v>4846</v>
      </c>
    </row>
    <row r="819" spans="1:1" x14ac:dyDescent="0.2">
      <c r="A819" s="162" t="s">
        <v>4847</v>
      </c>
    </row>
    <row r="820" spans="1:1" x14ac:dyDescent="0.2">
      <c r="A820" s="162" t="s">
        <v>4848</v>
      </c>
    </row>
    <row r="821" spans="1:1" x14ac:dyDescent="0.2">
      <c r="A821" s="162" t="s">
        <v>4849</v>
      </c>
    </row>
    <row r="822" spans="1:1" x14ac:dyDescent="0.2">
      <c r="A822" s="162" t="s">
        <v>4850</v>
      </c>
    </row>
    <row r="823" spans="1:1" x14ac:dyDescent="0.2">
      <c r="A823" s="162" t="s">
        <v>4851</v>
      </c>
    </row>
    <row r="824" spans="1:1" x14ac:dyDescent="0.2">
      <c r="A824" s="162" t="s">
        <v>4852</v>
      </c>
    </row>
    <row r="825" spans="1:1" x14ac:dyDescent="0.2">
      <c r="A825" s="162" t="s">
        <v>4853</v>
      </c>
    </row>
    <row r="826" spans="1:1" x14ac:dyDescent="0.2">
      <c r="A826" s="162" t="s">
        <v>4854</v>
      </c>
    </row>
    <row r="827" spans="1:1" x14ac:dyDescent="0.2">
      <c r="A827" s="162" t="s">
        <v>4855</v>
      </c>
    </row>
    <row r="828" spans="1:1" x14ac:dyDescent="0.2">
      <c r="A828" s="162" t="s">
        <v>4856</v>
      </c>
    </row>
    <row r="829" spans="1:1" x14ac:dyDescent="0.2">
      <c r="A829" s="162" t="s">
        <v>4857</v>
      </c>
    </row>
    <row r="830" spans="1:1" x14ac:dyDescent="0.2">
      <c r="A830" s="162" t="s">
        <v>4858</v>
      </c>
    </row>
    <row r="831" spans="1:1" x14ac:dyDescent="0.2">
      <c r="A831" s="162" t="s">
        <v>4859</v>
      </c>
    </row>
    <row r="832" spans="1:1" x14ac:dyDescent="0.2">
      <c r="A832" s="162" t="s">
        <v>4860</v>
      </c>
    </row>
    <row r="833" spans="1:1" x14ac:dyDescent="0.2">
      <c r="A833" s="162" t="s">
        <v>4861</v>
      </c>
    </row>
    <row r="834" spans="1:1" x14ac:dyDescent="0.2">
      <c r="A834" s="162" t="s">
        <v>4862</v>
      </c>
    </row>
    <row r="835" spans="1:1" x14ac:dyDescent="0.2">
      <c r="A835" s="162" t="s">
        <v>4863</v>
      </c>
    </row>
    <row r="836" spans="1:1" x14ac:dyDescent="0.2">
      <c r="A836" s="162" t="s">
        <v>4864</v>
      </c>
    </row>
    <row r="837" spans="1:1" x14ac:dyDescent="0.2">
      <c r="A837" s="162" t="s">
        <v>4865</v>
      </c>
    </row>
    <row r="838" spans="1:1" x14ac:dyDescent="0.2">
      <c r="A838" s="162" t="s">
        <v>4866</v>
      </c>
    </row>
    <row r="839" spans="1:1" x14ac:dyDescent="0.2">
      <c r="A839" s="162" t="s">
        <v>4867</v>
      </c>
    </row>
    <row r="840" spans="1:1" x14ac:dyDescent="0.2">
      <c r="A840" s="162" t="s">
        <v>4868</v>
      </c>
    </row>
    <row r="841" spans="1:1" x14ac:dyDescent="0.2">
      <c r="A841" s="162" t="s">
        <v>4869</v>
      </c>
    </row>
    <row r="842" spans="1:1" x14ac:dyDescent="0.2">
      <c r="A842" s="162" t="s">
        <v>4870</v>
      </c>
    </row>
    <row r="843" spans="1:1" x14ac:dyDescent="0.2">
      <c r="A843" s="162" t="s">
        <v>4871</v>
      </c>
    </row>
    <row r="844" spans="1:1" x14ac:dyDescent="0.2">
      <c r="A844" s="162" t="s">
        <v>4872</v>
      </c>
    </row>
    <row r="845" spans="1:1" x14ac:dyDescent="0.2">
      <c r="A845" s="162" t="s">
        <v>4873</v>
      </c>
    </row>
    <row r="846" spans="1:1" x14ac:dyDescent="0.2">
      <c r="A846" s="162" t="s">
        <v>4874</v>
      </c>
    </row>
    <row r="847" spans="1:1" x14ac:dyDescent="0.2">
      <c r="A847" s="162" t="s">
        <v>4875</v>
      </c>
    </row>
    <row r="848" spans="1:1" x14ac:dyDescent="0.2">
      <c r="A848" s="162" t="s">
        <v>4876</v>
      </c>
    </row>
    <row r="849" spans="1:1" x14ac:dyDescent="0.2">
      <c r="A849" s="162" t="s">
        <v>4877</v>
      </c>
    </row>
    <row r="850" spans="1:1" x14ac:dyDescent="0.2">
      <c r="A850" s="162" t="s">
        <v>4878</v>
      </c>
    </row>
    <row r="851" spans="1:1" x14ac:dyDescent="0.2">
      <c r="A851" s="162" t="s">
        <v>4879</v>
      </c>
    </row>
    <row r="852" spans="1:1" x14ac:dyDescent="0.2">
      <c r="A852" s="162" t="s">
        <v>4880</v>
      </c>
    </row>
    <row r="853" spans="1:1" x14ac:dyDescent="0.2">
      <c r="A853" s="162" t="s">
        <v>4881</v>
      </c>
    </row>
    <row r="854" spans="1:1" x14ac:dyDescent="0.2">
      <c r="A854" s="162" t="s">
        <v>4882</v>
      </c>
    </row>
    <row r="855" spans="1:1" x14ac:dyDescent="0.2">
      <c r="A855" s="162" t="s">
        <v>4883</v>
      </c>
    </row>
    <row r="856" spans="1:1" x14ac:dyDescent="0.2">
      <c r="A856" s="162" t="s">
        <v>4884</v>
      </c>
    </row>
    <row r="857" spans="1:1" x14ac:dyDescent="0.2">
      <c r="A857" s="162" t="s">
        <v>4885</v>
      </c>
    </row>
    <row r="858" spans="1:1" x14ac:dyDescent="0.2">
      <c r="A858" s="162" t="s">
        <v>4886</v>
      </c>
    </row>
    <row r="859" spans="1:1" x14ac:dyDescent="0.2">
      <c r="A859" s="162" t="s">
        <v>4887</v>
      </c>
    </row>
    <row r="860" spans="1:1" x14ac:dyDescent="0.2">
      <c r="A860" s="162" t="s">
        <v>4888</v>
      </c>
    </row>
    <row r="861" spans="1:1" x14ac:dyDescent="0.2">
      <c r="A861" s="162" t="s">
        <v>4889</v>
      </c>
    </row>
    <row r="862" spans="1:1" x14ac:dyDescent="0.2">
      <c r="A862" s="162" t="s">
        <v>4890</v>
      </c>
    </row>
    <row r="863" spans="1:1" x14ac:dyDescent="0.2">
      <c r="A863" s="162" t="s">
        <v>4891</v>
      </c>
    </row>
    <row r="864" spans="1:1" x14ac:dyDescent="0.2">
      <c r="A864" s="162" t="s">
        <v>4892</v>
      </c>
    </row>
    <row r="865" spans="1:1" x14ac:dyDescent="0.2">
      <c r="A865" s="162" t="s">
        <v>4893</v>
      </c>
    </row>
    <row r="866" spans="1:1" x14ac:dyDescent="0.2">
      <c r="A866" s="162" t="s">
        <v>4894</v>
      </c>
    </row>
    <row r="867" spans="1:1" x14ac:dyDescent="0.2">
      <c r="A867" s="162" t="s">
        <v>4895</v>
      </c>
    </row>
    <row r="868" spans="1:1" x14ac:dyDescent="0.2">
      <c r="A868" s="162" t="s">
        <v>4896</v>
      </c>
    </row>
    <row r="869" spans="1:1" x14ac:dyDescent="0.2">
      <c r="A869" s="162" t="s">
        <v>4897</v>
      </c>
    </row>
    <row r="870" spans="1:1" x14ac:dyDescent="0.2">
      <c r="A870" s="162" t="s">
        <v>4898</v>
      </c>
    </row>
    <row r="871" spans="1:1" x14ac:dyDescent="0.2">
      <c r="A871" s="162" t="s">
        <v>4899</v>
      </c>
    </row>
    <row r="872" spans="1:1" x14ac:dyDescent="0.2">
      <c r="A872" s="162" t="s">
        <v>4900</v>
      </c>
    </row>
    <row r="873" spans="1:1" x14ac:dyDescent="0.2">
      <c r="A873" s="162" t="s">
        <v>4901</v>
      </c>
    </row>
    <row r="874" spans="1:1" x14ac:dyDescent="0.2">
      <c r="A874" s="162" t="s">
        <v>4902</v>
      </c>
    </row>
    <row r="875" spans="1:1" x14ac:dyDescent="0.2">
      <c r="A875" s="162" t="s">
        <v>4903</v>
      </c>
    </row>
    <row r="876" spans="1:1" x14ac:dyDescent="0.2">
      <c r="A876" s="162" t="s">
        <v>4904</v>
      </c>
    </row>
    <row r="877" spans="1:1" x14ac:dyDescent="0.2">
      <c r="A877" s="162" t="s">
        <v>4905</v>
      </c>
    </row>
    <row r="878" spans="1:1" x14ac:dyDescent="0.2">
      <c r="A878" s="162" t="s">
        <v>4906</v>
      </c>
    </row>
    <row r="879" spans="1:1" x14ac:dyDescent="0.2">
      <c r="A879" s="162" t="s">
        <v>4907</v>
      </c>
    </row>
    <row r="880" spans="1:1" x14ac:dyDescent="0.2">
      <c r="A880" s="162" t="s">
        <v>4908</v>
      </c>
    </row>
    <row r="881" spans="1:1" x14ac:dyDescent="0.2">
      <c r="A881" s="162" t="s">
        <v>4909</v>
      </c>
    </row>
    <row r="882" spans="1:1" x14ac:dyDescent="0.2">
      <c r="A882" s="162" t="s">
        <v>4910</v>
      </c>
    </row>
    <row r="883" spans="1:1" x14ac:dyDescent="0.2">
      <c r="A883" s="162" t="s">
        <v>4911</v>
      </c>
    </row>
    <row r="884" spans="1:1" x14ac:dyDescent="0.2">
      <c r="A884" s="162" t="s">
        <v>4912</v>
      </c>
    </row>
    <row r="885" spans="1:1" x14ac:dyDescent="0.2">
      <c r="A885" s="162" t="s">
        <v>4913</v>
      </c>
    </row>
    <row r="886" spans="1:1" x14ac:dyDescent="0.2">
      <c r="A886" s="162" t="s">
        <v>4914</v>
      </c>
    </row>
    <row r="887" spans="1:1" x14ac:dyDescent="0.2">
      <c r="A887" s="162" t="s">
        <v>4915</v>
      </c>
    </row>
    <row r="888" spans="1:1" x14ac:dyDescent="0.2">
      <c r="A888" s="162" t="s">
        <v>4916</v>
      </c>
    </row>
    <row r="889" spans="1:1" x14ac:dyDescent="0.2">
      <c r="A889" s="162" t="s">
        <v>4917</v>
      </c>
    </row>
    <row r="890" spans="1:1" x14ac:dyDescent="0.2">
      <c r="A890" s="162" t="s">
        <v>4918</v>
      </c>
    </row>
    <row r="891" spans="1:1" x14ac:dyDescent="0.2">
      <c r="A891" s="162" t="s">
        <v>4919</v>
      </c>
    </row>
    <row r="892" spans="1:1" x14ac:dyDescent="0.2">
      <c r="A892" s="162" t="s">
        <v>4920</v>
      </c>
    </row>
    <row r="893" spans="1:1" x14ac:dyDescent="0.2">
      <c r="A893" s="162" t="s">
        <v>4921</v>
      </c>
    </row>
    <row r="894" spans="1:1" x14ac:dyDescent="0.2">
      <c r="A894" s="162" t="s">
        <v>4922</v>
      </c>
    </row>
    <row r="895" spans="1:1" x14ac:dyDescent="0.2">
      <c r="A895" s="162" t="s">
        <v>4923</v>
      </c>
    </row>
    <row r="896" spans="1:1" x14ac:dyDescent="0.2">
      <c r="A896" s="162" t="s">
        <v>4924</v>
      </c>
    </row>
    <row r="897" spans="1:1" x14ac:dyDescent="0.2">
      <c r="A897" s="162" t="s">
        <v>4925</v>
      </c>
    </row>
    <row r="898" spans="1:1" x14ac:dyDescent="0.2">
      <c r="A898" s="162" t="s">
        <v>4926</v>
      </c>
    </row>
    <row r="899" spans="1:1" x14ac:dyDescent="0.2">
      <c r="A899" s="162" t="s">
        <v>4927</v>
      </c>
    </row>
    <row r="900" spans="1:1" x14ac:dyDescent="0.2">
      <c r="A900" s="162" t="s">
        <v>4928</v>
      </c>
    </row>
    <row r="901" spans="1:1" x14ac:dyDescent="0.2">
      <c r="A901" s="162" t="s">
        <v>4929</v>
      </c>
    </row>
    <row r="902" spans="1:1" x14ac:dyDescent="0.2">
      <c r="A902" s="162" t="s">
        <v>4930</v>
      </c>
    </row>
    <row r="903" spans="1:1" x14ac:dyDescent="0.2">
      <c r="A903" s="162" t="s">
        <v>4931</v>
      </c>
    </row>
    <row r="904" spans="1:1" x14ac:dyDescent="0.2">
      <c r="A904" s="162" t="s">
        <v>4932</v>
      </c>
    </row>
    <row r="905" spans="1:1" x14ac:dyDescent="0.2">
      <c r="A905" s="162" t="s">
        <v>4933</v>
      </c>
    </row>
    <row r="906" spans="1:1" x14ac:dyDescent="0.2">
      <c r="A906" s="162" t="s">
        <v>4934</v>
      </c>
    </row>
    <row r="907" spans="1:1" x14ac:dyDescent="0.2">
      <c r="A907" s="162" t="s">
        <v>4935</v>
      </c>
    </row>
    <row r="908" spans="1:1" x14ac:dyDescent="0.2">
      <c r="A908" s="162" t="s">
        <v>4936</v>
      </c>
    </row>
    <row r="909" spans="1:1" x14ac:dyDescent="0.2">
      <c r="A909" s="162" t="s">
        <v>4937</v>
      </c>
    </row>
    <row r="910" spans="1:1" x14ac:dyDescent="0.2">
      <c r="A910" s="162" t="s">
        <v>4938</v>
      </c>
    </row>
    <row r="911" spans="1:1" x14ac:dyDescent="0.2">
      <c r="A911" s="162" t="s">
        <v>4939</v>
      </c>
    </row>
    <row r="912" spans="1:1" x14ac:dyDescent="0.2">
      <c r="A912" s="162" t="s">
        <v>4940</v>
      </c>
    </row>
    <row r="913" spans="1:1" x14ac:dyDescent="0.2">
      <c r="A913" s="162" t="s">
        <v>4941</v>
      </c>
    </row>
    <row r="914" spans="1:1" x14ac:dyDescent="0.2">
      <c r="A914" s="162" t="s">
        <v>4942</v>
      </c>
    </row>
    <row r="915" spans="1:1" x14ac:dyDescent="0.2">
      <c r="A915" s="162" t="s">
        <v>4943</v>
      </c>
    </row>
    <row r="916" spans="1:1" x14ac:dyDescent="0.2">
      <c r="A916" s="162" t="s">
        <v>4944</v>
      </c>
    </row>
    <row r="917" spans="1:1" x14ac:dyDescent="0.2">
      <c r="A917" s="162" t="s">
        <v>4945</v>
      </c>
    </row>
    <row r="918" spans="1:1" x14ac:dyDescent="0.2">
      <c r="A918" s="162" t="s">
        <v>4946</v>
      </c>
    </row>
    <row r="919" spans="1:1" x14ac:dyDescent="0.2">
      <c r="A919" s="162" t="s">
        <v>4947</v>
      </c>
    </row>
    <row r="920" spans="1:1" x14ac:dyDescent="0.2">
      <c r="A920" s="162" t="s">
        <v>4948</v>
      </c>
    </row>
    <row r="921" spans="1:1" x14ac:dyDescent="0.2">
      <c r="A921" s="162" t="s">
        <v>4949</v>
      </c>
    </row>
    <row r="922" spans="1:1" x14ac:dyDescent="0.2">
      <c r="A922" s="162" t="s">
        <v>4950</v>
      </c>
    </row>
    <row r="923" spans="1:1" x14ac:dyDescent="0.2">
      <c r="A923" s="162" t="s">
        <v>4951</v>
      </c>
    </row>
    <row r="924" spans="1:1" x14ac:dyDescent="0.2">
      <c r="A924" s="162" t="s">
        <v>4952</v>
      </c>
    </row>
    <row r="925" spans="1:1" x14ac:dyDescent="0.2">
      <c r="A925" s="162" t="s">
        <v>4241</v>
      </c>
    </row>
    <row r="926" spans="1:1" x14ac:dyDescent="0.2">
      <c r="A926" s="162" t="s">
        <v>4953</v>
      </c>
    </row>
    <row r="927" spans="1:1" x14ac:dyDescent="0.2">
      <c r="A927" s="162" t="s">
        <v>4954</v>
      </c>
    </row>
    <row r="928" spans="1:1" x14ac:dyDescent="0.2">
      <c r="A928" s="162" t="s">
        <v>4955</v>
      </c>
    </row>
    <row r="929" spans="1:1" x14ac:dyDescent="0.2">
      <c r="A929" s="162" t="s">
        <v>4956</v>
      </c>
    </row>
    <row r="930" spans="1:1" x14ac:dyDescent="0.2">
      <c r="A930" s="162" t="s">
        <v>4957</v>
      </c>
    </row>
    <row r="931" spans="1:1" x14ac:dyDescent="0.2">
      <c r="A931" s="162" t="s">
        <v>4958</v>
      </c>
    </row>
    <row r="932" spans="1:1" x14ac:dyDescent="0.2">
      <c r="A932" s="162" t="s">
        <v>4959</v>
      </c>
    </row>
    <row r="933" spans="1:1" x14ac:dyDescent="0.2">
      <c r="A933" s="162" t="s">
        <v>4960</v>
      </c>
    </row>
    <row r="934" spans="1:1" x14ac:dyDescent="0.2">
      <c r="A934" s="162" t="s">
        <v>4961</v>
      </c>
    </row>
    <row r="935" spans="1:1" x14ac:dyDescent="0.2">
      <c r="A935" s="162" t="s">
        <v>4962</v>
      </c>
    </row>
    <row r="936" spans="1:1" x14ac:dyDescent="0.2">
      <c r="A936" s="162" t="s">
        <v>4963</v>
      </c>
    </row>
    <row r="937" spans="1:1" x14ac:dyDescent="0.2">
      <c r="A937" s="162" t="s">
        <v>4964</v>
      </c>
    </row>
    <row r="938" spans="1:1" x14ac:dyDescent="0.2">
      <c r="A938" s="162" t="s">
        <v>4965</v>
      </c>
    </row>
    <row r="939" spans="1:1" x14ac:dyDescent="0.2">
      <c r="A939" s="162" t="s">
        <v>4966</v>
      </c>
    </row>
    <row r="940" spans="1:1" x14ac:dyDescent="0.2">
      <c r="A940" s="162" t="s">
        <v>4967</v>
      </c>
    </row>
    <row r="941" spans="1:1" x14ac:dyDescent="0.2">
      <c r="A941" s="162" t="s">
        <v>4968</v>
      </c>
    </row>
    <row r="942" spans="1:1" x14ac:dyDescent="0.2">
      <c r="A942" s="162" t="s">
        <v>4969</v>
      </c>
    </row>
    <row r="943" spans="1:1" x14ac:dyDescent="0.2">
      <c r="A943" s="162" t="s">
        <v>4970</v>
      </c>
    </row>
    <row r="944" spans="1:1" x14ac:dyDescent="0.2">
      <c r="A944" s="162" t="s">
        <v>4971</v>
      </c>
    </row>
    <row r="945" spans="1:1" x14ac:dyDescent="0.2">
      <c r="A945" s="162" t="s">
        <v>4972</v>
      </c>
    </row>
    <row r="946" spans="1:1" x14ac:dyDescent="0.2">
      <c r="A946" s="162" t="s">
        <v>4973</v>
      </c>
    </row>
    <row r="947" spans="1:1" x14ac:dyDescent="0.2">
      <c r="A947" s="162" t="s">
        <v>4974</v>
      </c>
    </row>
    <row r="948" spans="1:1" x14ac:dyDescent="0.2">
      <c r="A948" s="162" t="s">
        <v>4975</v>
      </c>
    </row>
    <row r="949" spans="1:1" x14ac:dyDescent="0.2">
      <c r="A949" s="162" t="s">
        <v>4976</v>
      </c>
    </row>
    <row r="950" spans="1:1" x14ac:dyDescent="0.2">
      <c r="A950" s="162" t="s">
        <v>4977</v>
      </c>
    </row>
    <row r="951" spans="1:1" x14ac:dyDescent="0.2">
      <c r="A951" s="162" t="s">
        <v>4978</v>
      </c>
    </row>
    <row r="952" spans="1:1" x14ac:dyDescent="0.2">
      <c r="A952" s="162" t="s">
        <v>4979</v>
      </c>
    </row>
    <row r="953" spans="1:1" x14ac:dyDescent="0.2">
      <c r="A953" s="162" t="s">
        <v>4980</v>
      </c>
    </row>
    <row r="954" spans="1:1" x14ac:dyDescent="0.2">
      <c r="A954" s="162" t="s">
        <v>4981</v>
      </c>
    </row>
    <row r="955" spans="1:1" x14ac:dyDescent="0.2">
      <c r="A955" s="162" t="s">
        <v>4982</v>
      </c>
    </row>
    <row r="956" spans="1:1" x14ac:dyDescent="0.2">
      <c r="A956" s="162" t="s">
        <v>4983</v>
      </c>
    </row>
    <row r="957" spans="1:1" x14ac:dyDescent="0.2">
      <c r="A957" s="162" t="s">
        <v>4984</v>
      </c>
    </row>
    <row r="958" spans="1:1" x14ac:dyDescent="0.2">
      <c r="A958" s="162" t="s">
        <v>4985</v>
      </c>
    </row>
    <row r="959" spans="1:1" x14ac:dyDescent="0.2">
      <c r="A959" s="162" t="s">
        <v>4986</v>
      </c>
    </row>
    <row r="960" spans="1:1" x14ac:dyDescent="0.2">
      <c r="A960" s="162" t="s">
        <v>4987</v>
      </c>
    </row>
    <row r="961" spans="1:1" x14ac:dyDescent="0.2">
      <c r="A961" s="162" t="s">
        <v>4988</v>
      </c>
    </row>
    <row r="962" spans="1:1" x14ac:dyDescent="0.2">
      <c r="A962" s="162" t="s">
        <v>4989</v>
      </c>
    </row>
    <row r="963" spans="1:1" x14ac:dyDescent="0.2">
      <c r="A963" s="162" t="s">
        <v>4990</v>
      </c>
    </row>
    <row r="964" spans="1:1" x14ac:dyDescent="0.2">
      <c r="A964" s="162" t="s">
        <v>4991</v>
      </c>
    </row>
    <row r="965" spans="1:1" x14ac:dyDescent="0.2">
      <c r="A965" s="162" t="s">
        <v>4992</v>
      </c>
    </row>
    <row r="966" spans="1:1" x14ac:dyDescent="0.2">
      <c r="A966" s="162" t="s">
        <v>4993</v>
      </c>
    </row>
    <row r="967" spans="1:1" x14ac:dyDescent="0.2">
      <c r="A967" s="162" t="s">
        <v>4994</v>
      </c>
    </row>
    <row r="968" spans="1:1" x14ac:dyDescent="0.2">
      <c r="A968" s="162" t="s">
        <v>4995</v>
      </c>
    </row>
    <row r="969" spans="1:1" x14ac:dyDescent="0.2">
      <c r="A969" s="162" t="s">
        <v>4996</v>
      </c>
    </row>
    <row r="970" spans="1:1" x14ac:dyDescent="0.2">
      <c r="A970" s="162" t="s">
        <v>4997</v>
      </c>
    </row>
    <row r="971" spans="1:1" x14ac:dyDescent="0.2">
      <c r="A971" s="162" t="s">
        <v>4998</v>
      </c>
    </row>
    <row r="972" spans="1:1" x14ac:dyDescent="0.2">
      <c r="A972" s="162" t="s">
        <v>4999</v>
      </c>
    </row>
    <row r="973" spans="1:1" x14ac:dyDescent="0.2">
      <c r="A973" s="162" t="s">
        <v>5000</v>
      </c>
    </row>
    <row r="974" spans="1:1" x14ac:dyDescent="0.2">
      <c r="A974" s="162" t="s">
        <v>5001</v>
      </c>
    </row>
    <row r="975" spans="1:1" x14ac:dyDescent="0.2">
      <c r="A975" s="162" t="s">
        <v>5002</v>
      </c>
    </row>
    <row r="976" spans="1:1" x14ac:dyDescent="0.2">
      <c r="A976" s="162" t="s">
        <v>5003</v>
      </c>
    </row>
    <row r="977" spans="1:1" x14ac:dyDescent="0.2">
      <c r="A977" s="162" t="s">
        <v>5004</v>
      </c>
    </row>
    <row r="978" spans="1:1" x14ac:dyDescent="0.2">
      <c r="A978" s="162" t="s">
        <v>5005</v>
      </c>
    </row>
    <row r="979" spans="1:1" x14ac:dyDescent="0.2">
      <c r="A979" s="162" t="s">
        <v>5006</v>
      </c>
    </row>
    <row r="980" spans="1:1" x14ac:dyDescent="0.2">
      <c r="A980" s="162" t="s">
        <v>5007</v>
      </c>
    </row>
    <row r="981" spans="1:1" x14ac:dyDescent="0.2">
      <c r="A981" s="162" t="s">
        <v>5008</v>
      </c>
    </row>
    <row r="982" spans="1:1" x14ac:dyDescent="0.2">
      <c r="A982" s="162" t="s">
        <v>5009</v>
      </c>
    </row>
    <row r="983" spans="1:1" x14ac:dyDescent="0.2">
      <c r="A983" s="162" t="s">
        <v>5010</v>
      </c>
    </row>
    <row r="984" spans="1:1" x14ac:dyDescent="0.2">
      <c r="A984" s="162" t="s">
        <v>5011</v>
      </c>
    </row>
    <row r="985" spans="1:1" x14ac:dyDescent="0.2">
      <c r="A985" s="162" t="s">
        <v>5012</v>
      </c>
    </row>
    <row r="986" spans="1:1" x14ac:dyDescent="0.2">
      <c r="A986" s="162" t="s">
        <v>5013</v>
      </c>
    </row>
    <row r="987" spans="1:1" x14ac:dyDescent="0.2">
      <c r="A987" s="162" t="s">
        <v>5014</v>
      </c>
    </row>
    <row r="988" spans="1:1" x14ac:dyDescent="0.2">
      <c r="A988" s="162" t="s">
        <v>5015</v>
      </c>
    </row>
    <row r="989" spans="1:1" x14ac:dyDescent="0.2">
      <c r="A989" s="162" t="s">
        <v>5016</v>
      </c>
    </row>
    <row r="990" spans="1:1" x14ac:dyDescent="0.2">
      <c r="A990" s="162" t="s">
        <v>5017</v>
      </c>
    </row>
    <row r="991" spans="1:1" x14ac:dyDescent="0.2">
      <c r="A991" s="162" t="s">
        <v>5018</v>
      </c>
    </row>
    <row r="992" spans="1:1" x14ac:dyDescent="0.2">
      <c r="A992" s="162" t="s">
        <v>5019</v>
      </c>
    </row>
    <row r="993" spans="1:1" x14ac:dyDescent="0.2">
      <c r="A993" s="162" t="s">
        <v>5020</v>
      </c>
    </row>
    <row r="994" spans="1:1" x14ac:dyDescent="0.2">
      <c r="A994" s="162" t="s">
        <v>5021</v>
      </c>
    </row>
    <row r="995" spans="1:1" x14ac:dyDescent="0.2">
      <c r="A995" s="162" t="s">
        <v>5022</v>
      </c>
    </row>
    <row r="996" spans="1:1" x14ac:dyDescent="0.2">
      <c r="A996" s="162" t="s">
        <v>5023</v>
      </c>
    </row>
    <row r="997" spans="1:1" x14ac:dyDescent="0.2">
      <c r="A997" s="162" t="s">
        <v>5024</v>
      </c>
    </row>
    <row r="998" spans="1:1" x14ac:dyDescent="0.2">
      <c r="A998" s="162" t="s">
        <v>5025</v>
      </c>
    </row>
    <row r="999" spans="1:1" x14ac:dyDescent="0.2">
      <c r="A999" s="162" t="s">
        <v>5026</v>
      </c>
    </row>
    <row r="1000" spans="1:1" x14ac:dyDescent="0.2">
      <c r="A1000" s="162" t="s">
        <v>5027</v>
      </c>
    </row>
    <row r="1001" spans="1:1" x14ac:dyDescent="0.2">
      <c r="A1001" s="162" t="s">
        <v>5028</v>
      </c>
    </row>
    <row r="1002" spans="1:1" x14ac:dyDescent="0.2">
      <c r="A1002" s="162" t="s">
        <v>5029</v>
      </c>
    </row>
    <row r="1003" spans="1:1" x14ac:dyDescent="0.2">
      <c r="A1003" s="162" t="s">
        <v>5030</v>
      </c>
    </row>
    <row r="1004" spans="1:1" x14ac:dyDescent="0.2">
      <c r="A1004" s="162" t="s">
        <v>5031</v>
      </c>
    </row>
    <row r="1005" spans="1:1" x14ac:dyDescent="0.2">
      <c r="A1005" s="162" t="s">
        <v>5032</v>
      </c>
    </row>
    <row r="1006" spans="1:1" x14ac:dyDescent="0.2">
      <c r="A1006" s="162" t="s">
        <v>5033</v>
      </c>
    </row>
    <row r="1007" spans="1:1" x14ac:dyDescent="0.2">
      <c r="A1007" s="162" t="s">
        <v>5034</v>
      </c>
    </row>
    <row r="1008" spans="1:1" x14ac:dyDescent="0.2">
      <c r="A1008" s="162" t="s">
        <v>5035</v>
      </c>
    </row>
    <row r="1009" spans="1:1" x14ac:dyDescent="0.2">
      <c r="A1009" s="162" t="s">
        <v>5036</v>
      </c>
    </row>
    <row r="1010" spans="1:1" x14ac:dyDescent="0.2">
      <c r="A1010" s="162" t="s">
        <v>5037</v>
      </c>
    </row>
    <row r="1011" spans="1:1" x14ac:dyDescent="0.2">
      <c r="A1011" s="162" t="s">
        <v>5038</v>
      </c>
    </row>
    <row r="1012" spans="1:1" x14ac:dyDescent="0.2">
      <c r="A1012" s="162" t="s">
        <v>5039</v>
      </c>
    </row>
    <row r="1013" spans="1:1" x14ac:dyDescent="0.2">
      <c r="A1013" s="162" t="s">
        <v>5040</v>
      </c>
    </row>
    <row r="1014" spans="1:1" x14ac:dyDescent="0.2">
      <c r="A1014" s="162" t="s">
        <v>5041</v>
      </c>
    </row>
    <row r="1015" spans="1:1" x14ac:dyDescent="0.2">
      <c r="A1015" s="162" t="s">
        <v>5042</v>
      </c>
    </row>
    <row r="1016" spans="1:1" x14ac:dyDescent="0.2">
      <c r="A1016" s="162" t="s">
        <v>5043</v>
      </c>
    </row>
    <row r="1017" spans="1:1" x14ac:dyDescent="0.2">
      <c r="A1017" s="162" t="s">
        <v>5044</v>
      </c>
    </row>
    <row r="1018" spans="1:1" x14ac:dyDescent="0.2">
      <c r="A1018" s="162" t="s">
        <v>5045</v>
      </c>
    </row>
    <row r="1019" spans="1:1" x14ac:dyDescent="0.2">
      <c r="A1019" s="162" t="s">
        <v>5046</v>
      </c>
    </row>
    <row r="1020" spans="1:1" x14ac:dyDescent="0.2">
      <c r="A1020" s="162" t="s">
        <v>5047</v>
      </c>
    </row>
    <row r="1021" spans="1:1" x14ac:dyDescent="0.2">
      <c r="A1021" s="162" t="s">
        <v>5048</v>
      </c>
    </row>
    <row r="1022" spans="1:1" x14ac:dyDescent="0.2">
      <c r="A1022" s="162" t="s">
        <v>5049</v>
      </c>
    </row>
    <row r="1023" spans="1:1" x14ac:dyDescent="0.2">
      <c r="A1023" s="162" t="s">
        <v>5050</v>
      </c>
    </row>
    <row r="1024" spans="1:1" x14ac:dyDescent="0.2">
      <c r="A1024" s="162" t="s">
        <v>5051</v>
      </c>
    </row>
    <row r="1025" spans="1:1" x14ac:dyDescent="0.2">
      <c r="A1025" s="162" t="s">
        <v>5052</v>
      </c>
    </row>
    <row r="1026" spans="1:1" x14ac:dyDescent="0.2">
      <c r="A1026" s="162" t="s">
        <v>5053</v>
      </c>
    </row>
    <row r="1027" spans="1:1" x14ac:dyDescent="0.2">
      <c r="A1027" s="162" t="s">
        <v>5054</v>
      </c>
    </row>
    <row r="1028" spans="1:1" x14ac:dyDescent="0.2">
      <c r="A1028" s="162" t="s">
        <v>5055</v>
      </c>
    </row>
    <row r="1029" spans="1:1" x14ac:dyDescent="0.2">
      <c r="A1029" s="162" t="s">
        <v>5056</v>
      </c>
    </row>
    <row r="1030" spans="1:1" x14ac:dyDescent="0.2">
      <c r="A1030" s="162" t="s">
        <v>5057</v>
      </c>
    </row>
    <row r="1031" spans="1:1" x14ac:dyDescent="0.2">
      <c r="A1031" s="162" t="s">
        <v>5058</v>
      </c>
    </row>
    <row r="1032" spans="1:1" x14ac:dyDescent="0.2">
      <c r="A1032" s="162" t="s">
        <v>5059</v>
      </c>
    </row>
    <row r="1033" spans="1:1" x14ac:dyDescent="0.2">
      <c r="A1033" s="162" t="s">
        <v>5060</v>
      </c>
    </row>
    <row r="1034" spans="1:1" x14ac:dyDescent="0.2">
      <c r="A1034" s="162" t="s">
        <v>5061</v>
      </c>
    </row>
    <row r="1035" spans="1:1" x14ac:dyDescent="0.2">
      <c r="A1035" s="162" t="s">
        <v>5062</v>
      </c>
    </row>
    <row r="1036" spans="1:1" x14ac:dyDescent="0.2">
      <c r="A1036" s="162" t="s">
        <v>2382</v>
      </c>
    </row>
    <row r="1037" spans="1:1" x14ac:dyDescent="0.2">
      <c r="A1037" s="162" t="s">
        <v>5063</v>
      </c>
    </row>
    <row r="1038" spans="1:1" x14ac:dyDescent="0.2">
      <c r="A1038" s="162" t="s">
        <v>5064</v>
      </c>
    </row>
    <row r="1039" spans="1:1" x14ac:dyDescent="0.2">
      <c r="A1039" s="162" t="s">
        <v>5065</v>
      </c>
    </row>
    <row r="1040" spans="1:1" x14ac:dyDescent="0.2">
      <c r="A1040" s="162" t="s">
        <v>5066</v>
      </c>
    </row>
    <row r="1041" spans="1:1" x14ac:dyDescent="0.2">
      <c r="A1041" s="162" t="s">
        <v>5067</v>
      </c>
    </row>
    <row r="1042" spans="1:1" x14ac:dyDescent="0.2">
      <c r="A1042" s="162" t="s">
        <v>5068</v>
      </c>
    </row>
    <row r="1043" spans="1:1" x14ac:dyDescent="0.2">
      <c r="A1043" s="162" t="s">
        <v>5069</v>
      </c>
    </row>
    <row r="1044" spans="1:1" x14ac:dyDescent="0.2">
      <c r="A1044" s="162" t="s">
        <v>5070</v>
      </c>
    </row>
    <row r="1045" spans="1:1" x14ac:dyDescent="0.2">
      <c r="A1045" s="162" t="s">
        <v>5071</v>
      </c>
    </row>
    <row r="1046" spans="1:1" x14ac:dyDescent="0.2">
      <c r="A1046" s="162" t="s">
        <v>5072</v>
      </c>
    </row>
    <row r="1047" spans="1:1" x14ac:dyDescent="0.2">
      <c r="A1047" s="162" t="s">
        <v>5073</v>
      </c>
    </row>
    <row r="1048" spans="1:1" x14ac:dyDescent="0.2">
      <c r="A1048" s="162" t="s">
        <v>5074</v>
      </c>
    </row>
    <row r="1049" spans="1:1" x14ac:dyDescent="0.2">
      <c r="A1049" s="162" t="s">
        <v>5075</v>
      </c>
    </row>
    <row r="1050" spans="1:1" x14ac:dyDescent="0.2">
      <c r="A1050" s="162" t="s">
        <v>5076</v>
      </c>
    </row>
    <row r="1051" spans="1:1" x14ac:dyDescent="0.2">
      <c r="A1051" s="162" t="s">
        <v>5077</v>
      </c>
    </row>
    <row r="1052" spans="1:1" x14ac:dyDescent="0.2">
      <c r="A1052" s="162" t="s">
        <v>5078</v>
      </c>
    </row>
    <row r="1053" spans="1:1" x14ac:dyDescent="0.2">
      <c r="A1053" s="162" t="s">
        <v>5079</v>
      </c>
    </row>
    <row r="1054" spans="1:1" x14ac:dyDescent="0.2">
      <c r="A1054" s="162" t="s">
        <v>5080</v>
      </c>
    </row>
    <row r="1055" spans="1:1" x14ac:dyDescent="0.2">
      <c r="A1055" s="162" t="s">
        <v>5081</v>
      </c>
    </row>
    <row r="1056" spans="1:1" x14ac:dyDescent="0.2">
      <c r="A1056" s="162" t="s">
        <v>5082</v>
      </c>
    </row>
    <row r="1057" spans="1:1" x14ac:dyDescent="0.2">
      <c r="A1057" s="162" t="s">
        <v>5083</v>
      </c>
    </row>
    <row r="1058" spans="1:1" x14ac:dyDescent="0.2">
      <c r="A1058" s="162" t="s">
        <v>5084</v>
      </c>
    </row>
    <row r="1059" spans="1:1" x14ac:dyDescent="0.2">
      <c r="A1059" s="162" t="s">
        <v>5085</v>
      </c>
    </row>
    <row r="1060" spans="1:1" x14ac:dyDescent="0.2">
      <c r="A1060" s="162" t="s">
        <v>5086</v>
      </c>
    </row>
    <row r="1061" spans="1:1" x14ac:dyDescent="0.2">
      <c r="A1061" s="162" t="s">
        <v>5087</v>
      </c>
    </row>
    <row r="1062" spans="1:1" x14ac:dyDescent="0.2">
      <c r="A1062" s="162" t="s">
        <v>5088</v>
      </c>
    </row>
    <row r="1063" spans="1:1" x14ac:dyDescent="0.2">
      <c r="A1063" s="162" t="s">
        <v>5089</v>
      </c>
    </row>
    <row r="1064" spans="1:1" x14ac:dyDescent="0.2">
      <c r="A1064" s="162" t="s">
        <v>5090</v>
      </c>
    </row>
    <row r="1065" spans="1:1" x14ac:dyDescent="0.2">
      <c r="A1065" s="162" t="s">
        <v>5091</v>
      </c>
    </row>
    <row r="1066" spans="1:1" x14ac:dyDescent="0.2">
      <c r="A1066" s="162" t="s">
        <v>5092</v>
      </c>
    </row>
    <row r="1067" spans="1:1" x14ac:dyDescent="0.2">
      <c r="A1067" s="162" t="s">
        <v>5093</v>
      </c>
    </row>
    <row r="1068" spans="1:1" x14ac:dyDescent="0.2">
      <c r="A1068" s="162" t="s">
        <v>5094</v>
      </c>
    </row>
    <row r="1069" spans="1:1" x14ac:dyDescent="0.2">
      <c r="A1069" s="162" t="s">
        <v>5095</v>
      </c>
    </row>
    <row r="1070" spans="1:1" x14ac:dyDescent="0.2">
      <c r="A1070" s="162" t="s">
        <v>5096</v>
      </c>
    </row>
    <row r="1071" spans="1:1" x14ac:dyDescent="0.2">
      <c r="A1071" s="162" t="s">
        <v>5097</v>
      </c>
    </row>
    <row r="1072" spans="1:1" x14ac:dyDescent="0.2">
      <c r="A1072" s="162" t="s">
        <v>5098</v>
      </c>
    </row>
    <row r="1073" spans="1:1" x14ac:dyDescent="0.2">
      <c r="A1073" s="162" t="s">
        <v>5099</v>
      </c>
    </row>
    <row r="1074" spans="1:1" x14ac:dyDescent="0.2">
      <c r="A1074" s="162" t="s">
        <v>5100</v>
      </c>
    </row>
    <row r="1075" spans="1:1" x14ac:dyDescent="0.2">
      <c r="A1075" s="162" t="s">
        <v>5101</v>
      </c>
    </row>
    <row r="1076" spans="1:1" x14ac:dyDescent="0.2">
      <c r="A1076" s="162" t="s">
        <v>5102</v>
      </c>
    </row>
    <row r="1077" spans="1:1" x14ac:dyDescent="0.2">
      <c r="A1077" s="162" t="s">
        <v>5103</v>
      </c>
    </row>
    <row r="1078" spans="1:1" x14ac:dyDescent="0.2">
      <c r="A1078" s="162" t="s">
        <v>5104</v>
      </c>
    </row>
    <row r="1079" spans="1:1" x14ac:dyDescent="0.2">
      <c r="A1079" s="162" t="s">
        <v>5105</v>
      </c>
    </row>
    <row r="1080" spans="1:1" x14ac:dyDescent="0.2">
      <c r="A1080" s="162" t="s">
        <v>5106</v>
      </c>
    </row>
    <row r="1081" spans="1:1" x14ac:dyDescent="0.2">
      <c r="A1081" s="162" t="s">
        <v>5107</v>
      </c>
    </row>
    <row r="1082" spans="1:1" x14ac:dyDescent="0.2">
      <c r="A1082" s="162" t="s">
        <v>5108</v>
      </c>
    </row>
    <row r="1083" spans="1:1" x14ac:dyDescent="0.2">
      <c r="A1083" s="162" t="s">
        <v>5109</v>
      </c>
    </row>
    <row r="1084" spans="1:1" x14ac:dyDescent="0.2">
      <c r="A1084" s="162" t="s">
        <v>5110</v>
      </c>
    </row>
    <row r="1085" spans="1:1" x14ac:dyDescent="0.2">
      <c r="A1085" s="162" t="s">
        <v>5111</v>
      </c>
    </row>
    <row r="1086" spans="1:1" x14ac:dyDescent="0.2">
      <c r="A1086" s="162" t="s">
        <v>5112</v>
      </c>
    </row>
    <row r="1087" spans="1:1" x14ac:dyDescent="0.2">
      <c r="A1087" s="162" t="s">
        <v>5113</v>
      </c>
    </row>
    <row r="1088" spans="1:1" x14ac:dyDescent="0.2">
      <c r="A1088" s="162" t="s">
        <v>5114</v>
      </c>
    </row>
    <row r="1089" spans="1:1" x14ac:dyDescent="0.2">
      <c r="A1089" s="162" t="s">
        <v>5115</v>
      </c>
    </row>
    <row r="1090" spans="1:1" x14ac:dyDescent="0.2">
      <c r="A1090" s="162" t="s">
        <v>5116</v>
      </c>
    </row>
    <row r="1091" spans="1:1" x14ac:dyDescent="0.2">
      <c r="A1091" s="162" t="s">
        <v>5117</v>
      </c>
    </row>
    <row r="1092" spans="1:1" x14ac:dyDescent="0.2">
      <c r="A1092" s="162" t="s">
        <v>5118</v>
      </c>
    </row>
    <row r="1093" spans="1:1" x14ac:dyDescent="0.2">
      <c r="A1093" s="162" t="s">
        <v>5119</v>
      </c>
    </row>
    <row r="1094" spans="1:1" x14ac:dyDescent="0.2">
      <c r="A1094" s="162" t="s">
        <v>5120</v>
      </c>
    </row>
    <row r="1095" spans="1:1" x14ac:dyDescent="0.2">
      <c r="A1095" s="162" t="s">
        <v>5121</v>
      </c>
    </row>
    <row r="1096" spans="1:1" x14ac:dyDescent="0.2">
      <c r="A1096" s="162" t="s">
        <v>5122</v>
      </c>
    </row>
    <row r="1097" spans="1:1" x14ac:dyDescent="0.2">
      <c r="A1097" s="162" t="s">
        <v>5123</v>
      </c>
    </row>
    <row r="1098" spans="1:1" x14ac:dyDescent="0.2">
      <c r="A1098" s="162" t="s">
        <v>5124</v>
      </c>
    </row>
    <row r="1099" spans="1:1" x14ac:dyDescent="0.2">
      <c r="A1099" s="162" t="s">
        <v>5125</v>
      </c>
    </row>
    <row r="1100" spans="1:1" x14ac:dyDescent="0.2">
      <c r="A1100" s="162" t="s">
        <v>5126</v>
      </c>
    </row>
    <row r="1101" spans="1:1" x14ac:dyDescent="0.2">
      <c r="A1101" s="162" t="s">
        <v>5127</v>
      </c>
    </row>
    <row r="1102" spans="1:1" x14ac:dyDescent="0.2">
      <c r="A1102" s="162" t="s">
        <v>5128</v>
      </c>
    </row>
    <row r="1103" spans="1:1" x14ac:dyDescent="0.2">
      <c r="A1103" s="162" t="s">
        <v>5129</v>
      </c>
    </row>
    <row r="1104" spans="1:1" x14ac:dyDescent="0.2">
      <c r="A1104" s="162" t="s">
        <v>5130</v>
      </c>
    </row>
    <row r="1105" spans="1:1" x14ac:dyDescent="0.2">
      <c r="A1105" s="162" t="s">
        <v>5131</v>
      </c>
    </row>
    <row r="1106" spans="1:1" x14ac:dyDescent="0.2">
      <c r="A1106" s="162" t="s">
        <v>5132</v>
      </c>
    </row>
    <row r="1107" spans="1:1" x14ac:dyDescent="0.2">
      <c r="A1107" s="162" t="s">
        <v>5133</v>
      </c>
    </row>
    <row r="1108" spans="1:1" x14ac:dyDescent="0.2">
      <c r="A1108" s="162" t="s">
        <v>5134</v>
      </c>
    </row>
    <row r="1109" spans="1:1" x14ac:dyDescent="0.2">
      <c r="A1109" s="162" t="s">
        <v>5135</v>
      </c>
    </row>
    <row r="1110" spans="1:1" x14ac:dyDescent="0.2">
      <c r="A1110" s="162" t="s">
        <v>5136</v>
      </c>
    </row>
    <row r="1111" spans="1:1" x14ac:dyDescent="0.2">
      <c r="A1111" s="162" t="s">
        <v>5137</v>
      </c>
    </row>
    <row r="1112" spans="1:1" x14ac:dyDescent="0.2">
      <c r="A1112" s="162" t="s">
        <v>5138</v>
      </c>
    </row>
    <row r="1113" spans="1:1" x14ac:dyDescent="0.2">
      <c r="A1113" s="162" t="s">
        <v>5139</v>
      </c>
    </row>
    <row r="1114" spans="1:1" x14ac:dyDescent="0.2">
      <c r="A1114" s="162" t="s">
        <v>5140</v>
      </c>
    </row>
    <row r="1115" spans="1:1" x14ac:dyDescent="0.2">
      <c r="A1115" s="162" t="s">
        <v>5141</v>
      </c>
    </row>
    <row r="1116" spans="1:1" x14ac:dyDescent="0.2">
      <c r="A1116" s="162" t="s">
        <v>5142</v>
      </c>
    </row>
    <row r="1117" spans="1:1" x14ac:dyDescent="0.2">
      <c r="A1117" s="162" t="s">
        <v>5143</v>
      </c>
    </row>
  </sheetData>
  <mergeCells count="1">
    <mergeCell ref="A3:C3"/>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636B2-487E-4FB6-BC16-1471E0398613}">
  <dimension ref="A1:A936"/>
  <sheetViews>
    <sheetView workbookViewId="0">
      <selection activeCell="A6" sqref="A6"/>
    </sheetView>
  </sheetViews>
  <sheetFormatPr defaultRowHeight="12.75" x14ac:dyDescent="0.2"/>
  <cols>
    <col min="1" max="1" width="53.5703125" style="162" bestFit="1" customWidth="1"/>
    <col min="2" max="16384" width="9.140625" style="162"/>
  </cols>
  <sheetData>
    <row r="1" spans="1:1" x14ac:dyDescent="0.2">
      <c r="A1" s="18"/>
    </row>
    <row r="3" spans="1:1" x14ac:dyDescent="0.2">
      <c r="A3" s="91" t="s">
        <v>3125</v>
      </c>
    </row>
    <row r="4" spans="1:1" x14ac:dyDescent="0.2">
      <c r="A4" s="77" t="str">
        <f>HYPERLINK("#'WMS.Enumerations'!A7","SCC.FailureCodeSeverity")</f>
        <v>SCC.FailureCodeSeverity</v>
      </c>
    </row>
    <row r="5" spans="1:1" x14ac:dyDescent="0.2">
      <c r="A5" s="18" t="str">
        <f>HYPERLINK("#'WMS.Enumerations'!A13","SCC.InspectionType")</f>
        <v>SCC.InspectionType</v>
      </c>
    </row>
    <row r="6" spans="1:1" x14ac:dyDescent="0.2">
      <c r="A6" s="18" t="str">
        <f>HYPERLINK("#'WMS.Enumerations'!A20","SCC.InspectionValueType")</f>
        <v>SCC.InspectionValueType</v>
      </c>
    </row>
    <row r="7" spans="1:1" x14ac:dyDescent="0.2">
      <c r="A7" s="18" t="str">
        <f>HYPERLINK("#'WMS.Enumerations'!A30","SCC.QuantityUOM")</f>
        <v>SCC.QuantityUOM</v>
      </c>
    </row>
    <row r="8" spans="1:1" x14ac:dyDescent="0.2">
      <c r="A8" s="18" t="str">
        <f>HYPERLINK("#'WMS.Enumerations'!A884","SCC.TestResultLevel")</f>
        <v>SCC.TestResultLevel</v>
      </c>
    </row>
    <row r="9" spans="1:1" x14ac:dyDescent="0.2">
      <c r="A9" s="18" t="str">
        <f>HYPERLINK("#'WMS.Enumerations'!A889","SCC.InspectionWorkflowType")</f>
        <v>SCC.InspectionWorkflowType</v>
      </c>
    </row>
    <row r="10" spans="1:1" x14ac:dyDescent="0.2">
      <c r="A10" s="18" t="str">
        <f>HYPERLINK("#'WMS.Enumerations'!A894","SCC.InspectionWorkflowOrganization")</f>
        <v>SCC.InspectionWorkflowOrganization</v>
      </c>
    </row>
    <row r="11" spans="1:1" x14ac:dyDescent="0.2">
      <c r="A11" s="18" t="str">
        <f>HYPERLINK("#'WMS.Enumerations'!A909","SCC.InventoryStatus")</f>
        <v>SCC.InventoryStatus</v>
      </c>
    </row>
    <row r="12" spans="1:1" x14ac:dyDescent="0.2">
      <c r="A12" s="18" t="str">
        <f>HYPERLINK("#'WMS.Enumerations'!A931","SCC.PurposeCode")</f>
        <v>SCC.PurposeCode</v>
      </c>
    </row>
    <row r="13" spans="1:1" x14ac:dyDescent="0.2">
      <c r="A13" s="18" t="str">
        <f>HYPERLINK("#'WMS.Enumerations'!A928","SCC.OwnerCode")</f>
        <v>SCC.OwnerCode</v>
      </c>
    </row>
    <row r="14" spans="1:1" x14ac:dyDescent="0.2">
      <c r="A14" s="18" t="str">
        <f>HYPERLINK("#'WMS.Enumerations'!A934","SCC.ConditionCode")</f>
        <v>SCC.ConditionCode</v>
      </c>
    </row>
    <row r="16" spans="1:1" x14ac:dyDescent="0.2">
      <c r="A16" s="85" t="s">
        <v>5144</v>
      </c>
    </row>
    <row r="17" spans="1:1" x14ac:dyDescent="0.2">
      <c r="A17" s="162" t="s">
        <v>5145</v>
      </c>
    </row>
    <row r="18" spans="1:1" x14ac:dyDescent="0.2">
      <c r="A18" s="162" t="s">
        <v>5146</v>
      </c>
    </row>
    <row r="19" spans="1:1" x14ac:dyDescent="0.2">
      <c r="A19" s="162" t="s">
        <v>5147</v>
      </c>
    </row>
    <row r="20" spans="1:1" x14ac:dyDescent="0.2">
      <c r="A20" s="162" t="s">
        <v>5148</v>
      </c>
    </row>
    <row r="22" spans="1:1" x14ac:dyDescent="0.2">
      <c r="A22" s="85" t="s">
        <v>5149</v>
      </c>
    </row>
    <row r="23" spans="1:1" x14ac:dyDescent="0.2">
      <c r="A23" s="162" t="s">
        <v>5150</v>
      </c>
    </row>
    <row r="24" spans="1:1" x14ac:dyDescent="0.2">
      <c r="A24" s="162" t="s">
        <v>5151</v>
      </c>
    </row>
    <row r="25" spans="1:1" x14ac:dyDescent="0.2">
      <c r="A25" s="162" t="s">
        <v>5152</v>
      </c>
    </row>
    <row r="27" spans="1:1" x14ac:dyDescent="0.2">
      <c r="A27" s="85" t="s">
        <v>5153</v>
      </c>
    </row>
    <row r="28" spans="1:1" x14ac:dyDescent="0.2">
      <c r="A28" s="162" t="s">
        <v>114</v>
      </c>
    </row>
    <row r="29" spans="1:1" x14ac:dyDescent="0.2">
      <c r="A29" s="162" t="s">
        <v>258</v>
      </c>
    </row>
    <row r="30" spans="1:1" x14ac:dyDescent="0.2">
      <c r="A30" s="162" t="s">
        <v>262</v>
      </c>
    </row>
    <row r="31" spans="1:1" x14ac:dyDescent="0.2">
      <c r="A31" s="162" t="s">
        <v>779</v>
      </c>
    </row>
    <row r="32" spans="1:1" x14ac:dyDescent="0.2">
      <c r="A32" s="162" t="s">
        <v>271</v>
      </c>
    </row>
    <row r="33" spans="1:1" x14ac:dyDescent="0.2">
      <c r="A33" s="162" t="s">
        <v>60</v>
      </c>
    </row>
    <row r="34" spans="1:1" x14ac:dyDescent="0.2">
      <c r="A34" s="162" t="s">
        <v>40</v>
      </c>
    </row>
    <row r="35" spans="1:1" x14ac:dyDescent="0.2">
      <c r="A35" s="162" t="s">
        <v>46</v>
      </c>
    </row>
    <row r="37" spans="1:1" x14ac:dyDescent="0.2">
      <c r="A37" s="85" t="s">
        <v>2720</v>
      </c>
    </row>
    <row r="38" spans="1:1" x14ac:dyDescent="0.2">
      <c r="A38" s="162" t="s">
        <v>3132</v>
      </c>
    </row>
    <row r="39" spans="1:1" x14ac:dyDescent="0.2">
      <c r="A39" s="162" t="s">
        <v>3133</v>
      </c>
    </row>
    <row r="40" spans="1:1" x14ac:dyDescent="0.2">
      <c r="A40" s="162" t="s">
        <v>3134</v>
      </c>
    </row>
    <row r="41" spans="1:1" x14ac:dyDescent="0.2">
      <c r="A41" s="162" t="s">
        <v>3135</v>
      </c>
    </row>
    <row r="42" spans="1:1" x14ac:dyDescent="0.2">
      <c r="A42" s="162" t="s">
        <v>3136</v>
      </c>
    </row>
    <row r="43" spans="1:1" x14ac:dyDescent="0.2">
      <c r="A43" s="162" t="s">
        <v>3137</v>
      </c>
    </row>
    <row r="44" spans="1:1" x14ac:dyDescent="0.2">
      <c r="A44" s="162" t="s">
        <v>3138</v>
      </c>
    </row>
    <row r="45" spans="1:1" x14ac:dyDescent="0.2">
      <c r="A45" s="162" t="s">
        <v>3139</v>
      </c>
    </row>
    <row r="46" spans="1:1" x14ac:dyDescent="0.2">
      <c r="A46" s="162" t="s">
        <v>3140</v>
      </c>
    </row>
    <row r="47" spans="1:1" x14ac:dyDescent="0.2">
      <c r="A47" s="162" t="s">
        <v>3141</v>
      </c>
    </row>
    <row r="48" spans="1:1" x14ac:dyDescent="0.2">
      <c r="A48" s="162" t="s">
        <v>3142</v>
      </c>
    </row>
    <row r="49" spans="1:1" x14ac:dyDescent="0.2">
      <c r="A49" s="162" t="s">
        <v>3143</v>
      </c>
    </row>
    <row r="50" spans="1:1" x14ac:dyDescent="0.2">
      <c r="A50" s="162" t="s">
        <v>3144</v>
      </c>
    </row>
    <row r="51" spans="1:1" x14ac:dyDescent="0.2">
      <c r="A51" s="162" t="s">
        <v>3145</v>
      </c>
    </row>
    <row r="52" spans="1:1" x14ac:dyDescent="0.2">
      <c r="A52" s="162" t="s">
        <v>3146</v>
      </c>
    </row>
    <row r="53" spans="1:1" x14ac:dyDescent="0.2">
      <c r="A53" s="162" t="s">
        <v>3147</v>
      </c>
    </row>
    <row r="54" spans="1:1" x14ac:dyDescent="0.2">
      <c r="A54" s="162" t="s">
        <v>3148</v>
      </c>
    </row>
    <row r="55" spans="1:1" x14ac:dyDescent="0.2">
      <c r="A55" s="162" t="s">
        <v>3149</v>
      </c>
    </row>
    <row r="56" spans="1:1" x14ac:dyDescent="0.2">
      <c r="A56" s="162" t="s">
        <v>3150</v>
      </c>
    </row>
    <row r="57" spans="1:1" x14ac:dyDescent="0.2">
      <c r="A57" s="162" t="s">
        <v>3151</v>
      </c>
    </row>
    <row r="58" spans="1:1" x14ac:dyDescent="0.2">
      <c r="A58" s="162" t="s">
        <v>3152</v>
      </c>
    </row>
    <row r="59" spans="1:1" x14ac:dyDescent="0.2">
      <c r="A59" s="162" t="s">
        <v>3153</v>
      </c>
    </row>
    <row r="60" spans="1:1" x14ac:dyDescent="0.2">
      <c r="A60" s="162" t="s">
        <v>3154</v>
      </c>
    </row>
    <row r="61" spans="1:1" x14ac:dyDescent="0.2">
      <c r="A61" s="162" t="s">
        <v>3155</v>
      </c>
    </row>
    <row r="62" spans="1:1" x14ac:dyDescent="0.2">
      <c r="A62" s="162" t="s">
        <v>3156</v>
      </c>
    </row>
    <row r="63" spans="1:1" x14ac:dyDescent="0.2">
      <c r="A63" s="162" t="s">
        <v>3157</v>
      </c>
    </row>
    <row r="64" spans="1:1" x14ac:dyDescent="0.2">
      <c r="A64" s="162" t="s">
        <v>3158</v>
      </c>
    </row>
    <row r="65" spans="1:1" x14ac:dyDescent="0.2">
      <c r="A65" s="162" t="s">
        <v>3159</v>
      </c>
    </row>
    <row r="66" spans="1:1" x14ac:dyDescent="0.2">
      <c r="A66" s="162" t="s">
        <v>3160</v>
      </c>
    </row>
    <row r="67" spans="1:1" x14ac:dyDescent="0.2">
      <c r="A67" s="162" t="s">
        <v>3161</v>
      </c>
    </row>
    <row r="68" spans="1:1" x14ac:dyDescent="0.2">
      <c r="A68" s="162" t="s">
        <v>3162</v>
      </c>
    </row>
    <row r="69" spans="1:1" x14ac:dyDescent="0.2">
      <c r="A69" s="162" t="s">
        <v>3163</v>
      </c>
    </row>
    <row r="70" spans="1:1" x14ac:dyDescent="0.2">
      <c r="A70" s="162" t="s">
        <v>3164</v>
      </c>
    </row>
    <row r="71" spans="1:1" x14ac:dyDescent="0.2">
      <c r="A71" s="162" t="s">
        <v>3165</v>
      </c>
    </row>
    <row r="72" spans="1:1" x14ac:dyDescent="0.2">
      <c r="A72" s="162" t="s">
        <v>3166</v>
      </c>
    </row>
    <row r="73" spans="1:1" x14ac:dyDescent="0.2">
      <c r="A73" s="162" t="s">
        <v>3167</v>
      </c>
    </row>
    <row r="74" spans="1:1" x14ac:dyDescent="0.2">
      <c r="A74" s="162" t="s">
        <v>3168</v>
      </c>
    </row>
    <row r="75" spans="1:1" x14ac:dyDescent="0.2">
      <c r="A75" s="162" t="s">
        <v>3169</v>
      </c>
    </row>
    <row r="76" spans="1:1" x14ac:dyDescent="0.2">
      <c r="A76" s="162" t="s">
        <v>3170</v>
      </c>
    </row>
    <row r="77" spans="1:1" x14ac:dyDescent="0.2">
      <c r="A77" s="162" t="s">
        <v>3171</v>
      </c>
    </row>
    <row r="78" spans="1:1" x14ac:dyDescent="0.2">
      <c r="A78" s="162" t="s">
        <v>3172</v>
      </c>
    </row>
    <row r="79" spans="1:1" x14ac:dyDescent="0.2">
      <c r="A79" s="162" t="s">
        <v>3173</v>
      </c>
    </row>
    <row r="80" spans="1:1" x14ac:dyDescent="0.2">
      <c r="A80" s="162" t="s">
        <v>3174</v>
      </c>
    </row>
    <row r="81" spans="1:1" x14ac:dyDescent="0.2">
      <c r="A81" s="162" t="s">
        <v>3175</v>
      </c>
    </row>
    <row r="82" spans="1:1" x14ac:dyDescent="0.2">
      <c r="A82" s="162" t="s">
        <v>3176</v>
      </c>
    </row>
    <row r="83" spans="1:1" x14ac:dyDescent="0.2">
      <c r="A83" s="162" t="s">
        <v>3177</v>
      </c>
    </row>
    <row r="84" spans="1:1" x14ac:dyDescent="0.2">
      <c r="A84" s="162" t="s">
        <v>3178</v>
      </c>
    </row>
    <row r="85" spans="1:1" x14ac:dyDescent="0.2">
      <c r="A85" s="162" t="s">
        <v>3179</v>
      </c>
    </row>
    <row r="86" spans="1:1" x14ac:dyDescent="0.2">
      <c r="A86" s="162" t="s">
        <v>3180</v>
      </c>
    </row>
    <row r="87" spans="1:1" x14ac:dyDescent="0.2">
      <c r="A87" s="162" t="s">
        <v>3181</v>
      </c>
    </row>
    <row r="88" spans="1:1" x14ac:dyDescent="0.2">
      <c r="A88" s="162" t="s">
        <v>3182</v>
      </c>
    </row>
    <row r="89" spans="1:1" x14ac:dyDescent="0.2">
      <c r="A89" s="162" t="s">
        <v>3183</v>
      </c>
    </row>
    <row r="90" spans="1:1" x14ac:dyDescent="0.2">
      <c r="A90" s="162" t="s">
        <v>3184</v>
      </c>
    </row>
    <row r="91" spans="1:1" x14ac:dyDescent="0.2">
      <c r="A91" s="162" t="s">
        <v>3185</v>
      </c>
    </row>
    <row r="92" spans="1:1" x14ac:dyDescent="0.2">
      <c r="A92" s="162" t="s">
        <v>3186</v>
      </c>
    </row>
    <row r="93" spans="1:1" x14ac:dyDescent="0.2">
      <c r="A93" s="162" t="s">
        <v>3187</v>
      </c>
    </row>
    <row r="94" spans="1:1" x14ac:dyDescent="0.2">
      <c r="A94" s="162" t="s">
        <v>3188</v>
      </c>
    </row>
    <row r="95" spans="1:1" x14ac:dyDescent="0.2">
      <c r="A95" s="162" t="s">
        <v>3189</v>
      </c>
    </row>
    <row r="96" spans="1:1" x14ac:dyDescent="0.2">
      <c r="A96" s="162" t="s">
        <v>3190</v>
      </c>
    </row>
    <row r="97" spans="1:1" x14ac:dyDescent="0.2">
      <c r="A97" s="162" t="s">
        <v>3191</v>
      </c>
    </row>
    <row r="98" spans="1:1" x14ac:dyDescent="0.2">
      <c r="A98" s="162" t="s">
        <v>3192</v>
      </c>
    </row>
    <row r="99" spans="1:1" x14ac:dyDescent="0.2">
      <c r="A99" s="162" t="s">
        <v>3193</v>
      </c>
    </row>
    <row r="100" spans="1:1" x14ac:dyDescent="0.2">
      <c r="A100" s="162" t="s">
        <v>3194</v>
      </c>
    </row>
    <row r="101" spans="1:1" x14ac:dyDescent="0.2">
      <c r="A101" s="162" t="s">
        <v>3195</v>
      </c>
    </row>
    <row r="102" spans="1:1" x14ac:dyDescent="0.2">
      <c r="A102" s="162" t="s">
        <v>3196</v>
      </c>
    </row>
    <row r="103" spans="1:1" x14ac:dyDescent="0.2">
      <c r="A103" s="162" t="s">
        <v>3197</v>
      </c>
    </row>
    <row r="104" spans="1:1" x14ac:dyDescent="0.2">
      <c r="A104" s="162" t="s">
        <v>3198</v>
      </c>
    </row>
    <row r="105" spans="1:1" x14ac:dyDescent="0.2">
      <c r="A105" s="162" t="s">
        <v>3199</v>
      </c>
    </row>
    <row r="106" spans="1:1" x14ac:dyDescent="0.2">
      <c r="A106" s="162" t="s">
        <v>3200</v>
      </c>
    </row>
    <row r="107" spans="1:1" x14ac:dyDescent="0.2">
      <c r="A107" s="162" t="s">
        <v>3201</v>
      </c>
    </row>
    <row r="108" spans="1:1" x14ac:dyDescent="0.2">
      <c r="A108" s="162" t="s">
        <v>3202</v>
      </c>
    </row>
    <row r="109" spans="1:1" x14ac:dyDescent="0.2">
      <c r="A109" s="162" t="s">
        <v>3203</v>
      </c>
    </row>
    <row r="110" spans="1:1" x14ac:dyDescent="0.2">
      <c r="A110" s="162" t="s">
        <v>3204</v>
      </c>
    </row>
    <row r="111" spans="1:1" x14ac:dyDescent="0.2">
      <c r="A111" s="162" t="s">
        <v>3205</v>
      </c>
    </row>
    <row r="112" spans="1:1" x14ac:dyDescent="0.2">
      <c r="A112" s="162" t="s">
        <v>3206</v>
      </c>
    </row>
    <row r="113" spans="1:1" x14ac:dyDescent="0.2">
      <c r="A113" s="162" t="s">
        <v>3207</v>
      </c>
    </row>
    <row r="114" spans="1:1" x14ac:dyDescent="0.2">
      <c r="A114" s="162" t="s">
        <v>3208</v>
      </c>
    </row>
    <row r="115" spans="1:1" x14ac:dyDescent="0.2">
      <c r="A115" s="162" t="s">
        <v>3209</v>
      </c>
    </row>
    <row r="116" spans="1:1" x14ac:dyDescent="0.2">
      <c r="A116" s="162" t="s">
        <v>3210</v>
      </c>
    </row>
    <row r="117" spans="1:1" x14ac:dyDescent="0.2">
      <c r="A117" s="162" t="s">
        <v>3211</v>
      </c>
    </row>
    <row r="118" spans="1:1" x14ac:dyDescent="0.2">
      <c r="A118" s="162" t="s">
        <v>3212</v>
      </c>
    </row>
    <row r="119" spans="1:1" x14ac:dyDescent="0.2">
      <c r="A119" s="162" t="s">
        <v>3213</v>
      </c>
    </row>
    <row r="120" spans="1:1" x14ac:dyDescent="0.2">
      <c r="A120" s="162" t="s">
        <v>3214</v>
      </c>
    </row>
    <row r="121" spans="1:1" x14ac:dyDescent="0.2">
      <c r="A121" s="162" t="s">
        <v>3215</v>
      </c>
    </row>
    <row r="122" spans="1:1" x14ac:dyDescent="0.2">
      <c r="A122" s="162" t="s">
        <v>3216</v>
      </c>
    </row>
    <row r="123" spans="1:1" x14ac:dyDescent="0.2">
      <c r="A123" s="162" t="s">
        <v>3217</v>
      </c>
    </row>
    <row r="124" spans="1:1" x14ac:dyDescent="0.2">
      <c r="A124" s="162" t="s">
        <v>3218</v>
      </c>
    </row>
    <row r="125" spans="1:1" x14ac:dyDescent="0.2">
      <c r="A125" s="162" t="s">
        <v>3219</v>
      </c>
    </row>
    <row r="126" spans="1:1" x14ac:dyDescent="0.2">
      <c r="A126" s="162" t="s">
        <v>3220</v>
      </c>
    </row>
    <row r="127" spans="1:1" x14ac:dyDescent="0.2">
      <c r="A127" s="162" t="s">
        <v>3221</v>
      </c>
    </row>
    <row r="128" spans="1:1" x14ac:dyDescent="0.2">
      <c r="A128" s="162" t="s">
        <v>3222</v>
      </c>
    </row>
    <row r="129" spans="1:1" x14ac:dyDescent="0.2">
      <c r="A129" s="162" t="s">
        <v>3223</v>
      </c>
    </row>
    <row r="130" spans="1:1" x14ac:dyDescent="0.2">
      <c r="A130" s="162" t="s">
        <v>3224</v>
      </c>
    </row>
    <row r="131" spans="1:1" x14ac:dyDescent="0.2">
      <c r="A131" s="162" t="s">
        <v>3225</v>
      </c>
    </row>
    <row r="132" spans="1:1" x14ac:dyDescent="0.2">
      <c r="A132" s="162" t="s">
        <v>3226</v>
      </c>
    </row>
    <row r="133" spans="1:1" x14ac:dyDescent="0.2">
      <c r="A133" s="162" t="s">
        <v>3227</v>
      </c>
    </row>
    <row r="134" spans="1:1" x14ac:dyDescent="0.2">
      <c r="A134" s="162" t="s">
        <v>3228</v>
      </c>
    </row>
    <row r="135" spans="1:1" x14ac:dyDescent="0.2">
      <c r="A135" s="162" t="s">
        <v>3229</v>
      </c>
    </row>
    <row r="136" spans="1:1" x14ac:dyDescent="0.2">
      <c r="A136" s="162" t="s">
        <v>3230</v>
      </c>
    </row>
    <row r="137" spans="1:1" x14ac:dyDescent="0.2">
      <c r="A137" s="162" t="s">
        <v>3231</v>
      </c>
    </row>
    <row r="138" spans="1:1" x14ac:dyDescent="0.2">
      <c r="A138" s="162" t="s">
        <v>3232</v>
      </c>
    </row>
    <row r="139" spans="1:1" x14ac:dyDescent="0.2">
      <c r="A139" s="162" t="s">
        <v>3233</v>
      </c>
    </row>
    <row r="140" spans="1:1" x14ac:dyDescent="0.2">
      <c r="A140" s="162" t="s">
        <v>3234</v>
      </c>
    </row>
    <row r="141" spans="1:1" x14ac:dyDescent="0.2">
      <c r="A141" s="162" t="s">
        <v>3235</v>
      </c>
    </row>
    <row r="142" spans="1:1" x14ac:dyDescent="0.2">
      <c r="A142" s="162" t="s">
        <v>3236</v>
      </c>
    </row>
    <row r="143" spans="1:1" x14ac:dyDescent="0.2">
      <c r="A143" s="162" t="s">
        <v>3237</v>
      </c>
    </row>
    <row r="144" spans="1:1" x14ac:dyDescent="0.2">
      <c r="A144" s="162" t="s">
        <v>3238</v>
      </c>
    </row>
    <row r="145" spans="1:1" x14ac:dyDescent="0.2">
      <c r="A145" s="162" t="s">
        <v>3239</v>
      </c>
    </row>
    <row r="146" spans="1:1" x14ac:dyDescent="0.2">
      <c r="A146" s="162" t="s">
        <v>3240</v>
      </c>
    </row>
    <row r="147" spans="1:1" x14ac:dyDescent="0.2">
      <c r="A147" s="162" t="s">
        <v>3241</v>
      </c>
    </row>
    <row r="148" spans="1:1" x14ac:dyDescent="0.2">
      <c r="A148" s="162" t="s">
        <v>3242</v>
      </c>
    </row>
    <row r="149" spans="1:1" x14ac:dyDescent="0.2">
      <c r="A149" s="162" t="s">
        <v>3243</v>
      </c>
    </row>
    <row r="150" spans="1:1" x14ac:dyDescent="0.2">
      <c r="A150" s="162" t="s">
        <v>3244</v>
      </c>
    </row>
    <row r="151" spans="1:1" x14ac:dyDescent="0.2">
      <c r="A151" s="162" t="s">
        <v>3245</v>
      </c>
    </row>
    <row r="152" spans="1:1" x14ac:dyDescent="0.2">
      <c r="A152" s="162" t="s">
        <v>3246</v>
      </c>
    </row>
    <row r="153" spans="1:1" x14ac:dyDescent="0.2">
      <c r="A153" s="162" t="s">
        <v>3247</v>
      </c>
    </row>
    <row r="154" spans="1:1" x14ac:dyDescent="0.2">
      <c r="A154" s="162" t="s">
        <v>3248</v>
      </c>
    </row>
    <row r="155" spans="1:1" x14ac:dyDescent="0.2">
      <c r="A155" s="162" t="s">
        <v>3249</v>
      </c>
    </row>
    <row r="156" spans="1:1" x14ac:dyDescent="0.2">
      <c r="A156" s="162" t="s">
        <v>3250</v>
      </c>
    </row>
    <row r="157" spans="1:1" x14ac:dyDescent="0.2">
      <c r="A157" s="162" t="s">
        <v>3251</v>
      </c>
    </row>
    <row r="158" spans="1:1" x14ac:dyDescent="0.2">
      <c r="A158" s="162" t="s">
        <v>3252</v>
      </c>
    </row>
    <row r="159" spans="1:1" x14ac:dyDescent="0.2">
      <c r="A159" s="162" t="s">
        <v>3253</v>
      </c>
    </row>
    <row r="160" spans="1:1" x14ac:dyDescent="0.2">
      <c r="A160" s="162" t="s">
        <v>3254</v>
      </c>
    </row>
    <row r="161" spans="1:1" x14ac:dyDescent="0.2">
      <c r="A161" s="162" t="s">
        <v>3255</v>
      </c>
    </row>
    <row r="162" spans="1:1" x14ac:dyDescent="0.2">
      <c r="A162" s="162" t="s">
        <v>3256</v>
      </c>
    </row>
    <row r="163" spans="1:1" x14ac:dyDescent="0.2">
      <c r="A163" s="162" t="s">
        <v>3257</v>
      </c>
    </row>
    <row r="164" spans="1:1" x14ac:dyDescent="0.2">
      <c r="A164" s="162" t="s">
        <v>3258</v>
      </c>
    </row>
    <row r="165" spans="1:1" x14ac:dyDescent="0.2">
      <c r="A165" s="162" t="s">
        <v>3259</v>
      </c>
    </row>
    <row r="166" spans="1:1" x14ac:dyDescent="0.2">
      <c r="A166" s="162" t="s">
        <v>3260</v>
      </c>
    </row>
    <row r="167" spans="1:1" x14ac:dyDescent="0.2">
      <c r="A167" s="162" t="s">
        <v>3261</v>
      </c>
    </row>
    <row r="168" spans="1:1" x14ac:dyDescent="0.2">
      <c r="A168" s="162" t="s">
        <v>3262</v>
      </c>
    </row>
    <row r="169" spans="1:1" x14ac:dyDescent="0.2">
      <c r="A169" s="162" t="s">
        <v>3263</v>
      </c>
    </row>
    <row r="170" spans="1:1" x14ac:dyDescent="0.2">
      <c r="A170" s="162" t="s">
        <v>3264</v>
      </c>
    </row>
    <row r="171" spans="1:1" x14ac:dyDescent="0.2">
      <c r="A171" s="162" t="s">
        <v>3265</v>
      </c>
    </row>
    <row r="172" spans="1:1" x14ac:dyDescent="0.2">
      <c r="A172" s="162" t="s">
        <v>3266</v>
      </c>
    </row>
    <row r="173" spans="1:1" x14ac:dyDescent="0.2">
      <c r="A173" s="162" t="s">
        <v>3267</v>
      </c>
    </row>
    <row r="174" spans="1:1" x14ac:dyDescent="0.2">
      <c r="A174" s="162" t="s">
        <v>3268</v>
      </c>
    </row>
    <row r="175" spans="1:1" x14ac:dyDescent="0.2">
      <c r="A175" s="162" t="s">
        <v>3269</v>
      </c>
    </row>
    <row r="176" spans="1:1" x14ac:dyDescent="0.2">
      <c r="A176" s="162" t="s">
        <v>3270</v>
      </c>
    </row>
    <row r="177" spans="1:1" x14ac:dyDescent="0.2">
      <c r="A177" s="162" t="s">
        <v>3271</v>
      </c>
    </row>
    <row r="178" spans="1:1" x14ac:dyDescent="0.2">
      <c r="A178" s="162" t="s">
        <v>3272</v>
      </c>
    </row>
    <row r="179" spans="1:1" x14ac:dyDescent="0.2">
      <c r="A179" s="162" t="s">
        <v>3273</v>
      </c>
    </row>
    <row r="180" spans="1:1" x14ac:dyDescent="0.2">
      <c r="A180" s="162" t="s">
        <v>3274</v>
      </c>
    </row>
    <row r="181" spans="1:1" x14ac:dyDescent="0.2">
      <c r="A181" s="162" t="s">
        <v>3275</v>
      </c>
    </row>
    <row r="182" spans="1:1" x14ac:dyDescent="0.2">
      <c r="A182" s="162" t="s">
        <v>3276</v>
      </c>
    </row>
    <row r="183" spans="1:1" x14ac:dyDescent="0.2">
      <c r="A183" s="162" t="s">
        <v>3277</v>
      </c>
    </row>
    <row r="184" spans="1:1" x14ac:dyDescent="0.2">
      <c r="A184" s="162" t="s">
        <v>3278</v>
      </c>
    </row>
    <row r="185" spans="1:1" x14ac:dyDescent="0.2">
      <c r="A185" s="162" t="s">
        <v>3279</v>
      </c>
    </row>
    <row r="186" spans="1:1" x14ac:dyDescent="0.2">
      <c r="A186" s="162" t="s">
        <v>3280</v>
      </c>
    </row>
    <row r="187" spans="1:1" x14ac:dyDescent="0.2">
      <c r="A187" s="162" t="s">
        <v>3281</v>
      </c>
    </row>
    <row r="188" spans="1:1" x14ac:dyDescent="0.2">
      <c r="A188" s="162" t="s">
        <v>3282</v>
      </c>
    </row>
    <row r="189" spans="1:1" x14ac:dyDescent="0.2">
      <c r="A189" s="162" t="s">
        <v>3283</v>
      </c>
    </row>
    <row r="190" spans="1:1" x14ac:dyDescent="0.2">
      <c r="A190" s="162" t="s">
        <v>3284</v>
      </c>
    </row>
    <row r="191" spans="1:1" x14ac:dyDescent="0.2">
      <c r="A191" s="162" t="s">
        <v>3285</v>
      </c>
    </row>
    <row r="192" spans="1:1" x14ac:dyDescent="0.2">
      <c r="A192" s="162" t="s">
        <v>3286</v>
      </c>
    </row>
    <row r="193" spans="1:1" x14ac:dyDescent="0.2">
      <c r="A193" s="162" t="s">
        <v>3287</v>
      </c>
    </row>
    <row r="194" spans="1:1" x14ac:dyDescent="0.2">
      <c r="A194" s="162" t="s">
        <v>3288</v>
      </c>
    </row>
    <row r="195" spans="1:1" x14ac:dyDescent="0.2">
      <c r="A195" s="162" t="s">
        <v>3289</v>
      </c>
    </row>
    <row r="196" spans="1:1" x14ac:dyDescent="0.2">
      <c r="A196" s="162" t="s">
        <v>3290</v>
      </c>
    </row>
    <row r="197" spans="1:1" x14ac:dyDescent="0.2">
      <c r="A197" s="162" t="s">
        <v>3291</v>
      </c>
    </row>
    <row r="198" spans="1:1" x14ac:dyDescent="0.2">
      <c r="A198" s="162" t="s">
        <v>3292</v>
      </c>
    </row>
    <row r="199" spans="1:1" x14ac:dyDescent="0.2">
      <c r="A199" s="162" t="s">
        <v>3293</v>
      </c>
    </row>
    <row r="200" spans="1:1" x14ac:dyDescent="0.2">
      <c r="A200" s="162" t="s">
        <v>3294</v>
      </c>
    </row>
    <row r="201" spans="1:1" x14ac:dyDescent="0.2">
      <c r="A201" s="162" t="s">
        <v>3295</v>
      </c>
    </row>
    <row r="202" spans="1:1" x14ac:dyDescent="0.2">
      <c r="A202" s="162" t="s">
        <v>3296</v>
      </c>
    </row>
    <row r="203" spans="1:1" x14ac:dyDescent="0.2">
      <c r="A203" s="162" t="s">
        <v>3297</v>
      </c>
    </row>
    <row r="204" spans="1:1" x14ac:dyDescent="0.2">
      <c r="A204" s="162" t="s">
        <v>3298</v>
      </c>
    </row>
    <row r="205" spans="1:1" x14ac:dyDescent="0.2">
      <c r="A205" s="162" t="s">
        <v>3299</v>
      </c>
    </row>
    <row r="206" spans="1:1" x14ac:dyDescent="0.2">
      <c r="A206" s="162" t="s">
        <v>3300</v>
      </c>
    </row>
    <row r="207" spans="1:1" x14ac:dyDescent="0.2">
      <c r="A207" s="162" t="s">
        <v>3301</v>
      </c>
    </row>
    <row r="208" spans="1:1" x14ac:dyDescent="0.2">
      <c r="A208" s="162" t="s">
        <v>3302</v>
      </c>
    </row>
    <row r="209" spans="1:1" x14ac:dyDescent="0.2">
      <c r="A209" s="162" t="s">
        <v>3303</v>
      </c>
    </row>
    <row r="210" spans="1:1" x14ac:dyDescent="0.2">
      <c r="A210" s="162" t="s">
        <v>3304</v>
      </c>
    </row>
    <row r="211" spans="1:1" x14ac:dyDescent="0.2">
      <c r="A211" s="162" t="s">
        <v>3305</v>
      </c>
    </row>
    <row r="212" spans="1:1" x14ac:dyDescent="0.2">
      <c r="A212" s="162" t="s">
        <v>3306</v>
      </c>
    </row>
    <row r="213" spans="1:1" x14ac:dyDescent="0.2">
      <c r="A213" s="162" t="s">
        <v>3307</v>
      </c>
    </row>
    <row r="214" spans="1:1" x14ac:dyDescent="0.2">
      <c r="A214" s="162" t="s">
        <v>3308</v>
      </c>
    </row>
    <row r="215" spans="1:1" x14ac:dyDescent="0.2">
      <c r="A215" s="162" t="s">
        <v>3309</v>
      </c>
    </row>
    <row r="216" spans="1:1" x14ac:dyDescent="0.2">
      <c r="A216" s="162" t="s">
        <v>3310</v>
      </c>
    </row>
    <row r="217" spans="1:1" x14ac:dyDescent="0.2">
      <c r="A217" s="162" t="s">
        <v>3311</v>
      </c>
    </row>
    <row r="218" spans="1:1" x14ac:dyDescent="0.2">
      <c r="A218" s="162" t="s">
        <v>3312</v>
      </c>
    </row>
    <row r="219" spans="1:1" x14ac:dyDescent="0.2">
      <c r="A219" s="162" t="s">
        <v>3313</v>
      </c>
    </row>
    <row r="220" spans="1:1" x14ac:dyDescent="0.2">
      <c r="A220" s="162" t="s">
        <v>3314</v>
      </c>
    </row>
    <row r="221" spans="1:1" x14ac:dyDescent="0.2">
      <c r="A221" s="162" t="s">
        <v>3315</v>
      </c>
    </row>
    <row r="222" spans="1:1" x14ac:dyDescent="0.2">
      <c r="A222" s="162" t="s">
        <v>3316</v>
      </c>
    </row>
    <row r="223" spans="1:1" x14ac:dyDescent="0.2">
      <c r="A223" s="162" t="s">
        <v>3317</v>
      </c>
    </row>
    <row r="224" spans="1:1" x14ac:dyDescent="0.2">
      <c r="A224" s="162" t="s">
        <v>3318</v>
      </c>
    </row>
    <row r="225" spans="1:1" x14ac:dyDescent="0.2">
      <c r="A225" s="162" t="s">
        <v>3319</v>
      </c>
    </row>
    <row r="226" spans="1:1" x14ac:dyDescent="0.2">
      <c r="A226" s="162" t="s">
        <v>3320</v>
      </c>
    </row>
    <row r="227" spans="1:1" x14ac:dyDescent="0.2">
      <c r="A227" s="162" t="s">
        <v>3321</v>
      </c>
    </row>
    <row r="228" spans="1:1" x14ac:dyDescent="0.2">
      <c r="A228" s="162" t="s">
        <v>3322</v>
      </c>
    </row>
    <row r="229" spans="1:1" x14ac:dyDescent="0.2">
      <c r="A229" s="162" t="s">
        <v>3323</v>
      </c>
    </row>
    <row r="230" spans="1:1" x14ac:dyDescent="0.2">
      <c r="A230" s="162" t="s">
        <v>3324</v>
      </c>
    </row>
    <row r="231" spans="1:1" x14ac:dyDescent="0.2">
      <c r="A231" s="162" t="s">
        <v>3325</v>
      </c>
    </row>
    <row r="232" spans="1:1" x14ac:dyDescent="0.2">
      <c r="A232" s="162" t="s">
        <v>3326</v>
      </c>
    </row>
    <row r="233" spans="1:1" x14ac:dyDescent="0.2">
      <c r="A233" s="162" t="s">
        <v>3327</v>
      </c>
    </row>
    <row r="234" spans="1:1" x14ac:dyDescent="0.2">
      <c r="A234" s="162" t="s">
        <v>3328</v>
      </c>
    </row>
    <row r="235" spans="1:1" x14ac:dyDescent="0.2">
      <c r="A235" s="162" t="s">
        <v>3329</v>
      </c>
    </row>
    <row r="236" spans="1:1" x14ac:dyDescent="0.2">
      <c r="A236" s="162" t="s">
        <v>3330</v>
      </c>
    </row>
    <row r="237" spans="1:1" x14ac:dyDescent="0.2">
      <c r="A237" s="162" t="s">
        <v>3331</v>
      </c>
    </row>
    <row r="238" spans="1:1" x14ac:dyDescent="0.2">
      <c r="A238" s="162" t="s">
        <v>3332</v>
      </c>
    </row>
    <row r="239" spans="1:1" x14ac:dyDescent="0.2">
      <c r="A239" s="162" t="s">
        <v>3333</v>
      </c>
    </row>
    <row r="240" spans="1:1" x14ac:dyDescent="0.2">
      <c r="A240" s="162" t="s">
        <v>3334</v>
      </c>
    </row>
    <row r="241" spans="1:1" x14ac:dyDescent="0.2">
      <c r="A241" s="162" t="s">
        <v>3335</v>
      </c>
    </row>
    <row r="242" spans="1:1" x14ac:dyDescent="0.2">
      <c r="A242" s="162" t="s">
        <v>3336</v>
      </c>
    </row>
    <row r="243" spans="1:1" x14ac:dyDescent="0.2">
      <c r="A243" s="162" t="s">
        <v>3337</v>
      </c>
    </row>
    <row r="244" spans="1:1" x14ac:dyDescent="0.2">
      <c r="A244" s="162" t="s">
        <v>3338</v>
      </c>
    </row>
    <row r="245" spans="1:1" x14ac:dyDescent="0.2">
      <c r="A245" s="162" t="s">
        <v>3339</v>
      </c>
    </row>
    <row r="246" spans="1:1" x14ac:dyDescent="0.2">
      <c r="A246" s="162" t="s">
        <v>3340</v>
      </c>
    </row>
    <row r="247" spans="1:1" x14ac:dyDescent="0.2">
      <c r="A247" s="162" t="s">
        <v>3341</v>
      </c>
    </row>
    <row r="248" spans="1:1" x14ac:dyDescent="0.2">
      <c r="A248" s="162" t="s">
        <v>3342</v>
      </c>
    </row>
    <row r="249" spans="1:1" x14ac:dyDescent="0.2">
      <c r="A249" s="162" t="s">
        <v>3343</v>
      </c>
    </row>
    <row r="250" spans="1:1" x14ac:dyDescent="0.2">
      <c r="A250" s="162" t="s">
        <v>3344</v>
      </c>
    </row>
    <row r="251" spans="1:1" x14ac:dyDescent="0.2">
      <c r="A251" s="162" t="s">
        <v>3345</v>
      </c>
    </row>
    <row r="252" spans="1:1" x14ac:dyDescent="0.2">
      <c r="A252" s="162" t="s">
        <v>3346</v>
      </c>
    </row>
    <row r="253" spans="1:1" x14ac:dyDescent="0.2">
      <c r="A253" s="162" t="s">
        <v>3347</v>
      </c>
    </row>
    <row r="254" spans="1:1" x14ac:dyDescent="0.2">
      <c r="A254" s="162" t="s">
        <v>498</v>
      </c>
    </row>
    <row r="255" spans="1:1" x14ac:dyDescent="0.2">
      <c r="A255" s="162" t="s">
        <v>3348</v>
      </c>
    </row>
    <row r="256" spans="1:1" x14ac:dyDescent="0.2">
      <c r="A256" s="162" t="s">
        <v>3349</v>
      </c>
    </row>
    <row r="257" spans="1:1" x14ac:dyDescent="0.2">
      <c r="A257" s="162" t="s">
        <v>3350</v>
      </c>
    </row>
    <row r="258" spans="1:1" x14ac:dyDescent="0.2">
      <c r="A258" s="162" t="s">
        <v>3351</v>
      </c>
    </row>
    <row r="259" spans="1:1" x14ac:dyDescent="0.2">
      <c r="A259" s="162" t="s">
        <v>3352</v>
      </c>
    </row>
    <row r="260" spans="1:1" x14ac:dyDescent="0.2">
      <c r="A260" s="162" t="s">
        <v>3353</v>
      </c>
    </row>
    <row r="261" spans="1:1" x14ac:dyDescent="0.2">
      <c r="A261" s="162" t="s">
        <v>3354</v>
      </c>
    </row>
    <row r="262" spans="1:1" x14ac:dyDescent="0.2">
      <c r="A262" s="162" t="s">
        <v>3355</v>
      </c>
    </row>
    <row r="263" spans="1:1" x14ac:dyDescent="0.2">
      <c r="A263" s="162" t="s">
        <v>3356</v>
      </c>
    </row>
    <row r="264" spans="1:1" x14ac:dyDescent="0.2">
      <c r="A264" s="162" t="s">
        <v>3357</v>
      </c>
    </row>
    <row r="265" spans="1:1" x14ac:dyDescent="0.2">
      <c r="A265" s="162" t="s">
        <v>3358</v>
      </c>
    </row>
    <row r="266" spans="1:1" x14ac:dyDescent="0.2">
      <c r="A266" s="162" t="s">
        <v>3359</v>
      </c>
    </row>
    <row r="267" spans="1:1" x14ac:dyDescent="0.2">
      <c r="A267" s="162" t="s">
        <v>3360</v>
      </c>
    </row>
    <row r="268" spans="1:1" x14ac:dyDescent="0.2">
      <c r="A268" s="162" t="s">
        <v>3361</v>
      </c>
    </row>
    <row r="269" spans="1:1" x14ac:dyDescent="0.2">
      <c r="A269" s="162" t="s">
        <v>3362</v>
      </c>
    </row>
    <row r="270" spans="1:1" x14ac:dyDescent="0.2">
      <c r="A270" s="162" t="s">
        <v>3363</v>
      </c>
    </row>
    <row r="271" spans="1:1" x14ac:dyDescent="0.2">
      <c r="A271" s="162" t="s">
        <v>3364</v>
      </c>
    </row>
    <row r="272" spans="1:1" x14ac:dyDescent="0.2">
      <c r="A272" s="162" t="s">
        <v>3365</v>
      </c>
    </row>
    <row r="273" spans="1:1" x14ac:dyDescent="0.2">
      <c r="A273" s="162" t="s">
        <v>3366</v>
      </c>
    </row>
    <row r="274" spans="1:1" x14ac:dyDescent="0.2">
      <c r="A274" s="162" t="s">
        <v>3367</v>
      </c>
    </row>
    <row r="275" spans="1:1" x14ac:dyDescent="0.2">
      <c r="A275" s="162" t="s">
        <v>3368</v>
      </c>
    </row>
    <row r="276" spans="1:1" x14ac:dyDescent="0.2">
      <c r="A276" s="162" t="s">
        <v>3369</v>
      </c>
    </row>
    <row r="277" spans="1:1" x14ac:dyDescent="0.2">
      <c r="A277" s="162" t="s">
        <v>3370</v>
      </c>
    </row>
    <row r="278" spans="1:1" x14ac:dyDescent="0.2">
      <c r="A278" s="162" t="s">
        <v>3371</v>
      </c>
    </row>
    <row r="279" spans="1:1" x14ac:dyDescent="0.2">
      <c r="A279" s="162" t="s">
        <v>3372</v>
      </c>
    </row>
    <row r="280" spans="1:1" x14ac:dyDescent="0.2">
      <c r="A280" s="162" t="s">
        <v>3373</v>
      </c>
    </row>
    <row r="281" spans="1:1" x14ac:dyDescent="0.2">
      <c r="A281" s="162" t="s">
        <v>3374</v>
      </c>
    </row>
    <row r="282" spans="1:1" x14ac:dyDescent="0.2">
      <c r="A282" s="162" t="s">
        <v>3375</v>
      </c>
    </row>
    <row r="283" spans="1:1" x14ac:dyDescent="0.2">
      <c r="A283" s="162" t="s">
        <v>3376</v>
      </c>
    </row>
    <row r="284" spans="1:1" x14ac:dyDescent="0.2">
      <c r="A284" s="162" t="s">
        <v>3377</v>
      </c>
    </row>
    <row r="285" spans="1:1" x14ac:dyDescent="0.2">
      <c r="A285" s="162" t="s">
        <v>3378</v>
      </c>
    </row>
    <row r="286" spans="1:1" x14ac:dyDescent="0.2">
      <c r="A286" s="162" t="s">
        <v>3379</v>
      </c>
    </row>
    <row r="287" spans="1:1" x14ac:dyDescent="0.2">
      <c r="A287" s="162" t="s">
        <v>3380</v>
      </c>
    </row>
    <row r="288" spans="1:1" x14ac:dyDescent="0.2">
      <c r="A288" s="162" t="s">
        <v>3381</v>
      </c>
    </row>
    <row r="289" spans="1:1" x14ac:dyDescent="0.2">
      <c r="A289" s="162" t="s">
        <v>3382</v>
      </c>
    </row>
    <row r="290" spans="1:1" x14ac:dyDescent="0.2">
      <c r="A290" s="162" t="s">
        <v>3383</v>
      </c>
    </row>
    <row r="291" spans="1:1" x14ac:dyDescent="0.2">
      <c r="A291" s="162" t="s">
        <v>3384</v>
      </c>
    </row>
    <row r="292" spans="1:1" x14ac:dyDescent="0.2">
      <c r="A292" s="162" t="s">
        <v>3385</v>
      </c>
    </row>
    <row r="293" spans="1:1" x14ac:dyDescent="0.2">
      <c r="A293" s="162" t="s">
        <v>3386</v>
      </c>
    </row>
    <row r="294" spans="1:1" x14ac:dyDescent="0.2">
      <c r="A294" s="162" t="s">
        <v>3387</v>
      </c>
    </row>
    <row r="295" spans="1:1" x14ac:dyDescent="0.2">
      <c r="A295" s="162" t="s">
        <v>3388</v>
      </c>
    </row>
    <row r="296" spans="1:1" x14ac:dyDescent="0.2">
      <c r="A296" s="162" t="s">
        <v>3389</v>
      </c>
    </row>
    <row r="297" spans="1:1" x14ac:dyDescent="0.2">
      <c r="A297" s="162" t="s">
        <v>3390</v>
      </c>
    </row>
    <row r="298" spans="1:1" x14ac:dyDescent="0.2">
      <c r="A298" s="162" t="s">
        <v>3391</v>
      </c>
    </row>
    <row r="299" spans="1:1" x14ac:dyDescent="0.2">
      <c r="A299" s="162" t="s">
        <v>3392</v>
      </c>
    </row>
    <row r="300" spans="1:1" x14ac:dyDescent="0.2">
      <c r="A300" s="162" t="s">
        <v>3393</v>
      </c>
    </row>
    <row r="301" spans="1:1" x14ac:dyDescent="0.2">
      <c r="A301" s="162" t="s">
        <v>3394</v>
      </c>
    </row>
    <row r="302" spans="1:1" x14ac:dyDescent="0.2">
      <c r="A302" s="162" t="s">
        <v>3395</v>
      </c>
    </row>
    <row r="303" spans="1:1" x14ac:dyDescent="0.2">
      <c r="A303" s="162" t="s">
        <v>3396</v>
      </c>
    </row>
    <row r="304" spans="1:1" x14ac:dyDescent="0.2">
      <c r="A304" s="162" t="s">
        <v>3397</v>
      </c>
    </row>
    <row r="305" spans="1:1" x14ac:dyDescent="0.2">
      <c r="A305" s="162" t="s">
        <v>3398</v>
      </c>
    </row>
    <row r="306" spans="1:1" x14ac:dyDescent="0.2">
      <c r="A306" s="162" t="s">
        <v>3399</v>
      </c>
    </row>
    <row r="307" spans="1:1" x14ac:dyDescent="0.2">
      <c r="A307" s="162" t="s">
        <v>3400</v>
      </c>
    </row>
    <row r="308" spans="1:1" x14ac:dyDescent="0.2">
      <c r="A308" s="162" t="s">
        <v>3401</v>
      </c>
    </row>
    <row r="309" spans="1:1" x14ac:dyDescent="0.2">
      <c r="A309" s="162" t="s">
        <v>3402</v>
      </c>
    </row>
    <row r="310" spans="1:1" x14ac:dyDescent="0.2">
      <c r="A310" s="162" t="s">
        <v>3403</v>
      </c>
    </row>
    <row r="311" spans="1:1" x14ac:dyDescent="0.2">
      <c r="A311" s="162" t="s">
        <v>3404</v>
      </c>
    </row>
    <row r="312" spans="1:1" x14ac:dyDescent="0.2">
      <c r="A312" s="162" t="s">
        <v>3405</v>
      </c>
    </row>
    <row r="313" spans="1:1" x14ac:dyDescent="0.2">
      <c r="A313" s="162" t="s">
        <v>3406</v>
      </c>
    </row>
    <row r="314" spans="1:1" x14ac:dyDescent="0.2">
      <c r="A314" s="162" t="s">
        <v>3407</v>
      </c>
    </row>
    <row r="315" spans="1:1" x14ac:dyDescent="0.2">
      <c r="A315" s="162" t="s">
        <v>3408</v>
      </c>
    </row>
    <row r="316" spans="1:1" x14ac:dyDescent="0.2">
      <c r="A316" s="162" t="s">
        <v>3409</v>
      </c>
    </row>
    <row r="317" spans="1:1" x14ac:dyDescent="0.2">
      <c r="A317" s="162" t="s">
        <v>3410</v>
      </c>
    </row>
    <row r="318" spans="1:1" x14ac:dyDescent="0.2">
      <c r="A318" s="162" t="s">
        <v>3411</v>
      </c>
    </row>
    <row r="319" spans="1:1" x14ac:dyDescent="0.2">
      <c r="A319" s="162" t="s">
        <v>3412</v>
      </c>
    </row>
    <row r="320" spans="1:1" x14ac:dyDescent="0.2">
      <c r="A320" s="162" t="s">
        <v>3413</v>
      </c>
    </row>
    <row r="321" spans="1:1" x14ac:dyDescent="0.2">
      <c r="A321" s="162" t="s">
        <v>3414</v>
      </c>
    </row>
    <row r="322" spans="1:1" x14ac:dyDescent="0.2">
      <c r="A322" s="162" t="s">
        <v>3415</v>
      </c>
    </row>
    <row r="323" spans="1:1" x14ac:dyDescent="0.2">
      <c r="A323" s="162" t="s">
        <v>3416</v>
      </c>
    </row>
    <row r="324" spans="1:1" x14ac:dyDescent="0.2">
      <c r="A324" s="162" t="s">
        <v>3417</v>
      </c>
    </row>
    <row r="325" spans="1:1" x14ac:dyDescent="0.2">
      <c r="A325" s="162" t="s">
        <v>3418</v>
      </c>
    </row>
    <row r="326" spans="1:1" x14ac:dyDescent="0.2">
      <c r="A326" s="162" t="s">
        <v>3419</v>
      </c>
    </row>
    <row r="327" spans="1:1" x14ac:dyDescent="0.2">
      <c r="A327" s="162" t="s">
        <v>3420</v>
      </c>
    </row>
    <row r="328" spans="1:1" x14ac:dyDescent="0.2">
      <c r="A328" s="162" t="s">
        <v>3421</v>
      </c>
    </row>
    <row r="329" spans="1:1" x14ac:dyDescent="0.2">
      <c r="A329" s="162" t="s">
        <v>3422</v>
      </c>
    </row>
    <row r="330" spans="1:1" x14ac:dyDescent="0.2">
      <c r="A330" s="162" t="s">
        <v>3423</v>
      </c>
    </row>
    <row r="331" spans="1:1" x14ac:dyDescent="0.2">
      <c r="A331" s="162" t="s">
        <v>3424</v>
      </c>
    </row>
    <row r="332" spans="1:1" x14ac:dyDescent="0.2">
      <c r="A332" s="162" t="s">
        <v>3425</v>
      </c>
    </row>
    <row r="333" spans="1:1" x14ac:dyDescent="0.2">
      <c r="A333" s="162" t="s">
        <v>3426</v>
      </c>
    </row>
    <row r="334" spans="1:1" x14ac:dyDescent="0.2">
      <c r="A334" s="162" t="s">
        <v>3427</v>
      </c>
    </row>
    <row r="335" spans="1:1" x14ac:dyDescent="0.2">
      <c r="A335" s="162" t="s">
        <v>3428</v>
      </c>
    </row>
    <row r="336" spans="1:1" x14ac:dyDescent="0.2">
      <c r="A336" s="162" t="s">
        <v>3429</v>
      </c>
    </row>
    <row r="337" spans="1:1" x14ac:dyDescent="0.2">
      <c r="A337" s="162" t="s">
        <v>3430</v>
      </c>
    </row>
    <row r="338" spans="1:1" x14ac:dyDescent="0.2">
      <c r="A338" s="162" t="s">
        <v>3431</v>
      </c>
    </row>
    <row r="339" spans="1:1" x14ac:dyDescent="0.2">
      <c r="A339" s="162" t="s">
        <v>3432</v>
      </c>
    </row>
    <row r="340" spans="1:1" x14ac:dyDescent="0.2">
      <c r="A340" s="162" t="s">
        <v>3433</v>
      </c>
    </row>
    <row r="341" spans="1:1" x14ac:dyDescent="0.2">
      <c r="A341" s="162" t="s">
        <v>3434</v>
      </c>
    </row>
    <row r="342" spans="1:1" x14ac:dyDescent="0.2">
      <c r="A342" s="162" t="s">
        <v>3435</v>
      </c>
    </row>
    <row r="343" spans="1:1" x14ac:dyDescent="0.2">
      <c r="A343" s="162" t="s">
        <v>3436</v>
      </c>
    </row>
    <row r="344" spans="1:1" x14ac:dyDescent="0.2">
      <c r="A344" s="162" t="s">
        <v>3437</v>
      </c>
    </row>
    <row r="345" spans="1:1" x14ac:dyDescent="0.2">
      <c r="A345" s="162" t="s">
        <v>3438</v>
      </c>
    </row>
    <row r="346" spans="1:1" x14ac:dyDescent="0.2">
      <c r="A346" s="162" t="s">
        <v>3439</v>
      </c>
    </row>
    <row r="347" spans="1:1" x14ac:dyDescent="0.2">
      <c r="A347" s="162" t="s">
        <v>3440</v>
      </c>
    </row>
    <row r="348" spans="1:1" x14ac:dyDescent="0.2">
      <c r="A348" s="162" t="s">
        <v>3441</v>
      </c>
    </row>
    <row r="349" spans="1:1" x14ac:dyDescent="0.2">
      <c r="A349" s="162" t="s">
        <v>3442</v>
      </c>
    </row>
    <row r="350" spans="1:1" x14ac:dyDescent="0.2">
      <c r="A350" s="162" t="s">
        <v>3443</v>
      </c>
    </row>
    <row r="351" spans="1:1" x14ac:dyDescent="0.2">
      <c r="A351" s="162" t="s">
        <v>3444</v>
      </c>
    </row>
    <row r="352" spans="1:1" x14ac:dyDescent="0.2">
      <c r="A352" s="162" t="s">
        <v>3445</v>
      </c>
    </row>
    <row r="353" spans="1:1" x14ac:dyDescent="0.2">
      <c r="A353" s="162" t="s">
        <v>3446</v>
      </c>
    </row>
    <row r="354" spans="1:1" x14ac:dyDescent="0.2">
      <c r="A354" s="162" t="s">
        <v>3447</v>
      </c>
    </row>
    <row r="355" spans="1:1" x14ac:dyDescent="0.2">
      <c r="A355" s="162" t="s">
        <v>3448</v>
      </c>
    </row>
    <row r="356" spans="1:1" x14ac:dyDescent="0.2">
      <c r="A356" s="162" t="s">
        <v>3449</v>
      </c>
    </row>
    <row r="357" spans="1:1" x14ac:dyDescent="0.2">
      <c r="A357" s="162" t="s">
        <v>3450</v>
      </c>
    </row>
    <row r="358" spans="1:1" x14ac:dyDescent="0.2">
      <c r="A358" s="162" t="s">
        <v>3451</v>
      </c>
    </row>
    <row r="359" spans="1:1" x14ac:dyDescent="0.2">
      <c r="A359" s="162" t="s">
        <v>3452</v>
      </c>
    </row>
    <row r="360" spans="1:1" x14ac:dyDescent="0.2">
      <c r="A360" s="162" t="s">
        <v>3453</v>
      </c>
    </row>
    <row r="361" spans="1:1" x14ac:dyDescent="0.2">
      <c r="A361" s="162" t="s">
        <v>3454</v>
      </c>
    </row>
    <row r="362" spans="1:1" x14ac:dyDescent="0.2">
      <c r="A362" s="162" t="s">
        <v>3455</v>
      </c>
    </row>
    <row r="363" spans="1:1" x14ac:dyDescent="0.2">
      <c r="A363" s="162" t="s">
        <v>3456</v>
      </c>
    </row>
    <row r="364" spans="1:1" x14ac:dyDescent="0.2">
      <c r="A364" s="162" t="s">
        <v>3457</v>
      </c>
    </row>
    <row r="365" spans="1:1" x14ac:dyDescent="0.2">
      <c r="A365" s="162" t="s">
        <v>3458</v>
      </c>
    </row>
    <row r="366" spans="1:1" x14ac:dyDescent="0.2">
      <c r="A366" s="162" t="s">
        <v>3459</v>
      </c>
    </row>
    <row r="367" spans="1:1" x14ac:dyDescent="0.2">
      <c r="A367" s="162" t="s">
        <v>3460</v>
      </c>
    </row>
    <row r="368" spans="1:1" x14ac:dyDescent="0.2">
      <c r="A368" s="162" t="s">
        <v>3461</v>
      </c>
    </row>
    <row r="369" spans="1:1" x14ac:dyDescent="0.2">
      <c r="A369" s="162" t="s">
        <v>3462</v>
      </c>
    </row>
    <row r="370" spans="1:1" x14ac:dyDescent="0.2">
      <c r="A370" s="162" t="s">
        <v>3463</v>
      </c>
    </row>
    <row r="371" spans="1:1" x14ac:dyDescent="0.2">
      <c r="A371" s="162" t="s">
        <v>3464</v>
      </c>
    </row>
    <row r="372" spans="1:1" x14ac:dyDescent="0.2">
      <c r="A372" s="162" t="s">
        <v>3465</v>
      </c>
    </row>
    <row r="373" spans="1:1" x14ac:dyDescent="0.2">
      <c r="A373" s="162" t="s">
        <v>3466</v>
      </c>
    </row>
    <row r="374" spans="1:1" x14ac:dyDescent="0.2">
      <c r="A374" s="162" t="s">
        <v>3467</v>
      </c>
    </row>
    <row r="375" spans="1:1" x14ac:dyDescent="0.2">
      <c r="A375" s="162" t="s">
        <v>3468</v>
      </c>
    </row>
    <row r="376" spans="1:1" x14ac:dyDescent="0.2">
      <c r="A376" s="162" t="s">
        <v>3469</v>
      </c>
    </row>
    <row r="377" spans="1:1" x14ac:dyDescent="0.2">
      <c r="A377" s="162" t="s">
        <v>3470</v>
      </c>
    </row>
    <row r="378" spans="1:1" x14ac:dyDescent="0.2">
      <c r="A378" s="162" t="s">
        <v>3471</v>
      </c>
    </row>
    <row r="379" spans="1:1" x14ac:dyDescent="0.2">
      <c r="A379" s="162" t="s">
        <v>3472</v>
      </c>
    </row>
    <row r="380" spans="1:1" x14ac:dyDescent="0.2">
      <c r="A380" s="162" t="s">
        <v>3473</v>
      </c>
    </row>
    <row r="381" spans="1:1" x14ac:dyDescent="0.2">
      <c r="A381" s="162" t="s">
        <v>3474</v>
      </c>
    </row>
    <row r="382" spans="1:1" x14ac:dyDescent="0.2">
      <c r="A382" s="162" t="s">
        <v>3475</v>
      </c>
    </row>
    <row r="383" spans="1:1" x14ac:dyDescent="0.2">
      <c r="A383" s="162" t="s">
        <v>3476</v>
      </c>
    </row>
    <row r="384" spans="1:1" x14ac:dyDescent="0.2">
      <c r="A384" s="162" t="s">
        <v>3477</v>
      </c>
    </row>
    <row r="385" spans="1:1" x14ac:dyDescent="0.2">
      <c r="A385" s="162" t="s">
        <v>3478</v>
      </c>
    </row>
    <row r="386" spans="1:1" x14ac:dyDescent="0.2">
      <c r="A386" s="162" t="s">
        <v>3479</v>
      </c>
    </row>
    <row r="387" spans="1:1" x14ac:dyDescent="0.2">
      <c r="A387" s="162" t="s">
        <v>3480</v>
      </c>
    </row>
    <row r="388" spans="1:1" x14ac:dyDescent="0.2">
      <c r="A388" s="162" t="s">
        <v>3481</v>
      </c>
    </row>
    <row r="389" spans="1:1" x14ac:dyDescent="0.2">
      <c r="A389" s="162" t="s">
        <v>3482</v>
      </c>
    </row>
    <row r="390" spans="1:1" x14ac:dyDescent="0.2">
      <c r="A390" s="162" t="s">
        <v>3483</v>
      </c>
    </row>
    <row r="391" spans="1:1" x14ac:dyDescent="0.2">
      <c r="A391" s="162" t="s">
        <v>3484</v>
      </c>
    </row>
    <row r="392" spans="1:1" x14ac:dyDescent="0.2">
      <c r="A392" s="162" t="s">
        <v>3485</v>
      </c>
    </row>
    <row r="393" spans="1:1" x14ac:dyDescent="0.2">
      <c r="A393" s="162" t="s">
        <v>3486</v>
      </c>
    </row>
    <row r="394" spans="1:1" x14ac:dyDescent="0.2">
      <c r="A394" s="162" t="s">
        <v>3487</v>
      </c>
    </row>
    <row r="395" spans="1:1" x14ac:dyDescent="0.2">
      <c r="A395" s="162" t="s">
        <v>3488</v>
      </c>
    </row>
    <row r="396" spans="1:1" x14ac:dyDescent="0.2">
      <c r="A396" s="162" t="s">
        <v>3489</v>
      </c>
    </row>
    <row r="397" spans="1:1" x14ac:dyDescent="0.2">
      <c r="A397" s="162" t="s">
        <v>3490</v>
      </c>
    </row>
    <row r="398" spans="1:1" x14ac:dyDescent="0.2">
      <c r="A398" s="162" t="s">
        <v>3491</v>
      </c>
    </row>
    <row r="399" spans="1:1" x14ac:dyDescent="0.2">
      <c r="A399" s="162" t="s">
        <v>3492</v>
      </c>
    </row>
    <row r="400" spans="1:1" x14ac:dyDescent="0.2">
      <c r="A400" s="162" t="s">
        <v>3493</v>
      </c>
    </row>
    <row r="401" spans="1:1" x14ac:dyDescent="0.2">
      <c r="A401" s="162" t="s">
        <v>3494</v>
      </c>
    </row>
    <row r="402" spans="1:1" x14ac:dyDescent="0.2">
      <c r="A402" s="162" t="s">
        <v>3495</v>
      </c>
    </row>
    <row r="403" spans="1:1" x14ac:dyDescent="0.2">
      <c r="A403" s="162" t="s">
        <v>3496</v>
      </c>
    </row>
    <row r="404" spans="1:1" x14ac:dyDescent="0.2">
      <c r="A404" s="162" t="s">
        <v>3497</v>
      </c>
    </row>
    <row r="405" spans="1:1" x14ac:dyDescent="0.2">
      <c r="A405" s="162" t="s">
        <v>3498</v>
      </c>
    </row>
    <row r="406" spans="1:1" x14ac:dyDescent="0.2">
      <c r="A406" s="162" t="s">
        <v>3499</v>
      </c>
    </row>
    <row r="407" spans="1:1" x14ac:dyDescent="0.2">
      <c r="A407" s="162" t="s">
        <v>3500</v>
      </c>
    </row>
    <row r="408" spans="1:1" x14ac:dyDescent="0.2">
      <c r="A408" s="162" t="s">
        <v>3501</v>
      </c>
    </row>
    <row r="409" spans="1:1" x14ac:dyDescent="0.2">
      <c r="A409" s="162" t="s">
        <v>3502</v>
      </c>
    </row>
    <row r="410" spans="1:1" x14ac:dyDescent="0.2">
      <c r="A410" s="162" t="s">
        <v>3503</v>
      </c>
    </row>
    <row r="411" spans="1:1" x14ac:dyDescent="0.2">
      <c r="A411" s="162" t="s">
        <v>3504</v>
      </c>
    </row>
    <row r="412" spans="1:1" x14ac:dyDescent="0.2">
      <c r="A412" s="162" t="s">
        <v>3505</v>
      </c>
    </row>
    <row r="413" spans="1:1" x14ac:dyDescent="0.2">
      <c r="A413" s="162" t="s">
        <v>3506</v>
      </c>
    </row>
    <row r="414" spans="1:1" x14ac:dyDescent="0.2">
      <c r="A414" s="162" t="s">
        <v>3507</v>
      </c>
    </row>
    <row r="415" spans="1:1" x14ac:dyDescent="0.2">
      <c r="A415" s="162" t="s">
        <v>3508</v>
      </c>
    </row>
    <row r="416" spans="1:1" x14ac:dyDescent="0.2">
      <c r="A416" s="162" t="s">
        <v>3509</v>
      </c>
    </row>
    <row r="417" spans="1:1" x14ac:dyDescent="0.2">
      <c r="A417" s="162" t="s">
        <v>3510</v>
      </c>
    </row>
    <row r="418" spans="1:1" x14ac:dyDescent="0.2">
      <c r="A418" s="162" t="s">
        <v>3511</v>
      </c>
    </row>
    <row r="419" spans="1:1" x14ac:dyDescent="0.2">
      <c r="A419" s="162" t="s">
        <v>3512</v>
      </c>
    </row>
    <row r="420" spans="1:1" x14ac:dyDescent="0.2">
      <c r="A420" s="162" t="s">
        <v>3513</v>
      </c>
    </row>
    <row r="421" spans="1:1" x14ac:dyDescent="0.2">
      <c r="A421" s="162" t="s">
        <v>3514</v>
      </c>
    </row>
    <row r="422" spans="1:1" x14ac:dyDescent="0.2">
      <c r="A422" s="162" t="s">
        <v>3515</v>
      </c>
    </row>
    <row r="423" spans="1:1" x14ac:dyDescent="0.2">
      <c r="A423" s="162" t="s">
        <v>3516</v>
      </c>
    </row>
    <row r="424" spans="1:1" x14ac:dyDescent="0.2">
      <c r="A424" s="162" t="s">
        <v>3517</v>
      </c>
    </row>
    <row r="425" spans="1:1" x14ac:dyDescent="0.2">
      <c r="A425" s="162" t="s">
        <v>3518</v>
      </c>
    </row>
    <row r="426" spans="1:1" x14ac:dyDescent="0.2">
      <c r="A426" s="162" t="s">
        <v>3519</v>
      </c>
    </row>
    <row r="427" spans="1:1" x14ac:dyDescent="0.2">
      <c r="A427" s="162" t="s">
        <v>3520</v>
      </c>
    </row>
    <row r="428" spans="1:1" x14ac:dyDescent="0.2">
      <c r="A428" s="162" t="s">
        <v>3521</v>
      </c>
    </row>
    <row r="429" spans="1:1" x14ac:dyDescent="0.2">
      <c r="A429" s="162" t="s">
        <v>3522</v>
      </c>
    </row>
    <row r="430" spans="1:1" x14ac:dyDescent="0.2">
      <c r="A430" s="162" t="s">
        <v>3523</v>
      </c>
    </row>
    <row r="431" spans="1:1" x14ac:dyDescent="0.2">
      <c r="A431" s="162" t="s">
        <v>3524</v>
      </c>
    </row>
    <row r="432" spans="1:1" x14ac:dyDescent="0.2">
      <c r="A432" s="162" t="s">
        <v>3525</v>
      </c>
    </row>
    <row r="433" spans="1:1" x14ac:dyDescent="0.2">
      <c r="A433" s="162" t="s">
        <v>3526</v>
      </c>
    </row>
    <row r="434" spans="1:1" x14ac:dyDescent="0.2">
      <c r="A434" s="162" t="s">
        <v>3527</v>
      </c>
    </row>
    <row r="435" spans="1:1" x14ac:dyDescent="0.2">
      <c r="A435" s="162" t="s">
        <v>3528</v>
      </c>
    </row>
    <row r="436" spans="1:1" x14ac:dyDescent="0.2">
      <c r="A436" s="162" t="s">
        <v>3529</v>
      </c>
    </row>
    <row r="437" spans="1:1" x14ac:dyDescent="0.2">
      <c r="A437" s="162" t="s">
        <v>3530</v>
      </c>
    </row>
    <row r="438" spans="1:1" x14ac:dyDescent="0.2">
      <c r="A438" s="162" t="s">
        <v>3531</v>
      </c>
    </row>
    <row r="439" spans="1:1" x14ac:dyDescent="0.2">
      <c r="A439" s="162" t="s">
        <v>3532</v>
      </c>
    </row>
    <row r="440" spans="1:1" x14ac:dyDescent="0.2">
      <c r="A440" s="162" t="s">
        <v>3533</v>
      </c>
    </row>
    <row r="441" spans="1:1" x14ac:dyDescent="0.2">
      <c r="A441" s="162" t="s">
        <v>3534</v>
      </c>
    </row>
    <row r="442" spans="1:1" x14ac:dyDescent="0.2">
      <c r="A442" s="162" t="s">
        <v>3535</v>
      </c>
    </row>
    <row r="443" spans="1:1" x14ac:dyDescent="0.2">
      <c r="A443" s="162" t="s">
        <v>3536</v>
      </c>
    </row>
    <row r="444" spans="1:1" x14ac:dyDescent="0.2">
      <c r="A444" s="162" t="s">
        <v>3537</v>
      </c>
    </row>
    <row r="445" spans="1:1" x14ac:dyDescent="0.2">
      <c r="A445" s="162" t="s">
        <v>3538</v>
      </c>
    </row>
    <row r="446" spans="1:1" x14ac:dyDescent="0.2">
      <c r="A446" s="162" t="s">
        <v>3539</v>
      </c>
    </row>
    <row r="447" spans="1:1" x14ac:dyDescent="0.2">
      <c r="A447" s="162" t="s">
        <v>3540</v>
      </c>
    </row>
    <row r="448" spans="1:1" x14ac:dyDescent="0.2">
      <c r="A448" s="162" t="s">
        <v>3541</v>
      </c>
    </row>
    <row r="449" spans="1:1" x14ac:dyDescent="0.2">
      <c r="A449" s="162" t="s">
        <v>3542</v>
      </c>
    </row>
    <row r="450" spans="1:1" x14ac:dyDescent="0.2">
      <c r="A450" s="162" t="s">
        <v>3543</v>
      </c>
    </row>
    <row r="451" spans="1:1" x14ac:dyDescent="0.2">
      <c r="A451" s="162" t="s">
        <v>3544</v>
      </c>
    </row>
    <row r="452" spans="1:1" x14ac:dyDescent="0.2">
      <c r="A452" s="162" t="s">
        <v>3545</v>
      </c>
    </row>
    <row r="453" spans="1:1" x14ac:dyDescent="0.2">
      <c r="A453" s="162" t="s">
        <v>3546</v>
      </c>
    </row>
    <row r="454" spans="1:1" x14ac:dyDescent="0.2">
      <c r="A454" s="162" t="s">
        <v>3547</v>
      </c>
    </row>
    <row r="455" spans="1:1" x14ac:dyDescent="0.2">
      <c r="A455" s="162" t="s">
        <v>3548</v>
      </c>
    </row>
    <row r="456" spans="1:1" x14ac:dyDescent="0.2">
      <c r="A456" s="162" t="s">
        <v>3549</v>
      </c>
    </row>
    <row r="457" spans="1:1" x14ac:dyDescent="0.2">
      <c r="A457" s="162" t="s">
        <v>3550</v>
      </c>
    </row>
    <row r="458" spans="1:1" x14ac:dyDescent="0.2">
      <c r="A458" s="162" t="s">
        <v>3551</v>
      </c>
    </row>
    <row r="459" spans="1:1" x14ac:dyDescent="0.2">
      <c r="A459" s="162" t="s">
        <v>3552</v>
      </c>
    </row>
    <row r="460" spans="1:1" x14ac:dyDescent="0.2">
      <c r="A460" s="162" t="s">
        <v>3553</v>
      </c>
    </row>
    <row r="461" spans="1:1" x14ac:dyDescent="0.2">
      <c r="A461" s="162" t="s">
        <v>3554</v>
      </c>
    </row>
    <row r="462" spans="1:1" x14ac:dyDescent="0.2">
      <c r="A462" s="162" t="s">
        <v>3555</v>
      </c>
    </row>
    <row r="463" spans="1:1" x14ac:dyDescent="0.2">
      <c r="A463" s="162" t="s">
        <v>3556</v>
      </c>
    </row>
    <row r="464" spans="1:1" x14ac:dyDescent="0.2">
      <c r="A464" s="162" t="s">
        <v>3557</v>
      </c>
    </row>
    <row r="465" spans="1:1" x14ac:dyDescent="0.2">
      <c r="A465" s="162" t="s">
        <v>3558</v>
      </c>
    </row>
    <row r="466" spans="1:1" x14ac:dyDescent="0.2">
      <c r="A466" s="162" t="s">
        <v>3559</v>
      </c>
    </row>
    <row r="467" spans="1:1" x14ac:dyDescent="0.2">
      <c r="A467" s="162" t="s">
        <v>3560</v>
      </c>
    </row>
    <row r="468" spans="1:1" x14ac:dyDescent="0.2">
      <c r="A468" s="162" t="s">
        <v>3561</v>
      </c>
    </row>
    <row r="469" spans="1:1" x14ac:dyDescent="0.2">
      <c r="A469" s="162" t="s">
        <v>3562</v>
      </c>
    </row>
    <row r="470" spans="1:1" x14ac:dyDescent="0.2">
      <c r="A470" s="162" t="s">
        <v>3563</v>
      </c>
    </row>
    <row r="471" spans="1:1" x14ac:dyDescent="0.2">
      <c r="A471" s="162" t="s">
        <v>3564</v>
      </c>
    </row>
    <row r="472" spans="1:1" x14ac:dyDescent="0.2">
      <c r="A472" s="162" t="s">
        <v>3565</v>
      </c>
    </row>
    <row r="473" spans="1:1" x14ac:dyDescent="0.2">
      <c r="A473" s="162" t="s">
        <v>3566</v>
      </c>
    </row>
    <row r="474" spans="1:1" x14ac:dyDescent="0.2">
      <c r="A474" s="162" t="s">
        <v>3567</v>
      </c>
    </row>
    <row r="475" spans="1:1" x14ac:dyDescent="0.2">
      <c r="A475" s="162" t="s">
        <v>3568</v>
      </c>
    </row>
    <row r="476" spans="1:1" x14ac:dyDescent="0.2">
      <c r="A476" s="162" t="s">
        <v>3569</v>
      </c>
    </row>
    <row r="477" spans="1:1" x14ac:dyDescent="0.2">
      <c r="A477" s="162" t="s">
        <v>3570</v>
      </c>
    </row>
    <row r="478" spans="1:1" x14ac:dyDescent="0.2">
      <c r="A478" s="162" t="s">
        <v>3571</v>
      </c>
    </row>
    <row r="479" spans="1:1" x14ac:dyDescent="0.2">
      <c r="A479" s="162" t="s">
        <v>3572</v>
      </c>
    </row>
    <row r="480" spans="1:1" x14ac:dyDescent="0.2">
      <c r="A480" s="162" t="s">
        <v>3573</v>
      </c>
    </row>
    <row r="481" spans="1:1" x14ac:dyDescent="0.2">
      <c r="A481" s="162" t="s">
        <v>3574</v>
      </c>
    </row>
    <row r="482" spans="1:1" x14ac:dyDescent="0.2">
      <c r="A482" s="162" t="s">
        <v>3575</v>
      </c>
    </row>
    <row r="483" spans="1:1" x14ac:dyDescent="0.2">
      <c r="A483" s="162" t="s">
        <v>3576</v>
      </c>
    </row>
    <row r="484" spans="1:1" x14ac:dyDescent="0.2">
      <c r="A484" s="162" t="s">
        <v>3577</v>
      </c>
    </row>
    <row r="485" spans="1:1" x14ac:dyDescent="0.2">
      <c r="A485" s="162" t="s">
        <v>3578</v>
      </c>
    </row>
    <row r="486" spans="1:1" x14ac:dyDescent="0.2">
      <c r="A486" s="162" t="s">
        <v>3579</v>
      </c>
    </row>
    <row r="487" spans="1:1" x14ac:dyDescent="0.2">
      <c r="A487" s="162" t="s">
        <v>3580</v>
      </c>
    </row>
    <row r="488" spans="1:1" x14ac:dyDescent="0.2">
      <c r="A488" s="162" t="s">
        <v>3581</v>
      </c>
    </row>
    <row r="489" spans="1:1" x14ac:dyDescent="0.2">
      <c r="A489" s="162" t="s">
        <v>3582</v>
      </c>
    </row>
    <row r="490" spans="1:1" x14ac:dyDescent="0.2">
      <c r="A490" s="162" t="s">
        <v>3583</v>
      </c>
    </row>
    <row r="491" spans="1:1" x14ac:dyDescent="0.2">
      <c r="A491" s="162" t="s">
        <v>3584</v>
      </c>
    </row>
    <row r="492" spans="1:1" x14ac:dyDescent="0.2">
      <c r="A492" s="162" t="s">
        <v>3585</v>
      </c>
    </row>
    <row r="493" spans="1:1" x14ac:dyDescent="0.2">
      <c r="A493" s="162" t="s">
        <v>3586</v>
      </c>
    </row>
    <row r="494" spans="1:1" x14ac:dyDescent="0.2">
      <c r="A494" s="162" t="s">
        <v>3587</v>
      </c>
    </row>
    <row r="495" spans="1:1" x14ac:dyDescent="0.2">
      <c r="A495" s="162" t="s">
        <v>3588</v>
      </c>
    </row>
    <row r="496" spans="1:1" x14ac:dyDescent="0.2">
      <c r="A496" s="162" t="s">
        <v>3589</v>
      </c>
    </row>
    <row r="497" spans="1:1" x14ac:dyDescent="0.2">
      <c r="A497" s="162" t="s">
        <v>3590</v>
      </c>
    </row>
    <row r="498" spans="1:1" x14ac:dyDescent="0.2">
      <c r="A498" s="162" t="s">
        <v>3591</v>
      </c>
    </row>
    <row r="499" spans="1:1" x14ac:dyDescent="0.2">
      <c r="A499" s="162" t="s">
        <v>3592</v>
      </c>
    </row>
    <row r="500" spans="1:1" x14ac:dyDescent="0.2">
      <c r="A500" s="162" t="s">
        <v>3593</v>
      </c>
    </row>
    <row r="501" spans="1:1" x14ac:dyDescent="0.2">
      <c r="A501" s="162" t="s">
        <v>3594</v>
      </c>
    </row>
    <row r="502" spans="1:1" x14ac:dyDescent="0.2">
      <c r="A502" s="162" t="s">
        <v>3595</v>
      </c>
    </row>
    <row r="503" spans="1:1" x14ac:dyDescent="0.2">
      <c r="A503" s="162" t="s">
        <v>3596</v>
      </c>
    </row>
    <row r="504" spans="1:1" x14ac:dyDescent="0.2">
      <c r="A504" s="162" t="s">
        <v>3597</v>
      </c>
    </row>
    <row r="505" spans="1:1" x14ac:dyDescent="0.2">
      <c r="A505" s="162" t="s">
        <v>3598</v>
      </c>
    </row>
    <row r="506" spans="1:1" x14ac:dyDescent="0.2">
      <c r="A506" s="162" t="s">
        <v>3599</v>
      </c>
    </row>
    <row r="507" spans="1:1" x14ac:dyDescent="0.2">
      <c r="A507" s="162" t="s">
        <v>3600</v>
      </c>
    </row>
    <row r="508" spans="1:1" x14ac:dyDescent="0.2">
      <c r="A508" s="162" t="s">
        <v>3601</v>
      </c>
    </row>
    <row r="509" spans="1:1" x14ac:dyDescent="0.2">
      <c r="A509" s="162" t="s">
        <v>3602</v>
      </c>
    </row>
    <row r="510" spans="1:1" x14ac:dyDescent="0.2">
      <c r="A510" s="162" t="s">
        <v>3603</v>
      </c>
    </row>
    <row r="511" spans="1:1" x14ac:dyDescent="0.2">
      <c r="A511" s="162" t="s">
        <v>3604</v>
      </c>
    </row>
    <row r="512" spans="1:1" x14ac:dyDescent="0.2">
      <c r="A512" s="162" t="s">
        <v>3605</v>
      </c>
    </row>
    <row r="513" spans="1:1" x14ac:dyDescent="0.2">
      <c r="A513" s="162" t="s">
        <v>3606</v>
      </c>
    </row>
    <row r="514" spans="1:1" x14ac:dyDescent="0.2">
      <c r="A514" s="162" t="s">
        <v>3607</v>
      </c>
    </row>
    <row r="515" spans="1:1" x14ac:dyDescent="0.2">
      <c r="A515" s="162" t="s">
        <v>3608</v>
      </c>
    </row>
    <row r="516" spans="1:1" x14ac:dyDescent="0.2">
      <c r="A516" s="162" t="s">
        <v>3609</v>
      </c>
    </row>
    <row r="517" spans="1:1" x14ac:dyDescent="0.2">
      <c r="A517" s="162" t="s">
        <v>3610</v>
      </c>
    </row>
    <row r="518" spans="1:1" x14ac:dyDescent="0.2">
      <c r="A518" s="162" t="s">
        <v>3611</v>
      </c>
    </row>
    <row r="519" spans="1:1" x14ac:dyDescent="0.2">
      <c r="A519" s="162" t="s">
        <v>3612</v>
      </c>
    </row>
    <row r="520" spans="1:1" x14ac:dyDescent="0.2">
      <c r="A520" s="162" t="s">
        <v>3613</v>
      </c>
    </row>
    <row r="521" spans="1:1" x14ac:dyDescent="0.2">
      <c r="A521" s="162" t="s">
        <v>3614</v>
      </c>
    </row>
    <row r="522" spans="1:1" x14ac:dyDescent="0.2">
      <c r="A522" s="162" t="s">
        <v>3615</v>
      </c>
    </row>
    <row r="523" spans="1:1" x14ac:dyDescent="0.2">
      <c r="A523" s="162" t="s">
        <v>3616</v>
      </c>
    </row>
    <row r="524" spans="1:1" x14ac:dyDescent="0.2">
      <c r="A524" s="162" t="s">
        <v>3617</v>
      </c>
    </row>
    <row r="525" spans="1:1" x14ac:dyDescent="0.2">
      <c r="A525" s="162" t="s">
        <v>3618</v>
      </c>
    </row>
    <row r="526" spans="1:1" x14ac:dyDescent="0.2">
      <c r="A526" s="162" t="s">
        <v>3619</v>
      </c>
    </row>
    <row r="527" spans="1:1" x14ac:dyDescent="0.2">
      <c r="A527" s="162" t="s">
        <v>3620</v>
      </c>
    </row>
    <row r="528" spans="1:1" x14ac:dyDescent="0.2">
      <c r="A528" s="162" t="s">
        <v>3621</v>
      </c>
    </row>
    <row r="529" spans="1:1" x14ac:dyDescent="0.2">
      <c r="A529" s="162" t="s">
        <v>3622</v>
      </c>
    </row>
    <row r="530" spans="1:1" x14ac:dyDescent="0.2">
      <c r="A530" s="162" t="s">
        <v>3623</v>
      </c>
    </row>
    <row r="531" spans="1:1" x14ac:dyDescent="0.2">
      <c r="A531" s="162" t="s">
        <v>3624</v>
      </c>
    </row>
    <row r="532" spans="1:1" x14ac:dyDescent="0.2">
      <c r="A532" s="162" t="s">
        <v>3625</v>
      </c>
    </row>
    <row r="533" spans="1:1" x14ac:dyDescent="0.2">
      <c r="A533" s="162" t="s">
        <v>3626</v>
      </c>
    </row>
    <row r="534" spans="1:1" x14ac:dyDescent="0.2">
      <c r="A534" s="162" t="s">
        <v>3627</v>
      </c>
    </row>
    <row r="535" spans="1:1" x14ac:dyDescent="0.2">
      <c r="A535" s="162" t="s">
        <v>3628</v>
      </c>
    </row>
    <row r="536" spans="1:1" x14ac:dyDescent="0.2">
      <c r="A536" s="162" t="s">
        <v>3629</v>
      </c>
    </row>
    <row r="537" spans="1:1" x14ac:dyDescent="0.2">
      <c r="A537" s="162" t="s">
        <v>3630</v>
      </c>
    </row>
    <row r="538" spans="1:1" x14ac:dyDescent="0.2">
      <c r="A538" s="162" t="s">
        <v>3631</v>
      </c>
    </row>
    <row r="539" spans="1:1" x14ac:dyDescent="0.2">
      <c r="A539" s="162" t="s">
        <v>3632</v>
      </c>
    </row>
    <row r="540" spans="1:1" x14ac:dyDescent="0.2">
      <c r="A540" s="162" t="s">
        <v>3633</v>
      </c>
    </row>
    <row r="541" spans="1:1" x14ac:dyDescent="0.2">
      <c r="A541" s="162" t="s">
        <v>3634</v>
      </c>
    </row>
    <row r="542" spans="1:1" x14ac:dyDescent="0.2">
      <c r="A542" s="162" t="s">
        <v>3635</v>
      </c>
    </row>
    <row r="543" spans="1:1" x14ac:dyDescent="0.2">
      <c r="A543" s="162" t="s">
        <v>3636</v>
      </c>
    </row>
    <row r="544" spans="1:1" x14ac:dyDescent="0.2">
      <c r="A544" s="162" t="s">
        <v>3637</v>
      </c>
    </row>
    <row r="545" spans="1:1" x14ac:dyDescent="0.2">
      <c r="A545" s="162" t="s">
        <v>3638</v>
      </c>
    </row>
    <row r="546" spans="1:1" x14ac:dyDescent="0.2">
      <c r="A546" s="162" t="s">
        <v>3639</v>
      </c>
    </row>
    <row r="547" spans="1:1" x14ac:dyDescent="0.2">
      <c r="A547" s="162" t="s">
        <v>3640</v>
      </c>
    </row>
    <row r="548" spans="1:1" x14ac:dyDescent="0.2">
      <c r="A548" s="162" t="s">
        <v>3641</v>
      </c>
    </row>
    <row r="549" spans="1:1" x14ac:dyDescent="0.2">
      <c r="A549" s="162" t="s">
        <v>3642</v>
      </c>
    </row>
    <row r="550" spans="1:1" x14ac:dyDescent="0.2">
      <c r="A550" s="162" t="s">
        <v>3643</v>
      </c>
    </row>
    <row r="551" spans="1:1" x14ac:dyDescent="0.2">
      <c r="A551" s="162" t="s">
        <v>3644</v>
      </c>
    </row>
    <row r="552" spans="1:1" x14ac:dyDescent="0.2">
      <c r="A552" s="162" t="s">
        <v>3645</v>
      </c>
    </row>
    <row r="553" spans="1:1" x14ac:dyDescent="0.2">
      <c r="A553" s="162" t="s">
        <v>3646</v>
      </c>
    </row>
    <row r="554" spans="1:1" x14ac:dyDescent="0.2">
      <c r="A554" s="162" t="s">
        <v>3647</v>
      </c>
    </row>
    <row r="555" spans="1:1" x14ac:dyDescent="0.2">
      <c r="A555" s="162" t="s">
        <v>3648</v>
      </c>
    </row>
    <row r="556" spans="1:1" x14ac:dyDescent="0.2">
      <c r="A556" s="162" t="s">
        <v>3649</v>
      </c>
    </row>
    <row r="557" spans="1:1" x14ac:dyDescent="0.2">
      <c r="A557" s="162" t="s">
        <v>3650</v>
      </c>
    </row>
    <row r="558" spans="1:1" x14ac:dyDescent="0.2">
      <c r="A558" s="162" t="s">
        <v>3651</v>
      </c>
    </row>
    <row r="559" spans="1:1" x14ac:dyDescent="0.2">
      <c r="A559" s="162" t="s">
        <v>3652</v>
      </c>
    </row>
    <row r="560" spans="1:1" x14ac:dyDescent="0.2">
      <c r="A560" s="162" t="s">
        <v>3653</v>
      </c>
    </row>
    <row r="561" spans="1:1" x14ac:dyDescent="0.2">
      <c r="A561" s="162" t="s">
        <v>3654</v>
      </c>
    </row>
    <row r="562" spans="1:1" x14ac:dyDescent="0.2">
      <c r="A562" s="162" t="s">
        <v>3655</v>
      </c>
    </row>
    <row r="563" spans="1:1" x14ac:dyDescent="0.2">
      <c r="A563" s="162" t="s">
        <v>3656</v>
      </c>
    </row>
    <row r="564" spans="1:1" x14ac:dyDescent="0.2">
      <c r="A564" s="162" t="s">
        <v>3657</v>
      </c>
    </row>
    <row r="565" spans="1:1" x14ac:dyDescent="0.2">
      <c r="A565" s="162" t="s">
        <v>3658</v>
      </c>
    </row>
    <row r="566" spans="1:1" x14ac:dyDescent="0.2">
      <c r="A566" s="162" t="s">
        <v>3659</v>
      </c>
    </row>
    <row r="567" spans="1:1" x14ac:dyDescent="0.2">
      <c r="A567" s="162" t="s">
        <v>3660</v>
      </c>
    </row>
    <row r="568" spans="1:1" x14ac:dyDescent="0.2">
      <c r="A568" s="162" t="s">
        <v>3661</v>
      </c>
    </row>
    <row r="569" spans="1:1" x14ac:dyDescent="0.2">
      <c r="A569" s="162" t="s">
        <v>3662</v>
      </c>
    </row>
    <row r="570" spans="1:1" x14ac:dyDescent="0.2">
      <c r="A570" s="162" t="s">
        <v>3663</v>
      </c>
    </row>
    <row r="571" spans="1:1" x14ac:dyDescent="0.2">
      <c r="A571" s="162" t="s">
        <v>3664</v>
      </c>
    </row>
    <row r="572" spans="1:1" x14ac:dyDescent="0.2">
      <c r="A572" s="162" t="s">
        <v>3665</v>
      </c>
    </row>
    <row r="573" spans="1:1" x14ac:dyDescent="0.2">
      <c r="A573" s="162" t="s">
        <v>3666</v>
      </c>
    </row>
    <row r="574" spans="1:1" x14ac:dyDescent="0.2">
      <c r="A574" s="162" t="s">
        <v>3667</v>
      </c>
    </row>
    <row r="575" spans="1:1" x14ac:dyDescent="0.2">
      <c r="A575" s="162" t="s">
        <v>3668</v>
      </c>
    </row>
    <row r="576" spans="1:1" x14ac:dyDescent="0.2">
      <c r="A576" s="162" t="s">
        <v>3669</v>
      </c>
    </row>
    <row r="577" spans="1:1" x14ac:dyDescent="0.2">
      <c r="A577" s="162" t="s">
        <v>3670</v>
      </c>
    </row>
    <row r="578" spans="1:1" x14ac:dyDescent="0.2">
      <c r="A578" s="162" t="s">
        <v>3671</v>
      </c>
    </row>
    <row r="579" spans="1:1" x14ac:dyDescent="0.2">
      <c r="A579" s="162" t="s">
        <v>3672</v>
      </c>
    </row>
    <row r="580" spans="1:1" x14ac:dyDescent="0.2">
      <c r="A580" s="162" t="s">
        <v>3673</v>
      </c>
    </row>
    <row r="581" spans="1:1" x14ac:dyDescent="0.2">
      <c r="A581" s="162" t="s">
        <v>3674</v>
      </c>
    </row>
    <row r="582" spans="1:1" x14ac:dyDescent="0.2">
      <c r="A582" s="162" t="s">
        <v>3675</v>
      </c>
    </row>
    <row r="583" spans="1:1" x14ac:dyDescent="0.2">
      <c r="A583" s="162" t="s">
        <v>3676</v>
      </c>
    </row>
    <row r="584" spans="1:1" x14ac:dyDescent="0.2">
      <c r="A584" s="162" t="s">
        <v>3677</v>
      </c>
    </row>
    <row r="585" spans="1:1" x14ac:dyDescent="0.2">
      <c r="A585" s="162" t="s">
        <v>3678</v>
      </c>
    </row>
    <row r="586" spans="1:1" x14ac:dyDescent="0.2">
      <c r="A586" s="162" t="s">
        <v>3679</v>
      </c>
    </row>
    <row r="587" spans="1:1" x14ac:dyDescent="0.2">
      <c r="A587" s="162" t="s">
        <v>3680</v>
      </c>
    </row>
    <row r="588" spans="1:1" x14ac:dyDescent="0.2">
      <c r="A588" s="162" t="s">
        <v>3681</v>
      </c>
    </row>
    <row r="589" spans="1:1" x14ac:dyDescent="0.2">
      <c r="A589" s="162" t="s">
        <v>3682</v>
      </c>
    </row>
    <row r="590" spans="1:1" x14ac:dyDescent="0.2">
      <c r="A590" s="162" t="s">
        <v>3683</v>
      </c>
    </row>
    <row r="591" spans="1:1" x14ac:dyDescent="0.2">
      <c r="A591" s="162" t="s">
        <v>3684</v>
      </c>
    </row>
    <row r="592" spans="1:1" x14ac:dyDescent="0.2">
      <c r="A592" s="162" t="s">
        <v>3685</v>
      </c>
    </row>
    <row r="593" spans="1:1" x14ac:dyDescent="0.2">
      <c r="A593" s="162" t="s">
        <v>3686</v>
      </c>
    </row>
    <row r="594" spans="1:1" x14ac:dyDescent="0.2">
      <c r="A594" s="162" t="s">
        <v>3687</v>
      </c>
    </row>
    <row r="595" spans="1:1" x14ac:dyDescent="0.2">
      <c r="A595" s="162" t="s">
        <v>3688</v>
      </c>
    </row>
    <row r="596" spans="1:1" x14ac:dyDescent="0.2">
      <c r="A596" s="162" t="s">
        <v>3689</v>
      </c>
    </row>
    <row r="597" spans="1:1" x14ac:dyDescent="0.2">
      <c r="A597" s="162" t="s">
        <v>3690</v>
      </c>
    </row>
    <row r="598" spans="1:1" x14ac:dyDescent="0.2">
      <c r="A598" s="162" t="s">
        <v>3691</v>
      </c>
    </row>
    <row r="599" spans="1:1" x14ac:dyDescent="0.2">
      <c r="A599" s="162" t="s">
        <v>3692</v>
      </c>
    </row>
    <row r="600" spans="1:1" x14ac:dyDescent="0.2">
      <c r="A600" s="162" t="s">
        <v>3693</v>
      </c>
    </row>
    <row r="601" spans="1:1" x14ac:dyDescent="0.2">
      <c r="A601" s="162" t="s">
        <v>3694</v>
      </c>
    </row>
    <row r="602" spans="1:1" x14ac:dyDescent="0.2">
      <c r="A602" s="162" t="s">
        <v>3695</v>
      </c>
    </row>
    <row r="603" spans="1:1" x14ac:dyDescent="0.2">
      <c r="A603" s="162" t="s">
        <v>3696</v>
      </c>
    </row>
    <row r="604" spans="1:1" x14ac:dyDescent="0.2">
      <c r="A604" s="162" t="s">
        <v>3697</v>
      </c>
    </row>
    <row r="605" spans="1:1" x14ac:dyDescent="0.2">
      <c r="A605" s="162" t="s">
        <v>3698</v>
      </c>
    </row>
    <row r="606" spans="1:1" x14ac:dyDescent="0.2">
      <c r="A606" s="162" t="s">
        <v>3699</v>
      </c>
    </row>
    <row r="607" spans="1:1" x14ac:dyDescent="0.2">
      <c r="A607" s="162" t="s">
        <v>3700</v>
      </c>
    </row>
    <row r="608" spans="1:1" x14ac:dyDescent="0.2">
      <c r="A608" s="162" t="s">
        <v>3701</v>
      </c>
    </row>
    <row r="609" spans="1:1" x14ac:dyDescent="0.2">
      <c r="A609" s="162" t="s">
        <v>3702</v>
      </c>
    </row>
    <row r="610" spans="1:1" x14ac:dyDescent="0.2">
      <c r="A610" s="162" t="s">
        <v>3703</v>
      </c>
    </row>
    <row r="611" spans="1:1" x14ac:dyDescent="0.2">
      <c r="A611" s="162" t="s">
        <v>3704</v>
      </c>
    </row>
    <row r="612" spans="1:1" x14ac:dyDescent="0.2">
      <c r="A612" s="162" t="s">
        <v>3705</v>
      </c>
    </row>
    <row r="613" spans="1:1" x14ac:dyDescent="0.2">
      <c r="A613" s="162" t="s">
        <v>3706</v>
      </c>
    </row>
    <row r="614" spans="1:1" x14ac:dyDescent="0.2">
      <c r="A614" s="162" t="s">
        <v>3707</v>
      </c>
    </row>
    <row r="615" spans="1:1" x14ac:dyDescent="0.2">
      <c r="A615" s="162" t="s">
        <v>3708</v>
      </c>
    </row>
    <row r="616" spans="1:1" x14ac:dyDescent="0.2">
      <c r="A616" s="162" t="s">
        <v>3709</v>
      </c>
    </row>
    <row r="617" spans="1:1" x14ac:dyDescent="0.2">
      <c r="A617" s="162" t="s">
        <v>3710</v>
      </c>
    </row>
    <row r="618" spans="1:1" x14ac:dyDescent="0.2">
      <c r="A618" s="162" t="s">
        <v>3711</v>
      </c>
    </row>
    <row r="619" spans="1:1" x14ac:dyDescent="0.2">
      <c r="A619" s="162" t="s">
        <v>3712</v>
      </c>
    </row>
    <row r="620" spans="1:1" x14ac:dyDescent="0.2">
      <c r="A620" s="162" t="s">
        <v>3713</v>
      </c>
    </row>
    <row r="621" spans="1:1" x14ac:dyDescent="0.2">
      <c r="A621" s="162" t="s">
        <v>3714</v>
      </c>
    </row>
    <row r="622" spans="1:1" x14ac:dyDescent="0.2">
      <c r="A622" s="162" t="s">
        <v>3715</v>
      </c>
    </row>
    <row r="623" spans="1:1" x14ac:dyDescent="0.2">
      <c r="A623" s="162" t="s">
        <v>3716</v>
      </c>
    </row>
    <row r="624" spans="1:1" x14ac:dyDescent="0.2">
      <c r="A624" s="162" t="s">
        <v>3717</v>
      </c>
    </row>
    <row r="625" spans="1:1" x14ac:dyDescent="0.2">
      <c r="A625" s="162" t="s">
        <v>3718</v>
      </c>
    </row>
    <row r="626" spans="1:1" x14ac:dyDescent="0.2">
      <c r="A626" s="162" t="s">
        <v>3719</v>
      </c>
    </row>
    <row r="627" spans="1:1" x14ac:dyDescent="0.2">
      <c r="A627" s="162" t="s">
        <v>3720</v>
      </c>
    </row>
    <row r="628" spans="1:1" x14ac:dyDescent="0.2">
      <c r="A628" s="162" t="s">
        <v>3721</v>
      </c>
    </row>
    <row r="629" spans="1:1" x14ac:dyDescent="0.2">
      <c r="A629" s="162" t="s">
        <v>3722</v>
      </c>
    </row>
    <row r="630" spans="1:1" x14ac:dyDescent="0.2">
      <c r="A630" s="162" t="s">
        <v>3723</v>
      </c>
    </row>
    <row r="631" spans="1:1" x14ac:dyDescent="0.2">
      <c r="A631" s="162" t="s">
        <v>3724</v>
      </c>
    </row>
    <row r="632" spans="1:1" x14ac:dyDescent="0.2">
      <c r="A632" s="162" t="s">
        <v>3725</v>
      </c>
    </row>
    <row r="633" spans="1:1" x14ac:dyDescent="0.2">
      <c r="A633" s="162" t="s">
        <v>3726</v>
      </c>
    </row>
    <row r="634" spans="1:1" x14ac:dyDescent="0.2">
      <c r="A634" s="162" t="s">
        <v>3727</v>
      </c>
    </row>
    <row r="635" spans="1:1" x14ac:dyDescent="0.2">
      <c r="A635" s="162" t="s">
        <v>3728</v>
      </c>
    </row>
    <row r="636" spans="1:1" x14ac:dyDescent="0.2">
      <c r="A636" s="162" t="s">
        <v>3729</v>
      </c>
    </row>
    <row r="637" spans="1:1" x14ac:dyDescent="0.2">
      <c r="A637" s="162" t="s">
        <v>3730</v>
      </c>
    </row>
    <row r="638" spans="1:1" x14ac:dyDescent="0.2">
      <c r="A638" s="162" t="s">
        <v>3731</v>
      </c>
    </row>
    <row r="639" spans="1:1" x14ac:dyDescent="0.2">
      <c r="A639" s="162" t="s">
        <v>3732</v>
      </c>
    </row>
    <row r="640" spans="1:1" x14ac:dyDescent="0.2">
      <c r="A640" s="162" t="s">
        <v>3733</v>
      </c>
    </row>
    <row r="641" spans="1:1" x14ac:dyDescent="0.2">
      <c r="A641" s="162" t="s">
        <v>3734</v>
      </c>
    </row>
    <row r="642" spans="1:1" x14ac:dyDescent="0.2">
      <c r="A642" s="162" t="s">
        <v>3735</v>
      </c>
    </row>
    <row r="643" spans="1:1" x14ac:dyDescent="0.2">
      <c r="A643" s="162" t="s">
        <v>3736</v>
      </c>
    </row>
    <row r="644" spans="1:1" x14ac:dyDescent="0.2">
      <c r="A644" s="162" t="s">
        <v>3737</v>
      </c>
    </row>
    <row r="645" spans="1:1" x14ac:dyDescent="0.2">
      <c r="A645" s="162" t="s">
        <v>3738</v>
      </c>
    </row>
    <row r="646" spans="1:1" x14ac:dyDescent="0.2">
      <c r="A646" s="162" t="s">
        <v>3739</v>
      </c>
    </row>
    <row r="647" spans="1:1" x14ac:dyDescent="0.2">
      <c r="A647" s="162" t="s">
        <v>3740</v>
      </c>
    </row>
    <row r="648" spans="1:1" x14ac:dyDescent="0.2">
      <c r="A648" s="162" t="s">
        <v>3741</v>
      </c>
    </row>
    <row r="649" spans="1:1" x14ac:dyDescent="0.2">
      <c r="A649" s="162" t="s">
        <v>3742</v>
      </c>
    </row>
    <row r="650" spans="1:1" x14ac:dyDescent="0.2">
      <c r="A650" s="162" t="s">
        <v>3743</v>
      </c>
    </row>
    <row r="651" spans="1:1" x14ac:dyDescent="0.2">
      <c r="A651" s="162" t="s">
        <v>3744</v>
      </c>
    </row>
    <row r="652" spans="1:1" x14ac:dyDescent="0.2">
      <c r="A652" s="162" t="s">
        <v>3745</v>
      </c>
    </row>
    <row r="653" spans="1:1" x14ac:dyDescent="0.2">
      <c r="A653" s="162" t="s">
        <v>3746</v>
      </c>
    </row>
    <row r="654" spans="1:1" x14ac:dyDescent="0.2">
      <c r="A654" s="162" t="s">
        <v>3747</v>
      </c>
    </row>
    <row r="655" spans="1:1" x14ac:dyDescent="0.2">
      <c r="A655" s="162" t="s">
        <v>3748</v>
      </c>
    </row>
    <row r="656" spans="1:1" x14ac:dyDescent="0.2">
      <c r="A656" s="162" t="s">
        <v>3749</v>
      </c>
    </row>
    <row r="657" spans="1:1" x14ac:dyDescent="0.2">
      <c r="A657" s="162" t="s">
        <v>3750</v>
      </c>
    </row>
    <row r="658" spans="1:1" x14ac:dyDescent="0.2">
      <c r="A658" s="162" t="s">
        <v>3751</v>
      </c>
    </row>
    <row r="659" spans="1:1" x14ac:dyDescent="0.2">
      <c r="A659" s="162" t="s">
        <v>3752</v>
      </c>
    </row>
    <row r="660" spans="1:1" x14ac:dyDescent="0.2">
      <c r="A660" s="162" t="s">
        <v>3753</v>
      </c>
    </row>
    <row r="661" spans="1:1" x14ac:dyDescent="0.2">
      <c r="A661" s="162" t="s">
        <v>3754</v>
      </c>
    </row>
    <row r="662" spans="1:1" x14ac:dyDescent="0.2">
      <c r="A662" s="162" t="s">
        <v>3755</v>
      </c>
    </row>
    <row r="663" spans="1:1" x14ac:dyDescent="0.2">
      <c r="A663" s="162" t="s">
        <v>3756</v>
      </c>
    </row>
    <row r="664" spans="1:1" x14ac:dyDescent="0.2">
      <c r="A664" s="162" t="s">
        <v>3757</v>
      </c>
    </row>
    <row r="665" spans="1:1" x14ac:dyDescent="0.2">
      <c r="A665" s="162" t="s">
        <v>3758</v>
      </c>
    </row>
    <row r="666" spans="1:1" x14ac:dyDescent="0.2">
      <c r="A666" s="162" t="s">
        <v>3759</v>
      </c>
    </row>
    <row r="667" spans="1:1" x14ac:dyDescent="0.2">
      <c r="A667" s="162" t="s">
        <v>3760</v>
      </c>
    </row>
    <row r="668" spans="1:1" x14ac:dyDescent="0.2">
      <c r="A668" s="162" t="s">
        <v>3761</v>
      </c>
    </row>
    <row r="669" spans="1:1" x14ac:dyDescent="0.2">
      <c r="A669" s="162" t="s">
        <v>3762</v>
      </c>
    </row>
    <row r="670" spans="1:1" x14ac:dyDescent="0.2">
      <c r="A670" s="162" t="s">
        <v>3763</v>
      </c>
    </row>
    <row r="671" spans="1:1" x14ac:dyDescent="0.2">
      <c r="A671" s="162" t="s">
        <v>3764</v>
      </c>
    </row>
    <row r="672" spans="1:1" x14ac:dyDescent="0.2">
      <c r="A672" s="162" t="s">
        <v>3765</v>
      </c>
    </row>
    <row r="673" spans="1:1" x14ac:dyDescent="0.2">
      <c r="A673" s="162" t="s">
        <v>3766</v>
      </c>
    </row>
    <row r="674" spans="1:1" x14ac:dyDescent="0.2">
      <c r="A674" s="162" t="s">
        <v>3767</v>
      </c>
    </row>
    <row r="675" spans="1:1" x14ac:dyDescent="0.2">
      <c r="A675" s="162" t="s">
        <v>3768</v>
      </c>
    </row>
    <row r="676" spans="1:1" x14ac:dyDescent="0.2">
      <c r="A676" s="162" t="s">
        <v>3769</v>
      </c>
    </row>
    <row r="677" spans="1:1" x14ac:dyDescent="0.2">
      <c r="A677" s="162" t="s">
        <v>3770</v>
      </c>
    </row>
    <row r="678" spans="1:1" x14ac:dyDescent="0.2">
      <c r="A678" s="162" t="s">
        <v>3771</v>
      </c>
    </row>
    <row r="679" spans="1:1" x14ac:dyDescent="0.2">
      <c r="A679" s="162" t="s">
        <v>3772</v>
      </c>
    </row>
    <row r="680" spans="1:1" x14ac:dyDescent="0.2">
      <c r="A680" s="162" t="s">
        <v>3773</v>
      </c>
    </row>
    <row r="681" spans="1:1" x14ac:dyDescent="0.2">
      <c r="A681" s="162" t="s">
        <v>3774</v>
      </c>
    </row>
    <row r="682" spans="1:1" x14ac:dyDescent="0.2">
      <c r="A682" s="162" t="s">
        <v>3775</v>
      </c>
    </row>
    <row r="683" spans="1:1" x14ac:dyDescent="0.2">
      <c r="A683" s="162" t="s">
        <v>3776</v>
      </c>
    </row>
    <row r="684" spans="1:1" x14ac:dyDescent="0.2">
      <c r="A684" s="162" t="s">
        <v>3777</v>
      </c>
    </row>
    <row r="685" spans="1:1" x14ac:dyDescent="0.2">
      <c r="A685" s="162" t="s">
        <v>3778</v>
      </c>
    </row>
    <row r="686" spans="1:1" x14ac:dyDescent="0.2">
      <c r="A686" s="162" t="s">
        <v>3779</v>
      </c>
    </row>
    <row r="687" spans="1:1" x14ac:dyDescent="0.2">
      <c r="A687" s="162" t="s">
        <v>3780</v>
      </c>
    </row>
    <row r="688" spans="1:1" x14ac:dyDescent="0.2">
      <c r="A688" s="162" t="s">
        <v>3781</v>
      </c>
    </row>
    <row r="689" spans="1:1" x14ac:dyDescent="0.2">
      <c r="A689" s="162" t="s">
        <v>3782</v>
      </c>
    </row>
    <row r="690" spans="1:1" x14ac:dyDescent="0.2">
      <c r="A690" s="162" t="s">
        <v>3783</v>
      </c>
    </row>
    <row r="691" spans="1:1" x14ac:dyDescent="0.2">
      <c r="A691" s="162" t="s">
        <v>3784</v>
      </c>
    </row>
    <row r="692" spans="1:1" x14ac:dyDescent="0.2">
      <c r="A692" s="162" t="s">
        <v>3785</v>
      </c>
    </row>
    <row r="693" spans="1:1" x14ac:dyDescent="0.2">
      <c r="A693" s="162" t="s">
        <v>3786</v>
      </c>
    </row>
    <row r="694" spans="1:1" x14ac:dyDescent="0.2">
      <c r="A694" s="162" t="s">
        <v>3787</v>
      </c>
    </row>
    <row r="695" spans="1:1" x14ac:dyDescent="0.2">
      <c r="A695" s="162" t="s">
        <v>3788</v>
      </c>
    </row>
    <row r="696" spans="1:1" x14ac:dyDescent="0.2">
      <c r="A696" s="162" t="s">
        <v>3789</v>
      </c>
    </row>
    <row r="697" spans="1:1" x14ac:dyDescent="0.2">
      <c r="A697" s="162" t="s">
        <v>3790</v>
      </c>
    </row>
    <row r="698" spans="1:1" x14ac:dyDescent="0.2">
      <c r="A698" s="162" t="s">
        <v>3791</v>
      </c>
    </row>
    <row r="699" spans="1:1" x14ac:dyDescent="0.2">
      <c r="A699" s="162" t="s">
        <v>3792</v>
      </c>
    </row>
    <row r="700" spans="1:1" x14ac:dyDescent="0.2">
      <c r="A700" s="162" t="s">
        <v>3793</v>
      </c>
    </row>
    <row r="701" spans="1:1" x14ac:dyDescent="0.2">
      <c r="A701" s="162" t="s">
        <v>3794</v>
      </c>
    </row>
    <row r="702" spans="1:1" x14ac:dyDescent="0.2">
      <c r="A702" s="162" t="s">
        <v>3795</v>
      </c>
    </row>
    <row r="703" spans="1:1" x14ac:dyDescent="0.2">
      <c r="A703" s="162" t="s">
        <v>3796</v>
      </c>
    </row>
    <row r="704" spans="1:1" x14ac:dyDescent="0.2">
      <c r="A704" s="162" t="s">
        <v>3797</v>
      </c>
    </row>
    <row r="705" spans="1:1" x14ac:dyDescent="0.2">
      <c r="A705" s="162" t="s">
        <v>3798</v>
      </c>
    </row>
    <row r="706" spans="1:1" x14ac:dyDescent="0.2">
      <c r="A706" s="162" t="s">
        <v>3799</v>
      </c>
    </row>
    <row r="707" spans="1:1" x14ac:dyDescent="0.2">
      <c r="A707" s="162" t="s">
        <v>3800</v>
      </c>
    </row>
    <row r="708" spans="1:1" x14ac:dyDescent="0.2">
      <c r="A708" s="162" t="s">
        <v>3801</v>
      </c>
    </row>
    <row r="709" spans="1:1" x14ac:dyDescent="0.2">
      <c r="A709" s="162" t="s">
        <v>3802</v>
      </c>
    </row>
    <row r="710" spans="1:1" x14ac:dyDescent="0.2">
      <c r="A710" s="162" t="s">
        <v>3803</v>
      </c>
    </row>
    <row r="711" spans="1:1" x14ac:dyDescent="0.2">
      <c r="A711" s="162" t="s">
        <v>3804</v>
      </c>
    </row>
    <row r="712" spans="1:1" x14ac:dyDescent="0.2">
      <c r="A712" s="162" t="s">
        <v>3805</v>
      </c>
    </row>
    <row r="713" spans="1:1" x14ac:dyDescent="0.2">
      <c r="A713" s="162" t="s">
        <v>3806</v>
      </c>
    </row>
    <row r="714" spans="1:1" x14ac:dyDescent="0.2">
      <c r="A714" s="162" t="s">
        <v>3807</v>
      </c>
    </row>
    <row r="715" spans="1:1" x14ac:dyDescent="0.2">
      <c r="A715" s="162" t="s">
        <v>3808</v>
      </c>
    </row>
    <row r="716" spans="1:1" x14ac:dyDescent="0.2">
      <c r="A716" s="162" t="s">
        <v>3809</v>
      </c>
    </row>
    <row r="717" spans="1:1" x14ac:dyDescent="0.2">
      <c r="A717" s="162" t="s">
        <v>3810</v>
      </c>
    </row>
    <row r="718" spans="1:1" x14ac:dyDescent="0.2">
      <c r="A718" s="162" t="s">
        <v>3811</v>
      </c>
    </row>
    <row r="719" spans="1:1" x14ac:dyDescent="0.2">
      <c r="A719" s="162" t="s">
        <v>3812</v>
      </c>
    </row>
    <row r="720" spans="1:1" x14ac:dyDescent="0.2">
      <c r="A720" s="162" t="s">
        <v>3813</v>
      </c>
    </row>
    <row r="721" spans="1:1" x14ac:dyDescent="0.2">
      <c r="A721" s="162" t="s">
        <v>3814</v>
      </c>
    </row>
    <row r="722" spans="1:1" x14ac:dyDescent="0.2">
      <c r="A722" s="162" t="s">
        <v>3815</v>
      </c>
    </row>
    <row r="723" spans="1:1" x14ac:dyDescent="0.2">
      <c r="A723" s="162" t="s">
        <v>3816</v>
      </c>
    </row>
    <row r="724" spans="1:1" x14ac:dyDescent="0.2">
      <c r="A724" s="162" t="s">
        <v>3817</v>
      </c>
    </row>
    <row r="725" spans="1:1" x14ac:dyDescent="0.2">
      <c r="A725" s="162" t="s">
        <v>3818</v>
      </c>
    </row>
    <row r="726" spans="1:1" x14ac:dyDescent="0.2">
      <c r="A726" s="162" t="s">
        <v>3819</v>
      </c>
    </row>
    <row r="727" spans="1:1" x14ac:dyDescent="0.2">
      <c r="A727" s="162" t="s">
        <v>3820</v>
      </c>
    </row>
    <row r="728" spans="1:1" x14ac:dyDescent="0.2">
      <c r="A728" s="162" t="s">
        <v>3821</v>
      </c>
    </row>
    <row r="729" spans="1:1" x14ac:dyDescent="0.2">
      <c r="A729" s="162" t="s">
        <v>3822</v>
      </c>
    </row>
    <row r="730" spans="1:1" x14ac:dyDescent="0.2">
      <c r="A730" s="162" t="s">
        <v>3823</v>
      </c>
    </row>
    <row r="731" spans="1:1" x14ac:dyDescent="0.2">
      <c r="A731" s="162" t="s">
        <v>3824</v>
      </c>
    </row>
    <row r="732" spans="1:1" x14ac:dyDescent="0.2">
      <c r="A732" s="162" t="s">
        <v>3825</v>
      </c>
    </row>
    <row r="733" spans="1:1" x14ac:dyDescent="0.2">
      <c r="A733" s="162" t="s">
        <v>3826</v>
      </c>
    </row>
    <row r="734" spans="1:1" x14ac:dyDescent="0.2">
      <c r="A734" s="162" t="s">
        <v>3827</v>
      </c>
    </row>
    <row r="735" spans="1:1" x14ac:dyDescent="0.2">
      <c r="A735" s="162" t="s">
        <v>3828</v>
      </c>
    </row>
    <row r="736" spans="1:1" x14ac:dyDescent="0.2">
      <c r="A736" s="162" t="s">
        <v>3829</v>
      </c>
    </row>
    <row r="737" spans="1:1" x14ac:dyDescent="0.2">
      <c r="A737" s="162" t="s">
        <v>3830</v>
      </c>
    </row>
    <row r="738" spans="1:1" x14ac:dyDescent="0.2">
      <c r="A738" s="162" t="s">
        <v>3831</v>
      </c>
    </row>
    <row r="739" spans="1:1" x14ac:dyDescent="0.2">
      <c r="A739" s="162" t="s">
        <v>3832</v>
      </c>
    </row>
    <row r="740" spans="1:1" x14ac:dyDescent="0.2">
      <c r="A740" s="162" t="s">
        <v>3833</v>
      </c>
    </row>
    <row r="741" spans="1:1" x14ac:dyDescent="0.2">
      <c r="A741" s="162" t="s">
        <v>3834</v>
      </c>
    </row>
    <row r="742" spans="1:1" x14ac:dyDescent="0.2">
      <c r="A742" s="162" t="s">
        <v>3835</v>
      </c>
    </row>
    <row r="743" spans="1:1" x14ac:dyDescent="0.2">
      <c r="A743" s="162" t="s">
        <v>3836</v>
      </c>
    </row>
    <row r="744" spans="1:1" x14ac:dyDescent="0.2">
      <c r="A744" s="162" t="s">
        <v>3837</v>
      </c>
    </row>
    <row r="745" spans="1:1" x14ac:dyDescent="0.2">
      <c r="A745" s="162" t="s">
        <v>3838</v>
      </c>
    </row>
    <row r="746" spans="1:1" x14ac:dyDescent="0.2">
      <c r="A746" s="162" t="s">
        <v>3839</v>
      </c>
    </row>
    <row r="747" spans="1:1" x14ac:dyDescent="0.2">
      <c r="A747" s="162" t="s">
        <v>3840</v>
      </c>
    </row>
    <row r="748" spans="1:1" x14ac:dyDescent="0.2">
      <c r="A748" s="162" t="s">
        <v>3841</v>
      </c>
    </row>
    <row r="749" spans="1:1" x14ac:dyDescent="0.2">
      <c r="A749" s="162" t="s">
        <v>3842</v>
      </c>
    </row>
    <row r="750" spans="1:1" x14ac:dyDescent="0.2">
      <c r="A750" s="162" t="s">
        <v>3843</v>
      </c>
    </row>
    <row r="751" spans="1:1" x14ac:dyDescent="0.2">
      <c r="A751" s="162" t="s">
        <v>3844</v>
      </c>
    </row>
    <row r="752" spans="1:1" x14ac:dyDescent="0.2">
      <c r="A752" s="162" t="s">
        <v>3845</v>
      </c>
    </row>
    <row r="753" spans="1:1" x14ac:dyDescent="0.2">
      <c r="A753" s="162" t="s">
        <v>3846</v>
      </c>
    </row>
    <row r="754" spans="1:1" x14ac:dyDescent="0.2">
      <c r="A754" s="162" t="s">
        <v>3847</v>
      </c>
    </row>
    <row r="755" spans="1:1" x14ac:dyDescent="0.2">
      <c r="A755" s="162" t="s">
        <v>3848</v>
      </c>
    </row>
    <row r="756" spans="1:1" x14ac:dyDescent="0.2">
      <c r="A756" s="162" t="s">
        <v>3849</v>
      </c>
    </row>
    <row r="757" spans="1:1" x14ac:dyDescent="0.2">
      <c r="A757" s="162" t="s">
        <v>3850</v>
      </c>
    </row>
    <row r="758" spans="1:1" x14ac:dyDescent="0.2">
      <c r="A758" s="162" t="s">
        <v>3851</v>
      </c>
    </row>
    <row r="759" spans="1:1" x14ac:dyDescent="0.2">
      <c r="A759" s="162" t="s">
        <v>3852</v>
      </c>
    </row>
    <row r="760" spans="1:1" x14ac:dyDescent="0.2">
      <c r="A760" s="162" t="s">
        <v>3853</v>
      </c>
    </row>
    <row r="761" spans="1:1" x14ac:dyDescent="0.2">
      <c r="A761" s="162" t="s">
        <v>3854</v>
      </c>
    </row>
    <row r="762" spans="1:1" x14ac:dyDescent="0.2">
      <c r="A762" s="162" t="s">
        <v>3855</v>
      </c>
    </row>
    <row r="763" spans="1:1" x14ac:dyDescent="0.2">
      <c r="A763" s="162" t="s">
        <v>3856</v>
      </c>
    </row>
    <row r="764" spans="1:1" x14ac:dyDescent="0.2">
      <c r="A764" s="162" t="s">
        <v>3857</v>
      </c>
    </row>
    <row r="765" spans="1:1" x14ac:dyDescent="0.2">
      <c r="A765" s="162" t="s">
        <v>3858</v>
      </c>
    </row>
    <row r="766" spans="1:1" x14ac:dyDescent="0.2">
      <c r="A766" s="162" t="s">
        <v>3859</v>
      </c>
    </row>
    <row r="767" spans="1:1" x14ac:dyDescent="0.2">
      <c r="A767" s="162" t="s">
        <v>3860</v>
      </c>
    </row>
    <row r="768" spans="1:1" x14ac:dyDescent="0.2">
      <c r="A768" s="162" t="s">
        <v>3861</v>
      </c>
    </row>
    <row r="769" spans="1:1" x14ac:dyDescent="0.2">
      <c r="A769" s="162" t="s">
        <v>3862</v>
      </c>
    </row>
    <row r="770" spans="1:1" x14ac:dyDescent="0.2">
      <c r="A770" s="162" t="s">
        <v>3863</v>
      </c>
    </row>
    <row r="771" spans="1:1" x14ac:dyDescent="0.2">
      <c r="A771" s="162" t="s">
        <v>3864</v>
      </c>
    </row>
    <row r="772" spans="1:1" x14ac:dyDescent="0.2">
      <c r="A772" s="162" t="s">
        <v>3865</v>
      </c>
    </row>
    <row r="773" spans="1:1" x14ac:dyDescent="0.2">
      <c r="A773" s="162" t="s">
        <v>3866</v>
      </c>
    </row>
    <row r="774" spans="1:1" x14ac:dyDescent="0.2">
      <c r="A774" s="162" t="s">
        <v>3867</v>
      </c>
    </row>
    <row r="775" spans="1:1" x14ac:dyDescent="0.2">
      <c r="A775" s="162" t="s">
        <v>3868</v>
      </c>
    </row>
    <row r="776" spans="1:1" x14ac:dyDescent="0.2">
      <c r="A776" s="162" t="s">
        <v>3869</v>
      </c>
    </row>
    <row r="777" spans="1:1" x14ac:dyDescent="0.2">
      <c r="A777" s="162" t="s">
        <v>3870</v>
      </c>
    </row>
    <row r="778" spans="1:1" x14ac:dyDescent="0.2">
      <c r="A778" s="162" t="s">
        <v>3871</v>
      </c>
    </row>
    <row r="779" spans="1:1" x14ac:dyDescent="0.2">
      <c r="A779" s="162" t="s">
        <v>3872</v>
      </c>
    </row>
    <row r="780" spans="1:1" x14ac:dyDescent="0.2">
      <c r="A780" s="162" t="s">
        <v>3873</v>
      </c>
    </row>
    <row r="781" spans="1:1" x14ac:dyDescent="0.2">
      <c r="A781" s="162" t="s">
        <v>3874</v>
      </c>
    </row>
    <row r="782" spans="1:1" x14ac:dyDescent="0.2">
      <c r="A782" s="162" t="s">
        <v>3875</v>
      </c>
    </row>
    <row r="783" spans="1:1" x14ac:dyDescent="0.2">
      <c r="A783" s="162" t="s">
        <v>3876</v>
      </c>
    </row>
    <row r="784" spans="1:1" x14ac:dyDescent="0.2">
      <c r="A784" s="162" t="s">
        <v>3877</v>
      </c>
    </row>
    <row r="785" spans="1:1" x14ac:dyDescent="0.2">
      <c r="A785" s="162" t="s">
        <v>3878</v>
      </c>
    </row>
    <row r="786" spans="1:1" x14ac:dyDescent="0.2">
      <c r="A786" s="162" t="s">
        <v>3879</v>
      </c>
    </row>
    <row r="787" spans="1:1" x14ac:dyDescent="0.2">
      <c r="A787" s="162" t="s">
        <v>3880</v>
      </c>
    </row>
    <row r="788" spans="1:1" x14ac:dyDescent="0.2">
      <c r="A788" s="162" t="s">
        <v>3881</v>
      </c>
    </row>
    <row r="789" spans="1:1" x14ac:dyDescent="0.2">
      <c r="A789" s="162" t="s">
        <v>3882</v>
      </c>
    </row>
    <row r="790" spans="1:1" x14ac:dyDescent="0.2">
      <c r="A790" s="162" t="s">
        <v>3883</v>
      </c>
    </row>
    <row r="791" spans="1:1" x14ac:dyDescent="0.2">
      <c r="A791" s="162" t="s">
        <v>3884</v>
      </c>
    </row>
    <row r="792" spans="1:1" x14ac:dyDescent="0.2">
      <c r="A792" s="162" t="s">
        <v>3885</v>
      </c>
    </row>
    <row r="793" spans="1:1" x14ac:dyDescent="0.2">
      <c r="A793" s="162" t="s">
        <v>3886</v>
      </c>
    </row>
    <row r="794" spans="1:1" x14ac:dyDescent="0.2">
      <c r="A794" s="162" t="s">
        <v>3887</v>
      </c>
    </row>
    <row r="795" spans="1:1" x14ac:dyDescent="0.2">
      <c r="A795" s="162" t="s">
        <v>3888</v>
      </c>
    </row>
    <row r="796" spans="1:1" x14ac:dyDescent="0.2">
      <c r="A796" s="162" t="s">
        <v>3889</v>
      </c>
    </row>
    <row r="797" spans="1:1" x14ac:dyDescent="0.2">
      <c r="A797" s="162" t="s">
        <v>3890</v>
      </c>
    </row>
    <row r="798" spans="1:1" x14ac:dyDescent="0.2">
      <c r="A798" s="162" t="s">
        <v>3891</v>
      </c>
    </row>
    <row r="799" spans="1:1" x14ac:dyDescent="0.2">
      <c r="A799" s="162" t="s">
        <v>3892</v>
      </c>
    </row>
    <row r="800" spans="1:1" x14ac:dyDescent="0.2">
      <c r="A800" s="162" t="s">
        <v>3893</v>
      </c>
    </row>
    <row r="801" spans="1:1" x14ac:dyDescent="0.2">
      <c r="A801" s="162" t="s">
        <v>3894</v>
      </c>
    </row>
    <row r="802" spans="1:1" x14ac:dyDescent="0.2">
      <c r="A802" s="162" t="s">
        <v>3895</v>
      </c>
    </row>
    <row r="803" spans="1:1" x14ac:dyDescent="0.2">
      <c r="A803" s="162" t="s">
        <v>3896</v>
      </c>
    </row>
    <row r="804" spans="1:1" x14ac:dyDescent="0.2">
      <c r="A804" s="162" t="s">
        <v>3897</v>
      </c>
    </row>
    <row r="805" spans="1:1" x14ac:dyDescent="0.2">
      <c r="A805" s="162" t="s">
        <v>3898</v>
      </c>
    </row>
    <row r="806" spans="1:1" x14ac:dyDescent="0.2">
      <c r="A806" s="162" t="s">
        <v>3899</v>
      </c>
    </row>
    <row r="807" spans="1:1" x14ac:dyDescent="0.2">
      <c r="A807" s="162" t="s">
        <v>3900</v>
      </c>
    </row>
    <row r="808" spans="1:1" x14ac:dyDescent="0.2">
      <c r="A808" s="162" t="s">
        <v>3901</v>
      </c>
    </row>
    <row r="809" spans="1:1" x14ac:dyDescent="0.2">
      <c r="A809" s="162" t="s">
        <v>3902</v>
      </c>
    </row>
    <row r="810" spans="1:1" x14ac:dyDescent="0.2">
      <c r="A810" s="162" t="s">
        <v>3903</v>
      </c>
    </row>
    <row r="811" spans="1:1" x14ac:dyDescent="0.2">
      <c r="A811" s="162" t="s">
        <v>3904</v>
      </c>
    </row>
    <row r="812" spans="1:1" x14ac:dyDescent="0.2">
      <c r="A812" s="162" t="s">
        <v>3905</v>
      </c>
    </row>
    <row r="813" spans="1:1" x14ac:dyDescent="0.2">
      <c r="A813" s="162" t="s">
        <v>3906</v>
      </c>
    </row>
    <row r="814" spans="1:1" x14ac:dyDescent="0.2">
      <c r="A814" s="162" t="s">
        <v>3907</v>
      </c>
    </row>
    <row r="815" spans="1:1" x14ac:dyDescent="0.2">
      <c r="A815" s="162" t="s">
        <v>3908</v>
      </c>
    </row>
    <row r="816" spans="1:1" x14ac:dyDescent="0.2">
      <c r="A816" s="162" t="s">
        <v>3909</v>
      </c>
    </row>
    <row r="817" spans="1:1" x14ac:dyDescent="0.2">
      <c r="A817" s="162" t="s">
        <v>3910</v>
      </c>
    </row>
    <row r="818" spans="1:1" x14ac:dyDescent="0.2">
      <c r="A818" s="162" t="s">
        <v>3911</v>
      </c>
    </row>
    <row r="819" spans="1:1" x14ac:dyDescent="0.2">
      <c r="A819" s="162" t="s">
        <v>3912</v>
      </c>
    </row>
    <row r="820" spans="1:1" x14ac:dyDescent="0.2">
      <c r="A820" s="162" t="s">
        <v>3913</v>
      </c>
    </row>
    <row r="821" spans="1:1" x14ac:dyDescent="0.2">
      <c r="A821" s="162" t="s">
        <v>3914</v>
      </c>
    </row>
    <row r="822" spans="1:1" x14ac:dyDescent="0.2">
      <c r="A822" s="162" t="s">
        <v>3915</v>
      </c>
    </row>
    <row r="823" spans="1:1" x14ac:dyDescent="0.2">
      <c r="A823" s="162" t="s">
        <v>3916</v>
      </c>
    </row>
    <row r="824" spans="1:1" x14ac:dyDescent="0.2">
      <c r="A824" s="162" t="s">
        <v>3917</v>
      </c>
    </row>
    <row r="825" spans="1:1" x14ac:dyDescent="0.2">
      <c r="A825" s="162" t="s">
        <v>3918</v>
      </c>
    </row>
    <row r="826" spans="1:1" x14ac:dyDescent="0.2">
      <c r="A826" s="162" t="s">
        <v>3919</v>
      </c>
    </row>
    <row r="827" spans="1:1" x14ac:dyDescent="0.2">
      <c r="A827" s="162" t="s">
        <v>3920</v>
      </c>
    </row>
    <row r="828" spans="1:1" x14ac:dyDescent="0.2">
      <c r="A828" s="162" t="s">
        <v>3921</v>
      </c>
    </row>
    <row r="829" spans="1:1" x14ac:dyDescent="0.2">
      <c r="A829" s="162" t="s">
        <v>3922</v>
      </c>
    </row>
    <row r="830" spans="1:1" x14ac:dyDescent="0.2">
      <c r="A830" s="162" t="s">
        <v>3923</v>
      </c>
    </row>
    <row r="831" spans="1:1" x14ac:dyDescent="0.2">
      <c r="A831" s="162" t="s">
        <v>3924</v>
      </c>
    </row>
    <row r="832" spans="1:1" x14ac:dyDescent="0.2">
      <c r="A832" s="162" t="s">
        <v>3925</v>
      </c>
    </row>
    <row r="833" spans="1:1" x14ac:dyDescent="0.2">
      <c r="A833" s="162" t="s">
        <v>3926</v>
      </c>
    </row>
    <row r="834" spans="1:1" x14ac:dyDescent="0.2">
      <c r="A834" s="162" t="s">
        <v>3927</v>
      </c>
    </row>
    <row r="835" spans="1:1" x14ac:dyDescent="0.2">
      <c r="A835" s="162" t="s">
        <v>3928</v>
      </c>
    </row>
    <row r="836" spans="1:1" x14ac:dyDescent="0.2">
      <c r="A836" s="162" t="s">
        <v>3929</v>
      </c>
    </row>
    <row r="837" spans="1:1" x14ac:dyDescent="0.2">
      <c r="A837" s="162" t="s">
        <v>3930</v>
      </c>
    </row>
    <row r="838" spans="1:1" x14ac:dyDescent="0.2">
      <c r="A838" s="162" t="s">
        <v>3931</v>
      </c>
    </row>
    <row r="839" spans="1:1" x14ac:dyDescent="0.2">
      <c r="A839" s="162" t="s">
        <v>3932</v>
      </c>
    </row>
    <row r="840" spans="1:1" x14ac:dyDescent="0.2">
      <c r="A840" s="162" t="s">
        <v>3933</v>
      </c>
    </row>
    <row r="841" spans="1:1" x14ac:dyDescent="0.2">
      <c r="A841" s="162" t="s">
        <v>3934</v>
      </c>
    </row>
    <row r="842" spans="1:1" x14ac:dyDescent="0.2">
      <c r="A842" s="162" t="s">
        <v>3935</v>
      </c>
    </row>
    <row r="843" spans="1:1" x14ac:dyDescent="0.2">
      <c r="A843" s="162" t="s">
        <v>3936</v>
      </c>
    </row>
    <row r="844" spans="1:1" x14ac:dyDescent="0.2">
      <c r="A844" s="162" t="s">
        <v>3937</v>
      </c>
    </row>
    <row r="845" spans="1:1" x14ac:dyDescent="0.2">
      <c r="A845" s="162" t="s">
        <v>3938</v>
      </c>
    </row>
    <row r="846" spans="1:1" x14ac:dyDescent="0.2">
      <c r="A846" s="162" t="s">
        <v>3939</v>
      </c>
    </row>
    <row r="847" spans="1:1" x14ac:dyDescent="0.2">
      <c r="A847" s="162" t="s">
        <v>3940</v>
      </c>
    </row>
    <row r="848" spans="1:1" x14ac:dyDescent="0.2">
      <c r="A848" s="162" t="s">
        <v>3941</v>
      </c>
    </row>
    <row r="849" spans="1:1" x14ac:dyDescent="0.2">
      <c r="A849" s="162" t="s">
        <v>3942</v>
      </c>
    </row>
    <row r="850" spans="1:1" x14ac:dyDescent="0.2">
      <c r="A850" s="162" t="s">
        <v>3943</v>
      </c>
    </row>
    <row r="851" spans="1:1" x14ac:dyDescent="0.2">
      <c r="A851" s="162" t="s">
        <v>3944</v>
      </c>
    </row>
    <row r="852" spans="1:1" x14ac:dyDescent="0.2">
      <c r="A852" s="162" t="s">
        <v>3945</v>
      </c>
    </row>
    <row r="853" spans="1:1" x14ac:dyDescent="0.2">
      <c r="A853" s="162" t="s">
        <v>3946</v>
      </c>
    </row>
    <row r="854" spans="1:1" x14ac:dyDescent="0.2">
      <c r="A854" s="162" t="s">
        <v>3947</v>
      </c>
    </row>
    <row r="855" spans="1:1" x14ac:dyDescent="0.2">
      <c r="A855" s="162" t="s">
        <v>3948</v>
      </c>
    </row>
    <row r="856" spans="1:1" x14ac:dyDescent="0.2">
      <c r="A856" s="162" t="s">
        <v>3949</v>
      </c>
    </row>
    <row r="857" spans="1:1" x14ac:dyDescent="0.2">
      <c r="A857" s="162" t="s">
        <v>3950</v>
      </c>
    </row>
    <row r="858" spans="1:1" x14ac:dyDescent="0.2">
      <c r="A858" s="162" t="s">
        <v>3951</v>
      </c>
    </row>
    <row r="859" spans="1:1" x14ac:dyDescent="0.2">
      <c r="A859" s="162" t="s">
        <v>3952</v>
      </c>
    </row>
    <row r="860" spans="1:1" x14ac:dyDescent="0.2">
      <c r="A860" s="162" t="s">
        <v>3953</v>
      </c>
    </row>
    <row r="861" spans="1:1" x14ac:dyDescent="0.2">
      <c r="A861" s="162" t="s">
        <v>3954</v>
      </c>
    </row>
    <row r="862" spans="1:1" x14ac:dyDescent="0.2">
      <c r="A862" s="162" t="s">
        <v>3955</v>
      </c>
    </row>
    <row r="863" spans="1:1" x14ac:dyDescent="0.2">
      <c r="A863" s="162" t="s">
        <v>3956</v>
      </c>
    </row>
    <row r="864" spans="1:1" x14ac:dyDescent="0.2">
      <c r="A864" s="162" t="s">
        <v>3957</v>
      </c>
    </row>
    <row r="865" spans="1:1" x14ac:dyDescent="0.2">
      <c r="A865" s="162" t="s">
        <v>3958</v>
      </c>
    </row>
    <row r="866" spans="1:1" x14ac:dyDescent="0.2">
      <c r="A866" s="162" t="s">
        <v>3959</v>
      </c>
    </row>
    <row r="867" spans="1:1" x14ac:dyDescent="0.2">
      <c r="A867" s="162" t="s">
        <v>3960</v>
      </c>
    </row>
    <row r="868" spans="1:1" x14ac:dyDescent="0.2">
      <c r="A868" s="162" t="s">
        <v>3961</v>
      </c>
    </row>
    <row r="869" spans="1:1" x14ac:dyDescent="0.2">
      <c r="A869" s="162" t="s">
        <v>3962</v>
      </c>
    </row>
    <row r="870" spans="1:1" x14ac:dyDescent="0.2">
      <c r="A870" s="162" t="s">
        <v>3963</v>
      </c>
    </row>
    <row r="871" spans="1:1" x14ac:dyDescent="0.2">
      <c r="A871" s="162" t="s">
        <v>3964</v>
      </c>
    </row>
    <row r="872" spans="1:1" x14ac:dyDescent="0.2">
      <c r="A872" s="162" t="s">
        <v>3965</v>
      </c>
    </row>
    <row r="873" spans="1:1" x14ac:dyDescent="0.2">
      <c r="A873" s="162" t="s">
        <v>3966</v>
      </c>
    </row>
    <row r="874" spans="1:1" x14ac:dyDescent="0.2">
      <c r="A874" s="162" t="s">
        <v>3967</v>
      </c>
    </row>
    <row r="875" spans="1:1" x14ac:dyDescent="0.2">
      <c r="A875" s="162" t="s">
        <v>3968</v>
      </c>
    </row>
    <row r="876" spans="1:1" x14ac:dyDescent="0.2">
      <c r="A876" s="162" t="s">
        <v>3969</v>
      </c>
    </row>
    <row r="877" spans="1:1" x14ac:dyDescent="0.2">
      <c r="A877" s="162" t="s">
        <v>3970</v>
      </c>
    </row>
    <row r="878" spans="1:1" x14ac:dyDescent="0.2">
      <c r="A878" s="162" t="s">
        <v>3971</v>
      </c>
    </row>
    <row r="879" spans="1:1" x14ac:dyDescent="0.2">
      <c r="A879" s="162" t="s">
        <v>3972</v>
      </c>
    </row>
    <row r="880" spans="1:1" x14ac:dyDescent="0.2">
      <c r="A880" s="162" t="s">
        <v>3973</v>
      </c>
    </row>
    <row r="881" spans="1:1" x14ac:dyDescent="0.2">
      <c r="A881" s="162" t="s">
        <v>3974</v>
      </c>
    </row>
    <row r="882" spans="1:1" x14ac:dyDescent="0.2">
      <c r="A882" s="162" t="s">
        <v>3975</v>
      </c>
    </row>
    <row r="883" spans="1:1" x14ac:dyDescent="0.2">
      <c r="A883" s="162" t="s">
        <v>3976</v>
      </c>
    </row>
    <row r="884" spans="1:1" x14ac:dyDescent="0.2">
      <c r="A884" s="162" t="s">
        <v>3977</v>
      </c>
    </row>
    <row r="885" spans="1:1" x14ac:dyDescent="0.2">
      <c r="A885" s="162" t="s">
        <v>3978</v>
      </c>
    </row>
    <row r="886" spans="1:1" x14ac:dyDescent="0.2">
      <c r="A886" s="162" t="s">
        <v>3979</v>
      </c>
    </row>
    <row r="888" spans="1:1" x14ac:dyDescent="0.2">
      <c r="A888" s="85" t="s">
        <v>5154</v>
      </c>
    </row>
    <row r="889" spans="1:1" x14ac:dyDescent="0.2">
      <c r="A889" s="162" t="s">
        <v>842</v>
      </c>
    </row>
    <row r="890" spans="1:1" x14ac:dyDescent="0.2">
      <c r="A890" s="162" t="s">
        <v>5155</v>
      </c>
    </row>
    <row r="891" spans="1:1" x14ac:dyDescent="0.2">
      <c r="A891" s="162" t="s">
        <v>5156</v>
      </c>
    </row>
    <row r="893" spans="1:1" x14ac:dyDescent="0.2">
      <c r="A893" s="85" t="s">
        <v>5157</v>
      </c>
    </row>
    <row r="894" spans="1:1" x14ac:dyDescent="0.2">
      <c r="A894" s="162" t="s">
        <v>5158</v>
      </c>
    </row>
    <row r="895" spans="1:1" x14ac:dyDescent="0.2">
      <c r="A895" s="162" t="s">
        <v>5159</v>
      </c>
    </row>
    <row r="896" spans="1:1" x14ac:dyDescent="0.2">
      <c r="A896" s="162" t="s">
        <v>5160</v>
      </c>
    </row>
    <row r="898" spans="1:1" x14ac:dyDescent="0.2">
      <c r="A898" s="85" t="s">
        <v>5161</v>
      </c>
    </row>
    <row r="899" spans="1:1" x14ac:dyDescent="0.2">
      <c r="A899" s="162" t="s">
        <v>5162</v>
      </c>
    </row>
    <row r="900" spans="1:1" x14ac:dyDescent="0.2">
      <c r="A900" s="162" t="s">
        <v>5163</v>
      </c>
    </row>
    <row r="901" spans="1:1" x14ac:dyDescent="0.2">
      <c r="A901" s="162" t="s">
        <v>5164</v>
      </c>
    </row>
    <row r="902" spans="1:1" x14ac:dyDescent="0.2">
      <c r="A902" s="162" t="s">
        <v>5165</v>
      </c>
    </row>
    <row r="903" spans="1:1" x14ac:dyDescent="0.2">
      <c r="A903" s="162" t="s">
        <v>5166</v>
      </c>
    </row>
    <row r="904" spans="1:1" x14ac:dyDescent="0.2">
      <c r="A904" s="162" t="s">
        <v>5167</v>
      </c>
    </row>
    <row r="905" spans="1:1" x14ac:dyDescent="0.2">
      <c r="A905" s="162" t="s">
        <v>5168</v>
      </c>
    </row>
    <row r="906" spans="1:1" x14ac:dyDescent="0.2">
      <c r="A906" s="162" t="s">
        <v>5169</v>
      </c>
    </row>
    <row r="907" spans="1:1" x14ac:dyDescent="0.2">
      <c r="A907" s="162" t="s">
        <v>5170</v>
      </c>
    </row>
    <row r="908" spans="1:1" x14ac:dyDescent="0.2">
      <c r="A908" s="162" t="s">
        <v>5171</v>
      </c>
    </row>
    <row r="910" spans="1:1" x14ac:dyDescent="0.2">
      <c r="A910" s="85" t="s">
        <v>5172</v>
      </c>
    </row>
    <row r="911" spans="1:1" x14ac:dyDescent="0.2">
      <c r="A911" s="162" t="s">
        <v>2468</v>
      </c>
    </row>
    <row r="912" spans="1:1" x14ac:dyDescent="0.2">
      <c r="A912" s="162" t="s">
        <v>5173</v>
      </c>
    </row>
    <row r="913" spans="1:1" x14ac:dyDescent="0.2">
      <c r="A913" s="162" t="s">
        <v>5174</v>
      </c>
    </row>
    <row r="914" spans="1:1" x14ac:dyDescent="0.2">
      <c r="A914" s="162" t="s">
        <v>5175</v>
      </c>
    </row>
    <row r="915" spans="1:1" x14ac:dyDescent="0.2">
      <c r="A915" s="162" t="s">
        <v>5176</v>
      </c>
    </row>
    <row r="916" spans="1:1" x14ac:dyDescent="0.2">
      <c r="A916" s="162" t="s">
        <v>5177</v>
      </c>
    </row>
    <row r="917" spans="1:1" x14ac:dyDescent="0.2">
      <c r="A917" s="162" t="s">
        <v>5178</v>
      </c>
    </row>
    <row r="918" spans="1:1" x14ac:dyDescent="0.2">
      <c r="A918" s="162" t="s">
        <v>5179</v>
      </c>
    </row>
    <row r="919" spans="1:1" x14ac:dyDescent="0.2">
      <c r="A919" s="162" t="s">
        <v>3694</v>
      </c>
    </row>
    <row r="920" spans="1:1" x14ac:dyDescent="0.2">
      <c r="A920" s="162" t="s">
        <v>5180</v>
      </c>
    </row>
    <row r="921" spans="1:1" x14ac:dyDescent="0.2">
      <c r="A921" s="162" t="s">
        <v>5181</v>
      </c>
    </row>
    <row r="922" spans="1:1" x14ac:dyDescent="0.2">
      <c r="A922" s="162" t="s">
        <v>5182</v>
      </c>
    </row>
    <row r="923" spans="1:1" x14ac:dyDescent="0.2">
      <c r="A923" s="162" t="s">
        <v>5183</v>
      </c>
    </row>
    <row r="924" spans="1:1" x14ac:dyDescent="0.2">
      <c r="A924" s="162" t="s">
        <v>5184</v>
      </c>
    </row>
    <row r="925" spans="1:1" x14ac:dyDescent="0.2">
      <c r="A925" s="162" t="s">
        <v>5185</v>
      </c>
    </row>
    <row r="926" spans="1:1" x14ac:dyDescent="0.2">
      <c r="A926" s="162" t="s">
        <v>5186</v>
      </c>
    </row>
    <row r="927" spans="1:1" x14ac:dyDescent="0.2">
      <c r="A927" s="162" t="s">
        <v>5187</v>
      </c>
    </row>
    <row r="929" spans="1:1" x14ac:dyDescent="0.2">
      <c r="A929" s="85" t="s">
        <v>5188</v>
      </c>
    </row>
    <row r="930" spans="1:1" x14ac:dyDescent="0.2">
      <c r="A930" s="162" t="s">
        <v>3030</v>
      </c>
    </row>
    <row r="932" spans="1:1" x14ac:dyDescent="0.2">
      <c r="A932" s="85" t="s">
        <v>5189</v>
      </c>
    </row>
    <row r="933" spans="1:1" x14ac:dyDescent="0.2">
      <c r="A933" s="162" t="s">
        <v>3030</v>
      </c>
    </row>
    <row r="935" spans="1:1" x14ac:dyDescent="0.2">
      <c r="A935" s="85" t="s">
        <v>5190</v>
      </c>
    </row>
    <row r="936" spans="1:1" x14ac:dyDescent="0.2">
      <c r="A936" s="162" t="s">
        <v>3030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74B4A-97B3-49EA-B933-B37EAFC9BDE8}">
  <dimension ref="A1:H61"/>
  <sheetViews>
    <sheetView workbookViewId="0">
      <selection activeCell="H1" sqref="H1:H1048576"/>
    </sheetView>
  </sheetViews>
  <sheetFormatPr defaultColWidth="9.140625" defaultRowHeight="12.75" x14ac:dyDescent="0.2"/>
  <cols>
    <col min="1" max="1" width="26.140625" style="86" bestFit="1" customWidth="1"/>
    <col min="2" max="2" width="23.42578125" style="86" bestFit="1" customWidth="1"/>
    <col min="3" max="3" width="9.140625" style="86"/>
    <col min="4" max="4" width="15.140625" style="86" bestFit="1" customWidth="1"/>
    <col min="5" max="5" width="17.5703125" style="87" bestFit="1" customWidth="1"/>
    <col min="6" max="6" width="23.42578125" style="86" bestFit="1" customWidth="1"/>
    <col min="7" max="7" width="16.42578125" style="86" bestFit="1" customWidth="1"/>
    <col min="8" max="8" width="104.5703125" style="88" customWidth="1"/>
    <col min="9" max="16384" width="9.140625" style="86"/>
  </cols>
  <sheetData>
    <row r="1" spans="1:8" x14ac:dyDescent="0.2">
      <c r="A1" s="85" t="s">
        <v>32</v>
      </c>
      <c r="B1" s="85" t="s">
        <v>33</v>
      </c>
      <c r="C1" s="85" t="s">
        <v>34</v>
      </c>
      <c r="D1" s="85" t="s">
        <v>3</v>
      </c>
      <c r="E1" s="89" t="s">
        <v>35</v>
      </c>
      <c r="F1" s="85" t="s">
        <v>36</v>
      </c>
      <c r="G1" s="85" t="s">
        <v>37</v>
      </c>
      <c r="H1" s="90" t="s">
        <v>38</v>
      </c>
    </row>
    <row r="2" spans="1:8" x14ac:dyDescent="0.2">
      <c r="A2" s="140" t="s">
        <v>412</v>
      </c>
      <c r="B2" s="140" t="s">
        <v>40</v>
      </c>
      <c r="C2" s="140" t="s">
        <v>41</v>
      </c>
      <c r="D2" s="140" t="s">
        <v>41</v>
      </c>
      <c r="E2" s="141" t="s">
        <v>1411</v>
      </c>
      <c r="F2" s="140"/>
      <c r="G2" s="141">
        <v>128</v>
      </c>
      <c r="H2" s="142" t="s">
        <v>414</v>
      </c>
    </row>
    <row r="3" spans="1:8" x14ac:dyDescent="0.2">
      <c r="A3" s="140" t="s">
        <v>187</v>
      </c>
      <c r="B3" s="140" t="s">
        <v>40</v>
      </c>
      <c r="C3" s="140" t="s">
        <v>41</v>
      </c>
      <c r="D3" s="140" t="s">
        <v>41</v>
      </c>
      <c r="E3" s="141" t="s">
        <v>1414</v>
      </c>
      <c r="F3" s="140"/>
      <c r="G3" s="141">
        <v>128</v>
      </c>
      <c r="H3" s="142" t="s">
        <v>415</v>
      </c>
    </row>
    <row r="4" spans="1:8" x14ac:dyDescent="0.2">
      <c r="A4" s="140" t="s">
        <v>839</v>
      </c>
      <c r="B4" s="140" t="s">
        <v>40</v>
      </c>
      <c r="C4" s="140" t="s">
        <v>41</v>
      </c>
      <c r="D4" s="140" t="s">
        <v>41</v>
      </c>
      <c r="E4" s="141" t="s">
        <v>2595</v>
      </c>
      <c r="F4" s="140"/>
      <c r="G4" s="141">
        <v>256</v>
      </c>
      <c r="H4" s="142" t="s">
        <v>2596</v>
      </c>
    </row>
    <row r="5" spans="1:8" ht="25.5" x14ac:dyDescent="0.2">
      <c r="A5" s="86" t="s">
        <v>118</v>
      </c>
      <c r="B5" s="86" t="s">
        <v>40</v>
      </c>
      <c r="G5" s="87"/>
      <c r="H5" s="88" t="s">
        <v>2597</v>
      </c>
    </row>
    <row r="6" spans="1:8" x14ac:dyDescent="0.2">
      <c r="A6" s="86" t="s">
        <v>2598</v>
      </c>
      <c r="B6" s="86" t="s">
        <v>40</v>
      </c>
      <c r="G6" s="87"/>
      <c r="H6" s="88" t="s">
        <v>2599</v>
      </c>
    </row>
    <row r="7" spans="1:8" x14ac:dyDescent="0.2">
      <c r="A7" s="86" t="s">
        <v>38</v>
      </c>
      <c r="B7" s="86" t="s">
        <v>40</v>
      </c>
      <c r="D7" s="86" t="s">
        <v>41</v>
      </c>
      <c r="E7" s="87" t="s">
        <v>2600</v>
      </c>
      <c r="G7" s="87">
        <v>255</v>
      </c>
      <c r="H7" s="88" t="s">
        <v>2601</v>
      </c>
    </row>
    <row r="8" spans="1:8" x14ac:dyDescent="0.2">
      <c r="A8" s="86" t="s">
        <v>56</v>
      </c>
      <c r="B8" s="86" t="s">
        <v>40</v>
      </c>
      <c r="C8" s="86" t="s">
        <v>41</v>
      </c>
      <c r="D8" s="86" t="s">
        <v>41</v>
      </c>
      <c r="E8" s="87" t="s">
        <v>2602</v>
      </c>
      <c r="G8" s="87">
        <v>64</v>
      </c>
      <c r="H8" s="88" t="s">
        <v>2603</v>
      </c>
    </row>
    <row r="9" spans="1:8" x14ac:dyDescent="0.2">
      <c r="A9" s="86" t="s">
        <v>67</v>
      </c>
      <c r="B9" s="86" t="s">
        <v>40</v>
      </c>
      <c r="C9" s="86" t="s">
        <v>41</v>
      </c>
      <c r="D9" s="86" t="s">
        <v>41</v>
      </c>
      <c r="E9" s="87" t="s">
        <v>2604</v>
      </c>
      <c r="G9" s="87"/>
      <c r="H9" s="88" t="s">
        <v>2605</v>
      </c>
    </row>
    <row r="10" spans="1:8" x14ac:dyDescent="0.2">
      <c r="A10" s="86" t="s">
        <v>70</v>
      </c>
      <c r="B10" s="86" t="s">
        <v>40</v>
      </c>
      <c r="D10" s="86" t="s">
        <v>71</v>
      </c>
      <c r="G10" s="87"/>
      <c r="H10" s="88" t="s">
        <v>2606</v>
      </c>
    </row>
    <row r="11" spans="1:8" x14ac:dyDescent="0.2">
      <c r="A11" s="86" t="s">
        <v>73</v>
      </c>
      <c r="B11" s="86" t="s">
        <v>40</v>
      </c>
      <c r="C11" s="86" t="s">
        <v>41</v>
      </c>
      <c r="D11" s="86" t="s">
        <v>41</v>
      </c>
      <c r="E11" s="87" t="s">
        <v>2607</v>
      </c>
      <c r="G11" s="87"/>
      <c r="H11" s="88" t="s">
        <v>2608</v>
      </c>
    </row>
    <row r="12" spans="1:8" x14ac:dyDescent="0.2">
      <c r="A12" s="86" t="s">
        <v>75</v>
      </c>
      <c r="B12" s="86" t="s">
        <v>40</v>
      </c>
      <c r="C12" s="86" t="s">
        <v>71</v>
      </c>
      <c r="D12" s="86" t="s">
        <v>71</v>
      </c>
      <c r="E12" s="87" t="s">
        <v>2609</v>
      </c>
      <c r="G12" s="87"/>
      <c r="H12" s="88" t="s">
        <v>2610</v>
      </c>
    </row>
    <row r="13" spans="1:8" x14ac:dyDescent="0.2">
      <c r="A13" s="86" t="s">
        <v>77</v>
      </c>
      <c r="B13" s="86" t="s">
        <v>40</v>
      </c>
      <c r="C13" s="86" t="s">
        <v>71</v>
      </c>
      <c r="D13" s="86" t="s">
        <v>71</v>
      </c>
      <c r="E13" s="87">
        <v>60001</v>
      </c>
      <c r="G13" s="87"/>
      <c r="H13" s="88" t="s">
        <v>2611</v>
      </c>
    </row>
    <row r="14" spans="1:8" x14ac:dyDescent="0.2">
      <c r="A14" s="86" t="s">
        <v>78</v>
      </c>
      <c r="B14" s="86" t="s">
        <v>40</v>
      </c>
      <c r="C14" s="86" t="s">
        <v>41</v>
      </c>
      <c r="D14" s="86" t="s">
        <v>41</v>
      </c>
      <c r="E14" s="87" t="s">
        <v>79</v>
      </c>
      <c r="G14" s="87"/>
      <c r="H14" s="88" t="s">
        <v>2612</v>
      </c>
    </row>
    <row r="15" spans="1:8" x14ac:dyDescent="0.2">
      <c r="A15" s="86" t="s">
        <v>2613</v>
      </c>
      <c r="B15" s="86" t="s">
        <v>40</v>
      </c>
      <c r="G15" s="87">
        <v>256</v>
      </c>
      <c r="H15" s="88" t="s">
        <v>2614</v>
      </c>
    </row>
    <row r="16" spans="1:8" x14ac:dyDescent="0.2">
      <c r="A16" s="86" t="s">
        <v>2615</v>
      </c>
      <c r="B16" s="86" t="s">
        <v>114</v>
      </c>
      <c r="D16" s="86" t="s">
        <v>71</v>
      </c>
      <c r="F16" s="86" t="s">
        <v>115</v>
      </c>
      <c r="G16" s="87">
        <v>1</v>
      </c>
      <c r="H16" s="88" t="s">
        <v>2616</v>
      </c>
    </row>
    <row r="17" spans="1:8" ht="25.5" x14ac:dyDescent="0.2">
      <c r="A17" s="86" t="s">
        <v>2617</v>
      </c>
      <c r="B17" s="86" t="s">
        <v>114</v>
      </c>
      <c r="D17" s="86" t="s">
        <v>71</v>
      </c>
      <c r="F17" s="86" t="s">
        <v>115</v>
      </c>
      <c r="G17" s="87">
        <v>1</v>
      </c>
      <c r="H17" s="88" t="s">
        <v>2618</v>
      </c>
    </row>
    <row r="18" spans="1:8" x14ac:dyDescent="0.2">
      <c r="A18" s="86" t="s">
        <v>2619</v>
      </c>
      <c r="B18" s="86" t="s">
        <v>114</v>
      </c>
      <c r="F18" s="86" t="s">
        <v>115</v>
      </c>
      <c r="G18" s="87">
        <v>1</v>
      </c>
      <c r="H18" s="88" t="s">
        <v>2620</v>
      </c>
    </row>
    <row r="19" spans="1:8" x14ac:dyDescent="0.2">
      <c r="A19" s="86" t="s">
        <v>731</v>
      </c>
      <c r="B19" s="86" t="s">
        <v>114</v>
      </c>
      <c r="D19" s="86" t="s">
        <v>71</v>
      </c>
      <c r="E19" s="87">
        <v>1</v>
      </c>
      <c r="F19" s="86" t="s">
        <v>115</v>
      </c>
      <c r="G19" s="87">
        <v>1</v>
      </c>
      <c r="H19" s="88" t="s">
        <v>2621</v>
      </c>
    </row>
    <row r="20" spans="1:8" x14ac:dyDescent="0.2">
      <c r="A20" s="86" t="s">
        <v>2622</v>
      </c>
      <c r="B20" s="86" t="s">
        <v>40</v>
      </c>
      <c r="D20" s="86" t="s">
        <v>41</v>
      </c>
      <c r="E20" s="87" t="s">
        <v>2623</v>
      </c>
      <c r="G20" s="87">
        <v>64</v>
      </c>
      <c r="H20" s="88" t="s">
        <v>2624</v>
      </c>
    </row>
    <row r="21" spans="1:8" x14ac:dyDescent="0.2">
      <c r="A21" s="86" t="s">
        <v>102</v>
      </c>
      <c r="B21" s="86" t="s">
        <v>40</v>
      </c>
      <c r="G21" s="87">
        <v>512</v>
      </c>
      <c r="H21" s="88" t="s">
        <v>2625</v>
      </c>
    </row>
    <row r="22" spans="1:8" x14ac:dyDescent="0.2">
      <c r="A22" s="86" t="s">
        <v>2626</v>
      </c>
      <c r="B22" s="86" t="s">
        <v>262</v>
      </c>
      <c r="D22" s="86" t="s">
        <v>41</v>
      </c>
      <c r="E22" s="87">
        <v>13.08</v>
      </c>
      <c r="F22" s="86" t="s">
        <v>263</v>
      </c>
      <c r="G22" s="87"/>
      <c r="H22" s="88" t="s">
        <v>2627</v>
      </c>
    </row>
    <row r="23" spans="1:8" x14ac:dyDescent="0.2">
      <c r="A23" s="86" t="s">
        <v>2628</v>
      </c>
      <c r="B23" s="86" t="s">
        <v>262</v>
      </c>
      <c r="D23" s="86" t="s">
        <v>41</v>
      </c>
      <c r="E23" s="87">
        <v>80.290000000000006</v>
      </c>
      <c r="F23" s="86" t="s">
        <v>263</v>
      </c>
      <c r="G23" s="87"/>
      <c r="H23" s="88" t="s">
        <v>2629</v>
      </c>
    </row>
    <row r="24" spans="1:8" x14ac:dyDescent="0.2">
      <c r="A24" s="86" t="s">
        <v>510</v>
      </c>
      <c r="B24" s="86" t="s">
        <v>258</v>
      </c>
      <c r="F24" s="86" t="s">
        <v>2630</v>
      </c>
      <c r="G24" s="87"/>
      <c r="H24" s="88" t="s">
        <v>2631</v>
      </c>
    </row>
    <row r="25" spans="1:8" x14ac:dyDescent="0.2">
      <c r="A25" s="86" t="s">
        <v>512</v>
      </c>
      <c r="B25" s="86" t="s">
        <v>258</v>
      </c>
      <c r="F25" s="86" t="s">
        <v>2630</v>
      </c>
      <c r="G25" s="87"/>
      <c r="H25" s="88" t="s">
        <v>2632</v>
      </c>
    </row>
    <row r="26" spans="1:8" x14ac:dyDescent="0.2">
      <c r="A26" s="86" t="s">
        <v>113</v>
      </c>
      <c r="B26" s="86" t="s">
        <v>114</v>
      </c>
      <c r="C26" s="86" t="s">
        <v>41</v>
      </c>
      <c r="D26" s="86" t="s">
        <v>41</v>
      </c>
      <c r="E26" s="87">
        <v>1</v>
      </c>
      <c r="F26" s="86" t="s">
        <v>115</v>
      </c>
      <c r="G26" s="87">
        <v>1</v>
      </c>
      <c r="H26" s="88" t="s">
        <v>2633</v>
      </c>
    </row>
    <row r="27" spans="1:8" x14ac:dyDescent="0.2">
      <c r="A27" s="86" t="s">
        <v>2634</v>
      </c>
      <c r="B27" s="86" t="s">
        <v>114</v>
      </c>
      <c r="D27" s="86" t="s">
        <v>41</v>
      </c>
      <c r="E27" s="87">
        <v>0</v>
      </c>
      <c r="F27" s="86" t="s">
        <v>115</v>
      </c>
      <c r="G27" s="87">
        <v>1</v>
      </c>
      <c r="H27" s="88" t="s">
        <v>2635</v>
      </c>
    </row>
    <row r="28" spans="1:8" x14ac:dyDescent="0.2">
      <c r="A28" s="86" t="s">
        <v>2636</v>
      </c>
      <c r="B28" s="86" t="s">
        <v>40</v>
      </c>
      <c r="G28" s="87">
        <v>64</v>
      </c>
      <c r="H28" s="88" t="s">
        <v>2637</v>
      </c>
    </row>
    <row r="29" spans="1:8" ht="25.5" x14ac:dyDescent="0.2">
      <c r="A29" s="86" t="s">
        <v>2638</v>
      </c>
      <c r="B29" s="86" t="s">
        <v>40</v>
      </c>
      <c r="G29" s="87">
        <v>64</v>
      </c>
      <c r="H29" s="88" t="s">
        <v>2639</v>
      </c>
    </row>
    <row r="30" spans="1:8" x14ac:dyDescent="0.2">
      <c r="A30" s="86" t="s">
        <v>2640</v>
      </c>
      <c r="B30" s="86" t="s">
        <v>114</v>
      </c>
      <c r="D30" s="86" t="s">
        <v>41</v>
      </c>
      <c r="E30" s="87">
        <v>0</v>
      </c>
      <c r="F30" s="86" t="s">
        <v>115</v>
      </c>
      <c r="G30" s="87">
        <v>1</v>
      </c>
      <c r="H30" s="88" t="s">
        <v>2641</v>
      </c>
    </row>
    <row r="31" spans="1:8" x14ac:dyDescent="0.2">
      <c r="A31" s="86" t="s">
        <v>2642</v>
      </c>
      <c r="B31" s="86" t="s">
        <v>114</v>
      </c>
      <c r="D31" s="86" t="s">
        <v>41</v>
      </c>
      <c r="E31" s="87">
        <v>0</v>
      </c>
      <c r="F31" s="86" t="s">
        <v>115</v>
      </c>
      <c r="G31" s="87">
        <v>1</v>
      </c>
      <c r="H31" s="88" t="s">
        <v>2643</v>
      </c>
    </row>
    <row r="32" spans="1:8" x14ac:dyDescent="0.2">
      <c r="A32" s="86" t="s">
        <v>93</v>
      </c>
      <c r="B32" s="86" t="s">
        <v>40</v>
      </c>
      <c r="G32" s="87">
        <v>64</v>
      </c>
      <c r="H32" s="88" t="s">
        <v>2644</v>
      </c>
    </row>
    <row r="33" spans="1:8" x14ac:dyDescent="0.2">
      <c r="A33" s="86" t="s">
        <v>2645</v>
      </c>
      <c r="B33" s="86" t="s">
        <v>40</v>
      </c>
      <c r="G33" s="87">
        <v>64</v>
      </c>
      <c r="H33" s="88" t="s">
        <v>2646</v>
      </c>
    </row>
    <row r="34" spans="1:8" x14ac:dyDescent="0.2">
      <c r="A34" s="86" t="s">
        <v>2647</v>
      </c>
      <c r="B34" s="86" t="s">
        <v>40</v>
      </c>
      <c r="G34" s="87">
        <v>64</v>
      </c>
      <c r="H34" s="88" t="s">
        <v>2648</v>
      </c>
    </row>
    <row r="35" spans="1:8" x14ac:dyDescent="0.2">
      <c r="A35" s="86" t="s">
        <v>2649</v>
      </c>
      <c r="B35" s="86" t="s">
        <v>40</v>
      </c>
      <c r="G35" s="87">
        <v>64</v>
      </c>
      <c r="H35" s="88" t="s">
        <v>2650</v>
      </c>
    </row>
    <row r="36" spans="1:8" x14ac:dyDescent="0.2">
      <c r="A36" s="86" t="s">
        <v>2651</v>
      </c>
      <c r="B36" s="86" t="s">
        <v>40</v>
      </c>
      <c r="G36" s="87">
        <v>64</v>
      </c>
      <c r="H36" s="88" t="s">
        <v>2652</v>
      </c>
    </row>
    <row r="37" spans="1:8" x14ac:dyDescent="0.2">
      <c r="A37" s="86" t="s">
        <v>2653</v>
      </c>
      <c r="B37" s="86" t="s">
        <v>40</v>
      </c>
      <c r="G37" s="87">
        <v>64</v>
      </c>
      <c r="H37" s="88" t="s">
        <v>2654</v>
      </c>
    </row>
    <row r="38" spans="1:8" x14ac:dyDescent="0.2">
      <c r="A38" s="86" t="s">
        <v>2655</v>
      </c>
      <c r="B38" s="86" t="s">
        <v>40</v>
      </c>
      <c r="G38" s="87">
        <v>64</v>
      </c>
      <c r="H38" s="88" t="s">
        <v>2656</v>
      </c>
    </row>
    <row r="39" spans="1:8" x14ac:dyDescent="0.2">
      <c r="A39" s="86" t="s">
        <v>2657</v>
      </c>
      <c r="B39" s="86" t="s">
        <v>40</v>
      </c>
      <c r="G39" s="87">
        <v>64</v>
      </c>
      <c r="H39" s="88" t="s">
        <v>2658</v>
      </c>
    </row>
    <row r="40" spans="1:8" x14ac:dyDescent="0.2">
      <c r="A40" s="86" t="s">
        <v>2659</v>
      </c>
      <c r="B40" s="86" t="s">
        <v>40</v>
      </c>
      <c r="G40" s="87">
        <v>64</v>
      </c>
      <c r="H40" s="88" t="s">
        <v>2660</v>
      </c>
    </row>
    <row r="41" spans="1:8" x14ac:dyDescent="0.2">
      <c r="A41" s="86" t="s">
        <v>2661</v>
      </c>
      <c r="B41" s="86" t="s">
        <v>40</v>
      </c>
      <c r="G41" s="87">
        <v>64</v>
      </c>
      <c r="H41" s="88" t="s">
        <v>2662</v>
      </c>
    </row>
    <row r="42" spans="1:8" x14ac:dyDescent="0.2">
      <c r="A42" s="86" t="s">
        <v>351</v>
      </c>
      <c r="B42" s="86" t="s">
        <v>40</v>
      </c>
      <c r="G42" s="87">
        <v>64</v>
      </c>
      <c r="H42" s="88" t="s">
        <v>2663</v>
      </c>
    </row>
    <row r="43" spans="1:8" x14ac:dyDescent="0.2">
      <c r="A43" s="86" t="s">
        <v>2664</v>
      </c>
      <c r="B43" s="86" t="s">
        <v>40</v>
      </c>
      <c r="G43" s="87">
        <v>64</v>
      </c>
      <c r="H43" s="88" t="s">
        <v>2665</v>
      </c>
    </row>
    <row r="44" spans="1:8" x14ac:dyDescent="0.2">
      <c r="A44" s="86" t="s">
        <v>2666</v>
      </c>
      <c r="B44" s="86" t="s">
        <v>40</v>
      </c>
      <c r="G44" s="87">
        <v>64</v>
      </c>
      <c r="H44" s="88" t="s">
        <v>2648</v>
      </c>
    </row>
    <row r="45" spans="1:8" x14ac:dyDescent="0.2">
      <c r="A45" s="86" t="s">
        <v>348</v>
      </c>
      <c r="B45" s="86" t="s">
        <v>40</v>
      </c>
      <c r="G45" s="87">
        <v>64</v>
      </c>
      <c r="H45" s="88" t="s">
        <v>2667</v>
      </c>
    </row>
    <row r="46" spans="1:8" x14ac:dyDescent="0.2">
      <c r="A46" s="86" t="s">
        <v>2668</v>
      </c>
      <c r="B46" s="86" t="s">
        <v>40</v>
      </c>
      <c r="G46" s="87">
        <v>64</v>
      </c>
      <c r="H46" s="88" t="s">
        <v>2669</v>
      </c>
    </row>
    <row r="47" spans="1:8" ht="25.5" x14ac:dyDescent="0.2">
      <c r="A47" s="86" t="s">
        <v>2670</v>
      </c>
      <c r="B47" s="86" t="s">
        <v>40</v>
      </c>
      <c r="G47" s="87">
        <v>1024</v>
      </c>
      <c r="H47" s="88" t="s">
        <v>2671</v>
      </c>
    </row>
    <row r="48" spans="1:8" x14ac:dyDescent="0.2">
      <c r="A48" s="86" t="s">
        <v>2672</v>
      </c>
      <c r="B48" s="86" t="s">
        <v>40</v>
      </c>
      <c r="G48" s="87">
        <v>128</v>
      </c>
      <c r="H48" s="88" t="s">
        <v>2673</v>
      </c>
    </row>
    <row r="49" spans="1:8" x14ac:dyDescent="0.2">
      <c r="A49" s="86" t="s">
        <v>2674</v>
      </c>
      <c r="B49" s="86" t="s">
        <v>40</v>
      </c>
      <c r="G49" s="87">
        <v>256</v>
      </c>
      <c r="H49" s="88" t="s">
        <v>2673</v>
      </c>
    </row>
    <row r="50" spans="1:8" x14ac:dyDescent="0.2">
      <c r="A50" s="86" t="s">
        <v>2675</v>
      </c>
      <c r="B50" s="86" t="s">
        <v>40</v>
      </c>
      <c r="G50" s="87">
        <v>128</v>
      </c>
      <c r="H50" s="88" t="s">
        <v>2673</v>
      </c>
    </row>
    <row r="51" spans="1:8" x14ac:dyDescent="0.2">
      <c r="A51" s="86" t="s">
        <v>588</v>
      </c>
      <c r="B51" s="86" t="s">
        <v>40</v>
      </c>
      <c r="G51" s="87"/>
      <c r="H51" s="88" t="s">
        <v>589</v>
      </c>
    </row>
    <row r="52" spans="1:8" x14ac:dyDescent="0.2">
      <c r="A52" s="86" t="s">
        <v>590</v>
      </c>
      <c r="B52" s="86" t="s">
        <v>40</v>
      </c>
      <c r="G52" s="87"/>
      <c r="H52" s="88" t="s">
        <v>591</v>
      </c>
    </row>
    <row r="53" spans="1:8" x14ac:dyDescent="0.2">
      <c r="A53" s="86" t="s">
        <v>138</v>
      </c>
      <c r="B53" s="86" t="s">
        <v>40</v>
      </c>
      <c r="G53" s="87">
        <v>64</v>
      </c>
      <c r="H53" s="88" t="s">
        <v>2676</v>
      </c>
    </row>
    <row r="54" spans="1:8" x14ac:dyDescent="0.2">
      <c r="A54" s="86" t="s">
        <v>175</v>
      </c>
      <c r="B54" s="86" t="s">
        <v>40</v>
      </c>
      <c r="G54" s="87">
        <v>64</v>
      </c>
      <c r="H54" s="88" t="s">
        <v>2677</v>
      </c>
    </row>
    <row r="55" spans="1:8" x14ac:dyDescent="0.2">
      <c r="A55" s="86" t="s">
        <v>173</v>
      </c>
      <c r="B55" s="86" t="s">
        <v>40</v>
      </c>
      <c r="G55" s="87">
        <v>64</v>
      </c>
      <c r="H55" s="88" t="s">
        <v>2678</v>
      </c>
    </row>
    <row r="56" spans="1:8" x14ac:dyDescent="0.2">
      <c r="A56" s="86" t="s">
        <v>136</v>
      </c>
      <c r="B56" s="86" t="s">
        <v>40</v>
      </c>
      <c r="G56" s="87">
        <v>64</v>
      </c>
      <c r="H56" s="88" t="s">
        <v>2679</v>
      </c>
    </row>
    <row r="57" spans="1:8" x14ac:dyDescent="0.2">
      <c r="A57" s="86" t="s">
        <v>2680</v>
      </c>
      <c r="B57" s="86" t="s">
        <v>258</v>
      </c>
      <c r="F57" s="86" t="s">
        <v>680</v>
      </c>
      <c r="G57" s="87"/>
      <c r="H57" s="88" t="s">
        <v>2681</v>
      </c>
    </row>
    <row r="58" spans="1:8" x14ac:dyDescent="0.2">
      <c r="A58" s="86" t="s">
        <v>2682</v>
      </c>
      <c r="B58" s="86" t="s">
        <v>258</v>
      </c>
      <c r="F58" s="86" t="s">
        <v>680</v>
      </c>
      <c r="G58" s="87"/>
      <c r="H58" s="88" t="s">
        <v>2683</v>
      </c>
    </row>
    <row r="59" spans="1:8" x14ac:dyDescent="0.2">
      <c r="A59" s="86" t="s">
        <v>2684</v>
      </c>
      <c r="B59" s="86" t="s">
        <v>271</v>
      </c>
      <c r="F59" s="86" t="s">
        <v>61</v>
      </c>
      <c r="G59" s="87"/>
      <c r="H59" s="88" t="s">
        <v>2685</v>
      </c>
    </row>
    <row r="60" spans="1:8" x14ac:dyDescent="0.2">
      <c r="A60" s="86" t="s">
        <v>2686</v>
      </c>
      <c r="B60" s="86" t="s">
        <v>46</v>
      </c>
      <c r="F60" s="86" t="s">
        <v>47</v>
      </c>
      <c r="G60" s="87" t="s">
        <v>48</v>
      </c>
      <c r="H60" s="88" t="s">
        <v>2687</v>
      </c>
    </row>
    <row r="61" spans="1:8" x14ac:dyDescent="0.2">
      <c r="A61" s="86" t="s">
        <v>2688</v>
      </c>
      <c r="B61" s="86" t="s">
        <v>114</v>
      </c>
      <c r="F61" s="86" t="s">
        <v>115</v>
      </c>
      <c r="G61" s="87"/>
      <c r="H61" s="88" t="s">
        <v>2689</v>
      </c>
    </row>
  </sheetData>
  <autoFilter ref="A1:H61" xr:uid="{33E74B4A-97B3-49EA-B933-B37EAFC9BDE8}"/>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D417-5C53-47CF-8785-68BD48ABFD3D}">
  <sheetPr codeName="Sheet4"/>
  <dimension ref="A1:H35"/>
  <sheetViews>
    <sheetView workbookViewId="0">
      <pane ySplit="1" topLeftCell="A2" activePane="bottomLeft" state="frozen"/>
      <selection pane="bottomLeft" activeCell="E8" sqref="E8"/>
    </sheetView>
  </sheetViews>
  <sheetFormatPr defaultColWidth="8.7109375" defaultRowHeight="15" x14ac:dyDescent="0.25"/>
  <cols>
    <col min="1" max="1" width="23.42578125" bestFit="1" customWidth="1"/>
    <col min="2" max="2" width="9.7109375" bestFit="1" customWidth="1"/>
    <col min="3" max="3" width="8.42578125" style="11" bestFit="1" customWidth="1"/>
    <col min="4" max="4" width="14.42578125" style="11" bestFit="1" customWidth="1"/>
    <col min="5" max="5" width="16.85546875" customWidth="1"/>
    <col min="6" max="6" width="19.42578125" bestFit="1" customWidth="1"/>
    <col min="7" max="7" width="10.7109375" bestFit="1" customWidth="1"/>
    <col min="8" max="8" width="100.42578125" style="8" customWidth="1"/>
  </cols>
  <sheetData>
    <row r="1" spans="1:8" x14ac:dyDescent="0.25">
      <c r="A1" s="3" t="s">
        <v>32</v>
      </c>
      <c r="B1" s="3" t="s">
        <v>33</v>
      </c>
      <c r="C1" s="9" t="s">
        <v>34</v>
      </c>
      <c r="D1" s="9" t="s">
        <v>3</v>
      </c>
      <c r="E1" s="3" t="s">
        <v>35</v>
      </c>
      <c r="F1" s="3" t="s">
        <v>36</v>
      </c>
      <c r="G1" s="3" t="s">
        <v>37</v>
      </c>
      <c r="H1" s="6" t="s">
        <v>38</v>
      </c>
    </row>
    <row r="2" spans="1:8" x14ac:dyDescent="0.25">
      <c r="A2" s="138" t="s">
        <v>4</v>
      </c>
      <c r="B2" s="138" t="s">
        <v>40</v>
      </c>
      <c r="C2" s="149" t="s">
        <v>41</v>
      </c>
      <c r="D2" s="149" t="s">
        <v>41</v>
      </c>
      <c r="E2" s="138" t="s">
        <v>96</v>
      </c>
      <c r="F2" s="138"/>
      <c r="G2" s="139">
        <v>128</v>
      </c>
      <c r="H2" s="150" t="s">
        <v>117</v>
      </c>
    </row>
    <row r="3" spans="1:8" x14ac:dyDescent="0.25">
      <c r="A3" s="138" t="s">
        <v>5</v>
      </c>
      <c r="B3" s="138" t="s">
        <v>40</v>
      </c>
      <c r="C3" s="149" t="s">
        <v>41</v>
      </c>
      <c r="D3" s="149" t="s">
        <v>41</v>
      </c>
      <c r="E3" s="138" t="s">
        <v>96</v>
      </c>
      <c r="F3" s="138"/>
      <c r="G3" s="139">
        <v>128</v>
      </c>
      <c r="H3" s="150" t="s">
        <v>98</v>
      </c>
    </row>
    <row r="4" spans="1:8" x14ac:dyDescent="0.25">
      <c r="A4" s="138" t="s">
        <v>118</v>
      </c>
      <c r="B4" s="138" t="s">
        <v>40</v>
      </c>
      <c r="C4" s="149" t="s">
        <v>41</v>
      </c>
      <c r="D4" s="149" t="s">
        <v>41</v>
      </c>
      <c r="E4" s="138" t="s">
        <v>119</v>
      </c>
      <c r="F4" s="138"/>
      <c r="G4" s="139">
        <v>192</v>
      </c>
      <c r="H4" s="150" t="s">
        <v>120</v>
      </c>
    </row>
    <row r="5" spans="1:8" x14ac:dyDescent="0.25">
      <c r="A5" s="138" t="s">
        <v>38</v>
      </c>
      <c r="B5" s="138" t="s">
        <v>40</v>
      </c>
      <c r="C5" s="149" t="s">
        <v>41</v>
      </c>
      <c r="D5" s="149" t="s">
        <v>41</v>
      </c>
      <c r="E5" s="138" t="s">
        <v>121</v>
      </c>
      <c r="F5" s="138"/>
      <c r="G5" s="139">
        <v>1024</v>
      </c>
      <c r="H5" s="150" t="s">
        <v>122</v>
      </c>
    </row>
    <row r="6" spans="1:8" ht="26.25" x14ac:dyDescent="0.25">
      <c r="A6" s="151" t="s">
        <v>123</v>
      </c>
      <c r="B6" s="138" t="s">
        <v>40</v>
      </c>
      <c r="C6" s="149" t="s">
        <v>41</v>
      </c>
      <c r="D6" s="149" t="s">
        <v>41</v>
      </c>
      <c r="E6" s="138" t="s">
        <v>124</v>
      </c>
      <c r="F6" s="138"/>
      <c r="G6" s="139">
        <v>64</v>
      </c>
      <c r="H6" s="150" t="s">
        <v>125</v>
      </c>
    </row>
    <row r="7" spans="1:8" x14ac:dyDescent="0.25">
      <c r="A7" s="1" t="s">
        <v>126</v>
      </c>
      <c r="B7" s="1" t="s">
        <v>40</v>
      </c>
      <c r="C7" s="10"/>
      <c r="D7" s="10" t="s">
        <v>41</v>
      </c>
      <c r="E7" s="1" t="s">
        <v>127</v>
      </c>
      <c r="F7" s="1"/>
      <c r="G7" s="2"/>
      <c r="H7" s="7" t="s">
        <v>128</v>
      </c>
    </row>
    <row r="8" spans="1:8" x14ac:dyDescent="0.25">
      <c r="A8" s="1" t="s">
        <v>129</v>
      </c>
      <c r="B8" s="1" t="s">
        <v>40</v>
      </c>
      <c r="C8" s="10"/>
      <c r="D8" s="10" t="s">
        <v>41</v>
      </c>
      <c r="E8" s="1" t="s">
        <v>127</v>
      </c>
      <c r="F8" s="1"/>
      <c r="G8" s="2">
        <v>128</v>
      </c>
      <c r="H8" s="7" t="s">
        <v>128</v>
      </c>
    </row>
    <row r="9" spans="1:8" x14ac:dyDescent="0.25">
      <c r="A9" s="1" t="s">
        <v>130</v>
      </c>
      <c r="B9" s="1" t="s">
        <v>40</v>
      </c>
      <c r="C9" s="10"/>
      <c r="D9" s="10"/>
      <c r="E9" s="1"/>
      <c r="F9" s="1"/>
      <c r="G9" s="2"/>
      <c r="H9" s="7" t="s">
        <v>131</v>
      </c>
    </row>
    <row r="10" spans="1:8" x14ac:dyDescent="0.25">
      <c r="A10" s="1" t="s">
        <v>132</v>
      </c>
      <c r="B10" s="1" t="s">
        <v>40</v>
      </c>
      <c r="C10" s="10"/>
      <c r="D10" s="10"/>
      <c r="E10" s="1"/>
      <c r="F10" s="1"/>
      <c r="G10" s="2"/>
      <c r="H10" s="7" t="s">
        <v>133</v>
      </c>
    </row>
    <row r="11" spans="1:8" x14ac:dyDescent="0.25">
      <c r="A11" s="1" t="s">
        <v>134</v>
      </c>
      <c r="B11" s="1" t="s">
        <v>40</v>
      </c>
      <c r="C11" s="10"/>
      <c r="D11" s="10"/>
      <c r="E11" s="1"/>
      <c r="F11" s="1"/>
      <c r="G11" s="2">
        <v>512</v>
      </c>
      <c r="H11" s="7" t="s">
        <v>135</v>
      </c>
    </row>
    <row r="12" spans="1:8" x14ac:dyDescent="0.25">
      <c r="A12" s="1" t="s">
        <v>136</v>
      </c>
      <c r="B12" s="1" t="s">
        <v>40</v>
      </c>
      <c r="C12" s="10"/>
      <c r="D12" s="10"/>
      <c r="E12" s="1"/>
      <c r="F12" s="1"/>
      <c r="G12" s="2">
        <v>64</v>
      </c>
      <c r="H12" s="7" t="s">
        <v>137</v>
      </c>
    </row>
    <row r="13" spans="1:8" x14ac:dyDescent="0.25">
      <c r="A13" s="1" t="s">
        <v>138</v>
      </c>
      <c r="B13" s="1" t="s">
        <v>40</v>
      </c>
      <c r="C13" s="10"/>
      <c r="D13" s="10"/>
      <c r="E13" s="1"/>
      <c r="F13" s="1"/>
      <c r="G13" s="2">
        <v>512</v>
      </c>
      <c r="H13" s="7" t="s">
        <v>139</v>
      </c>
    </row>
    <row r="14" spans="1:8" x14ac:dyDescent="0.25">
      <c r="A14" s="1" t="s">
        <v>140</v>
      </c>
      <c r="B14" s="1" t="s">
        <v>40</v>
      </c>
      <c r="C14" s="10"/>
      <c r="D14" s="10"/>
      <c r="E14" s="1"/>
      <c r="F14" s="1"/>
      <c r="G14" s="2"/>
      <c r="H14" s="7" t="s">
        <v>141</v>
      </c>
    </row>
    <row r="15" spans="1:8" x14ac:dyDescent="0.25">
      <c r="A15" s="1" t="s">
        <v>142</v>
      </c>
      <c r="B15" s="1" t="s">
        <v>40</v>
      </c>
      <c r="C15" s="10"/>
      <c r="D15" s="10"/>
      <c r="E15" s="1"/>
      <c r="F15" s="1"/>
      <c r="G15" s="2"/>
      <c r="H15" s="7" t="s">
        <v>143</v>
      </c>
    </row>
    <row r="16" spans="1:8" x14ac:dyDescent="0.25">
      <c r="A16" s="1" t="s">
        <v>144</v>
      </c>
      <c r="B16" s="1" t="s">
        <v>40</v>
      </c>
      <c r="C16" s="10"/>
      <c r="D16" s="10"/>
      <c r="E16" s="1"/>
      <c r="F16" s="1"/>
      <c r="G16" s="2"/>
      <c r="H16" s="7" t="s">
        <v>145</v>
      </c>
    </row>
    <row r="17" spans="1:8" x14ac:dyDescent="0.25">
      <c r="A17" s="1" t="s">
        <v>146</v>
      </c>
      <c r="B17" s="1" t="s">
        <v>40</v>
      </c>
      <c r="C17" s="10"/>
      <c r="D17" s="10"/>
      <c r="E17" s="1"/>
      <c r="F17" s="1"/>
      <c r="G17" s="2"/>
      <c r="H17" s="7" t="s">
        <v>147</v>
      </c>
    </row>
    <row r="18" spans="1:8" x14ac:dyDescent="0.25">
      <c r="A18" s="1" t="s">
        <v>148</v>
      </c>
      <c r="B18" s="1" t="s">
        <v>40</v>
      </c>
      <c r="C18" s="10"/>
      <c r="D18" s="10"/>
      <c r="E18" s="1"/>
      <c r="F18" s="1"/>
      <c r="G18" s="2"/>
      <c r="H18" s="7" t="s">
        <v>149</v>
      </c>
    </row>
    <row r="19" spans="1:8" x14ac:dyDescent="0.25">
      <c r="A19" s="1" t="s">
        <v>150</v>
      </c>
      <c r="B19" s="1" t="s">
        <v>40</v>
      </c>
      <c r="C19" s="10"/>
      <c r="D19" s="10"/>
      <c r="E19" s="1"/>
      <c r="F19" s="1"/>
      <c r="G19" s="2"/>
      <c r="H19" s="7" t="s">
        <v>151</v>
      </c>
    </row>
    <row r="20" spans="1:8" x14ac:dyDescent="0.25">
      <c r="A20" s="1" t="s">
        <v>113</v>
      </c>
      <c r="B20" s="1" t="s">
        <v>114</v>
      </c>
      <c r="C20" s="10" t="s">
        <v>41</v>
      </c>
      <c r="D20" s="10" t="s">
        <v>41</v>
      </c>
      <c r="E20" s="2">
        <v>1</v>
      </c>
      <c r="F20" s="1" t="s">
        <v>115</v>
      </c>
      <c r="G20" s="2">
        <v>1</v>
      </c>
      <c r="H20" s="7" t="s">
        <v>152</v>
      </c>
    </row>
    <row r="21" spans="1:8" x14ac:dyDescent="0.25">
      <c r="A21" s="1" t="s">
        <v>153</v>
      </c>
      <c r="B21" s="1" t="s">
        <v>40</v>
      </c>
      <c r="C21" s="10"/>
      <c r="D21" s="10"/>
      <c r="E21" s="1"/>
      <c r="F21" s="1"/>
      <c r="G21" s="2">
        <v>64</v>
      </c>
      <c r="H21" s="7" t="s">
        <v>154</v>
      </c>
    </row>
    <row r="22" spans="1:8" x14ac:dyDescent="0.25">
      <c r="A22" s="1" t="s">
        <v>155</v>
      </c>
      <c r="B22" s="1" t="s">
        <v>40</v>
      </c>
      <c r="C22" s="10"/>
      <c r="D22" s="10"/>
      <c r="E22" s="1"/>
      <c r="F22" s="1"/>
      <c r="G22" s="2">
        <v>64</v>
      </c>
      <c r="H22" s="7" t="s">
        <v>156</v>
      </c>
    </row>
    <row r="23" spans="1:8" x14ac:dyDescent="0.25">
      <c r="A23" s="1" t="s">
        <v>157</v>
      </c>
      <c r="B23" s="1" t="s">
        <v>40</v>
      </c>
      <c r="C23" s="10"/>
      <c r="D23" s="10"/>
      <c r="E23" s="1"/>
      <c r="F23" s="1"/>
      <c r="G23" s="2">
        <v>64</v>
      </c>
      <c r="H23" s="7" t="s">
        <v>158</v>
      </c>
    </row>
    <row r="24" spans="1:8" x14ac:dyDescent="0.25">
      <c r="A24" s="1" t="s">
        <v>159</v>
      </c>
      <c r="B24" s="1" t="s">
        <v>40</v>
      </c>
      <c r="C24" s="10"/>
      <c r="D24" s="10"/>
      <c r="E24" s="1"/>
      <c r="F24" s="1"/>
      <c r="G24" s="2">
        <v>64</v>
      </c>
      <c r="H24" s="7" t="s">
        <v>160</v>
      </c>
    </row>
    <row r="25" spans="1:8" x14ac:dyDescent="0.25">
      <c r="A25" s="1" t="s">
        <v>161</v>
      </c>
      <c r="B25" s="1" t="s">
        <v>40</v>
      </c>
      <c r="C25" s="10"/>
      <c r="D25" s="10"/>
      <c r="E25" s="1"/>
      <c r="F25" s="1"/>
      <c r="G25" s="2">
        <v>64</v>
      </c>
      <c r="H25" s="7" t="s">
        <v>162</v>
      </c>
    </row>
    <row r="26" spans="1:8" x14ac:dyDescent="0.25">
      <c r="A26" s="1" t="s">
        <v>163</v>
      </c>
      <c r="B26" s="1" t="s">
        <v>40</v>
      </c>
      <c r="C26" s="10"/>
      <c r="D26" s="10"/>
      <c r="E26" s="1"/>
      <c r="F26" s="1"/>
      <c r="G26" s="2">
        <v>64</v>
      </c>
      <c r="H26" s="7" t="s">
        <v>164</v>
      </c>
    </row>
    <row r="27" spans="1:8" ht="51.75" x14ac:dyDescent="0.25">
      <c r="A27" s="1" t="s">
        <v>165</v>
      </c>
      <c r="B27" s="1" t="s">
        <v>114</v>
      </c>
      <c r="C27" s="10"/>
      <c r="D27" s="10"/>
      <c r="E27" s="1"/>
      <c r="F27" s="1" t="s">
        <v>115</v>
      </c>
      <c r="G27" s="2"/>
      <c r="H27" s="7" t="s">
        <v>166</v>
      </c>
    </row>
    <row r="28" spans="1:8" ht="39" x14ac:dyDescent="0.25">
      <c r="A28" s="1" t="s">
        <v>167</v>
      </c>
      <c r="B28" s="1" t="s">
        <v>114</v>
      </c>
      <c r="C28" s="10"/>
      <c r="D28" s="10"/>
      <c r="E28" s="1"/>
      <c r="F28" s="1" t="s">
        <v>115</v>
      </c>
      <c r="G28" s="2">
        <v>1</v>
      </c>
      <c r="H28" s="7" t="s">
        <v>168</v>
      </c>
    </row>
    <row r="29" spans="1:8" x14ac:dyDescent="0.25">
      <c r="A29" s="1" t="s">
        <v>169</v>
      </c>
      <c r="B29" s="1" t="s">
        <v>40</v>
      </c>
      <c r="C29" s="10"/>
      <c r="D29" s="10"/>
      <c r="E29" s="1"/>
      <c r="F29" s="1"/>
      <c r="G29" s="2"/>
      <c r="H29" s="7" t="s">
        <v>170</v>
      </c>
    </row>
    <row r="30" spans="1:8" x14ac:dyDescent="0.25">
      <c r="A30" s="1" t="s">
        <v>171</v>
      </c>
      <c r="B30" s="1" t="s">
        <v>40</v>
      </c>
      <c r="C30" s="10"/>
      <c r="D30" s="10"/>
      <c r="E30" s="1"/>
      <c r="F30" s="1"/>
      <c r="G30" s="2">
        <v>128</v>
      </c>
      <c r="H30" s="7" t="s">
        <v>172</v>
      </c>
    </row>
    <row r="31" spans="1:8" x14ac:dyDescent="0.25">
      <c r="A31" s="1" t="s">
        <v>173</v>
      </c>
      <c r="B31" s="1" t="s">
        <v>40</v>
      </c>
      <c r="C31" s="10"/>
      <c r="D31" s="10"/>
      <c r="E31" s="1"/>
      <c r="F31" s="1"/>
      <c r="G31" s="2">
        <v>64</v>
      </c>
      <c r="H31" s="7" t="s">
        <v>174</v>
      </c>
    </row>
    <row r="32" spans="1:8" x14ac:dyDescent="0.25">
      <c r="A32" s="1" t="s">
        <v>175</v>
      </c>
      <c r="B32" s="1" t="s">
        <v>40</v>
      </c>
      <c r="C32" s="10"/>
      <c r="D32" s="10"/>
      <c r="E32" s="1"/>
      <c r="F32" s="1"/>
      <c r="G32" s="2">
        <v>64</v>
      </c>
      <c r="H32" s="7" t="s">
        <v>176</v>
      </c>
    </row>
    <row r="33" spans="1:8" x14ac:dyDescent="0.25">
      <c r="A33" s="1" t="s">
        <v>177</v>
      </c>
      <c r="B33" s="1" t="s">
        <v>40</v>
      </c>
      <c r="C33" s="10"/>
      <c r="D33" s="10"/>
      <c r="E33" s="1"/>
      <c r="F33" s="1"/>
      <c r="G33" s="2">
        <v>128</v>
      </c>
      <c r="H33" s="7" t="s">
        <v>178</v>
      </c>
    </row>
    <row r="34" spans="1:8" x14ac:dyDescent="0.25">
      <c r="A34" s="1" t="s">
        <v>179</v>
      </c>
      <c r="B34" s="1" t="s">
        <v>40</v>
      </c>
      <c r="C34" s="10"/>
      <c r="D34" s="10"/>
      <c r="E34" s="1"/>
      <c r="F34" s="1"/>
      <c r="G34" s="2">
        <v>128</v>
      </c>
      <c r="H34" s="7" t="s">
        <v>180</v>
      </c>
    </row>
    <row r="35" spans="1:8" x14ac:dyDescent="0.25">
      <c r="A35" s="1" t="s">
        <v>181</v>
      </c>
      <c r="B35" s="1" t="s">
        <v>40</v>
      </c>
      <c r="C35" s="10"/>
      <c r="D35" s="10"/>
      <c r="E35" s="1"/>
      <c r="F35" s="1"/>
      <c r="G35" s="2">
        <v>128</v>
      </c>
      <c r="H35" s="7" t="s">
        <v>180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546A-8267-4B34-A118-1FE08DC8E6CB}">
  <dimension ref="A1:I36"/>
  <sheetViews>
    <sheetView topLeftCell="H1" workbookViewId="0">
      <selection activeCell="I2" sqref="I1:I1048576"/>
    </sheetView>
  </sheetViews>
  <sheetFormatPr defaultRowHeight="12.75" x14ac:dyDescent="0.2"/>
  <cols>
    <col min="1" max="1" width="24.42578125" style="132" bestFit="1" customWidth="1"/>
    <col min="2" max="2" width="10.28515625" style="132" bestFit="1" customWidth="1"/>
    <col min="3" max="3" width="10.28515625" style="132" customWidth="1"/>
    <col min="4" max="4" width="9.140625" style="132"/>
    <col min="5" max="5" width="15.28515625" style="132" bestFit="1" customWidth="1"/>
    <col min="6" max="6" width="14.28515625" style="132" bestFit="1" customWidth="1"/>
    <col min="7" max="7" width="20.28515625" style="132" bestFit="1" customWidth="1"/>
    <col min="8" max="8" width="11.42578125" style="132" bestFit="1" customWidth="1"/>
    <col min="9" max="9" width="255.7109375" style="132" bestFit="1" customWidth="1"/>
    <col min="10" max="16384" width="9.140625" style="132"/>
  </cols>
  <sheetData>
    <row r="1" spans="1:9" x14ac:dyDescent="0.2">
      <c r="A1" s="85" t="s">
        <v>861</v>
      </c>
      <c r="B1" s="260" t="s">
        <v>2928</v>
      </c>
      <c r="C1" s="260"/>
      <c r="D1" s="260"/>
      <c r="E1" s="260"/>
      <c r="F1" s="260"/>
      <c r="G1" s="260"/>
      <c r="H1" s="260"/>
      <c r="I1" s="260"/>
    </row>
    <row r="2" spans="1:9" x14ac:dyDescent="0.2">
      <c r="A2" s="85" t="s">
        <v>32</v>
      </c>
      <c r="B2" s="85" t="s">
        <v>33</v>
      </c>
      <c r="C2" s="85" t="s">
        <v>2808</v>
      </c>
      <c r="D2" s="85" t="s">
        <v>34</v>
      </c>
      <c r="E2" s="85" t="s">
        <v>3</v>
      </c>
      <c r="F2" s="85" t="s">
        <v>35</v>
      </c>
      <c r="G2" s="85" t="s">
        <v>36</v>
      </c>
      <c r="H2" s="85" t="s">
        <v>37</v>
      </c>
      <c r="I2" s="85" t="s">
        <v>38</v>
      </c>
    </row>
    <row r="3" spans="1:9" x14ac:dyDescent="0.2">
      <c r="A3" s="140" t="s">
        <v>4</v>
      </c>
      <c r="B3" s="140" t="s">
        <v>40</v>
      </c>
      <c r="C3" s="140"/>
      <c r="D3" s="140" t="s">
        <v>41</v>
      </c>
      <c r="E3" s="140" t="s">
        <v>41</v>
      </c>
      <c r="F3" s="172" t="s">
        <v>864</v>
      </c>
      <c r="G3" s="140"/>
      <c r="H3" s="141">
        <v>128</v>
      </c>
      <c r="I3" s="140" t="s">
        <v>117</v>
      </c>
    </row>
    <row r="4" spans="1:9" x14ac:dyDescent="0.2">
      <c r="A4" s="140" t="s">
        <v>5</v>
      </c>
      <c r="B4" s="140" t="s">
        <v>40</v>
      </c>
      <c r="C4" s="140"/>
      <c r="D4" s="140" t="s">
        <v>41</v>
      </c>
      <c r="E4" s="140" t="s">
        <v>41</v>
      </c>
      <c r="F4" s="140" t="s">
        <v>1540</v>
      </c>
      <c r="G4" s="140"/>
      <c r="H4" s="141">
        <v>128</v>
      </c>
      <c r="I4" s="140" t="s">
        <v>98</v>
      </c>
    </row>
    <row r="5" spans="1:9" s="140" customFormat="1" x14ac:dyDescent="0.2">
      <c r="A5" s="140" t="s">
        <v>118</v>
      </c>
      <c r="B5" s="140" t="s">
        <v>40</v>
      </c>
      <c r="C5" s="140" t="s">
        <v>41</v>
      </c>
      <c r="D5" s="140" t="s">
        <v>41</v>
      </c>
      <c r="E5" s="140" t="s">
        <v>41</v>
      </c>
      <c r="F5" s="140" t="s">
        <v>119</v>
      </c>
      <c r="H5" s="141">
        <v>192</v>
      </c>
      <c r="I5" s="140" t="s">
        <v>2929</v>
      </c>
    </row>
    <row r="6" spans="1:9" x14ac:dyDescent="0.2">
      <c r="A6" s="140" t="s">
        <v>38</v>
      </c>
      <c r="B6" s="140" t="s">
        <v>40</v>
      </c>
      <c r="C6" s="140" t="s">
        <v>41</v>
      </c>
      <c r="D6" s="140" t="s">
        <v>41</v>
      </c>
      <c r="E6" s="140" t="s">
        <v>41</v>
      </c>
      <c r="F6" s="140" t="s">
        <v>2811</v>
      </c>
      <c r="G6" s="140"/>
      <c r="H6" s="141">
        <v>1024</v>
      </c>
      <c r="I6" s="140" t="s">
        <v>122</v>
      </c>
    </row>
    <row r="7" spans="1:9" s="140" customFormat="1" x14ac:dyDescent="0.2">
      <c r="A7" s="140" t="s">
        <v>123</v>
      </c>
      <c r="B7" s="140" t="s">
        <v>40</v>
      </c>
      <c r="C7" s="140" t="s">
        <v>41</v>
      </c>
      <c r="D7" s="140" t="s">
        <v>41</v>
      </c>
      <c r="E7" s="140" t="s">
        <v>41</v>
      </c>
      <c r="F7" s="140" t="s">
        <v>124</v>
      </c>
      <c r="H7" s="141">
        <v>64</v>
      </c>
      <c r="I7" s="140" t="s">
        <v>125</v>
      </c>
    </row>
    <row r="8" spans="1:9" s="140" customFormat="1" x14ac:dyDescent="0.2">
      <c r="A8" s="140" t="s">
        <v>126</v>
      </c>
      <c r="B8" s="140" t="s">
        <v>40</v>
      </c>
      <c r="D8" s="140" t="s">
        <v>41</v>
      </c>
      <c r="E8" s="140" t="s">
        <v>41</v>
      </c>
      <c r="F8" s="140" t="s">
        <v>1544</v>
      </c>
      <c r="H8" s="141"/>
      <c r="I8" s="140" t="s">
        <v>128</v>
      </c>
    </row>
    <row r="9" spans="1:9" s="140" customFormat="1" x14ac:dyDescent="0.2">
      <c r="A9" s="140" t="s">
        <v>129</v>
      </c>
      <c r="B9" s="140" t="s">
        <v>40</v>
      </c>
      <c r="D9" s="140" t="s">
        <v>41</v>
      </c>
      <c r="E9" s="140" t="s">
        <v>41</v>
      </c>
      <c r="F9" s="140" t="s">
        <v>1546</v>
      </c>
      <c r="H9" s="141">
        <v>128</v>
      </c>
      <c r="I9" s="140" t="s">
        <v>128</v>
      </c>
    </row>
    <row r="10" spans="1:9" x14ac:dyDescent="0.2">
      <c r="A10" s="132" t="s">
        <v>130</v>
      </c>
      <c r="B10" s="132" t="s">
        <v>40</v>
      </c>
      <c r="H10" s="87"/>
      <c r="I10" s="132" t="s">
        <v>131</v>
      </c>
    </row>
    <row r="11" spans="1:9" x14ac:dyDescent="0.2">
      <c r="A11" s="132" t="s">
        <v>132</v>
      </c>
      <c r="B11" s="132" t="s">
        <v>40</v>
      </c>
      <c r="H11" s="87"/>
      <c r="I11" s="132" t="s">
        <v>133</v>
      </c>
    </row>
    <row r="12" spans="1:9" x14ac:dyDescent="0.2">
      <c r="A12" s="132" t="s">
        <v>134</v>
      </c>
      <c r="B12" s="132" t="s">
        <v>40</v>
      </c>
      <c r="C12" s="132" t="s">
        <v>41</v>
      </c>
      <c r="H12" s="87">
        <v>512</v>
      </c>
      <c r="I12" s="132" t="s">
        <v>135</v>
      </c>
    </row>
    <row r="13" spans="1:9" x14ac:dyDescent="0.2">
      <c r="A13" s="132" t="s">
        <v>136</v>
      </c>
      <c r="B13" s="132" t="s">
        <v>40</v>
      </c>
      <c r="C13" s="132" t="s">
        <v>41</v>
      </c>
      <c r="H13" s="87">
        <v>64</v>
      </c>
      <c r="I13" s="132" t="s">
        <v>137</v>
      </c>
    </row>
    <row r="14" spans="1:9" x14ac:dyDescent="0.2">
      <c r="A14" s="132" t="s">
        <v>138</v>
      </c>
      <c r="B14" s="132" t="s">
        <v>40</v>
      </c>
      <c r="C14" s="132" t="s">
        <v>41</v>
      </c>
      <c r="H14" s="87">
        <v>512</v>
      </c>
      <c r="I14" s="132" t="s">
        <v>139</v>
      </c>
    </row>
    <row r="15" spans="1:9" x14ac:dyDescent="0.2">
      <c r="A15" s="132" t="s">
        <v>140</v>
      </c>
      <c r="B15" s="132" t="s">
        <v>40</v>
      </c>
      <c r="C15" s="132" t="s">
        <v>41</v>
      </c>
      <c r="H15" s="87"/>
      <c r="I15" s="132" t="s">
        <v>141</v>
      </c>
    </row>
    <row r="16" spans="1:9" x14ac:dyDescent="0.2">
      <c r="A16" s="132" t="s">
        <v>142</v>
      </c>
      <c r="B16" s="132" t="s">
        <v>40</v>
      </c>
      <c r="C16" s="132" t="s">
        <v>41</v>
      </c>
      <c r="H16" s="87"/>
      <c r="I16" s="132" t="s">
        <v>143</v>
      </c>
    </row>
    <row r="17" spans="1:9" x14ac:dyDescent="0.2">
      <c r="A17" s="132" t="s">
        <v>144</v>
      </c>
      <c r="B17" s="132" t="s">
        <v>40</v>
      </c>
      <c r="C17" s="132" t="s">
        <v>41</v>
      </c>
      <c r="H17" s="87"/>
      <c r="I17" s="132" t="s">
        <v>145</v>
      </c>
    </row>
    <row r="18" spans="1:9" x14ac:dyDescent="0.2">
      <c r="A18" s="132" t="s">
        <v>146</v>
      </c>
      <c r="B18" s="132" t="s">
        <v>40</v>
      </c>
      <c r="C18" s="132" t="s">
        <v>41</v>
      </c>
      <c r="H18" s="87"/>
      <c r="I18" s="132" t="s">
        <v>147</v>
      </c>
    </row>
    <row r="19" spans="1:9" x14ac:dyDescent="0.2">
      <c r="A19" s="132" t="s">
        <v>148</v>
      </c>
      <c r="B19" s="132" t="s">
        <v>40</v>
      </c>
      <c r="C19" s="132" t="s">
        <v>41</v>
      </c>
      <c r="H19" s="87"/>
      <c r="I19" s="132" t="s">
        <v>149</v>
      </c>
    </row>
    <row r="20" spans="1:9" x14ac:dyDescent="0.2">
      <c r="A20" s="132" t="s">
        <v>150</v>
      </c>
      <c r="B20" s="132" t="s">
        <v>40</v>
      </c>
      <c r="C20" s="132" t="s">
        <v>41</v>
      </c>
      <c r="H20" s="87"/>
      <c r="I20" s="132" t="s">
        <v>151</v>
      </c>
    </row>
    <row r="21" spans="1:9" x14ac:dyDescent="0.2">
      <c r="A21" s="132" t="s">
        <v>113</v>
      </c>
      <c r="B21" s="132" t="s">
        <v>114</v>
      </c>
      <c r="C21" s="132" t="s">
        <v>41</v>
      </c>
      <c r="D21" s="132" t="s">
        <v>41</v>
      </c>
      <c r="E21" s="132" t="s">
        <v>41</v>
      </c>
      <c r="F21" s="87">
        <v>1</v>
      </c>
      <c r="G21" s="132" t="s">
        <v>115</v>
      </c>
      <c r="H21" s="87">
        <v>1</v>
      </c>
      <c r="I21" s="132" t="s">
        <v>152</v>
      </c>
    </row>
    <row r="22" spans="1:9" x14ac:dyDescent="0.2">
      <c r="A22" s="132" t="s">
        <v>153</v>
      </c>
      <c r="B22" s="132" t="s">
        <v>40</v>
      </c>
      <c r="C22" s="132" t="s">
        <v>41</v>
      </c>
      <c r="H22" s="87">
        <v>64</v>
      </c>
      <c r="I22" s="132" t="s">
        <v>154</v>
      </c>
    </row>
    <row r="23" spans="1:9" x14ac:dyDescent="0.2">
      <c r="A23" s="132" t="s">
        <v>155</v>
      </c>
      <c r="B23" s="132" t="s">
        <v>40</v>
      </c>
      <c r="C23" s="132" t="s">
        <v>41</v>
      </c>
      <c r="H23" s="87">
        <v>64</v>
      </c>
      <c r="I23" s="132" t="s">
        <v>156</v>
      </c>
    </row>
    <row r="24" spans="1:9" x14ac:dyDescent="0.2">
      <c r="A24" s="132" t="s">
        <v>157</v>
      </c>
      <c r="B24" s="132" t="s">
        <v>40</v>
      </c>
      <c r="C24" s="132" t="s">
        <v>41</v>
      </c>
      <c r="H24" s="87">
        <v>64</v>
      </c>
      <c r="I24" s="132" t="s">
        <v>158</v>
      </c>
    </row>
    <row r="25" spans="1:9" x14ac:dyDescent="0.2">
      <c r="A25" s="132" t="s">
        <v>159</v>
      </c>
      <c r="B25" s="132" t="s">
        <v>40</v>
      </c>
      <c r="C25" s="132" t="s">
        <v>41</v>
      </c>
      <c r="H25" s="87">
        <v>64</v>
      </c>
      <c r="I25" s="132" t="s">
        <v>160</v>
      </c>
    </row>
    <row r="26" spans="1:9" x14ac:dyDescent="0.2">
      <c r="A26" s="132" t="s">
        <v>161</v>
      </c>
      <c r="B26" s="132" t="s">
        <v>40</v>
      </c>
      <c r="C26" s="132" t="s">
        <v>41</v>
      </c>
      <c r="H26" s="87">
        <v>64</v>
      </c>
      <c r="I26" s="132" t="s">
        <v>162</v>
      </c>
    </row>
    <row r="27" spans="1:9" x14ac:dyDescent="0.2">
      <c r="A27" s="132" t="s">
        <v>163</v>
      </c>
      <c r="B27" s="132" t="s">
        <v>40</v>
      </c>
      <c r="C27" s="132" t="s">
        <v>41</v>
      </c>
      <c r="H27" s="87">
        <v>64</v>
      </c>
      <c r="I27" s="132" t="s">
        <v>164</v>
      </c>
    </row>
    <row r="28" spans="1:9" x14ac:dyDescent="0.2">
      <c r="A28" s="132" t="s">
        <v>165</v>
      </c>
      <c r="B28" s="132" t="s">
        <v>114</v>
      </c>
      <c r="G28" s="132" t="s">
        <v>115</v>
      </c>
      <c r="H28" s="87"/>
      <c r="I28" s="132" t="s">
        <v>166</v>
      </c>
    </row>
    <row r="29" spans="1:9" x14ac:dyDescent="0.2">
      <c r="A29" s="132" t="s">
        <v>167</v>
      </c>
      <c r="B29" s="132" t="s">
        <v>114</v>
      </c>
      <c r="C29" s="132" t="s">
        <v>41</v>
      </c>
      <c r="G29" s="132" t="s">
        <v>115</v>
      </c>
      <c r="H29" s="87">
        <v>1</v>
      </c>
      <c r="I29" s="132" t="s">
        <v>168</v>
      </c>
    </row>
    <row r="30" spans="1:9" x14ac:dyDescent="0.2">
      <c r="A30" s="132" t="s">
        <v>169</v>
      </c>
      <c r="B30" s="132" t="s">
        <v>40</v>
      </c>
      <c r="H30" s="87"/>
      <c r="I30" s="132" t="s">
        <v>170</v>
      </c>
    </row>
    <row r="31" spans="1:9" x14ac:dyDescent="0.2">
      <c r="A31" s="132" t="s">
        <v>171</v>
      </c>
      <c r="B31" s="132" t="s">
        <v>40</v>
      </c>
      <c r="C31" s="132" t="s">
        <v>41</v>
      </c>
      <c r="H31" s="87">
        <v>128</v>
      </c>
      <c r="I31" s="132" t="s">
        <v>172</v>
      </c>
    </row>
    <row r="32" spans="1:9" x14ac:dyDescent="0.2">
      <c r="A32" s="132" t="s">
        <v>173</v>
      </c>
      <c r="B32" s="132" t="s">
        <v>40</v>
      </c>
      <c r="C32" s="132" t="s">
        <v>41</v>
      </c>
      <c r="H32" s="87">
        <v>64</v>
      </c>
      <c r="I32" s="132" t="s">
        <v>174</v>
      </c>
    </row>
    <row r="33" spans="1:9" x14ac:dyDescent="0.2">
      <c r="A33" s="132" t="s">
        <v>175</v>
      </c>
      <c r="B33" s="132" t="s">
        <v>40</v>
      </c>
      <c r="C33" s="132" t="s">
        <v>41</v>
      </c>
      <c r="H33" s="87">
        <v>64</v>
      </c>
      <c r="I33" s="132" t="s">
        <v>176</v>
      </c>
    </row>
    <row r="34" spans="1:9" x14ac:dyDescent="0.2">
      <c r="A34" s="132" t="s">
        <v>177</v>
      </c>
      <c r="B34" s="132" t="s">
        <v>40</v>
      </c>
      <c r="C34" s="132" t="s">
        <v>41</v>
      </c>
      <c r="H34" s="87">
        <v>128</v>
      </c>
      <c r="I34" s="132" t="s">
        <v>178</v>
      </c>
    </row>
    <row r="35" spans="1:9" x14ac:dyDescent="0.2">
      <c r="A35" s="132" t="s">
        <v>179</v>
      </c>
      <c r="B35" s="132" t="s">
        <v>40</v>
      </c>
      <c r="C35" s="132" t="s">
        <v>41</v>
      </c>
      <c r="H35" s="87">
        <v>128</v>
      </c>
      <c r="I35" s="132" t="s">
        <v>180</v>
      </c>
    </row>
    <row r="36" spans="1:9" x14ac:dyDescent="0.2">
      <c r="A36" s="132" t="s">
        <v>181</v>
      </c>
      <c r="B36" s="132" t="s">
        <v>40</v>
      </c>
      <c r="C36" s="132" t="s">
        <v>41</v>
      </c>
      <c r="H36" s="87">
        <v>128</v>
      </c>
      <c r="I36" s="132" t="s">
        <v>180</v>
      </c>
    </row>
  </sheetData>
  <autoFilter ref="A1:I36" xr:uid="{E0E6546A-8267-4B34-A118-1FE08DC8E6CB}">
    <filterColumn colId="1" showButton="0"/>
    <filterColumn colId="2" showButton="0"/>
    <filterColumn colId="3" showButton="0"/>
    <filterColumn colId="4" showButton="0"/>
    <filterColumn colId="5" showButton="0"/>
    <filterColumn colId="6" showButton="0"/>
    <filterColumn colId="7" showButton="0"/>
  </autoFilter>
  <mergeCells count="1">
    <mergeCell ref="B1:I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62B75-7D83-4392-9D92-C0E2E1C06EA0}">
  <dimension ref="A1:I40"/>
  <sheetViews>
    <sheetView workbookViewId="0">
      <selection activeCell="I38" sqref="I38"/>
    </sheetView>
  </sheetViews>
  <sheetFormatPr defaultRowHeight="12.75" x14ac:dyDescent="0.2"/>
  <cols>
    <col min="1" max="1" width="26.7109375" style="132" bestFit="1" customWidth="1"/>
    <col min="2" max="2" width="23.28515625" style="132" bestFit="1" customWidth="1"/>
    <col min="3" max="3" width="23.28515625" style="132" customWidth="1"/>
    <col min="4" max="4" width="9.140625" style="132"/>
    <col min="5" max="5" width="15.28515625" style="132" bestFit="1" customWidth="1"/>
    <col min="6" max="6" width="16.7109375" style="87" bestFit="1" customWidth="1"/>
    <col min="7" max="7" width="20.28515625" style="132" bestFit="1" customWidth="1"/>
    <col min="8" max="8" width="11.42578125" style="132" bestFit="1" customWidth="1"/>
    <col min="9" max="9" width="109.7109375" style="132" bestFit="1" customWidth="1"/>
    <col min="10" max="16384" width="9.140625" style="132"/>
  </cols>
  <sheetData>
    <row r="1" spans="1:9" x14ac:dyDescent="0.2">
      <c r="A1" s="85" t="s">
        <v>861</v>
      </c>
      <c r="B1" s="260" t="s">
        <v>2883</v>
      </c>
      <c r="C1" s="260"/>
      <c r="D1" s="260"/>
      <c r="E1" s="260"/>
      <c r="F1" s="260"/>
      <c r="G1" s="260"/>
      <c r="H1" s="260"/>
      <c r="I1" s="260"/>
    </row>
    <row r="2" spans="1:9" x14ac:dyDescent="0.2">
      <c r="A2" s="85" t="s">
        <v>32</v>
      </c>
      <c r="B2" s="85" t="s">
        <v>33</v>
      </c>
      <c r="C2" s="85" t="s">
        <v>2808</v>
      </c>
      <c r="D2" s="85" t="s">
        <v>34</v>
      </c>
      <c r="E2" s="85" t="s">
        <v>3</v>
      </c>
      <c r="F2" s="89" t="s">
        <v>35</v>
      </c>
      <c r="G2" s="85" t="s">
        <v>36</v>
      </c>
      <c r="H2" s="85" t="s">
        <v>37</v>
      </c>
      <c r="I2" s="85" t="s">
        <v>38</v>
      </c>
    </row>
    <row r="3" spans="1:9" x14ac:dyDescent="0.2">
      <c r="A3" s="140" t="s">
        <v>412</v>
      </c>
      <c r="B3" s="140" t="s">
        <v>40</v>
      </c>
      <c r="C3" s="140"/>
      <c r="D3" s="140" t="s">
        <v>41</v>
      </c>
      <c r="E3" s="140" t="s">
        <v>41</v>
      </c>
      <c r="F3" s="141" t="s">
        <v>1411</v>
      </c>
      <c r="G3" s="140"/>
      <c r="H3" s="141">
        <v>128</v>
      </c>
      <c r="I3" s="140" t="s">
        <v>414</v>
      </c>
    </row>
    <row r="4" spans="1:9" x14ac:dyDescent="0.2">
      <c r="A4" s="140" t="s">
        <v>187</v>
      </c>
      <c r="B4" s="140" t="s">
        <v>40</v>
      </c>
      <c r="C4" s="140"/>
      <c r="D4" s="140" t="s">
        <v>41</v>
      </c>
      <c r="E4" s="140" t="s">
        <v>41</v>
      </c>
      <c r="F4" s="141" t="s">
        <v>1414</v>
      </c>
      <c r="G4" s="140"/>
      <c r="H4" s="141">
        <v>128</v>
      </c>
      <c r="I4" s="140" t="s">
        <v>415</v>
      </c>
    </row>
    <row r="5" spans="1:9" x14ac:dyDescent="0.2">
      <c r="A5" s="132" t="s">
        <v>2884</v>
      </c>
      <c r="B5" s="132" t="s">
        <v>40</v>
      </c>
      <c r="H5" s="87"/>
      <c r="I5" s="132" t="s">
        <v>423</v>
      </c>
    </row>
    <row r="6" spans="1:9" x14ac:dyDescent="0.2">
      <c r="A6" s="140" t="s">
        <v>118</v>
      </c>
      <c r="B6" s="140" t="s">
        <v>40</v>
      </c>
      <c r="C6" s="140"/>
      <c r="D6" s="140" t="s">
        <v>41</v>
      </c>
      <c r="E6" s="140" t="s">
        <v>41</v>
      </c>
      <c r="F6" s="141" t="s">
        <v>2885</v>
      </c>
      <c r="G6" s="140"/>
      <c r="H6" s="141"/>
      <c r="I6" s="140" t="s">
        <v>2886</v>
      </c>
    </row>
    <row r="7" spans="1:9" x14ac:dyDescent="0.2">
      <c r="A7" s="140" t="s">
        <v>126</v>
      </c>
      <c r="B7" s="140" t="s">
        <v>40</v>
      </c>
      <c r="C7" s="140"/>
      <c r="D7" s="140" t="s">
        <v>41</v>
      </c>
      <c r="E7" s="140" t="s">
        <v>41</v>
      </c>
      <c r="F7" s="141" t="s">
        <v>864</v>
      </c>
      <c r="G7" s="140"/>
      <c r="H7" s="141">
        <v>128</v>
      </c>
      <c r="I7" s="140" t="s">
        <v>2887</v>
      </c>
    </row>
    <row r="8" spans="1:9" x14ac:dyDescent="0.2">
      <c r="A8" s="140" t="s">
        <v>129</v>
      </c>
      <c r="B8" s="140" t="s">
        <v>40</v>
      </c>
      <c r="C8" s="140"/>
      <c r="D8" s="140" t="s">
        <v>41</v>
      </c>
      <c r="E8" s="140" t="s">
        <v>41</v>
      </c>
      <c r="F8" s="141" t="s">
        <v>1540</v>
      </c>
      <c r="G8" s="140"/>
      <c r="H8" s="141">
        <v>128</v>
      </c>
      <c r="I8" s="140" t="s">
        <v>2888</v>
      </c>
    </row>
    <row r="9" spans="1:9" s="164" customFormat="1" x14ac:dyDescent="0.2">
      <c r="A9" s="140" t="s">
        <v>2889</v>
      </c>
      <c r="B9" s="140" t="s">
        <v>40</v>
      </c>
      <c r="C9" s="140"/>
      <c r="D9" s="140"/>
      <c r="E9" s="140" t="s">
        <v>41</v>
      </c>
      <c r="F9" s="141" t="s">
        <v>2890</v>
      </c>
      <c r="G9" s="140"/>
      <c r="H9" s="141">
        <v>256</v>
      </c>
      <c r="I9" s="140" t="s">
        <v>2891</v>
      </c>
    </row>
    <row r="10" spans="1:9" x14ac:dyDescent="0.2">
      <c r="A10" s="140" t="s">
        <v>2598</v>
      </c>
      <c r="B10" s="140" t="s">
        <v>40</v>
      </c>
      <c r="C10" s="140" t="s">
        <v>41</v>
      </c>
      <c r="D10" s="140" t="s">
        <v>41</v>
      </c>
      <c r="E10" s="140" t="s">
        <v>41</v>
      </c>
      <c r="F10" s="141" t="s">
        <v>2890</v>
      </c>
      <c r="G10" s="140"/>
      <c r="H10" s="141">
        <v>164</v>
      </c>
      <c r="I10" s="140" t="s">
        <v>2892</v>
      </c>
    </row>
    <row r="11" spans="1:9" x14ac:dyDescent="0.2">
      <c r="A11" s="132" t="s">
        <v>2893</v>
      </c>
      <c r="B11" s="132" t="s">
        <v>40</v>
      </c>
      <c r="D11" s="132" t="s">
        <v>41</v>
      </c>
      <c r="E11" s="132" t="s">
        <v>41</v>
      </c>
      <c r="F11" s="87" t="s">
        <v>2894</v>
      </c>
      <c r="H11" s="87"/>
      <c r="I11" s="132" t="s">
        <v>2895</v>
      </c>
    </row>
    <row r="12" spans="1:9" x14ac:dyDescent="0.2">
      <c r="A12" s="132" t="s">
        <v>2615</v>
      </c>
      <c r="B12" s="132" t="s">
        <v>114</v>
      </c>
      <c r="E12" s="132" t="s">
        <v>71</v>
      </c>
      <c r="G12" s="132" t="s">
        <v>115</v>
      </c>
      <c r="H12" s="87"/>
      <c r="I12" s="132" t="s">
        <v>2616</v>
      </c>
    </row>
    <row r="13" spans="1:9" x14ac:dyDescent="0.2">
      <c r="A13" s="132" t="s">
        <v>2617</v>
      </c>
      <c r="B13" s="132" t="s">
        <v>114</v>
      </c>
      <c r="E13" s="132" t="s">
        <v>71</v>
      </c>
      <c r="F13" s="87">
        <v>1</v>
      </c>
      <c r="G13" s="132" t="s">
        <v>115</v>
      </c>
      <c r="H13" s="87"/>
      <c r="I13" s="132" t="s">
        <v>2618</v>
      </c>
    </row>
    <row r="14" spans="1:9" x14ac:dyDescent="0.2">
      <c r="A14" s="132" t="s">
        <v>2619</v>
      </c>
      <c r="B14" s="132" t="s">
        <v>114</v>
      </c>
      <c r="E14" s="132" t="s">
        <v>71</v>
      </c>
      <c r="G14" s="132" t="s">
        <v>115</v>
      </c>
      <c r="H14" s="87"/>
      <c r="I14" s="132" t="s">
        <v>2620</v>
      </c>
    </row>
    <row r="15" spans="1:9" x14ac:dyDescent="0.2">
      <c r="A15" s="132" t="s">
        <v>731</v>
      </c>
      <c r="B15" s="132" t="s">
        <v>114</v>
      </c>
      <c r="E15" s="132" t="s">
        <v>71</v>
      </c>
      <c r="G15" s="132" t="s">
        <v>115</v>
      </c>
      <c r="H15" s="87"/>
      <c r="I15" s="132" t="s">
        <v>2896</v>
      </c>
    </row>
    <row r="16" spans="1:9" x14ac:dyDescent="0.2">
      <c r="A16" s="132" t="s">
        <v>169</v>
      </c>
      <c r="B16" s="132" t="s">
        <v>40</v>
      </c>
      <c r="D16" s="132" t="s">
        <v>41</v>
      </c>
      <c r="E16" s="132" t="s">
        <v>41</v>
      </c>
      <c r="F16" s="87" t="s">
        <v>2897</v>
      </c>
      <c r="H16" s="87"/>
      <c r="I16" s="132" t="s">
        <v>2898</v>
      </c>
    </row>
    <row r="17" spans="1:9" x14ac:dyDescent="0.2">
      <c r="A17" s="132" t="s">
        <v>67</v>
      </c>
      <c r="B17" s="132" t="s">
        <v>40</v>
      </c>
      <c r="E17" s="132" t="s">
        <v>41</v>
      </c>
      <c r="F17" s="87" t="s">
        <v>1596</v>
      </c>
      <c r="H17" s="87"/>
      <c r="I17" s="132" t="s">
        <v>2899</v>
      </c>
    </row>
    <row r="18" spans="1:9" x14ac:dyDescent="0.2">
      <c r="A18" s="132" t="s">
        <v>70</v>
      </c>
      <c r="B18" s="132" t="s">
        <v>40</v>
      </c>
      <c r="E18" s="132" t="s">
        <v>71</v>
      </c>
      <c r="H18" s="87"/>
      <c r="I18" s="132" t="s">
        <v>2900</v>
      </c>
    </row>
    <row r="19" spans="1:9" x14ac:dyDescent="0.2">
      <c r="A19" s="132" t="s">
        <v>73</v>
      </c>
      <c r="B19" s="132" t="s">
        <v>40</v>
      </c>
      <c r="E19" s="132" t="s">
        <v>71</v>
      </c>
      <c r="F19" s="87" t="s">
        <v>2901</v>
      </c>
      <c r="H19" s="87"/>
      <c r="I19" s="132" t="s">
        <v>2902</v>
      </c>
    </row>
    <row r="20" spans="1:9" x14ac:dyDescent="0.2">
      <c r="A20" s="132" t="s">
        <v>75</v>
      </c>
      <c r="B20" s="132" t="s">
        <v>40</v>
      </c>
      <c r="E20" s="132" t="s">
        <v>71</v>
      </c>
      <c r="F20" s="87" t="s">
        <v>2903</v>
      </c>
      <c r="H20" s="87"/>
      <c r="I20" s="132" t="s">
        <v>2904</v>
      </c>
    </row>
    <row r="21" spans="1:9" x14ac:dyDescent="0.2">
      <c r="A21" s="132" t="s">
        <v>77</v>
      </c>
      <c r="B21" s="132" t="s">
        <v>40</v>
      </c>
      <c r="E21" s="132" t="s">
        <v>71</v>
      </c>
      <c r="F21" s="87">
        <v>3446</v>
      </c>
      <c r="H21" s="87"/>
      <c r="I21" s="132" t="s">
        <v>2905</v>
      </c>
    </row>
    <row r="22" spans="1:9" x14ac:dyDescent="0.2">
      <c r="A22" s="132" t="s">
        <v>78</v>
      </c>
      <c r="B22" s="132" t="s">
        <v>40</v>
      </c>
      <c r="D22" s="132" t="s">
        <v>41</v>
      </c>
      <c r="E22" s="132" t="s">
        <v>41</v>
      </c>
      <c r="F22" s="87" t="s">
        <v>2906</v>
      </c>
      <c r="H22" s="87"/>
      <c r="I22" s="132" t="s">
        <v>2907</v>
      </c>
    </row>
    <row r="23" spans="1:9" x14ac:dyDescent="0.2">
      <c r="A23" s="132" t="s">
        <v>2908</v>
      </c>
      <c r="B23" s="132" t="s">
        <v>40</v>
      </c>
      <c r="H23" s="87"/>
      <c r="I23" s="132" t="s">
        <v>2909</v>
      </c>
    </row>
    <row r="24" spans="1:9" x14ac:dyDescent="0.2">
      <c r="A24" s="132" t="s">
        <v>2910</v>
      </c>
      <c r="B24" s="132" t="s">
        <v>40</v>
      </c>
      <c r="H24" s="87"/>
    </row>
    <row r="25" spans="1:9" x14ac:dyDescent="0.2">
      <c r="A25" s="132" t="s">
        <v>2911</v>
      </c>
      <c r="B25" s="132" t="s">
        <v>40</v>
      </c>
      <c r="H25" s="87"/>
      <c r="I25" s="132" t="s">
        <v>2912</v>
      </c>
    </row>
    <row r="26" spans="1:9" x14ac:dyDescent="0.2">
      <c r="A26" s="132" t="s">
        <v>510</v>
      </c>
      <c r="B26" s="132" t="s">
        <v>258</v>
      </c>
      <c r="G26" s="132" t="s">
        <v>2630</v>
      </c>
      <c r="H26" s="87"/>
      <c r="I26" s="132" t="s">
        <v>2913</v>
      </c>
    </row>
    <row r="27" spans="1:9" x14ac:dyDescent="0.2">
      <c r="A27" s="132" t="s">
        <v>512</v>
      </c>
      <c r="B27" s="132" t="s">
        <v>258</v>
      </c>
      <c r="G27" s="132" t="s">
        <v>2630</v>
      </c>
      <c r="H27" s="87"/>
      <c r="I27" s="132" t="s">
        <v>2914</v>
      </c>
    </row>
    <row r="28" spans="1:9" x14ac:dyDescent="0.2">
      <c r="A28" s="132" t="s">
        <v>990</v>
      </c>
      <c r="B28" s="132" t="s">
        <v>114</v>
      </c>
      <c r="E28" s="132" t="s">
        <v>41</v>
      </c>
      <c r="F28" s="87">
        <v>1</v>
      </c>
      <c r="G28" s="132" t="s">
        <v>115</v>
      </c>
      <c r="H28" s="87"/>
      <c r="I28" s="132" t="s">
        <v>2915</v>
      </c>
    </row>
    <row r="29" spans="1:9" x14ac:dyDescent="0.2">
      <c r="A29" s="132" t="s">
        <v>2670</v>
      </c>
      <c r="B29" s="132" t="s">
        <v>40</v>
      </c>
      <c r="H29" s="87">
        <v>1024</v>
      </c>
      <c r="I29" s="132" t="s">
        <v>2670</v>
      </c>
    </row>
    <row r="30" spans="1:9" x14ac:dyDescent="0.2">
      <c r="A30" s="132" t="s">
        <v>2916</v>
      </c>
      <c r="B30" s="132" t="s">
        <v>114</v>
      </c>
      <c r="G30" s="132" t="s">
        <v>115</v>
      </c>
      <c r="H30" s="87">
        <v>1</v>
      </c>
      <c r="I30" s="132" t="s">
        <v>2917</v>
      </c>
    </row>
    <row r="31" spans="1:9" x14ac:dyDescent="0.2">
      <c r="A31" s="132" t="s">
        <v>2918</v>
      </c>
      <c r="B31" s="132" t="s">
        <v>40</v>
      </c>
      <c r="H31" s="87"/>
      <c r="I31" s="132" t="s">
        <v>2919</v>
      </c>
    </row>
    <row r="32" spans="1:9" x14ac:dyDescent="0.2">
      <c r="A32" s="132" t="s">
        <v>2920</v>
      </c>
      <c r="B32" s="132" t="s">
        <v>40</v>
      </c>
      <c r="H32" s="87"/>
      <c r="I32" s="132" t="s">
        <v>2921</v>
      </c>
    </row>
    <row r="33" spans="1:9" x14ac:dyDescent="0.2">
      <c r="A33" s="132" t="s">
        <v>588</v>
      </c>
      <c r="B33" s="132" t="s">
        <v>40</v>
      </c>
      <c r="H33" s="87"/>
      <c r="I33" s="132" t="s">
        <v>589</v>
      </c>
    </row>
    <row r="34" spans="1:9" x14ac:dyDescent="0.2">
      <c r="A34" s="132" t="s">
        <v>590</v>
      </c>
      <c r="B34" s="132" t="s">
        <v>40</v>
      </c>
      <c r="H34" s="87"/>
      <c r="I34" s="132" t="s">
        <v>591</v>
      </c>
    </row>
    <row r="35" spans="1:9" x14ac:dyDescent="0.2">
      <c r="A35" s="132" t="s">
        <v>138</v>
      </c>
      <c r="B35" s="132" t="s">
        <v>40</v>
      </c>
      <c r="H35" s="87">
        <v>64</v>
      </c>
      <c r="I35" s="132" t="s">
        <v>2922</v>
      </c>
    </row>
    <row r="36" spans="1:9" x14ac:dyDescent="0.2">
      <c r="A36" s="132" t="s">
        <v>175</v>
      </c>
      <c r="B36" s="132" t="s">
        <v>40</v>
      </c>
      <c r="H36" s="87">
        <v>64</v>
      </c>
      <c r="I36" s="132" t="s">
        <v>2923</v>
      </c>
    </row>
    <row r="37" spans="1:9" x14ac:dyDescent="0.2">
      <c r="A37" s="132" t="s">
        <v>173</v>
      </c>
      <c r="B37" s="132" t="s">
        <v>40</v>
      </c>
      <c r="H37" s="87">
        <v>64</v>
      </c>
      <c r="I37" s="132" t="s">
        <v>2924</v>
      </c>
    </row>
    <row r="38" spans="1:9" x14ac:dyDescent="0.2">
      <c r="A38" s="132" t="s">
        <v>136</v>
      </c>
      <c r="B38" s="132" t="s">
        <v>40</v>
      </c>
      <c r="H38" s="87">
        <v>64</v>
      </c>
      <c r="I38" s="132" t="s">
        <v>2925</v>
      </c>
    </row>
    <row r="39" spans="1:9" x14ac:dyDescent="0.2">
      <c r="A39" s="132" t="s">
        <v>2926</v>
      </c>
      <c r="B39" s="132" t="s">
        <v>114</v>
      </c>
      <c r="G39" s="132" t="s">
        <v>115</v>
      </c>
      <c r="H39" s="87"/>
    </row>
    <row r="40" spans="1:9" x14ac:dyDescent="0.2">
      <c r="A40" s="132" t="s">
        <v>2927</v>
      </c>
      <c r="B40" s="132" t="s">
        <v>46</v>
      </c>
      <c r="G40" s="132" t="s">
        <v>47</v>
      </c>
      <c r="H40" s="87"/>
    </row>
  </sheetData>
  <mergeCells count="1">
    <mergeCell ref="B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31196e4-0a83-46ff-9742-013ca54b08e6" xsi:nil="true"/>
    <DueDate xmlns="3b0a0775-3cc1-44ec-9e15-00e8df02f9b3" xsi:nil="true"/>
    <lcf76f155ced4ddcb4097134ff3c332f xmlns="3b0a0775-3cc1-44ec-9e15-00e8df02f9b3">
      <Terms xmlns="http://schemas.microsoft.com/office/infopath/2007/PartnerControls"/>
    </lcf76f155ced4ddcb4097134ff3c332f>
    <AccessNotes xmlns="3b0a0775-3cc1-44ec-9e15-00e8df02f9b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3E1C380CD759458BCFCC697CBE79BA" ma:contentTypeVersion="17" ma:contentTypeDescription="Create a new document." ma:contentTypeScope="" ma:versionID="9e7cccaa2ab04f5dbfda24a10b51d897">
  <xsd:schema xmlns:xsd="http://www.w3.org/2001/XMLSchema" xmlns:xs="http://www.w3.org/2001/XMLSchema" xmlns:p="http://schemas.microsoft.com/office/2006/metadata/properties" xmlns:ns2="3b0a0775-3cc1-44ec-9e15-00e8df02f9b3" xmlns:ns3="d31196e4-0a83-46ff-9742-013ca54b08e6" targetNamespace="http://schemas.microsoft.com/office/2006/metadata/properties" ma:root="true" ma:fieldsID="07393d4a7acbfa48ea75a88f6e3993c5" ns2:_="" ns3:_="">
    <xsd:import namespace="3b0a0775-3cc1-44ec-9e15-00e8df02f9b3"/>
    <xsd:import namespace="d31196e4-0a83-46ff-9742-013ca54b08e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AccessNot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ueDat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0a0775-3cc1-44ec-9e15-00e8df02f9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AccessNotes" ma:index="13" nillable="true" ma:displayName="Access Notes" ma:description="Notes regarding access" ma:format="Dropdown" ma:internalName="AccessNotes">
      <xsd:simpleType>
        <xsd:restriction base="dms:Text">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DueDate" ma:index="22" nillable="true" ma:displayName="Due Date" ma:format="DateOnly" ma:internalName="DueDate">
      <xsd:simpleType>
        <xsd:restriction base="dms:DateTime"/>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1196e4-0a83-46ff-9742-013ca54b08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27ca93c-9189-4a19-afe2-b64ef970f744}" ma:internalName="TaxCatchAll" ma:showField="CatchAllData" ma:web="d31196e4-0a83-46ff-9742-013ca54b08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A7D1DE-A94B-41BD-9BBF-27A5ED3ED3EC}">
  <ds:schemaRefs>
    <ds:schemaRef ds:uri="http://schemas.microsoft.com/sharepoint/v3/contenttype/forms"/>
  </ds:schemaRefs>
</ds:datastoreItem>
</file>

<file path=customXml/itemProps2.xml><?xml version="1.0" encoding="utf-8"?>
<ds:datastoreItem xmlns:ds="http://schemas.openxmlformats.org/officeDocument/2006/customXml" ds:itemID="{BC8204E8-CECF-4923-9480-CAA3FA3A16F5}">
  <ds:schemaRefs>
    <ds:schemaRef ds:uri="http://schemas.openxmlformats.org/package/2006/metadata/core-properties"/>
    <ds:schemaRef ds:uri="3b0a0775-3cc1-44ec-9e15-00e8df02f9b3"/>
    <ds:schemaRef ds:uri="http://schemas.microsoft.com/office/2006/documentManagement/types"/>
    <ds:schemaRef ds:uri="http://schemas.microsoft.com/office/2006/metadata/properties"/>
    <ds:schemaRef ds:uri="http://purl.org/dc/elements/1.1/"/>
    <ds:schemaRef ds:uri="http://www.w3.org/XML/1998/namespace"/>
    <ds:schemaRef ds:uri="http://purl.org/dc/terms/"/>
    <ds:schemaRef ds:uri="http://schemas.microsoft.com/office/infopath/2007/PartnerControls"/>
    <ds:schemaRef ds:uri="d31196e4-0a83-46ff-9742-013ca54b08e6"/>
    <ds:schemaRef ds:uri="http://purl.org/dc/dcmitype/"/>
  </ds:schemaRefs>
</ds:datastoreItem>
</file>

<file path=customXml/itemProps3.xml><?xml version="1.0" encoding="utf-8"?>
<ds:datastoreItem xmlns:ds="http://schemas.openxmlformats.org/officeDocument/2006/customXml" ds:itemID="{9963444A-D9AA-4C2E-A3DA-9B8212EF3A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0a0775-3cc1-44ec-9e15-00e8df02f9b3"/>
    <ds:schemaRef ds:uri="d31196e4-0a83-46ff-9742-013ca54b08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Overview</vt:lpstr>
      <vt:lpstr>Summary</vt:lpstr>
      <vt:lpstr>Enterprise</vt:lpstr>
      <vt:lpstr>Organizaton</vt:lpstr>
      <vt:lpstr>SCC.Location_IBv3.0</vt:lpstr>
      <vt:lpstr>SCC.Site_IBv5.0</vt:lpstr>
      <vt:lpstr>Partner</vt:lpstr>
      <vt:lpstr>SCC.Partner_IBv1.0</vt:lpstr>
      <vt:lpstr>SCC.PartnerSite_IBv3.0</vt:lpstr>
      <vt:lpstr>Generic Item</vt:lpstr>
      <vt:lpstr>Trade Item</vt:lpstr>
      <vt:lpstr>SCC.Item_IBv6.0</vt:lpstr>
      <vt:lpstr>SCC.ItemMapping_IBv1.0</vt:lpstr>
      <vt:lpstr>Item Substitution</vt:lpstr>
      <vt:lpstr>Bill of Material</vt:lpstr>
      <vt:lpstr>Attribute Schema</vt:lpstr>
      <vt:lpstr>Attributes Schema(Sample)</vt:lpstr>
      <vt:lpstr>Attribute Set</vt:lpstr>
      <vt:lpstr>AttribSchemaMap</vt:lpstr>
      <vt:lpstr>SCC.Buffer_IBv6.0</vt:lpstr>
      <vt:lpstr>Item Product Group Association</vt:lpstr>
      <vt:lpstr>Product Hierarchy</vt:lpstr>
      <vt:lpstr>OMS.Vendor_IBv3.0</vt:lpstr>
      <vt:lpstr>Customer</vt:lpstr>
      <vt:lpstr>Approved Vendor List</vt:lpstr>
      <vt:lpstr>OMS.ACL_IBv3.0</vt:lpstr>
      <vt:lpstr>Sales Order</vt:lpstr>
      <vt:lpstr>OMS.SalesOrder_IBv4.0</vt:lpstr>
      <vt:lpstr>Sales Order for Cust Site PSM</vt:lpstr>
      <vt:lpstr>Sales Order for Cust Site NG</vt:lpstr>
      <vt:lpstr>Sales Order for RoGI</vt:lpstr>
      <vt:lpstr>HCPT.SalesOrder_IBv1.0</vt:lpstr>
      <vt:lpstr>RPL.EnhancedBucketizedOrderForB</vt:lpstr>
      <vt:lpstr>Purchase Order Synch</vt:lpstr>
      <vt:lpstr>Purchase Order</vt:lpstr>
      <vt:lpstr>OMS.PurchaseOrder_IBv5.0</vt:lpstr>
      <vt:lpstr>PO as Replenishment Order</vt:lpstr>
      <vt:lpstr>TMS.Shipment_IBv2.0</vt:lpstr>
      <vt:lpstr>TMS.ShipmentTrackingEventInbo</vt:lpstr>
      <vt:lpstr>WMS.Inventory_IBv2.0</vt:lpstr>
      <vt:lpstr>WMS.Inventory_IBv2.0 (2)</vt:lpstr>
      <vt:lpstr>OMS.Fund_IBv1.0</vt:lpstr>
      <vt:lpstr>SCC.Lot_IBv2.0</vt:lpstr>
      <vt:lpstr>OMS.OrderEventTracking_IBv1.0</vt:lpstr>
      <vt:lpstr>OMS.AdditionalCostFEnhancedO_IB</vt:lpstr>
      <vt:lpstr>TMS.CostComponent_IBv1.0</vt:lpstr>
      <vt:lpstr>OMS.PRTrackingEventType_IBv1.0</vt:lpstr>
      <vt:lpstr>PLT.DynamicEnumerations_IBv2.0</vt:lpstr>
      <vt:lpstr>MFG.Enumerations</vt:lpstr>
      <vt:lpstr>OMS.Enumerations</vt:lpstr>
      <vt:lpstr>SCC.Enumerations</vt:lpstr>
      <vt:lpstr>TMS.Enumerations</vt:lpstr>
      <vt:lpstr>WMS.Enumerations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Hill, Ken</dc:creator>
  <cp:keywords/>
  <dc:description/>
  <cp:lastModifiedBy>Hartman, David</cp:lastModifiedBy>
  <cp:revision/>
  <dcterms:created xsi:type="dcterms:W3CDTF">2024-04-25T17:49:34Z</dcterms:created>
  <dcterms:modified xsi:type="dcterms:W3CDTF">2024-11-19T05:03:23Z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2024-04-25T17:49:34Z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fa262719-2ab3-4610-9dda-d0dd363baa5b</vt:lpwstr>
  </property>
  <property fmtid="{D5CDD505-2E9C-101B-9397-08002B2CF9AE}" pid="8" name="MSIP_Label_ea60d57e-af5b-4752-ac57-3e4f28ca11dc_ContentBits">
    <vt:lpwstr>0</vt:lpwstr>
  </property>
  <property fmtid="{D5CDD505-2E9C-101B-9397-08002B2CF9AE}" pid="9" name="ContentTypeId">
    <vt:lpwstr>0x0101003A3E1C380CD759458BCFCC697CBE79BA</vt:lpwstr>
  </property>
  <property fmtid="{D5CDD505-2E9C-101B-9397-08002B2CF9AE}" pid="10" name="MediaServiceImageTags">
    <vt:lpwstr/>
  </property>
</Properties>
</file>