
<file path=[Content_Types].xml><?xml version="1.0" encoding="utf-8"?>
<Types xmlns="http://schemas.openxmlformats.org/package/2006/content-types">
  <Default Extension="wmf" ContentType="image/x-wmf"/>
  <Default Extension="png" ContentType="image/png"/>
  <Default Extension="xml" ContentType="application/xml"/>
  <Default Extension="jpeg" ContentType="image/jpeg"/>
  <Default Extension="rels" ContentType="application/vnd.openxmlformats-package.relationships+xml"/>
  <Default Extension="bin" ContentType="application/vnd.openxmlformats-officedocument.oleObject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docProps/app.xml" ContentType="application/vnd.openxmlformats-officedocument.extended-properties+xml"/>
  <Override PartName="/xl/charts/colors1.xml" ContentType="application/vnd.ms-office.chartcolorstyle+xml"/>
  <Override PartName="/xl/workbook.xml" ContentType="application/vnd.openxmlformats-officedocument.spreadsheetml.sheet.main+xml"/>
  <Override PartName="/docProps/core.xml" ContentType="application/vnd.openxmlformats-package.core-properties+xml"/>
  <Override PartName="/xl/charts/style1.xml" ContentType="application/vnd.ms-office.chartstyle+xml"/>
  <Override PartName="/xl/charts/chart1.xml" ContentType="application/vnd.openxmlformats-officedocument.drawingml.chart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workbookProtection lockStructure="0"/>
  <bookViews>
    <workbookView xWindow="360" yWindow="15" windowWidth="20955" windowHeight="9720" activeTab="0"/>
  </bookViews>
  <sheets>
    <sheet name="List1" sheetId="1" state="visible" r:id="rId1"/>
  </sheets>
  <calcPr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<sst xmlns="http://schemas.openxmlformats.org/spreadsheetml/2006/main" count="34" uniqueCount="34">
  <si>
    <t xml:space="preserve">Hlavní hodnoty:</t>
  </si>
  <si>
    <t>[roky]</t>
  </si>
  <si>
    <t xml:space="preserve">Předpokládaná životnost objektu</t>
  </si>
  <si>
    <t>Název</t>
  </si>
  <si>
    <t>Pohotovost</t>
  </si>
  <si>
    <t xml:space="preserve">Pořizovací náklady</t>
  </si>
  <si>
    <t xml:space="preserve">Náklady na údržbu a provoz</t>
  </si>
  <si>
    <t xml:space="preserve">Celkové náklady na údržbu</t>
  </si>
  <si>
    <t xml:space="preserve">Celkové náklady z poruch</t>
  </si>
  <si>
    <t xml:space="preserve">Celkové náklady investice</t>
  </si>
  <si>
    <t xml:space="preserve">Doba v poruše [dny]</t>
  </si>
  <si>
    <t xml:space="preserve">Dodavatel 1</t>
  </si>
  <si>
    <t xml:space="preserve">Dodavatel 2</t>
  </si>
  <si>
    <t xml:space="preserve">Dodavatel 3</t>
  </si>
  <si>
    <t xml:space="preserve">Dodavatel 4</t>
  </si>
  <si>
    <t xml:space="preserve">Dodavatel 5</t>
  </si>
  <si>
    <t xml:space="preserve">Dodavatel 6</t>
  </si>
  <si>
    <t xml:space="preserve">Parametry poruch</t>
  </si>
  <si>
    <t>-</t>
  </si>
  <si>
    <t xml:space="preserve">Kategorie poruchy</t>
  </si>
  <si>
    <t xml:space="preserve">Průměrná delka poruchy [den]</t>
  </si>
  <si>
    <t xml:space="preserve">Počet výskytů za rok</t>
  </si>
  <si>
    <t xml:space="preserve">Náklady z intervalu</t>
  </si>
  <si>
    <t xml:space="preserve">Velmi krátká</t>
  </si>
  <si>
    <t>Krátká</t>
  </si>
  <si>
    <t>Střední</t>
  </si>
  <si>
    <t>Dlouhá</t>
  </si>
  <si>
    <t>Katastrofická</t>
  </si>
  <si>
    <t xml:space="preserve">Kontrola vstupů</t>
  </si>
  <si>
    <t>Intervaly</t>
  </si>
  <si>
    <t>Od</t>
  </si>
  <si>
    <t>Do</t>
  </si>
  <si>
    <t xml:space="preserve">Náklady v intervalu</t>
  </si>
  <si>
    <t xml:space="preserve">                  [VÁŠ_PŮVODNÍ_VZOREC]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</si>
</sst>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2">
    <numFmt numFmtId="164" formatCode="#,##0.00\ [$Kč-405]"/>
    <numFmt numFmtId="165" formatCode="#,##0.00 &quot;Kč&quot;;[Red]-#,##0.00 &quot;Kč&quot;"/>
  </numFmts>
  <fonts count="9">
    <font>
      <sz val="11.000000"/>
      <color theme="1"/>
      <name val="Calibri"/>
      <scheme val="minor"/>
    </font>
    <font>
      <sz val="11.000000"/>
      <color theme="1" tint="0"/>
      <name val="Calibri"/>
      <scheme val="minor"/>
    </font>
    <font>
      <b/>
      <sz val="11.000000"/>
      <color theme="1" tint="0"/>
      <name val="Calibri"/>
      <scheme val="minor"/>
    </font>
    <font>
      <sz val="2.000000"/>
      <color theme="1" tint="0"/>
      <name val="Calibri"/>
      <scheme val="minor"/>
    </font>
    <font>
      <sz val="2.000000"/>
      <color theme="0" tint="0"/>
      <name val="Calibri"/>
      <scheme val="minor"/>
    </font>
    <font>
      <sz val="11.000000"/>
      <color theme="0" tint="0"/>
      <name val="Calibri"/>
      <scheme val="minor"/>
    </font>
    <font>
      <b/>
      <sz val="11.000000"/>
      <color theme="1"/>
      <name val="Calibri"/>
      <scheme val="minor"/>
    </font>
    <font>
      <sz val="9.500000"/>
      <color theme="1" tint="0"/>
      <name val="Arial"/>
    </font>
    <font>
      <sz val="9.500000"/>
      <color indexed="65"/>
      <name val="Arial"/>
    </font>
  </fonts>
  <fills count="7">
    <fill>
      <patternFill patternType="none"/>
    </fill>
    <fill>
      <patternFill patternType="gray125"/>
    </fill>
    <fill>
      <patternFill patternType="solid">
        <fgColor theme="0" tint="0"/>
        <bgColor theme="0" tint="0"/>
      </patternFill>
    </fill>
    <fill>
      <patternFill patternType="solid">
        <fgColor theme="2" tint="-0.249977111117893"/>
        <bgColor theme="2" tint="-0.249977111117893"/>
      </patternFill>
    </fill>
    <fill>
      <patternFill patternType="solid">
        <fgColor theme="7" tint="0.59999389629810485"/>
        <bgColor theme="7" tint="0.59999389629810485"/>
      </patternFill>
    </fill>
    <fill>
      <patternFill patternType="solid">
        <fgColor theme="7" tint="0.39997558519241921"/>
        <bgColor theme="7" tint="0.39997558519241921"/>
      </patternFill>
    </fill>
    <fill>
      <patternFill patternType="solid">
        <fgColor theme="2" tint="-0.099978637043366805"/>
        <bgColor theme="2" tint="-0.099978637043366805"/>
      </patternFill>
    </fill>
  </fills>
  <borders count="73">
    <border>
      <left style="none"/>
      <right style="none"/>
      <top style="none"/>
      <bottom style="none"/>
      <diagonal style="none"/>
    </border>
    <border>
      <left style="thin">
        <color theme="2" tint="-0.099978637043366805"/>
      </left>
      <right style="thin">
        <color theme="2" tint="-0.099978637043366805"/>
      </right>
      <top style="thin">
        <color theme="2" tint="-0.099978637043366805"/>
      </top>
      <bottom style="thin">
        <color theme="2" tint="-0.099978637043366805"/>
      </bottom>
      <diagonal style="none"/>
    </border>
    <border>
      <left style="thin">
        <color theme="2" tint="-0.099978637043366805"/>
      </left>
      <right style="thin">
        <color theme="2" tint="-0.099978637043366805"/>
      </right>
      <top style="thin">
        <color theme="2" tint="-0.099978637043366805"/>
      </top>
      <bottom style="none"/>
      <diagonal style="none"/>
    </border>
    <border>
      <left style="medium">
        <color auto="1"/>
      </left>
      <right style="medium">
        <color auto="1"/>
      </right>
      <top style="medium">
        <color auto="1"/>
      </top>
      <bottom style="none"/>
      <diagonal style="none"/>
    </border>
    <border>
      <left style="none"/>
      <right style="medium">
        <color auto="1"/>
      </right>
      <top style="medium">
        <color auto="1"/>
      </top>
      <bottom style="none"/>
      <diagonal style="none"/>
    </border>
    <border>
      <left style="thick">
        <color theme="1" tint="0"/>
      </left>
      <right style="medium">
        <color auto="1"/>
      </right>
      <top style="thin">
        <color auto="1"/>
      </top>
      <bottom style="thick">
        <color theme="1" tint="0"/>
      </bottom>
      <diagonal style="none"/>
    </border>
    <border>
      <left style="none"/>
      <right style="thick">
        <color theme="1" tint="0"/>
      </right>
      <top style="thin">
        <color auto="1"/>
      </top>
      <bottom style="thick">
        <color theme="1" tint="0"/>
      </bottom>
      <diagonal style="none"/>
    </border>
    <border>
      <left style="medium">
        <color theme="1" tint="0"/>
      </left>
      <right style="thin">
        <color auto="1"/>
      </right>
      <top style="medium">
        <color theme="1" tint="0"/>
      </top>
      <bottom style="none"/>
      <diagonal style="none"/>
    </border>
    <border>
      <left style="none"/>
      <right style="thin">
        <color auto="1"/>
      </right>
      <top style="medium">
        <color theme="1" tint="0"/>
      </top>
      <bottom style="none"/>
      <diagonal style="none"/>
    </border>
    <border>
      <left style="thin">
        <color auto="1"/>
      </left>
      <right style="thin">
        <color auto="1"/>
      </right>
      <top style="medium">
        <color theme="1" tint="0"/>
      </top>
      <bottom style="none"/>
      <diagonal style="none"/>
    </border>
    <border>
      <left style="none"/>
      <right style="medium">
        <color theme="1"/>
      </right>
      <top style="medium">
        <color theme="1" tint="0"/>
      </top>
      <bottom style="none"/>
      <diagonal style="none"/>
    </border>
    <border>
      <left style="none"/>
      <right style="thin">
        <color auto="1"/>
      </right>
      <top style="medium">
        <color theme="1" tint="0"/>
      </top>
      <bottom style="thin">
        <color auto="1"/>
      </bottom>
      <diagonal style="none"/>
    </border>
    <border>
      <left style="thin">
        <color auto="1"/>
      </left>
      <right style="thin">
        <color auto="1"/>
      </right>
      <top style="medium">
        <color theme="1" tint="0"/>
      </top>
      <bottom style="thin">
        <color auto="1"/>
      </bottom>
      <diagonal style="none"/>
    </border>
    <border>
      <left style="thin">
        <color auto="1"/>
      </left>
      <right style="medium">
        <color theme="1" tint="0"/>
      </right>
      <top style="medium">
        <color theme="1" tint="0"/>
      </top>
      <bottom style="thin">
        <color auto="1"/>
      </bottom>
      <diagonal style="none"/>
    </border>
    <border>
      <left style="thick">
        <color theme="1" tint="0"/>
      </left>
      <right style="thin">
        <color auto="1"/>
      </right>
      <top style="thick">
        <color theme="1" tint="0"/>
      </top>
      <bottom style="thin">
        <color auto="1"/>
      </bottom>
      <diagonal style="none"/>
    </border>
    <border>
      <left style="none"/>
      <right style="thin">
        <color auto="1"/>
      </right>
      <top style="thick">
        <color theme="1" tint="0"/>
      </top>
      <bottom style="thin">
        <color auto="1"/>
      </bottom>
      <diagonal style="none"/>
    </border>
    <border>
      <left style="thin">
        <color auto="1"/>
      </left>
      <right style="thin">
        <color auto="1"/>
      </right>
      <top style="thick">
        <color theme="1" tint="0"/>
      </top>
      <bottom style="thin">
        <color auto="1"/>
      </bottom>
      <diagonal style="none"/>
    </border>
    <border>
      <left style="none"/>
      <right style="thick">
        <color theme="1" tint="0"/>
      </right>
      <top style="thick">
        <color theme="1" tint="0"/>
      </top>
      <bottom style="thin">
        <color auto="1"/>
      </bottom>
      <diagonal style="none"/>
    </border>
    <border>
      <left style="none"/>
      <right style="thin">
        <color auto="1"/>
      </right>
      <top style="thin">
        <color auto="1"/>
      </top>
      <bottom style="thin">
        <color auto="1"/>
      </bottom>
      <diagonal style="none"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none"/>
    </border>
    <border>
      <left style="thin">
        <color auto="1"/>
      </left>
      <right style="medium">
        <color theme="1" tint="0"/>
      </right>
      <top style="thin">
        <color auto="1"/>
      </top>
      <bottom style="thin">
        <color auto="1"/>
      </bottom>
      <diagonal style="none"/>
    </border>
    <border>
      <left style="thick">
        <color theme="1" tint="0"/>
      </left>
      <right style="thin">
        <color auto="1"/>
      </right>
      <top style="thin">
        <color auto="1"/>
      </top>
      <bottom style="thin">
        <color auto="1"/>
      </bottom>
      <diagonal style="none"/>
    </border>
    <border>
      <left style="none"/>
      <right style="thick">
        <color theme="1" tint="0"/>
      </right>
      <top style="thin">
        <color auto="1"/>
      </top>
      <bottom style="thin">
        <color auto="1"/>
      </bottom>
      <diagonal style="none"/>
    </border>
    <border>
      <left style="none"/>
      <right style="thin">
        <color auto="1"/>
      </right>
      <top style="thin">
        <color auto="1"/>
      </top>
      <bottom style="none"/>
      <diagonal style="none"/>
    </border>
    <border>
      <left style="thin">
        <color auto="1"/>
      </left>
      <right style="thin">
        <color auto="1"/>
      </right>
      <top style="thin">
        <color auto="1"/>
      </top>
      <bottom style="none"/>
      <diagonal style="none"/>
    </border>
    <border>
      <left style="thin">
        <color auto="1"/>
      </left>
      <right style="medium">
        <color theme="1" tint="0"/>
      </right>
      <top style="thin">
        <color auto="1"/>
      </top>
      <bottom style="none"/>
      <diagonal style="none"/>
    </border>
    <border>
      <left style="thick">
        <color theme="1" tint="0"/>
      </left>
      <right style="thin">
        <color auto="1"/>
      </right>
      <top style="thin">
        <color auto="1"/>
      </top>
      <bottom style="thick">
        <color theme="1" tint="0"/>
      </bottom>
      <diagonal style="none"/>
    </border>
    <border>
      <left style="none"/>
      <right style="thin">
        <color auto="1"/>
      </right>
      <top style="thin">
        <color auto="1"/>
      </top>
      <bottom style="thick">
        <color theme="1" tint="0"/>
      </bottom>
      <diagonal style="none"/>
    </border>
    <border>
      <left style="thin">
        <color auto="1"/>
      </left>
      <right style="thin">
        <color auto="1"/>
      </right>
      <top style="thin">
        <color auto="1"/>
      </top>
      <bottom style="thick">
        <color theme="1" tint="0"/>
      </bottom>
      <diagonal style="none"/>
    </border>
    <border>
      <left style="none"/>
      <right style="thin">
        <color auto="1"/>
      </right>
      <top style="thin">
        <color auto="1"/>
      </top>
      <bottom style="medium">
        <color theme="1"/>
      </bottom>
      <diagonal style="none"/>
    </border>
    <border>
      <left style="thin">
        <color auto="1"/>
      </left>
      <right style="thin">
        <color auto="1"/>
      </right>
      <top style="thin">
        <color auto="1"/>
      </top>
      <bottom style="medium">
        <color theme="1" tint="0"/>
      </bottom>
      <diagonal style="none"/>
    </border>
    <border>
      <left style="thin">
        <color auto="1"/>
      </left>
      <right style="medium">
        <color theme="1" tint="0"/>
      </right>
      <top style="thin">
        <color auto="1"/>
      </top>
      <bottom style="medium">
        <color theme="1" tint="0"/>
      </bottom>
      <diagonal style="none"/>
    </border>
    <border>
      <left style="medium">
        <color theme="1" tint="0"/>
      </left>
      <right style="none"/>
      <top style="medium">
        <color theme="1" tint="0"/>
      </top>
      <bottom style="medium">
        <color theme="1" tint="0"/>
      </bottom>
      <diagonal style="none"/>
    </border>
    <border>
      <left style="none"/>
      <right style="none"/>
      <top style="medium">
        <color theme="1" tint="0"/>
      </top>
      <bottom style="medium">
        <color theme="1" tint="0"/>
      </bottom>
      <diagonal style="none"/>
    </border>
    <border>
      <left style="none"/>
      <right style="medium">
        <color theme="1" tint="0"/>
      </right>
      <top style="medium">
        <color theme="1" tint="0"/>
      </top>
      <bottom style="medium">
        <color theme="1" tint="0"/>
      </bottom>
      <diagonal style="none"/>
    </border>
    <border>
      <left style="none"/>
      <right style="medium">
        <color theme="1" tint="0"/>
      </right>
      <top style="medium">
        <color theme="1" tint="0"/>
      </top>
      <bottom style="none"/>
      <diagonal style="none"/>
    </border>
    <border>
      <left style="medium">
        <color theme="1" tint="0"/>
      </left>
      <right style="none"/>
      <top style="none"/>
      <bottom style="none"/>
      <diagonal style="none"/>
    </border>
    <border>
      <left style="thin">
        <color theme="1" tint="0"/>
      </left>
      <right style="thin">
        <color theme="1" tint="0"/>
      </right>
      <top style="medium">
        <color theme="1" tint="0"/>
      </top>
      <bottom style="none"/>
      <diagonal style="none"/>
    </border>
    <border>
      <left style="none"/>
      <right style="medium">
        <color theme="1" tint="0"/>
      </right>
      <top style="none"/>
      <bottom style="none"/>
      <diagonal style="none"/>
    </border>
    <border>
      <left style="medium">
        <color theme="1" tint="0"/>
      </left>
      <right style="none"/>
      <top style="medium">
        <color theme="1" tint="0"/>
      </top>
      <bottom style="thin">
        <color auto="1"/>
      </bottom>
      <diagonal style="none"/>
    </border>
    <border>
      <left style="medium">
        <color theme="1" tint="0"/>
      </left>
      <right style="medium">
        <color theme="1" tint="0"/>
      </right>
      <top style="medium">
        <color theme="1" tint="0"/>
      </top>
      <bottom style="thin">
        <color auto="1"/>
      </bottom>
      <diagonal style="none"/>
    </border>
    <border>
      <left style="thick">
        <color theme="1" tint="0"/>
      </left>
      <right style="none"/>
      <top style="thick">
        <color theme="1" tint="0"/>
      </top>
      <bottom style="thin">
        <color theme="1" tint="0"/>
      </bottom>
      <diagonal style="none"/>
    </border>
    <border>
      <left style="thin">
        <color theme="1" tint="0"/>
      </left>
      <right style="thin">
        <color theme="1" tint="0"/>
      </right>
      <top style="thick">
        <color theme="1" tint="0"/>
      </top>
      <bottom style="thin">
        <color auto="1"/>
      </bottom>
      <diagonal style="none"/>
    </border>
    <border>
      <left style="none"/>
      <right style="none"/>
      <top style="thin">
        <color auto="1"/>
      </top>
      <bottom style="thin">
        <color auto="1"/>
      </bottom>
      <diagonal style="none"/>
    </border>
    <border>
      <left style="medium">
        <color theme="1" tint="0"/>
      </left>
      <right style="none"/>
      <top style="thin">
        <color auto="1"/>
      </top>
      <bottom style="thin">
        <color auto="1"/>
      </bottom>
      <diagonal style="none"/>
    </border>
    <border>
      <left style="medium">
        <color theme="1" tint="0"/>
      </left>
      <right style="medium">
        <color theme="1" tint="0"/>
      </right>
      <top style="thin">
        <color auto="1"/>
      </top>
      <bottom style="thin">
        <color auto="1"/>
      </bottom>
      <diagonal style="none"/>
    </border>
    <border>
      <left style="thick">
        <color theme="1" tint="0"/>
      </left>
      <right style="none"/>
      <top style="none"/>
      <bottom style="none"/>
      <diagonal style="none"/>
    </border>
    <border>
      <left style="thin">
        <color theme="1" tint="0"/>
      </left>
      <right style="thin">
        <color theme="1" tint="0"/>
      </right>
      <top style="thin">
        <color auto="1"/>
      </top>
      <bottom style="thin">
        <color auto="1"/>
      </bottom>
      <diagonal style="none"/>
    </border>
    <border>
      <left style="thick">
        <color theme="1" tint="0"/>
      </left>
      <right style="none"/>
      <top style="thin">
        <color theme="1" tint="0"/>
      </top>
      <bottom style="thin">
        <color theme="1" tint="0"/>
      </bottom>
      <diagonal style="none"/>
    </border>
    <border>
      <left style="thin">
        <color theme="1" tint="0"/>
      </left>
      <right style="thin">
        <color theme="1" tint="0"/>
      </right>
      <top style="thin">
        <color auto="1"/>
      </top>
      <bottom style="none"/>
      <diagonal style="none"/>
    </border>
    <border>
      <left style="none"/>
      <right style="thick">
        <color theme="1" tint="0"/>
      </right>
      <top style="thin">
        <color auto="1"/>
      </top>
      <bottom style="none"/>
      <diagonal style="none"/>
    </border>
    <border>
      <left style="thin">
        <color theme="2" tint="-0.099978637043366805"/>
      </left>
      <right style="none"/>
      <top style="thin">
        <color theme="2" tint="-0.099978637043366805"/>
      </top>
      <bottom style="thin">
        <color theme="2" tint="-0.099978637043366805"/>
      </bottom>
      <diagonal style="none"/>
    </border>
    <border>
      <left style="thick">
        <color theme="1" tint="0"/>
      </left>
      <right style="none"/>
      <top style="none"/>
      <bottom style="thick">
        <color theme="1" tint="0"/>
      </bottom>
      <diagonal style="none"/>
    </border>
    <border>
      <left style="thin">
        <color theme="1" tint="0"/>
      </left>
      <right style="thin">
        <color theme="1" tint="0"/>
      </right>
      <top style="thin">
        <color auto="1"/>
      </top>
      <bottom style="thick">
        <color theme="1" tint="0"/>
      </bottom>
      <diagonal style="none"/>
    </border>
    <border>
      <left style="none"/>
      <right style="none"/>
      <top style="thin">
        <color auto="1"/>
      </top>
      <bottom style="medium">
        <color theme="1" tint="0"/>
      </bottom>
      <diagonal style="none"/>
    </border>
    <border>
      <left style="medium">
        <color theme="1" tint="0"/>
      </left>
      <right style="none"/>
      <top style="thin">
        <color auto="1"/>
      </top>
      <bottom style="medium">
        <color theme="1" tint="0"/>
      </bottom>
      <diagonal style="none"/>
    </border>
    <border>
      <left style="medium">
        <color theme="1" tint="0"/>
      </left>
      <right style="medium">
        <color theme="1" tint="0"/>
      </right>
      <top style="thin">
        <color auto="1"/>
      </top>
      <bottom style="medium">
        <color theme="1" tint="0"/>
      </bottom>
      <diagonal style="none"/>
    </border>
    <border>
      <left style="medium">
        <color theme="1" tint="0"/>
      </left>
      <right style="medium">
        <color theme="1" tint="0"/>
      </right>
      <top style="medium">
        <color theme="1" tint="0"/>
      </top>
      <bottom style="medium">
        <color theme="1" tint="0"/>
      </bottom>
      <diagonal style="none"/>
    </border>
    <border>
      <left style="medium">
        <color theme="1" tint="0"/>
      </left>
      <right style="medium">
        <color theme="1" tint="0"/>
      </right>
      <top style="medium">
        <color theme="1" tint="0"/>
      </top>
      <bottom style="thin">
        <color theme="1" tint="0"/>
      </bottom>
      <diagonal style="none"/>
    </border>
    <border>
      <left style="medium">
        <color theme="1" tint="0"/>
      </left>
      <right style="thin">
        <color theme="1" tint="0"/>
      </right>
      <top style="medium">
        <color theme="1" tint="0"/>
      </top>
      <bottom style="none"/>
      <diagonal style="none"/>
    </border>
    <border>
      <left style="thin">
        <color theme="1" tint="0"/>
      </left>
      <right style="medium">
        <color theme="1" tint="0"/>
      </right>
      <top style="medium">
        <color theme="1" tint="0"/>
      </top>
      <bottom style="none"/>
      <diagonal style="none"/>
    </border>
    <border>
      <left style="medium">
        <color theme="1" tint="0"/>
      </left>
      <right style="medium">
        <color theme="1" tint="0"/>
      </right>
      <top style="medium">
        <color theme="1" tint="0"/>
      </top>
      <bottom style="none"/>
      <diagonal style="none"/>
    </border>
    <border>
      <left style="medium">
        <color theme="1" tint="0"/>
      </left>
      <right style="none"/>
      <top style="thin">
        <color theme="1" tint="0"/>
      </top>
      <bottom style="thin">
        <color theme="1" tint="0"/>
      </bottom>
      <diagonal style="none"/>
    </border>
    <border>
      <left style="thick">
        <color theme="1" tint="0"/>
      </left>
      <right style="thin">
        <color theme="1" tint="0"/>
      </right>
      <top style="thick">
        <color theme="1" tint="0"/>
      </top>
      <bottom style="thin">
        <color auto="1"/>
      </bottom>
      <diagonal style="none"/>
    </border>
    <border>
      <left style="thin">
        <color theme="1" tint="0"/>
      </left>
      <right style="medium">
        <color theme="1" tint="0"/>
      </right>
      <top style="thick">
        <color theme="1" tint="0"/>
      </top>
      <bottom style="thin">
        <color auto="1"/>
      </bottom>
      <diagonal style="none"/>
    </border>
    <border>
      <left style="medium">
        <color theme="1" tint="0"/>
      </left>
      <right style="thick">
        <color theme="1" tint="0"/>
      </right>
      <top style="thick">
        <color theme="1" tint="0"/>
      </top>
      <bottom style="thin">
        <color auto="1"/>
      </bottom>
      <diagonal style="none"/>
    </border>
    <border>
      <left style="thick">
        <color theme="1" tint="0"/>
      </left>
      <right style="thin">
        <color theme="1" tint="0"/>
      </right>
      <top style="thin">
        <color auto="1"/>
      </top>
      <bottom style="thin">
        <color auto="1"/>
      </bottom>
      <diagonal style="none"/>
    </border>
    <border>
      <left style="thin">
        <color theme="1" tint="0"/>
      </left>
      <right style="medium">
        <color theme="1" tint="0"/>
      </right>
      <top style="thin">
        <color auto="1"/>
      </top>
      <bottom style="thin">
        <color auto="1"/>
      </bottom>
      <diagonal style="none"/>
    </border>
    <border>
      <left style="medium">
        <color theme="1" tint="0"/>
      </left>
      <right style="thick">
        <color theme="1" tint="0"/>
      </right>
      <top style="thin">
        <color auto="1"/>
      </top>
      <bottom style="thin">
        <color auto="1"/>
      </bottom>
      <diagonal style="none"/>
    </border>
    <border>
      <left style="medium">
        <color theme="1" tint="0"/>
      </left>
      <right style="none"/>
      <top style="thin">
        <color theme="1" tint="0"/>
      </top>
      <bottom style="medium">
        <color theme="1" tint="0"/>
      </bottom>
      <diagonal style="none"/>
    </border>
    <border>
      <left style="thick">
        <color theme="1" tint="0"/>
      </left>
      <right style="thin">
        <color theme="1" tint="0"/>
      </right>
      <top style="thin">
        <color auto="1"/>
      </top>
      <bottom style="thick">
        <color theme="1" tint="0"/>
      </bottom>
      <diagonal style="none"/>
    </border>
    <border>
      <left style="thin">
        <color theme="1" tint="0"/>
      </left>
      <right style="medium">
        <color theme="1" tint="0"/>
      </right>
      <top style="thin">
        <color auto="1"/>
      </top>
      <bottom style="thick">
        <color theme="1" tint="0"/>
      </bottom>
      <diagonal style="none"/>
    </border>
    <border>
      <left style="medium">
        <color theme="1" tint="0"/>
      </left>
      <right style="thick">
        <color theme="1" tint="0"/>
      </right>
      <top style="thin">
        <color auto="1"/>
      </top>
      <bottom style="thick">
        <color theme="1" tint="0"/>
      </bottom>
      <diagonal style="none"/>
    </border>
  </borders>
  <cellStyleXfs count="1">
    <xf fontId="0" fillId="0" borderId="0" numFmtId="0" applyNumberFormat="1" applyFont="1" applyFill="1" applyBorder="1"/>
  </cellStyleXfs>
  <cellXfs count="128">
    <xf fontId="0" fillId="0" borderId="0" numFmtId="0" xfId="0"/>
    <xf fontId="1" fillId="0" borderId="0" numFmtId="0" xfId="0" applyFont="1">
      <protection locked="0"/>
    </xf>
    <xf fontId="1" fillId="2" borderId="1" numFmtId="0" xfId="0" applyFont="1" applyFill="1" applyBorder="1">
      <protection locked="0"/>
    </xf>
    <xf fontId="1" fillId="0" borderId="2" numFmtId="0" xfId="0" applyFont="1" applyBorder="1">
      <protection locked="0"/>
    </xf>
    <xf fontId="2" fillId="3" borderId="3" numFmtId="0" xfId="0" applyFont="1" applyFill="1" applyBorder="1">
      <protection locked="0"/>
    </xf>
    <xf fontId="2" fillId="3" borderId="4" numFmtId="0" xfId="0" applyFont="1" applyFill="1" applyBorder="1" applyAlignment="1">
      <alignment horizontal="center"/>
      <protection locked="0"/>
    </xf>
    <xf fontId="1" fillId="0" borderId="0" numFmtId="0" xfId="0" applyFont="1" applyAlignment="1">
      <alignment horizontal="center"/>
      <protection locked="0"/>
    </xf>
    <xf fontId="0" fillId="4" borderId="5" numFmtId="0" xfId="0" applyFill="1" applyBorder="1">
      <protection locked="0"/>
    </xf>
    <xf fontId="1" fillId="4" borderId="6" numFmtId="0" xfId="0" applyFont="1" applyFill="1" applyBorder="1" applyAlignment="1">
      <alignment horizontal="center"/>
      <protection locked="0"/>
    </xf>
    <xf fontId="3" fillId="0" borderId="0" numFmtId="0" xfId="0" applyFont="1">
      <protection locked="0"/>
    </xf>
    <xf fontId="2" fillId="3" borderId="7" numFmtId="0" xfId="0" applyFont="1" applyFill="1" applyBorder="1" applyAlignment="1">
      <alignment horizontal="center"/>
      <protection locked="0"/>
    </xf>
    <xf fontId="2" fillId="3" borderId="8" numFmtId="0" xfId="0" applyFont="1" applyFill="1" applyBorder="1" applyAlignment="1">
      <alignment horizontal="center"/>
      <protection locked="0"/>
    </xf>
    <xf fontId="2" fillId="3" borderId="9" numFmtId="0" xfId="0" applyFont="1" applyFill="1" applyBorder="1" applyAlignment="1">
      <alignment horizontal="center"/>
      <protection locked="0"/>
    </xf>
    <xf fontId="2" fillId="3" borderId="10" numFmtId="0" xfId="0" applyFont="1" applyFill="1" applyBorder="1" applyAlignment="1">
      <alignment horizontal="center"/>
      <protection locked="0"/>
    </xf>
    <xf fontId="2" fillId="3" borderId="11" numFmtId="0" xfId="0" applyFont="1" applyFill="1" applyBorder="1" applyAlignment="1">
      <alignment horizontal="center"/>
      <protection locked="0"/>
    </xf>
    <xf fontId="2" fillId="3" borderId="12" numFmtId="0" xfId="0" applyFont="1" applyFill="1" applyBorder="1" applyAlignment="1">
      <alignment horizontal="center"/>
      <protection locked="0"/>
    </xf>
    <xf fontId="2" fillId="3" borderId="13" numFmtId="0" xfId="0" applyFont="1" applyFill="1" applyBorder="1" applyAlignment="1">
      <alignment horizontal="center"/>
      <protection locked="0"/>
    </xf>
    <xf fontId="0" fillId="4" borderId="14" numFmtId="0" xfId="0" applyFill="1" applyBorder="1" applyAlignment="1">
      <alignment horizontal="center"/>
      <protection locked="0"/>
    </xf>
    <xf fontId="1" fillId="4" borderId="15" numFmtId="0" xfId="0" applyFont="1" applyFill="1" applyBorder="1" applyAlignment="1">
      <alignment horizontal="center"/>
      <protection locked="0"/>
    </xf>
    <xf fontId="1" fillId="4" borderId="16" numFmtId="164" xfId="0" applyNumberFormat="1" applyFont="1" applyFill="1" applyBorder="1" applyAlignment="1">
      <alignment horizontal="center"/>
      <protection locked="0"/>
    </xf>
    <xf fontId="1" fillId="4" borderId="17" numFmtId="164" xfId="0" applyNumberFormat="1" applyFont="1" applyFill="1" applyBorder="1" applyAlignment="1">
      <alignment horizontal="center"/>
      <protection locked="0"/>
    </xf>
    <xf fontId="1" fillId="0" borderId="18" numFmtId="164" xfId="0" applyNumberFormat="1" applyFont="1" applyBorder="1" applyAlignment="1">
      <alignment horizontal="center"/>
      <protection locked="1"/>
    </xf>
    <xf fontId="1" fillId="0" borderId="19" numFmtId="164" xfId="0" applyNumberFormat="1" applyFont="1" applyBorder="1" applyAlignment="1">
      <alignment horizontal="center"/>
      <protection locked="1"/>
    </xf>
    <xf fontId="2" fillId="0" borderId="19" numFmtId="164" xfId="0" applyNumberFormat="1" applyFont="1" applyBorder="1" applyAlignment="1">
      <alignment horizontal="center"/>
      <protection locked="1"/>
    </xf>
    <xf fontId="1" fillId="0" borderId="20" numFmtId="0" xfId="0" applyFont="1" applyBorder="1" applyAlignment="1">
      <alignment horizontal="center"/>
      <protection locked="1"/>
    </xf>
    <xf fontId="0" fillId="5" borderId="21" numFmtId="0" xfId="0" applyFill="1" applyBorder="1" applyAlignment="1">
      <alignment horizontal="center"/>
      <protection locked="0"/>
    </xf>
    <xf fontId="1" fillId="5" borderId="18" numFmtId="0" xfId="0" applyFont="1" applyFill="1" applyBorder="1" applyAlignment="1">
      <alignment horizontal="center"/>
      <protection locked="0"/>
    </xf>
    <xf fontId="1" fillId="5" borderId="19" numFmtId="164" xfId="0" applyNumberFormat="1" applyFont="1" applyFill="1" applyBorder="1" applyAlignment="1">
      <alignment horizontal="center"/>
      <protection locked="0"/>
    </xf>
    <xf fontId="1" fillId="5" borderId="22" numFmtId="164" xfId="0" applyNumberFormat="1" applyFont="1" applyFill="1" applyBorder="1" applyAlignment="1">
      <alignment horizontal="center"/>
      <protection locked="0"/>
    </xf>
    <xf fontId="1" fillId="6" borderId="18" numFmtId="164" xfId="0" applyNumberFormat="1" applyFont="1" applyFill="1" applyBorder="1" applyAlignment="1">
      <alignment horizontal="center"/>
      <protection locked="1"/>
    </xf>
    <xf fontId="1" fillId="6" borderId="19" numFmtId="164" xfId="0" applyNumberFormat="1" applyFont="1" applyFill="1" applyBorder="1" applyAlignment="1">
      <alignment horizontal="center"/>
      <protection locked="1"/>
    </xf>
    <xf fontId="2" fillId="6" borderId="19" numFmtId="164" xfId="0" applyNumberFormat="1" applyFont="1" applyFill="1" applyBorder="1" applyAlignment="1">
      <alignment horizontal="center"/>
      <protection locked="1"/>
    </xf>
    <xf fontId="1" fillId="6" borderId="20" numFmtId="0" xfId="0" applyFont="1" applyFill="1" applyBorder="1" applyAlignment="1">
      <alignment horizontal="center"/>
      <protection locked="1"/>
    </xf>
    <xf fontId="1" fillId="0" borderId="0" numFmtId="164" xfId="0" applyNumberFormat="1" applyFont="1" applyAlignment="1">
      <alignment horizontal="center"/>
      <protection locked="0"/>
    </xf>
    <xf fontId="0" fillId="0" borderId="0" numFmtId="0" xfId="0">
      <protection locked="0"/>
    </xf>
    <xf fontId="0" fillId="4" borderId="21" numFmtId="0" xfId="0" applyFill="1" applyBorder="1" applyAlignment="1">
      <alignment horizontal="center"/>
      <protection locked="0"/>
    </xf>
    <xf fontId="1" fillId="4" borderId="18" numFmtId="0" xfId="0" applyFont="1" applyFill="1" applyBorder="1" applyAlignment="1">
      <alignment horizontal="center"/>
      <protection locked="0"/>
    </xf>
    <xf fontId="0" fillId="4" borderId="19" numFmtId="164" xfId="0" applyNumberFormat="1" applyFill="1" applyBorder="1" applyAlignment="1">
      <alignment horizontal="center"/>
      <protection locked="0"/>
    </xf>
    <xf fontId="1" fillId="4" borderId="22" numFmtId="164" xfId="0" applyNumberFormat="1" applyFont="1" applyFill="1" applyBorder="1" applyAlignment="1">
      <alignment horizontal="center"/>
      <protection locked="0"/>
    </xf>
    <xf fontId="1" fillId="0" borderId="0" numFmtId="165" xfId="0" applyNumberFormat="1" applyFont="1">
      <protection locked="0"/>
    </xf>
    <xf fontId="1" fillId="4" borderId="19" numFmtId="164" xfId="0" applyNumberFormat="1" applyFont="1" applyFill="1" applyBorder="1" applyAlignment="1">
      <alignment horizontal="center"/>
      <protection locked="0"/>
    </xf>
    <xf fontId="4" fillId="0" borderId="0" numFmtId="0" xfId="0" applyFont="1">
      <protection locked="0"/>
    </xf>
    <xf fontId="1" fillId="5" borderId="23" numFmtId="0" xfId="0" applyFont="1" applyFill="1" applyBorder="1" applyAlignment="1">
      <alignment horizontal="center"/>
      <protection locked="0"/>
    </xf>
    <xf fontId="1" fillId="5" borderId="24" numFmtId="164" xfId="0" applyNumberFormat="1" applyFont="1" applyFill="1" applyBorder="1" applyAlignment="1">
      <alignment horizontal="center"/>
      <protection locked="0"/>
    </xf>
    <xf fontId="1" fillId="6" borderId="24" numFmtId="164" xfId="0" applyNumberFormat="1" applyFont="1" applyFill="1" applyBorder="1" applyAlignment="1">
      <alignment horizontal="center"/>
      <protection locked="1"/>
    </xf>
    <xf fontId="2" fillId="6" borderId="24" numFmtId="164" xfId="0" applyNumberFormat="1" applyFont="1" applyFill="1" applyBorder="1" applyAlignment="1">
      <alignment horizontal="center"/>
      <protection locked="1"/>
    </xf>
    <xf fontId="1" fillId="6" borderId="25" numFmtId="0" xfId="0" applyFont="1" applyFill="1" applyBorder="1" applyAlignment="1">
      <alignment horizontal="center"/>
      <protection locked="1"/>
    </xf>
    <xf fontId="0" fillId="4" borderId="21" numFmtId="0" xfId="0" applyFill="1" applyBorder="1" applyAlignment="1">
      <alignment horizontal="center"/>
      <protection locked="0"/>
    </xf>
    <xf fontId="0" fillId="4" borderId="18" numFmtId="0" xfId="0" applyFill="1" applyBorder="1" applyAlignment="1">
      <alignment horizontal="center"/>
      <protection locked="0"/>
    </xf>
    <xf fontId="0" fillId="5" borderId="21" numFmtId="0" xfId="0" applyFill="1" applyBorder="1" applyAlignment="1">
      <alignment horizontal="center"/>
      <protection locked="0"/>
    </xf>
    <xf fontId="0" fillId="5" borderId="18" numFmtId="0" xfId="0" applyFill="1" applyBorder="1" applyAlignment="1">
      <alignment horizontal="center"/>
      <protection locked="0"/>
    </xf>
    <xf fontId="0" fillId="5" borderId="26" numFmtId="0" xfId="0" applyFill="1" applyBorder="1" applyAlignment="1">
      <alignment horizontal="center"/>
      <protection locked="0"/>
    </xf>
    <xf fontId="1" fillId="5" borderId="27" numFmtId="0" xfId="0" applyFont="1" applyFill="1" applyBorder="1" applyAlignment="1">
      <alignment horizontal="center"/>
      <protection locked="0"/>
    </xf>
    <xf fontId="1" fillId="5" borderId="28" numFmtId="164" xfId="0" applyNumberFormat="1" applyFont="1" applyFill="1" applyBorder="1" applyAlignment="1">
      <alignment horizontal="center"/>
      <protection locked="0"/>
    </xf>
    <xf fontId="1" fillId="5" borderId="6" numFmtId="164" xfId="0" applyNumberFormat="1" applyFont="1" applyFill="1" applyBorder="1" applyAlignment="1">
      <alignment horizontal="center"/>
      <protection locked="0"/>
    </xf>
    <xf fontId="1" fillId="6" borderId="29" numFmtId="164" xfId="0" applyNumberFormat="1" applyFont="1" applyFill="1" applyBorder="1" applyAlignment="1">
      <alignment horizontal="center"/>
      <protection locked="1"/>
    </xf>
    <xf fontId="1" fillId="6" borderId="30" numFmtId="164" xfId="0" applyNumberFormat="1" applyFont="1" applyFill="1" applyBorder="1" applyAlignment="1">
      <alignment horizontal="center"/>
      <protection locked="1"/>
    </xf>
    <xf fontId="2" fillId="6" borderId="30" numFmtId="164" xfId="0" applyNumberFormat="1" applyFont="1" applyFill="1" applyBorder="1" applyAlignment="1">
      <alignment horizontal="center"/>
      <protection locked="1"/>
    </xf>
    <xf fontId="1" fillId="6" borderId="31" numFmtId="0" xfId="0" applyFont="1" applyFill="1" applyBorder="1" applyAlignment="1">
      <alignment horizontal="center"/>
      <protection locked="1"/>
    </xf>
    <xf fontId="5" fillId="0" borderId="0" numFmtId="0" xfId="0" applyFont="1">
      <protection locked="0"/>
    </xf>
    <xf fontId="6" fillId="0" borderId="32" numFmtId="0" xfId="0" applyFont="1" applyBorder="1" applyAlignment="1">
      <alignment horizontal="center"/>
      <protection locked="0"/>
    </xf>
    <xf fontId="2" fillId="0" borderId="33" numFmtId="0" xfId="0" applyFont="1" applyBorder="1" applyAlignment="1">
      <alignment horizontal="center"/>
      <protection locked="0"/>
    </xf>
    <xf fontId="2" fillId="0" borderId="34" numFmtId="0" xfId="0" applyFont="1" applyBorder="1" applyAlignment="1">
      <alignment horizontal="center"/>
      <protection locked="0"/>
    </xf>
    <xf fontId="0" fillId="0" borderId="35" numFmtId="0" xfId="0" applyBorder="1" applyAlignment="1">
      <alignment horizontal="center"/>
      <protection locked="0"/>
    </xf>
    <xf fontId="1" fillId="0" borderId="35" numFmtId="0" xfId="0" applyFont="1" applyBorder="1" applyAlignment="1">
      <alignment horizontal="center"/>
      <protection locked="0"/>
    </xf>
    <xf fontId="1" fillId="2" borderId="35" numFmtId="0" xfId="0" applyFont="1" applyFill="1" applyBorder="1" applyAlignment="1">
      <alignment horizontal="center"/>
      <protection locked="0"/>
    </xf>
    <xf fontId="2" fillId="3" borderId="36" numFmtId="0" xfId="0" applyFont="1" applyFill="1" applyBorder="1" applyAlignment="1">
      <alignment horizontal="center"/>
      <protection locked="0"/>
    </xf>
    <xf fontId="6" fillId="3" borderId="37" numFmtId="0" xfId="0" applyFont="1" applyFill="1" applyBorder="1" applyAlignment="1">
      <alignment horizontal="center"/>
      <protection locked="0"/>
    </xf>
    <xf fontId="6" fillId="3" borderId="38" numFmtId="0" xfId="0" applyFont="1" applyFill="1" applyBorder="1" applyAlignment="1">
      <alignment horizontal="center"/>
      <protection locked="0"/>
    </xf>
    <xf fontId="2" fillId="3" borderId="39" numFmtId="0" xfId="0" applyFont="1" applyFill="1" applyBorder="1" applyAlignment="1">
      <alignment horizontal="center"/>
      <protection locked="0"/>
    </xf>
    <xf fontId="2" fillId="3" borderId="40" numFmtId="0" xfId="0" applyFont="1" applyFill="1" applyBorder="1" applyAlignment="1">
      <alignment horizontal="center"/>
      <protection locked="0"/>
    </xf>
    <xf fontId="2" fillId="3" borderId="35" numFmtId="0" xfId="0" applyFont="1" applyFill="1" applyBorder="1" applyAlignment="1">
      <alignment horizontal="center"/>
      <protection locked="0"/>
    </xf>
    <xf fontId="0" fillId="4" borderId="41" numFmtId="0" xfId="0" applyFill="1" applyBorder="1" applyAlignment="1">
      <alignment horizontal="left"/>
      <protection locked="0"/>
    </xf>
    <xf fontId="0" fillId="4" borderId="42" numFmtId="0" xfId="0" applyFill="1" applyBorder="1" applyAlignment="1">
      <alignment horizontal="center"/>
      <protection locked="0"/>
    </xf>
    <xf fontId="0" fillId="4" borderId="17" numFmtId="0" xfId="0" applyFill="1" applyBorder="1" applyAlignment="1">
      <alignment horizontal="center"/>
      <protection locked="0"/>
    </xf>
    <xf fontId="1" fillId="0" borderId="43" numFmtId="164" xfId="0" applyNumberFormat="1" applyFont="1" applyBorder="1" applyAlignment="1">
      <alignment horizontal="center"/>
      <protection locked="1"/>
    </xf>
    <xf fontId="1" fillId="0" borderId="44" numFmtId="164" xfId="0" applyNumberFormat="1" applyFont="1" applyBorder="1" applyAlignment="1">
      <alignment horizontal="center"/>
      <protection locked="1"/>
    </xf>
    <xf fontId="1" fillId="0" borderId="45" numFmtId="164" xfId="0" applyNumberFormat="1" applyFont="1" applyBorder="1" applyAlignment="1">
      <alignment horizontal="center"/>
      <protection locked="1"/>
    </xf>
    <xf fontId="1" fillId="5" borderId="46" numFmtId="0" xfId="0" applyFont="1" applyFill="1" applyBorder="1" applyAlignment="1">
      <alignment horizontal="left"/>
      <protection locked="0"/>
    </xf>
    <xf fontId="0" fillId="5" borderId="47" numFmtId="0" xfId="0" applyFill="1" applyBorder="1" applyAlignment="1">
      <alignment horizontal="center"/>
      <protection locked="0"/>
    </xf>
    <xf fontId="0" fillId="5" borderId="22" numFmtId="0" xfId="0" applyFill="1" applyBorder="1" applyAlignment="1">
      <alignment horizontal="center"/>
      <protection locked="0"/>
    </xf>
    <xf fontId="1" fillId="6" borderId="43" numFmtId="164" xfId="0" applyNumberFormat="1" applyFont="1" applyFill="1" applyBorder="1" applyAlignment="1">
      <alignment horizontal="center"/>
      <protection locked="1"/>
    </xf>
    <xf fontId="1" fillId="6" borderId="44" numFmtId="164" xfId="0" applyNumberFormat="1" applyFont="1" applyFill="1" applyBorder="1" applyAlignment="1">
      <alignment horizontal="center"/>
      <protection locked="1"/>
    </xf>
    <xf fontId="1" fillId="6" borderId="45" numFmtId="164" xfId="0" applyNumberFormat="1" applyFont="1" applyFill="1" applyBorder="1" applyAlignment="1">
      <alignment horizontal="center"/>
      <protection locked="1"/>
    </xf>
    <xf fontId="1" fillId="4" borderId="48" numFmtId="0" xfId="0" applyFont="1" applyFill="1" applyBorder="1" applyAlignment="1">
      <alignment horizontal="left"/>
      <protection locked="0"/>
    </xf>
    <xf fontId="1" fillId="4" borderId="49" numFmtId="0" xfId="0" applyFont="1" applyFill="1" applyBorder="1" applyAlignment="1">
      <alignment horizontal="center"/>
      <protection locked="0"/>
    </xf>
    <xf fontId="1" fillId="4" borderId="50" numFmtId="0" xfId="0" applyFont="1" applyFill="1" applyBorder="1" applyAlignment="1">
      <alignment horizontal="center"/>
      <protection locked="0"/>
    </xf>
    <xf fontId="1" fillId="5" borderId="47" numFmtId="0" xfId="0" applyFont="1" applyFill="1" applyBorder="1" applyAlignment="1">
      <alignment horizontal="center"/>
      <protection locked="0"/>
    </xf>
    <xf fontId="1" fillId="5" borderId="22" numFmtId="0" xfId="0" applyFont="1" applyFill="1" applyBorder="1" applyAlignment="1">
      <alignment horizontal="center"/>
      <protection locked="0"/>
    </xf>
    <xf fontId="5" fillId="0" borderId="51" numFmtId="0" xfId="0" applyFont="1" applyBorder="1">
      <protection locked="0"/>
    </xf>
    <xf fontId="1" fillId="4" borderId="47" numFmtId="0" xfId="0" applyFont="1" applyFill="1" applyBorder="1" applyAlignment="1">
      <alignment horizontal="center"/>
      <protection locked="0"/>
    </xf>
    <xf fontId="1" fillId="4" borderId="22" numFmtId="0" xfId="0" applyFont="1" applyFill="1" applyBorder="1" applyAlignment="1">
      <alignment horizontal="center"/>
      <protection locked="0"/>
    </xf>
    <xf fontId="5" fillId="0" borderId="51" numFmtId="0" xfId="0" applyFont="1" applyBorder="1" applyAlignment="1">
      <alignment horizontal="center"/>
      <protection locked="0"/>
    </xf>
    <xf fontId="1" fillId="5" borderId="52" numFmtId="0" xfId="0" applyFont="1" applyFill="1" applyBorder="1" applyAlignment="1">
      <alignment horizontal="left"/>
      <protection locked="0"/>
    </xf>
    <xf fontId="1" fillId="5" borderId="53" numFmtId="0" xfId="0" applyFont="1" applyFill="1" applyBorder="1" applyAlignment="1">
      <alignment horizontal="center"/>
      <protection locked="0"/>
    </xf>
    <xf fontId="1" fillId="5" borderId="6" numFmtId="0" xfId="0" applyFont="1" applyFill="1" applyBorder="1" applyAlignment="1">
      <alignment horizontal="center"/>
      <protection locked="0"/>
    </xf>
    <xf fontId="1" fillId="6" borderId="54" numFmtId="164" xfId="0" applyNumberFormat="1" applyFont="1" applyFill="1" applyBorder="1" applyAlignment="1">
      <alignment horizontal="center"/>
      <protection locked="1"/>
    </xf>
    <xf fontId="1" fillId="6" borderId="55" numFmtId="164" xfId="0" applyNumberFormat="1" applyFont="1" applyFill="1" applyBorder="1" applyAlignment="1">
      <alignment horizontal="center"/>
      <protection locked="1"/>
    </xf>
    <xf fontId="1" fillId="6" borderId="56" numFmtId="164" xfId="0" applyNumberFormat="1" applyFont="1" applyFill="1" applyBorder="1" applyAlignment="1">
      <alignment horizontal="center"/>
      <protection locked="1"/>
    </xf>
    <xf fontId="1" fillId="0" borderId="0" numFmtId="0" xfId="0" applyFont="1">
      <protection hidden="1" locked="0"/>
    </xf>
    <xf fontId="6" fillId="0" borderId="57" numFmtId="0" xfId="0" applyFont="1" applyBorder="1" applyAlignment="1">
      <alignment horizontal="center"/>
      <protection locked="0"/>
    </xf>
    <xf fontId="2" fillId="0" borderId="32" numFmtId="0" xfId="0" applyFont="1" applyBorder="1" applyAlignment="1">
      <alignment horizontal="center"/>
      <protection locked="0"/>
    </xf>
    <xf fontId="5" fillId="0" borderId="0" numFmtId="0" xfId="0" applyFont="1">
      <protection hidden="1" locked="0"/>
    </xf>
    <xf fontId="6" fillId="3" borderId="58" numFmtId="0" xfId="0" applyFont="1" applyFill="1" applyBorder="1" applyAlignment="1">
      <alignment horizontal="center"/>
      <protection locked="0"/>
    </xf>
    <xf fontId="2" fillId="3" borderId="59" numFmtId="0" xfId="0" applyFont="1" applyFill="1" applyBorder="1" applyAlignment="1">
      <alignment horizontal="center"/>
      <protection locked="0"/>
    </xf>
    <xf fontId="2" fillId="3" borderId="60" numFmtId="0" xfId="0" applyFont="1" applyFill="1" applyBorder="1" applyAlignment="1">
      <alignment horizontal="center"/>
      <protection locked="0"/>
    </xf>
    <xf fontId="2" fillId="3" borderId="61" numFmtId="0" xfId="0" applyFont="1" applyFill="1" applyBorder="1" applyAlignment="1">
      <alignment horizontal="center"/>
      <protection locked="0"/>
    </xf>
    <xf fontId="7" fillId="0" borderId="62" numFmtId="0" xfId="0" applyFont="1" applyBorder="1" applyAlignment="1">
      <alignment horizontal="center"/>
      <protection locked="1"/>
    </xf>
    <xf fontId="1" fillId="4" borderId="63" numFmtId="0" xfId="0" applyFont="1" applyFill="1" applyBorder="1" applyAlignment="1">
      <alignment horizontal="center"/>
      <protection locked="0"/>
    </xf>
    <xf fontId="1" fillId="4" borderId="64" numFmtId="0" xfId="0" applyFont="1" applyFill="1" applyBorder="1" applyAlignment="1">
      <alignment horizontal="center"/>
      <protection locked="0"/>
    </xf>
    <xf fontId="1" fillId="4" borderId="65" numFmtId="164" xfId="0" applyNumberFormat="1" applyFont="1" applyFill="1" applyBorder="1" applyAlignment="1">
      <alignment horizontal="center"/>
      <protection locked="0"/>
    </xf>
    <xf fontId="7" fillId="6" borderId="62" numFmtId="0" xfId="0" applyFont="1" applyFill="1" applyBorder="1" applyAlignment="1">
      <alignment horizontal="center"/>
      <protection locked="1"/>
    </xf>
    <xf fontId="1" fillId="5" borderId="66" numFmtId="0" xfId="0" applyFont="1" applyFill="1" applyBorder="1" applyAlignment="1">
      <alignment horizontal="center"/>
      <protection locked="0"/>
    </xf>
    <xf fontId="1" fillId="5" borderId="67" numFmtId="0" xfId="0" applyFont="1" applyFill="1" applyBorder="1" applyAlignment="1">
      <alignment horizontal="center"/>
      <protection locked="0"/>
    </xf>
    <xf fontId="1" fillId="5" borderId="68" numFmtId="164" xfId="0" applyNumberFormat="1" applyFont="1" applyFill="1" applyBorder="1" applyAlignment="1">
      <alignment horizontal="center"/>
      <protection locked="0"/>
    </xf>
    <xf fontId="5" fillId="0" borderId="1" numFmtId="0" xfId="0" applyFont="1" applyBorder="1" applyAlignment="1">
      <alignment horizontal="center"/>
      <protection locked="0"/>
    </xf>
    <xf fontId="1" fillId="4" borderId="66" numFmtId="0" xfId="0" applyFont="1" applyFill="1" applyBorder="1" applyAlignment="1">
      <alignment horizontal="center"/>
      <protection locked="0"/>
    </xf>
    <xf fontId="1" fillId="4" borderId="67" numFmtId="0" xfId="0" applyFont="1" applyFill="1" applyBorder="1" applyAlignment="1">
      <alignment horizontal="center"/>
      <protection locked="0"/>
    </xf>
    <xf fontId="1" fillId="4" borderId="68" numFmtId="164" xfId="0" applyNumberFormat="1" applyFont="1" applyFill="1" applyBorder="1" applyAlignment="1">
      <alignment horizontal="center"/>
      <protection locked="0"/>
    </xf>
    <xf fontId="5" fillId="0" borderId="1" numFmtId="0" xfId="0" applyFont="1" applyBorder="1">
      <protection locked="0"/>
    </xf>
    <xf fontId="7" fillId="6" borderId="69" numFmtId="0" xfId="0" applyFont="1" applyFill="1" applyBorder="1" applyAlignment="1">
      <alignment horizontal="center"/>
      <protection locked="1"/>
    </xf>
    <xf fontId="1" fillId="5" borderId="70" numFmtId="0" xfId="0" applyFont="1" applyFill="1" applyBorder="1" applyAlignment="1">
      <alignment horizontal="center"/>
      <protection locked="0"/>
    </xf>
    <xf fontId="1" fillId="5" borderId="71" numFmtId="0" xfId="0" applyFont="1" applyFill="1" applyBorder="1" applyAlignment="1">
      <alignment horizontal="center"/>
      <protection locked="0"/>
    </xf>
    <xf fontId="1" fillId="5" borderId="72" numFmtId="164" xfId="0" applyNumberFormat="1" applyFont="1" applyFill="1" applyBorder="1" applyAlignment="1">
      <alignment horizontal="center"/>
      <protection locked="0"/>
    </xf>
    <xf fontId="8" fillId="0" borderId="0" numFmtId="0" xfId="0" applyFont="1" applyAlignment="1">
      <alignment horizontal="left"/>
      <protection locked="0"/>
    </xf>
    <xf fontId="6" fillId="0" borderId="0" numFmtId="0" xfId="0" applyFont="1" applyAlignment="1">
      <alignment horizontal="center"/>
      <protection locked="0"/>
    </xf>
    <xf fontId="2" fillId="0" borderId="0" numFmtId="0" xfId="0" applyFont="1" applyAlignment="1">
      <alignment horizontal="center"/>
      <protection locked="0"/>
    </xf>
    <xf fontId="0" fillId="0" borderId="0" numFmtId="0" xfId="0" applyAlignment="1">
      <alignment horizont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theme" Target="theme/theme1.xml"/><Relationship  Id="rId3" Type="http://schemas.openxmlformats.org/officeDocument/2006/relationships/sharedStrings" Target="sharedStrings.xml"/><Relationship  Id="rId4" Type="http://schemas.openxmlformats.org/officeDocument/2006/relationships/styles" Target="style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style1.xml" /><Relationship Id="rId2" Type="http://schemas.microsoft.com/office/2011/relationships/chartColorStyle" Target="colors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/>
            </a:pPr>
            <a:r>
              <a:rPr/>
              <a:t>Zobrazení průběhů nákladových funkcí</a:t>
            </a:r>
            <a:endParaRPr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400" b="0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/>
      </c:layout>
      <c:lineChart>
        <c:grouping val="standard"/>
        <c:varyColors val="0"/>
        <c:ser>
          <c:idx val="0"/>
          <c:order val="0"/>
          <c:tx>
            <c:v>Celkové náklady investice</c:v>
          </c:tx>
          <c:spPr bwMode="auto">
            <a:prstGeom prst="rect">
              <a:avLst/>
            </a:prstGeom>
            <a:solidFill>
              <a:schemeClr val="accent1"/>
            </a:solidFill>
            <a:ln w="28575" cap="rnd">
              <a:solidFill>
                <a:schemeClr val="accent1"/>
              </a:solidFill>
              <a:round/>
            </a:ln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1"/>
              </a:solidFill>
              <a:ln w="9525">
                <a:solidFill>
                  <a:schemeClr val="accent1"/>
                </a:solidFill>
              </a:ln>
            </c:spPr>
          </c:marker>
          <c:cat>
            <c:strRef>
              <c:f>List1!$A$11:$A$22</c:f>
              <c:strCache>
                <c:ptCount val="12"/>
                <c:pt idx="0">
                  <c:v>Metrostav-0,76</c:v>
                </c:pt>
                <c:pt idx="1">
                  <c:v>Eurovia CZ-0,78</c:v>
                </c:pt>
                <c:pt idx="2">
                  <c:v>Subterra-0.8</c:v>
                </c:pt>
                <c:pt idx="3">
                  <c:v>Subterra-0,82</c:v>
                </c:pt>
                <c:pt idx="4">
                  <c:v>Metrostav-0,84</c:v>
                </c:pt>
                <c:pt idx="5">
                  <c:v>Eurovia CZ-0,86</c:v>
                </c:pt>
                <c:pt idx="6">
                  <c:v>Subterra-0.88</c:v>
                </c:pt>
                <c:pt idx="7">
                  <c:v>Subterra-0.9</c:v>
                </c:pt>
                <c:pt idx="8">
                  <c:v>Eurovia CZ-0,92</c:v>
                </c:pt>
                <c:pt idx="9">
                  <c:v>Metrostav-0,94</c:v>
                </c:pt>
                <c:pt idx="10">
                  <c:v>Eurovia CZ-0,96</c:v>
                </c:pt>
                <c:pt idx="11">
                  <c:v>Metrostav-0,98</c:v>
                </c:pt>
              </c:strCache>
            </c:strRef>
          </c:cat>
          <c:val>
            <c:numRef>
              <c:f>List1!$H$6:$H$17</c:f>
              <c:numCache>
                <c:formatCode>#,##0.00\ [$Kč-405]</c:formatCode>
                <c:ptCount val="12"/>
                <c:pt idx="0">
                  <c:v>643673801.5503559</c:v>
                </c:pt>
                <c:pt idx="1">
                  <c:v>611798925.820372</c:v>
                </c:pt>
                <c:pt idx="2">
                  <c:v>576299067.8432474</c:v>
                </c:pt>
                <c:pt idx="3">
                  <c:v>548924192.1132634</c:v>
                </c:pt>
                <c:pt idx="4">
                  <c:v>518549316.38327944</c:v>
                </c:pt>
                <c:pt idx="5">
                  <c:v>491174440.6532955</c:v>
                </c:pt>
                <c:pt idx="6">
                  <c:v>471174582.676171</c:v>
                </c:pt>
                <c:pt idx="7">
                  <c:v>444799706.946187</c:v>
                </c:pt>
                <c:pt idx="8">
                  <c:v>414424831.2162031</c:v>
                </c:pt>
                <c:pt idx="9">
                  <c:v>380424973.2390785</c:v>
                </c:pt>
                <c:pt idx="10">
                  <c:v>356050097.5090946</c:v>
                </c:pt>
                <c:pt idx="11">
                  <c:v>332675221.7791106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List1!$G$5</c:f>
              <c:strCache>
                <c:ptCount val="1"/>
                <c:pt idx="0">
                  <c:v>Celkové náklady z poruch</c:v>
                </c:pt>
              </c:strCache>
            </c:strRef>
          </c:tx>
          <c:spPr bwMode="auto">
            <a:prstGeom prst="rect">
              <a:avLst/>
            </a:prstGeom>
            <a:solidFill>
              <a:schemeClr val="accent2"/>
            </a:solidFill>
            <a:ln w="28575" cap="rnd">
              <a:solidFill>
                <a:schemeClr val="accent2"/>
              </a:solidFill>
              <a:round/>
            </a:ln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2"/>
              </a:solidFill>
              <a:ln w="9525">
                <a:solidFill>
                  <a:schemeClr val="accent2"/>
                </a:solidFill>
              </a:ln>
            </c:spPr>
          </c:marker>
          <c:cat>
            <c:strRef>
              <c:f>List1!$A$11:$A$22</c:f>
              <c:strCache>
                <c:ptCount val="12"/>
                <c:pt idx="0">
                  <c:v>Metrostav-0,76</c:v>
                </c:pt>
                <c:pt idx="1">
                  <c:v>Eurovia CZ-0,78</c:v>
                </c:pt>
                <c:pt idx="2">
                  <c:v>Subterra-0.8</c:v>
                </c:pt>
                <c:pt idx="3">
                  <c:v>Subterra-0,82</c:v>
                </c:pt>
                <c:pt idx="4">
                  <c:v>Metrostav-0,84</c:v>
                </c:pt>
                <c:pt idx="5">
                  <c:v>Eurovia CZ-0,86</c:v>
                </c:pt>
                <c:pt idx="6">
                  <c:v>Subterra-0.88</c:v>
                </c:pt>
                <c:pt idx="7">
                  <c:v>Subterra-0.9</c:v>
                </c:pt>
                <c:pt idx="8">
                  <c:v>Eurovia CZ-0,92</c:v>
                </c:pt>
                <c:pt idx="9">
                  <c:v>Metrostav-0,94</c:v>
                </c:pt>
                <c:pt idx="10">
                  <c:v>Eurovia CZ-0,96</c:v>
                </c:pt>
                <c:pt idx="11">
                  <c:v>Metrostav-0,98</c:v>
                </c:pt>
              </c:strCache>
            </c:strRef>
          </c:cat>
          <c:val>
            <c:numRef>
              <c:f>List1!$G$6:$G$17</c:f>
              <c:numCache>
                <c:formatCode>#,##0.00\ [$Kč-405]</c:formatCode>
                <c:ptCount val="12"/>
                <c:pt idx="0">
                  <c:v>406998437.74836975</c:v>
                </c:pt>
                <c:pt idx="1">
                  <c:v>374623562.0183858</c:v>
                </c:pt>
                <c:pt idx="2">
                  <c:v>337623704.0412613</c:v>
                </c:pt>
                <c:pt idx="3">
                  <c:v>305248828.3112773</c:v>
                </c:pt>
                <c:pt idx="4">
                  <c:v>272873952.58129334</c:v>
                </c:pt>
                <c:pt idx="5">
                  <c:v>240499076.8513094</c:v>
                </c:pt>
                <c:pt idx="6">
                  <c:v>203499218.87418488</c:v>
                </c:pt>
                <c:pt idx="7">
                  <c:v>171124343.14420092</c:v>
                </c:pt>
                <c:pt idx="8">
                  <c:v>138749467.41421697</c:v>
                </c:pt>
                <c:pt idx="9">
                  <c:v>101749609.43709244</c:v>
                </c:pt>
                <c:pt idx="10">
                  <c:v>69374733.70710848</c:v>
                </c:pt>
                <c:pt idx="11">
                  <c:v>36999857.97712452</c:v>
                </c:pt>
              </c:numCache>
            </c:numRef>
          </c:val>
          <c:smooth val="0"/>
        </c:ser>
        <c:ser>
          <c:idx val="2"/>
          <c:order val="2"/>
          <c:tx>
            <c:v>Mezní pořizovací náklady</c:v>
          </c:tx>
          <c:spPr bwMode="auto">
            <a:prstGeom prst="rect">
              <a:avLst/>
            </a:prstGeom>
            <a:solidFill>
              <a:schemeClr val="accent3"/>
            </a:solidFill>
            <a:ln w="28575" cap="rnd">
              <a:solidFill>
                <a:schemeClr val="accent3"/>
              </a:solidFill>
              <a:round/>
            </a:ln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3"/>
              </a:solidFill>
              <a:ln w="9525">
                <a:solidFill>
                  <a:schemeClr val="accent3"/>
                </a:solidFill>
              </a:ln>
            </c:spPr>
          </c:marker>
          <c:cat>
            <c:strRef>
              <c:f>List1!$A$11:$A$22</c:f>
              <c:strCache>
                <c:ptCount val="12"/>
                <c:pt idx="0">
                  <c:v>Metrostav-0,76</c:v>
                </c:pt>
                <c:pt idx="1">
                  <c:v>Eurovia CZ-0,78</c:v>
                </c:pt>
                <c:pt idx="2">
                  <c:v>Subterra-0.8</c:v>
                </c:pt>
                <c:pt idx="3">
                  <c:v>Subterra-0,82</c:v>
                </c:pt>
                <c:pt idx="4">
                  <c:v>Metrostav-0,84</c:v>
                </c:pt>
                <c:pt idx="5">
                  <c:v>Eurovia CZ-0,86</c:v>
                </c:pt>
                <c:pt idx="6">
                  <c:v>Subterra-0.88</c:v>
                </c:pt>
                <c:pt idx="7">
                  <c:v>Subterra-0.9</c:v>
                </c:pt>
                <c:pt idx="8">
                  <c:v>Eurovia CZ-0,92</c:v>
                </c:pt>
                <c:pt idx="9">
                  <c:v>Metrostav-0,94</c:v>
                </c:pt>
                <c:pt idx="10">
                  <c:v>Eurovia CZ-0,96</c:v>
                </c:pt>
                <c:pt idx="11">
                  <c:v>Metrostav-0,98</c:v>
                </c:pt>
              </c:strCache>
            </c:strRef>
          </c:cat>
          <c:val>
            <c:numRef>
              <c:f>List1!$D$6:$D$17</c:f>
              <c:numCache>
                <c:formatCode>#,##0.00\ [$Kč-405]</c:formatCode>
                <c:ptCount val="12"/>
                <c:pt idx="0">
                  <c:v>1000000</c:v>
                </c:pt>
                <c:pt idx="1">
                  <c:v>1500000</c:v>
                </c:pt>
                <c:pt idx="2">
                  <c:v>3000000</c:v>
                </c:pt>
                <c:pt idx="3">
                  <c:v>8000000</c:v>
                </c:pt>
                <c:pt idx="4">
                  <c:v>10000000</c:v>
                </c:pt>
                <c:pt idx="5">
                  <c:v>15000000</c:v>
                </c:pt>
                <c:pt idx="6">
                  <c:v>32000000</c:v>
                </c:pt>
                <c:pt idx="7">
                  <c:v>38000000</c:v>
                </c:pt>
                <c:pt idx="8">
                  <c:v>40000000</c:v>
                </c:pt>
                <c:pt idx="9">
                  <c:v>43000000</c:v>
                </c:pt>
                <c:pt idx="10">
                  <c:v>51000000</c:v>
                </c:pt>
                <c:pt idx="11">
                  <c:v>60000000</c:v>
                </c:pt>
              </c:numCache>
            </c:numRef>
          </c:val>
          <c:smooth val="0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marker val="1"/>
        <c:smooth val="0"/>
        <c:axId val="511722053"/>
        <c:axId val="511722054"/>
      </c:lineChart>
      <c:catAx>
        <c:axId val="511722053"/>
        <c:scaling>
          <c:orientation val="minMax"/>
        </c:scaling>
        <c:delete val="0"/>
        <c:axPos val="b"/>
        <c:title>
          <c:tx>
            <c:rich>
              <a:bodyPr/>
              <a:p>
                <a:pPr>
                  <a:defRPr/>
                </a:pPr>
                <a:r>
                  <a:rPr/>
                  <a:t>Název společnosti - Pohotovost</a:t>
                </a:r>
                <a:endParaRPr/>
              </a:p>
            </c:rich>
          </c:tx>
          <c:layout/>
          <c:overlay val="0"/>
          <c:spPr bwMode="auto">
            <a:prstGeom prst="rect">
              <a:avLst/>
            </a:prstGeom>
            <a:noFill/>
            <a:ln>
              <a:noFill/>
            </a:ln>
          </c:spPr>
          <c:txPr>
            <a:bodyPr/>
            <a:p>
              <a:pPr>
                <a:defRPr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/>
            </a:p>
          </c:txPr>
        </c:title>
        <c:numFmt formatCode="General" sourceLinked="1"/>
        <c:majorTickMark val="none"/>
        <c:minorTickMark val="out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511722054"/>
        <c:crosses val="autoZero"/>
        <c:crossesAt val="0.000000"/>
        <c:auto val="1"/>
        <c:lblAlgn val="ctr"/>
        <c:lblOffset val="100"/>
        <c:tickMarkSkip val="1"/>
        <c:noMultiLvlLbl val="0"/>
      </c:catAx>
      <c:valAx>
        <c:axId val="511722054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title>
          <c:tx>
            <c:rich>
              <a:bodyPr/>
              <a:p>
                <a:pPr>
                  <a:defRPr/>
                </a:pPr>
                <a:r>
                  <a:rPr/>
                  <a:t>Peněžní náklady [kč]</a:t>
                </a:r>
                <a:endParaRPr/>
              </a:p>
            </c:rich>
          </c:tx>
          <c:layout/>
          <c:overlay val="0"/>
          <c:spPr bwMode="auto">
            <a:prstGeom prst="rect">
              <a:avLst/>
            </a:prstGeom>
            <a:noFill/>
            <a:ln>
              <a:noFill/>
            </a:ln>
          </c:spPr>
          <c:txPr>
            <a:bodyPr/>
            <a:p>
              <a:pPr>
                <a:defRPr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/>
            </a:p>
          </c:txPr>
        </c:title>
        <c:numFmt formatCode="#,##0.00\ [$Kč-405]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511722053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 bwMode="auto">
    <a:xfrm>
      <a:off x="9189504" y="4722808"/>
      <a:ext cx="6948754" cy="3727979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  <a:ln w="9525">
        <a:solidFill>
          <a:schemeClr val="phClr"/>
        </a:solidFill>
      </a:ln>
    </cs:spPr>
  </cs:dataPointMarker>
  <cs:dataPointWirefram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5</xdr:col>
      <xdr:colOff>128847</xdr:colOff>
      <xdr:row>26</xdr:row>
      <xdr:rowOff>79371</xdr:rowOff>
    </xdr:from>
    <xdr:to>
      <xdr:col>9</xdr:col>
      <xdr:colOff>207696</xdr:colOff>
      <xdr:row>47</xdr:row>
      <xdr:rowOff>56881</xdr:rowOff>
    </xdr:to>
    <xdr:graphicFrame>
      <xdr:nvGraphicFramePr>
        <xdr:cNvPr id="0" name=""/>
        <xdr:cNvGraphicFramePr>
          <a:graphicFrameLocks xmlns:a="http://schemas.openxmlformats.org/drawingml/2006/main"/>
        </xdr:cNvGraphicFramePr>
      </xdr:nvGraphicFramePr>
      <xdr:xfrm>
        <a:off x="9189504" y="4722808"/>
        <a:ext cx="6948754" cy="3727979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customWidth="1" min="1" max="1" style="1" width="7.00390625"/>
    <col customWidth="1" min="2" max="2" style="1" width="35.00390625"/>
    <col customWidth="1" min="3" max="3" style="1" width="29.140625"/>
    <col customWidth="1" min="4" max="4" style="1" width="28.57421875"/>
    <col customWidth="1" min="5" max="5" style="1" width="30.7109375"/>
    <col customWidth="1" min="6" max="6" style="1" width="24.8515625"/>
    <col customWidth="1" min="7" max="7" style="1" width="27.7109375"/>
    <col customWidth="1" min="8" max="8" style="1" width="26.8515625"/>
    <col customWidth="1" min="9" max="20" style="1" width="23.7109375"/>
    <col customWidth="1" min="21" max="21" style="1" width="19.8515625"/>
    <col customWidth="1" min="22" max="22" style="1" width="20.00390625"/>
    <col customWidth="1" min="23" max="23" style="1" width="16.140625"/>
    <col customWidth="1" min="24" max="24" style="1" width="18.28125"/>
    <col customWidth="1" min="25" max="25" style="1" width="22.140625"/>
    <col customWidth="1" min="26" max="26" style="1" width="20.57421875"/>
    <col customWidth="1" min="27" max="27" style="1" width="15.7109375"/>
    <col customWidth="1" min="28" max="28" style="1" width="17.8515625"/>
    <col customWidth="1" min="29" max="29" style="1" width="16.8515625"/>
    <col customWidth="1" min="30" max="30" style="1" width="18.57421875"/>
    <col customWidth="1" min="31" max="31" style="1" width="19.421875"/>
    <col customWidth="1" min="32" max="32" style="1" width="17.140625"/>
    <col customWidth="1" min="33" max="33" style="1" width="19.00390625"/>
    <col min="34" max="16384" style="1" width="9.140625"/>
  </cols>
  <sheetData>
    <row r="1" ht="14.25">
      <c r="K1" s="2"/>
      <c r="L1" s="2"/>
      <c r="M1" s="3"/>
      <c r="N1" s="3"/>
      <c r="O1" s="3"/>
      <c r="P1" s="3"/>
      <c r="Q1" s="3"/>
      <c r="R1" s="3"/>
      <c r="S1" s="1"/>
      <c r="T1" s="1"/>
      <c r="U1" s="1"/>
      <c r="V1" s="1"/>
    </row>
    <row r="2" ht="14.25">
      <c r="B2" s="4" t="s">
        <v>0</v>
      </c>
      <c r="C2" s="5" t="s">
        <v>1</v>
      </c>
      <c r="D2" s="1"/>
      <c r="E2" s="6"/>
      <c r="F2" s="6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ht="14.25">
      <c r="B3" s="7" t="s">
        <v>2</v>
      </c>
      <c r="C3" s="8">
        <v>50</v>
      </c>
      <c r="D3" s="1"/>
      <c r="E3" s="6"/>
      <c r="F3" s="6"/>
      <c r="G3" s="1"/>
      <c r="H3" s="1"/>
      <c r="J3" s="1"/>
      <c r="K3" s="1"/>
      <c r="L3" s="1"/>
      <c r="M3" s="1"/>
      <c r="N3" s="1"/>
      <c r="O3" s="1"/>
      <c r="P3" s="1"/>
      <c r="Q3" s="1"/>
      <c r="U3" s="1"/>
      <c r="V3" s="1"/>
    </row>
    <row r="4" ht="14.25">
      <c r="D4" s="1"/>
      <c r="E4" s="6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U4" s="1"/>
      <c r="V4" s="1"/>
    </row>
    <row r="5" ht="14.25">
      <c r="A5" s="9"/>
      <c r="B5" s="10" t="s">
        <v>3</v>
      </c>
      <c r="C5" s="11" t="s">
        <v>4</v>
      </c>
      <c r="D5" s="12" t="s">
        <v>5</v>
      </c>
      <c r="E5" s="13" t="s">
        <v>6</v>
      </c>
      <c r="F5" s="14" t="s">
        <v>7</v>
      </c>
      <c r="G5" s="15" t="s">
        <v>8</v>
      </c>
      <c r="H5" s="15" t="s">
        <v>9</v>
      </c>
      <c r="I5" s="16" t="s">
        <v>10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r="6" ht="14.25">
      <c r="A6" s="9"/>
      <c r="B6" s="17" t="s">
        <v>11</v>
      </c>
      <c r="C6" s="18">
        <v>0.81999999999999995</v>
      </c>
      <c r="D6" s="19">
        <v>188000000</v>
      </c>
      <c r="E6" s="20">
        <v>413699</v>
      </c>
      <c r="F6" s="21">
        <f t="shared" ref="F6:F9" si="0">$E6*$C$3*(1.02^$C$3)</f>
        <v>55675363.801986128</v>
      </c>
      <c r="G6" s="22">
        <f>IF(ISBLANK(C6),,((F21+F22+F23+F24+F25+F26)*$C$3*(1.02^$C$3)))</f>
        <v>400326332.21151131</v>
      </c>
      <c r="H6" s="23">
        <f t="shared" ref="H6:H9" si="1">D6+F6+G6</f>
        <v>644001696.01349747</v>
      </c>
      <c r="I6" s="24">
        <f t="shared" ref="I6:I9" si="2">ROUNDUP((1-C6)*365,0)</f>
        <v>66</v>
      </c>
      <c r="J6" s="1" t="str">
        <f>IF(A2=0,"",A2)</f>
        <v/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</row>
    <row r="7" ht="14.25">
      <c r="A7" s="9"/>
      <c r="B7" s="25" t="s">
        <v>12</v>
      </c>
      <c r="C7" s="26">
        <v>0.90000000000000002</v>
      </c>
      <c r="D7" s="27">
        <v>212000000</v>
      </c>
      <c r="E7" s="28">
        <v>413699</v>
      </c>
      <c r="F7" s="29">
        <f t="shared" si="0"/>
        <v>55675363.801986128</v>
      </c>
      <c r="G7" s="30">
        <f>IF(ISBLANK(C7),,((G21+G22+G23+G24+G25+G26)*$C$3*(1.02^$C$3)))</f>
        <v>224425368.05796844</v>
      </c>
      <c r="H7" s="31">
        <f t="shared" si="1"/>
        <v>492100731.8599546</v>
      </c>
      <c r="I7" s="32">
        <f t="shared" si="2"/>
        <v>37</v>
      </c>
      <c r="J7" s="1"/>
      <c r="K7" s="1"/>
      <c r="L7" s="1"/>
      <c r="M7" s="1"/>
      <c r="N7" s="33"/>
      <c r="O7" s="1"/>
      <c r="P7" s="1"/>
      <c r="Q7" s="1"/>
      <c r="R7" s="1"/>
      <c r="S7" s="34"/>
      <c r="T7" s="34"/>
      <c r="U7" s="1"/>
      <c r="V7" s="1"/>
    </row>
    <row r="8" ht="14.25">
      <c r="A8" s="9"/>
      <c r="B8" s="35" t="s">
        <v>13</v>
      </c>
      <c r="C8" s="36">
        <v>0.90000000000000002</v>
      </c>
      <c r="D8" s="37">
        <v>218000000</v>
      </c>
      <c r="E8" s="38">
        <v>413699</v>
      </c>
      <c r="F8" s="21">
        <f t="shared" si="0"/>
        <v>55675363.801986128</v>
      </c>
      <c r="G8" s="22">
        <f>IF(ISBLANK(C8),,((H21+H22+H23+H24+H25+H26)*$C$3*(1.02^$C$3)))</f>
        <v>224425368.05796844</v>
      </c>
      <c r="H8" s="23">
        <f t="shared" si="1"/>
        <v>498100731.85995454</v>
      </c>
      <c r="I8" s="24">
        <f t="shared" si="2"/>
        <v>37</v>
      </c>
      <c r="J8" s="1"/>
      <c r="K8" s="1"/>
      <c r="L8" s="1"/>
      <c r="M8" s="6"/>
      <c r="N8" s="1"/>
      <c r="O8" s="6"/>
      <c r="R8" s="1"/>
      <c r="S8" s="39"/>
      <c r="T8" s="39"/>
      <c r="U8" s="1"/>
      <c r="V8" s="1"/>
    </row>
    <row r="9" ht="14.25">
      <c r="A9" s="9"/>
      <c r="B9" s="25" t="s">
        <v>14</v>
      </c>
      <c r="C9" s="26">
        <v>0.94999999999999996</v>
      </c>
      <c r="D9" s="27">
        <v>220000000</v>
      </c>
      <c r="E9" s="28">
        <v>413699</v>
      </c>
      <c r="F9" s="29">
        <f t="shared" si="0"/>
        <v>55675363.801986128</v>
      </c>
      <c r="G9" s="30">
        <f>IF(ISBLANK(C9),,((I21+I22+I23+I24+I25+I26)*$C$3*(1.02^$C$3)))</f>
        <v>115245459.27301082</v>
      </c>
      <c r="H9" s="31">
        <f t="shared" si="1"/>
        <v>390920823.07499695</v>
      </c>
      <c r="I9" s="32">
        <f t="shared" si="2"/>
        <v>19</v>
      </c>
      <c r="J9" s="1"/>
      <c r="K9" s="1"/>
      <c r="L9" s="1"/>
      <c r="M9" s="1"/>
      <c r="N9" s="33"/>
      <c r="R9" s="1"/>
      <c r="S9" s="39"/>
      <c r="T9" s="39"/>
    </row>
    <row r="10" ht="14.25">
      <c r="A10" s="9"/>
      <c r="B10" s="35" t="s">
        <v>15</v>
      </c>
      <c r="C10" s="36">
        <v>0.96999999999999997</v>
      </c>
      <c r="D10" s="40">
        <v>230000000</v>
      </c>
      <c r="E10" s="38">
        <v>413699</v>
      </c>
      <c r="F10" s="21">
        <f t="shared" ref="F10:F17" si="3">$E10*$C$3*(1.02^$C$3)</f>
        <v>55675363.801986128</v>
      </c>
      <c r="G10" s="22">
        <f>IF(ISBLANK(C10),,((J21+J22+J23+J24+J25+J26)*$C$3*(1.02^$C$3)))</f>
        <v>66721055.368585132</v>
      </c>
      <c r="H10" s="23">
        <f t="shared" ref="H10:H17" si="4">D10+F10+G10</f>
        <v>352396419.17057121</v>
      </c>
      <c r="I10" s="24">
        <f t="shared" ref="I10:I17" si="5">ROUNDUP((1-C10)*365,0)</f>
        <v>11</v>
      </c>
      <c r="J10" s="1"/>
      <c r="K10" s="1"/>
      <c r="L10" s="1"/>
      <c r="M10" s="1"/>
      <c r="N10" s="33"/>
      <c r="R10" s="1"/>
      <c r="S10" s="39"/>
      <c r="T10" s="39"/>
    </row>
    <row r="11" ht="14.25">
      <c r="A11" s="41" t="str">
        <f>B6&amp;" - "&amp;C6</f>
        <v xml:space="preserve">Dodavatel 1 - 0.82</v>
      </c>
      <c r="B11" s="25" t="s">
        <v>16</v>
      </c>
      <c r="C11" s="42">
        <v>0.97999999999999998</v>
      </c>
      <c r="D11" s="43">
        <v>320000000</v>
      </c>
      <c r="E11" s="28">
        <v>413699</v>
      </c>
      <c r="F11" s="29">
        <f t="shared" si="3"/>
        <v>55675363.801986128</v>
      </c>
      <c r="G11" s="44">
        <f>IF(ISBLANK(C11),,((K21+K22+K23+K24+K25+K26)*$C$3*(1.02^$C$3)))</f>
        <v>48524403.904425606</v>
      </c>
      <c r="H11" s="45">
        <f t="shared" si="4"/>
        <v>424199767.70641172</v>
      </c>
      <c r="I11" s="46">
        <f t="shared" si="5"/>
        <v>8</v>
      </c>
      <c r="J11" s="1"/>
      <c r="K11" s="1"/>
      <c r="L11" s="1"/>
      <c r="M11" s="1"/>
      <c r="N11" s="33"/>
      <c r="R11" s="1"/>
      <c r="S11" s="39"/>
      <c r="T11" s="39"/>
    </row>
    <row r="12" ht="14.25">
      <c r="A12" s="41" t="str">
        <f>B7&amp;" - "&amp;C7</f>
        <v xml:space="preserve">Dodavatel 2 - 0.9</v>
      </c>
      <c r="B12" s="47"/>
      <c r="C12" s="48"/>
      <c r="D12" s="40"/>
      <c r="E12" s="38"/>
      <c r="F12" s="21">
        <f t="shared" si="3"/>
        <v>0</v>
      </c>
      <c r="G12" s="22">
        <f>IF(ISBLANK(C12),,((L21+L22+L23+L24+L25+L26)*$C$3*(1.02^$C$3)))</f>
        <v>0</v>
      </c>
      <c r="H12" s="23">
        <f t="shared" si="4"/>
        <v>0</v>
      </c>
      <c r="I12" s="24">
        <f t="shared" si="5"/>
        <v>365</v>
      </c>
      <c r="J12" s="1"/>
      <c r="S12" s="39"/>
      <c r="T12" s="39"/>
    </row>
    <row r="13" ht="14.25">
      <c r="A13" s="41" t="str">
        <f>B8&amp;" - "&amp;C8</f>
        <v xml:space="preserve">Dodavatel 3 - 0.9</v>
      </c>
      <c r="B13" s="49"/>
      <c r="C13" s="50"/>
      <c r="D13" s="27"/>
      <c r="E13" s="28"/>
      <c r="F13" s="29">
        <f t="shared" si="3"/>
        <v>0</v>
      </c>
      <c r="G13" s="30">
        <f>IF(ISBLANK(C13),,(M22+M23+M24+M21+M25+M26)*$C$3*(1.02^$C$3))</f>
        <v>0</v>
      </c>
      <c r="H13" s="31">
        <f t="shared" si="4"/>
        <v>0</v>
      </c>
      <c r="I13" s="32">
        <f t="shared" si="5"/>
        <v>365</v>
      </c>
      <c r="J13" s="1"/>
      <c r="S13" s="39"/>
      <c r="T13" s="39"/>
    </row>
    <row r="14" ht="14.25">
      <c r="A14" s="41" t="str">
        <f>B9&amp;" - "&amp;C9</f>
        <v xml:space="preserve">Dodavatel 4 - 0.95</v>
      </c>
      <c r="B14" s="47"/>
      <c r="C14" s="36"/>
      <c r="D14" s="40"/>
      <c r="E14" s="38"/>
      <c r="F14" s="21">
        <f t="shared" si="3"/>
        <v>0</v>
      </c>
      <c r="G14" s="22">
        <f>IF(ISBLANK(C14),,(N22+N23+N24+N21+N25+N26)*$C$3*(1.02^$C$3))</f>
        <v>0</v>
      </c>
      <c r="H14" s="23">
        <f t="shared" si="4"/>
        <v>0</v>
      </c>
      <c r="I14" s="24">
        <f t="shared" si="5"/>
        <v>365</v>
      </c>
      <c r="J14" s="1"/>
      <c r="S14" s="39"/>
      <c r="T14" s="39"/>
    </row>
    <row r="15" ht="14.25">
      <c r="A15" s="41" t="str">
        <f>B10&amp;" - "&amp;C10</f>
        <v xml:space="preserve">Dodavatel 5 - 0.97</v>
      </c>
      <c r="B15" s="49"/>
      <c r="C15" s="26"/>
      <c r="D15" s="27"/>
      <c r="E15" s="28"/>
      <c r="F15" s="29">
        <f t="shared" si="3"/>
        <v>0</v>
      </c>
      <c r="G15" s="30">
        <f>IF(ISBLANK(C15),,(O22+O23+O24+O21+O25+O26)*$C$3*(1.02^$C$3))</f>
        <v>0</v>
      </c>
      <c r="H15" s="31">
        <f t="shared" si="4"/>
        <v>0</v>
      </c>
      <c r="I15" s="32">
        <f t="shared" si="5"/>
        <v>365</v>
      </c>
      <c r="J15" s="1"/>
      <c r="S15" s="39"/>
      <c r="T15" s="39"/>
    </row>
    <row r="16" ht="14.25">
      <c r="A16" s="41" t="str">
        <f>B11&amp;" - "&amp;C11</f>
        <v xml:space="preserve">Dodavatel 6 - 0.98</v>
      </c>
      <c r="B16" s="47"/>
      <c r="C16" s="36"/>
      <c r="D16" s="40"/>
      <c r="E16" s="38"/>
      <c r="F16" s="21">
        <f t="shared" si="3"/>
        <v>0</v>
      </c>
      <c r="G16" s="22">
        <f>IF(ISBLANK(C16),,(P22+P23+P24+P21+P25+P26)*$C$3*(1.02^$C$3))</f>
        <v>0</v>
      </c>
      <c r="H16" s="23">
        <f t="shared" si="4"/>
        <v>0</v>
      </c>
      <c r="I16" s="24">
        <f t="shared" si="5"/>
        <v>365</v>
      </c>
      <c r="J16" s="1"/>
      <c r="S16" s="39"/>
      <c r="T16" s="39"/>
    </row>
    <row r="17" ht="14.25">
      <c r="A17" s="41" t="str">
        <f>B12&amp;" - "&amp;C12</f>
        <v xml:space="preserve"> - </v>
      </c>
      <c r="B17" s="51"/>
      <c r="C17" s="52"/>
      <c r="D17" s="53"/>
      <c r="E17" s="54"/>
      <c r="F17" s="55">
        <f t="shared" si="3"/>
        <v>0</v>
      </c>
      <c r="G17" s="56">
        <f>IF(ISBLANK(C17),,(Q22+Q23+Q24+Q21+Q25+Q26)*$C$3*(1.02^$C$3))</f>
        <v>0</v>
      </c>
      <c r="H17" s="57">
        <f t="shared" si="4"/>
        <v>0</v>
      </c>
      <c r="I17" s="58">
        <f t="shared" si="5"/>
        <v>365</v>
      </c>
      <c r="J17" s="1"/>
      <c r="K17" s="1"/>
      <c r="L17" s="1"/>
      <c r="S17" s="39"/>
      <c r="T17" s="39"/>
    </row>
    <row r="18" ht="14.25">
      <c r="A18" s="59" t="str">
        <f>B13&amp;" - "&amp;C13</f>
        <v xml:space="preserve"> - </v>
      </c>
      <c r="D18" s="1"/>
      <c r="F18" s="1"/>
      <c r="H18" s="1"/>
      <c r="I18" s="1"/>
      <c r="J18" s="1"/>
      <c r="K18" s="1"/>
      <c r="S18" s="39"/>
      <c r="T18" s="39"/>
    </row>
    <row r="19" ht="14.25">
      <c r="A19" s="59" t="str">
        <f>B14&amp;" - "&amp;C14</f>
        <v xml:space="preserve"> - </v>
      </c>
      <c r="B19" s="60" t="s">
        <v>17</v>
      </c>
      <c r="C19" s="61"/>
      <c r="D19" s="62"/>
      <c r="E19" s="63" t="s">
        <v>18</v>
      </c>
      <c r="F19" s="64" t="str">
        <f>B6</f>
        <v xml:space="preserve">Dodavatel 1</v>
      </c>
      <c r="G19" s="65" t="str">
        <f>B7</f>
        <v xml:space="preserve">Dodavatel 2</v>
      </c>
      <c r="H19" s="65" t="str">
        <f>B8</f>
        <v xml:space="preserve">Dodavatel 3</v>
      </c>
      <c r="I19" s="65" t="str">
        <f>B9</f>
        <v xml:space="preserve">Dodavatel 4</v>
      </c>
      <c r="J19" s="65" t="str">
        <f>B10</f>
        <v xml:space="preserve">Dodavatel 5</v>
      </c>
      <c r="K19" s="65" t="str">
        <f>B11</f>
        <v xml:space="preserve">Dodavatel 6</v>
      </c>
      <c r="L19" s="65">
        <f>B12</f>
        <v>0</v>
      </c>
      <c r="M19" s="65">
        <f>B13</f>
        <v>0</v>
      </c>
      <c r="N19" s="65">
        <f>B14</f>
        <v>0</v>
      </c>
      <c r="O19" s="65">
        <f>B15</f>
        <v>0</v>
      </c>
      <c r="P19" s="65">
        <f>B16</f>
        <v>0</v>
      </c>
      <c r="Q19" s="65">
        <f>B17</f>
        <v>0</v>
      </c>
      <c r="S19" s="39"/>
      <c r="T19" s="39"/>
    </row>
    <row r="20" ht="14.25">
      <c r="A20" s="59" t="str">
        <f>B15&amp;" - "&amp;C15</f>
        <v xml:space="preserve"> - </v>
      </c>
      <c r="B20" s="66" t="s">
        <v>19</v>
      </c>
      <c r="C20" s="67" t="s">
        <v>20</v>
      </c>
      <c r="D20" s="68" t="s">
        <v>21</v>
      </c>
      <c r="E20" s="69" t="s">
        <v>22</v>
      </c>
      <c r="F20" s="70">
        <f>C6</f>
        <v>0.81999999999999995</v>
      </c>
      <c r="G20" s="71">
        <f>C7</f>
        <v>0.90000000000000002</v>
      </c>
      <c r="H20" s="71">
        <f>C8</f>
        <v>0.90000000000000002</v>
      </c>
      <c r="I20" s="71">
        <f>C9</f>
        <v>0.94999999999999996</v>
      </c>
      <c r="J20" s="71">
        <f>C10</f>
        <v>0.96999999999999997</v>
      </c>
      <c r="K20" s="71">
        <f>C11</f>
        <v>0.97999999999999998</v>
      </c>
      <c r="L20" s="71">
        <f>C12</f>
        <v>0</v>
      </c>
      <c r="M20" s="71">
        <f>C13</f>
        <v>0</v>
      </c>
      <c r="N20" s="71">
        <f>C14</f>
        <v>0</v>
      </c>
      <c r="O20" s="71">
        <f>C15</f>
        <v>0</v>
      </c>
      <c r="P20" s="71">
        <f>C16</f>
        <v>0</v>
      </c>
      <c r="Q20" s="71">
        <f>C17</f>
        <v>0</v>
      </c>
    </row>
    <row r="21" ht="14.25">
      <c r="A21" s="59" t="str">
        <f>B16&amp;" - "&amp;C16</f>
        <v xml:space="preserve"> - </v>
      </c>
      <c r="B21" s="72" t="s">
        <v>23</v>
      </c>
      <c r="C21" s="73">
        <v>0.5</v>
      </c>
      <c r="D21" s="74">
        <v>20</v>
      </c>
      <c r="E21" s="75">
        <f t="shared" ref="E21:E26" si="6">IF(ISBLANK(C21),0,IF(C21&lt;IF(ISBLANK($D$30),$E$30,$D$30),$E$30,IF(C21&lt;IF(ISBLANK($D$31),$E$31,$D$31),$E$31,IF(C21&lt;IF(ISBLANK($D$32),$E$32,$D$32),$E$32,IF(C21&lt;IF(ISBLANK($D$33),$E$33,$D$33),$E$33,IF(C21&lt;IF(ISBLANK($D$34),$E$34,$D$34),$E$34,IF(C21&lt;IF(ISBLANK($D$35),$E$35,$D$35),$E$35,0)))))))</f>
        <v>10000</v>
      </c>
      <c r="F21" s="76">
        <f t="shared" ref="F21:F26" si="7">$F$28*A26*E21</f>
        <v>232394.36619718312</v>
      </c>
      <c r="G21" s="76">
        <f t="shared" ref="G21:G26" si="8">$A26*$E21*G$28</f>
        <v>130281.69014084505</v>
      </c>
      <c r="H21" s="76">
        <f t="shared" ref="H21:H26" si="9">$A26*$E21*H$28</f>
        <v>130281.69014084505</v>
      </c>
      <c r="I21" s="76">
        <f t="shared" ref="I21:I26" si="10">$A26*$E21*I$28</f>
        <v>66901.408450704228</v>
      </c>
      <c r="J21" s="76">
        <f t="shared" ref="J21:J26" si="11">$A26*$E21*J$28</f>
        <v>38732.394366197179</v>
      </c>
      <c r="K21" s="76">
        <f t="shared" ref="K21:K26" si="12">$A26*$E21*K$28</f>
        <v>28169.014084507038</v>
      </c>
      <c r="L21" s="76">
        <f t="shared" ref="L21:L26" si="13">$A26*$E21*L$28</f>
        <v>1285211.2676056337</v>
      </c>
      <c r="M21" s="76">
        <f t="shared" ref="M21:M26" si="14">$A26*$E21*M$28</f>
        <v>1285211.2676056337</v>
      </c>
      <c r="N21" s="76">
        <f t="shared" ref="N21:N26" si="15">$A26*$E21*N$28</f>
        <v>1285211.2676056337</v>
      </c>
      <c r="O21" s="76">
        <f t="shared" ref="O21:O26" si="16">$A26*$E21*O$28</f>
        <v>1285211.2676056337</v>
      </c>
      <c r="P21" s="76">
        <f t="shared" ref="P21:P26" si="17">$A26*$E21*P$28</f>
        <v>1285211.2676056337</v>
      </c>
      <c r="Q21" s="77">
        <f t="shared" ref="Q21:Q26" si="18">$A26*$E21*Q$28</f>
        <v>1285211.2676056337</v>
      </c>
    </row>
    <row r="22" ht="14.25">
      <c r="A22" s="59" t="str">
        <f>B17&amp;" - "&amp;C17</f>
        <v xml:space="preserve"> - </v>
      </c>
      <c r="B22" s="78" t="s">
        <v>24</v>
      </c>
      <c r="C22" s="79">
        <v>2</v>
      </c>
      <c r="D22" s="80">
        <v>5</v>
      </c>
      <c r="E22" s="81">
        <f t="shared" si="6"/>
        <v>10000</v>
      </c>
      <c r="F22" s="82">
        <f t="shared" si="7"/>
        <v>232394.36619718312</v>
      </c>
      <c r="G22" s="82">
        <f t="shared" si="8"/>
        <v>130281.69014084505</v>
      </c>
      <c r="H22" s="82">
        <f t="shared" si="9"/>
        <v>130281.69014084505</v>
      </c>
      <c r="I22" s="82">
        <f t="shared" si="10"/>
        <v>66901.408450704228</v>
      </c>
      <c r="J22" s="82">
        <f t="shared" si="11"/>
        <v>38732.394366197179</v>
      </c>
      <c r="K22" s="82">
        <f t="shared" si="12"/>
        <v>28169.014084507038</v>
      </c>
      <c r="L22" s="82">
        <f t="shared" si="13"/>
        <v>1285211.2676056337</v>
      </c>
      <c r="M22" s="82">
        <f t="shared" si="14"/>
        <v>1285211.2676056337</v>
      </c>
      <c r="N22" s="82">
        <f t="shared" si="15"/>
        <v>1285211.2676056337</v>
      </c>
      <c r="O22" s="82">
        <f t="shared" si="16"/>
        <v>1285211.2676056337</v>
      </c>
      <c r="P22" s="82">
        <f t="shared" si="17"/>
        <v>1285211.2676056337</v>
      </c>
      <c r="Q22" s="83">
        <f t="shared" si="18"/>
        <v>1285211.2676056337</v>
      </c>
    </row>
    <row r="23" ht="14.25">
      <c r="A23" s="59"/>
      <c r="B23" s="84" t="s">
        <v>25</v>
      </c>
      <c r="C23" s="85">
        <v>6</v>
      </c>
      <c r="D23" s="86">
        <v>0.80000000000000004</v>
      </c>
      <c r="E23" s="75">
        <f t="shared" si="6"/>
        <v>150000</v>
      </c>
      <c r="F23" s="76">
        <f t="shared" si="7"/>
        <v>1673239.4366197186</v>
      </c>
      <c r="G23" s="76">
        <f t="shared" si="8"/>
        <v>938028.1690140845</v>
      </c>
      <c r="H23" s="76">
        <f t="shared" si="9"/>
        <v>938028.1690140845</v>
      </c>
      <c r="I23" s="76">
        <f t="shared" si="10"/>
        <v>481690.14084507048</v>
      </c>
      <c r="J23" s="76">
        <f t="shared" si="11"/>
        <v>278873.23943661974</v>
      </c>
      <c r="K23" s="76">
        <f t="shared" si="12"/>
        <v>202816.90140845071</v>
      </c>
      <c r="L23" s="76">
        <f t="shared" si="13"/>
        <v>9253521.1267605629</v>
      </c>
      <c r="M23" s="76">
        <f t="shared" si="14"/>
        <v>9253521.1267605629</v>
      </c>
      <c r="N23" s="76">
        <f t="shared" si="15"/>
        <v>9253521.1267605629</v>
      </c>
      <c r="O23" s="76">
        <f t="shared" si="16"/>
        <v>9253521.1267605629</v>
      </c>
      <c r="P23" s="76">
        <f t="shared" si="17"/>
        <v>9253521.1267605629</v>
      </c>
      <c r="Q23" s="77">
        <f t="shared" si="18"/>
        <v>9253521.1267605629</v>
      </c>
    </row>
    <row r="24" ht="14.25">
      <c r="A24" s="1"/>
      <c r="B24" s="78" t="s">
        <v>26</v>
      </c>
      <c r="C24" s="87">
        <v>15</v>
      </c>
      <c r="D24" s="88">
        <v>0.20000000000000001</v>
      </c>
      <c r="E24" s="81">
        <f t="shared" si="6"/>
        <v>100000</v>
      </c>
      <c r="F24" s="82">
        <f t="shared" si="7"/>
        <v>697183.09859154932</v>
      </c>
      <c r="G24" s="82">
        <f t="shared" si="8"/>
        <v>390845.07042253518</v>
      </c>
      <c r="H24" s="82">
        <f t="shared" si="9"/>
        <v>390845.07042253518</v>
      </c>
      <c r="I24" s="82">
        <f t="shared" si="10"/>
        <v>200704.22535211267</v>
      </c>
      <c r="J24" s="82">
        <f t="shared" si="11"/>
        <v>116197.18309859154</v>
      </c>
      <c r="K24" s="82">
        <f t="shared" si="12"/>
        <v>84507.042253521111</v>
      </c>
      <c r="L24" s="82">
        <f t="shared" si="13"/>
        <v>3855633.8028169009</v>
      </c>
      <c r="M24" s="82">
        <f t="shared" si="14"/>
        <v>3855633.8028169009</v>
      </c>
      <c r="N24" s="82">
        <f t="shared" si="15"/>
        <v>3855633.8028169009</v>
      </c>
      <c r="O24" s="82">
        <f t="shared" si="16"/>
        <v>3855633.8028169009</v>
      </c>
      <c r="P24" s="82">
        <f t="shared" si="17"/>
        <v>3855633.8028169009</v>
      </c>
      <c r="Q24" s="83">
        <f t="shared" si="18"/>
        <v>3855633.8028169009</v>
      </c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</row>
    <row r="25" ht="14.25">
      <c r="A25" s="89"/>
      <c r="B25" s="84" t="s">
        <v>27</v>
      </c>
      <c r="C25" s="90">
        <v>30</v>
      </c>
      <c r="D25" s="91">
        <v>2.e-02</v>
      </c>
      <c r="E25" s="75">
        <f t="shared" si="6"/>
        <v>100000</v>
      </c>
      <c r="F25" s="76">
        <f t="shared" si="7"/>
        <v>139436.61971830984</v>
      </c>
      <c r="G25" s="76">
        <f t="shared" si="8"/>
        <v>78169.014084507027</v>
      </c>
      <c r="H25" s="76">
        <f t="shared" si="9"/>
        <v>78169.014084507027</v>
      </c>
      <c r="I25" s="76">
        <f t="shared" si="10"/>
        <v>40140.845070422532</v>
      </c>
      <c r="J25" s="76">
        <f t="shared" si="11"/>
        <v>23239.436619718308</v>
      </c>
      <c r="K25" s="76">
        <f t="shared" si="12"/>
        <v>16901.408450704224</v>
      </c>
      <c r="L25" s="76">
        <f t="shared" si="13"/>
        <v>771126.7605633802</v>
      </c>
      <c r="M25" s="76">
        <f t="shared" si="14"/>
        <v>771126.7605633802</v>
      </c>
      <c r="N25" s="76">
        <f t="shared" si="15"/>
        <v>771126.7605633802</v>
      </c>
      <c r="O25" s="76">
        <f t="shared" si="16"/>
        <v>771126.7605633802</v>
      </c>
      <c r="P25" s="76">
        <f t="shared" si="17"/>
        <v>771126.7605633802</v>
      </c>
      <c r="Q25" s="77">
        <f t="shared" si="18"/>
        <v>771126.7605633802</v>
      </c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</row>
    <row r="26" ht="14.25">
      <c r="A26" s="92">
        <f>$C$21*$D$21</f>
        <v>10</v>
      </c>
      <c r="B26" s="93"/>
      <c r="C26" s="94"/>
      <c r="D26" s="95"/>
      <c r="E26" s="96">
        <f t="shared" si="6"/>
        <v>0</v>
      </c>
      <c r="F26" s="97">
        <f t="shared" si="7"/>
        <v>0</v>
      </c>
      <c r="G26" s="97">
        <f t="shared" si="8"/>
        <v>0</v>
      </c>
      <c r="H26" s="97">
        <f t="shared" si="9"/>
        <v>0</v>
      </c>
      <c r="I26" s="97">
        <f t="shared" si="10"/>
        <v>0</v>
      </c>
      <c r="J26" s="97">
        <f t="shared" si="11"/>
        <v>0</v>
      </c>
      <c r="K26" s="97">
        <f t="shared" si="12"/>
        <v>0</v>
      </c>
      <c r="L26" s="97">
        <f t="shared" si="13"/>
        <v>0</v>
      </c>
      <c r="M26" s="97">
        <f t="shared" si="14"/>
        <v>0</v>
      </c>
      <c r="N26" s="97">
        <f t="shared" si="15"/>
        <v>0</v>
      </c>
      <c r="O26" s="97">
        <f t="shared" si="16"/>
        <v>0</v>
      </c>
      <c r="P26" s="97">
        <f t="shared" si="17"/>
        <v>0</v>
      </c>
      <c r="Q26" s="98">
        <f t="shared" si="18"/>
        <v>0</v>
      </c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</row>
    <row r="27" ht="14.25">
      <c r="A27" s="92">
        <f t="shared" ref="A27:A31" si="19">C22*D22</f>
        <v>10</v>
      </c>
      <c r="E27" s="99"/>
      <c r="F27" s="99"/>
      <c r="G27" s="99"/>
      <c r="H27" s="99"/>
      <c r="I27" s="99"/>
      <c r="J27" s="99"/>
      <c r="K27" s="99"/>
      <c r="L27" s="1"/>
      <c r="M27" s="1"/>
      <c r="N27" s="1"/>
      <c r="O27" s="1"/>
      <c r="P27" s="1"/>
      <c r="Q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</row>
    <row r="28" ht="14.25">
      <c r="A28" s="92">
        <f t="shared" si="19"/>
        <v>4.8000000000000007</v>
      </c>
      <c r="B28" s="100" t="s">
        <v>28</v>
      </c>
      <c r="C28" s="101" t="s">
        <v>29</v>
      </c>
      <c r="D28" s="61"/>
      <c r="E28" s="62"/>
      <c r="F28" s="102">
        <f>I6/$A$32</f>
        <v>2.323943661971831</v>
      </c>
      <c r="G28" s="102">
        <f>I7/$A$32</f>
        <v>1.3028169014084505</v>
      </c>
      <c r="H28" s="59">
        <f>I8/$A$32</f>
        <v>1.3028169014084505</v>
      </c>
      <c r="I28" s="59">
        <f>I9/$A$32</f>
        <v>0.66901408450704225</v>
      </c>
      <c r="J28" s="59">
        <f>I10/$A$32</f>
        <v>0.38732394366197181</v>
      </c>
      <c r="K28" s="59">
        <f>I11/$A$32</f>
        <v>0.28169014084507038</v>
      </c>
      <c r="L28" s="59">
        <f>I12/$A$32</f>
        <v>12.852112676056336</v>
      </c>
      <c r="M28" s="59">
        <f>I13/$A$32</f>
        <v>12.852112676056336</v>
      </c>
      <c r="N28" s="59">
        <f>I14/$A$32</f>
        <v>12.852112676056336</v>
      </c>
      <c r="O28" s="59">
        <f>I15/$A$32</f>
        <v>12.852112676056336</v>
      </c>
      <c r="P28" s="59">
        <f>I16/$A$32</f>
        <v>12.852112676056336</v>
      </c>
      <c r="Q28" s="59">
        <f>I17/$A$32</f>
        <v>12.852112676056336</v>
      </c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</row>
    <row r="29" ht="14.25">
      <c r="A29" s="92">
        <f t="shared" si="19"/>
        <v>3</v>
      </c>
      <c r="B29" s="103" t="s">
        <v>18</v>
      </c>
      <c r="C29" s="104" t="s">
        <v>30</v>
      </c>
      <c r="D29" s="105" t="s">
        <v>31</v>
      </c>
      <c r="E29" s="106" t="s">
        <v>32</v>
      </c>
      <c r="F29" s="99"/>
      <c r="G29" s="99"/>
      <c r="H29" s="1"/>
      <c r="I29" s="1"/>
      <c r="J29" s="1"/>
      <c r="K29" s="1"/>
      <c r="L29" s="1"/>
      <c r="M29" s="1"/>
      <c r="N29" s="1"/>
      <c r="O29" s="1"/>
      <c r="P29" s="1"/>
      <c r="Q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</row>
    <row r="30" ht="14.25">
      <c r="A30" s="92">
        <f t="shared" si="19"/>
        <v>0.59999999999999998</v>
      </c>
      <c r="B30" s="107" t="str">
        <f>IF(ISBLANK(C30),"",IF(OR(ISERROR(C30),ISERROR(D30)),"⛔ Není číslo",IF(OR(C30&lt;0,D30&lt;0),"⛔ Záporné číslo",IF(C30&lt;&gt;1,"⛔ OD musí být 1",IF(C30&gt;=D30,"⛔ DO ≤ OD","✅ Validní")))))</f>
        <v xml:space="preserve">✅ Validní</v>
      </c>
      <c r="C30" s="108">
        <v>1</v>
      </c>
      <c r="D30" s="109">
        <v>5</v>
      </c>
      <c r="E30" s="110">
        <v>10000</v>
      </c>
      <c r="F30" s="99"/>
      <c r="G30" s="99"/>
      <c r="H30" s="1"/>
      <c r="I30" s="1"/>
      <c r="J30" s="1"/>
      <c r="K30" s="1"/>
      <c r="L30" s="1"/>
      <c r="M30" s="1"/>
      <c r="N30" s="1"/>
      <c r="O30" s="1"/>
      <c r="P30" s="1"/>
      <c r="Q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</row>
    <row r="31" ht="14.25">
      <c r="A31" s="92">
        <f t="shared" si="19"/>
        <v>0</v>
      </c>
      <c r="B31" s="111" t="str">
        <f t="shared" ref="B31:B35" si="20">IF(OR(ISBLANK(C31),(ISBLANK(D31))),"",IF(OR(ISERROR(C31),ISERROR(D31)),"⛔ Není číslo",IF(OR(C31&lt;0,D31&lt;0),"⛔ Záporné číslo",IF(C31&gt;=D31,"⛔ DO ≤ OD",IF(C31&lt;&gt;D30+1,"⛔ Intervaly nenavazují","✅ Validní")))))</f>
        <v xml:space="preserve">✅ Validní</v>
      </c>
      <c r="C31" s="112">
        <v>6</v>
      </c>
      <c r="D31" s="113">
        <v>10</v>
      </c>
      <c r="E31" s="114">
        <v>150000</v>
      </c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</row>
    <row r="32" ht="14.25">
      <c r="A32" s="115">
        <f>SUM((A26:A31))</f>
        <v>28.400000000000002</v>
      </c>
      <c r="B32" s="107" t="str">
        <f t="shared" si="20"/>
        <v/>
      </c>
      <c r="C32" s="116">
        <v>11</v>
      </c>
      <c r="D32" s="117"/>
      <c r="E32" s="118">
        <v>100000</v>
      </c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ht="14.25">
      <c r="A33" s="119"/>
      <c r="B33" s="111" t="str">
        <f t="shared" si="20"/>
        <v/>
      </c>
      <c r="C33" s="112"/>
      <c r="D33" s="113"/>
      <c r="E33" s="114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ht="14.25">
      <c r="A34" s="59"/>
      <c r="B34" s="107" t="str">
        <f t="shared" si="20"/>
        <v/>
      </c>
      <c r="C34" s="116"/>
      <c r="D34" s="117"/>
      <c r="E34" s="118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ht="14.25">
      <c r="B35" s="120" t="str">
        <f t="shared" si="20"/>
        <v/>
      </c>
      <c r="C35" s="121"/>
      <c r="D35" s="122"/>
      <c r="E35" s="123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ht="14.25">
      <c r="B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</row>
    <row r="37" ht="14.25">
      <c r="B37" s="1"/>
      <c r="C37" s="1"/>
      <c r="D37" s="1"/>
      <c r="E37" s="1"/>
      <c r="F37" s="1"/>
      <c r="G37" s="1"/>
      <c r="H37" s="1"/>
      <c r="R37" s="1"/>
    </row>
    <row r="38" ht="14.25">
      <c r="B38" s="1"/>
      <c r="C38" s="1"/>
      <c r="D38" s="1"/>
      <c r="E38" s="1"/>
      <c r="F38" s="1"/>
      <c r="G38" s="1"/>
      <c r="H38" s="1"/>
      <c r="R38" s="1"/>
    </row>
    <row r="39" ht="14.25">
      <c r="B39" s="1"/>
      <c r="C39" s="1"/>
      <c r="D39" s="1"/>
      <c r="E39" s="1"/>
      <c r="F39" s="1"/>
      <c r="G39" s="1"/>
      <c r="H39" s="1"/>
      <c r="R39" s="1"/>
    </row>
    <row r="40" ht="14.25">
      <c r="B40" s="1"/>
      <c r="C40" s="1"/>
      <c r="D40" s="1"/>
      <c r="E40" s="1"/>
      <c r="F40" s="1"/>
      <c r="R40" s="1"/>
    </row>
    <row r="41" ht="14.25">
      <c r="B41" s="124" t="s">
        <v>33</v>
      </c>
      <c r="C41" s="6"/>
      <c r="D41" s="6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ht="14.25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</row>
    <row r="43" ht="14.25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</row>
    <row r="44" ht="14.25"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</row>
    <row r="45" ht="14.25">
      <c r="B45" s="1"/>
      <c r="C45" s="1"/>
      <c r="D45" s="1"/>
      <c r="E45" s="1"/>
      <c r="H45" s="1"/>
      <c r="I45" s="1"/>
    </row>
    <row r="46" ht="14.25">
      <c r="B46" s="1"/>
      <c r="C46" s="1"/>
      <c r="D46" s="1"/>
      <c r="E46" s="1"/>
      <c r="G46" s="1"/>
      <c r="H46" s="1"/>
      <c r="I46" s="1"/>
    </row>
    <row r="47" ht="14.25">
      <c r="B47" s="1"/>
      <c r="C47" s="1"/>
      <c r="D47" s="1"/>
      <c r="E47" s="1"/>
    </row>
    <row r="48" ht="14.25">
      <c r="B48" s="1"/>
      <c r="C48" s="1"/>
      <c r="D48" s="1"/>
      <c r="E48" s="1"/>
    </row>
    <row r="49" ht="14.25">
      <c r="B49" s="1"/>
      <c r="C49" s="1"/>
      <c r="D49" s="1"/>
      <c r="E49" s="1"/>
    </row>
    <row r="50" ht="14.25">
      <c r="D50" s="1"/>
    </row>
    <row r="51" ht="14.25">
      <c r="D51" s="125"/>
      <c r="E51" s="125"/>
      <c r="F51" s="125"/>
      <c r="G51" s="125"/>
      <c r="H51" s="126"/>
    </row>
    <row r="52" ht="14.25">
      <c r="C52" s="34"/>
      <c r="D52" s="127"/>
      <c r="E52" s="6"/>
      <c r="F52" s="6"/>
      <c r="G52" s="127"/>
      <c r="H52" s="33"/>
    </row>
    <row r="53" ht="14.25">
      <c r="C53" s="34"/>
      <c r="D53" s="6"/>
      <c r="E53" s="6"/>
      <c r="F53" s="6"/>
      <c r="G53" s="127"/>
      <c r="H53" s="33"/>
    </row>
    <row r="54" ht="14.25">
      <c r="C54" s="34"/>
      <c r="D54" s="6"/>
      <c r="E54" s="127"/>
      <c r="F54" s="6"/>
      <c r="G54" s="127"/>
      <c r="H54" s="33"/>
    </row>
    <row r="55" ht="14.25">
      <c r="C55" s="34"/>
      <c r="D55" s="6"/>
      <c r="E55" s="6"/>
      <c r="F55" s="6"/>
      <c r="G55" s="127"/>
      <c r="H55" s="33"/>
    </row>
    <row r="56" ht="14.25">
      <c r="C56" s="34"/>
      <c r="D56" s="6"/>
      <c r="E56" s="6"/>
      <c r="F56" s="6"/>
      <c r="G56" s="127"/>
      <c r="H56" s="33"/>
    </row>
    <row r="57" ht="14.25">
      <c r="D57" s="6"/>
      <c r="E57" s="6"/>
      <c r="F57" s="1"/>
      <c r="G57" s="6"/>
      <c r="H57" s="33"/>
    </row>
    <row r="58" ht="14.25">
      <c r="C58" s="6"/>
      <c r="D58" s="6"/>
      <c r="E58" s="125"/>
      <c r="F58" s="1"/>
      <c r="G58" s="6"/>
      <c r="H58" s="6"/>
    </row>
  </sheetData>
  <mergeCells count="2">
    <mergeCell ref="B19:D19"/>
    <mergeCell ref="C28:E28"/>
  </mergeCells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00AE0095-0049-4076-889D-00B400B60031}">
            <xm:f>IF(H6=_xlfn.MINIFS($H$6:$H$17,$H$6:$H$17,"&gt;0"),TRUE,FALSE)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H6:H17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ONLYOFFICE/8.3.3.21</Application>
  <DocSecurity>0</DocSecurity>
  <ScaleCrop>0</ScaleCrop>
  <HeadingPairs>
    <vt:vector size="0" baseType="variant"/>
  </HeadingPairs>
  <TitlesOfParts>
    <vt:vector size="0" baseType="lpstr"/>
  </TitlesOfParts>
  <Company/>
  <LinksUpToDate>0</LinksUpToDate>
  <SharedDoc>0</SharedDoc>
  <HyperlinksChanged>0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13</cp:revision>
  <dcterms:modified xsi:type="dcterms:W3CDTF">2025-05-04T22:44:13Z</dcterms:modified>
</cp:coreProperties>
</file>