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vid Krzikalla\Desktop\Monocoque\CLT\"/>
    </mc:Choice>
  </mc:AlternateContent>
  <xr:revisionPtr revIDLastSave="0" documentId="13_ncr:1_{3315BD20-7E98-44B7-8E9F-94A26767ECA5}" xr6:coauthVersionLast="45" xr6:coauthVersionMax="45" xr10:uidLastSave="{00000000-0000-0000-0000-000000000000}"/>
  <bookViews>
    <workbookView xWindow="-120" yWindow="-16320" windowWidth="29040" windowHeight="15840" activeTab="1" xr2:uid="{00000000-000D-0000-FFFF-FFFF00000000}"/>
  </bookViews>
  <sheets>
    <sheet name="Introduction,_Theory" sheetId="1" r:id="rId1"/>
    <sheet name="Stacking_sequence" sheetId="2" r:id="rId2"/>
    <sheet name="Material_Datab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D17" i="2"/>
  <c r="D16" i="2"/>
  <c r="D15" i="2"/>
  <c r="D14" i="2"/>
  <c r="D13" i="2"/>
  <c r="D12" i="2"/>
  <c r="D11" i="2"/>
  <c r="D10" i="2"/>
  <c r="D9" i="2"/>
  <c r="D8" i="2"/>
  <c r="D7" i="2"/>
  <c r="D6" i="2"/>
  <c r="C22" i="2" l="1"/>
  <c r="C20" i="2"/>
</calcChain>
</file>

<file path=xl/sharedStrings.xml><?xml version="1.0" encoding="utf-8"?>
<sst xmlns="http://schemas.openxmlformats.org/spreadsheetml/2006/main" count="169" uniqueCount="60">
  <si>
    <t>E1</t>
  </si>
  <si>
    <t>E2</t>
  </si>
  <si>
    <t>G12</t>
  </si>
  <si>
    <t>v12</t>
  </si>
  <si>
    <t>Material</t>
  </si>
  <si>
    <t>Ply no.</t>
  </si>
  <si>
    <t>Young's Modulus (longitudinal)</t>
  </si>
  <si>
    <t>Young's Modulus (transverse)</t>
  </si>
  <si>
    <t>Shear Modulus</t>
  </si>
  <si>
    <t>Poisson's Ratio</t>
  </si>
  <si>
    <t>Longitudinal Tensile Strength</t>
  </si>
  <si>
    <t>Longitudinal Compressive Strength</t>
  </si>
  <si>
    <t>Transverse Tensile Strength</t>
  </si>
  <si>
    <t>Transverse Compression Strength</t>
  </si>
  <si>
    <t>Shear Strength</t>
  </si>
  <si>
    <t>Thickness</t>
  </si>
  <si>
    <t>Density</t>
  </si>
  <si>
    <t>Plane Weight</t>
  </si>
  <si>
    <t>t</t>
  </si>
  <si>
    <t>[Mpa]</t>
  </si>
  <si>
    <t>[-]</t>
  </si>
  <si>
    <t>[mm]</t>
  </si>
  <si>
    <r>
      <t>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</si>
  <si>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[g/m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</si>
  <si>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ρ</t>
  </si>
  <si>
    <r>
      <t>m</t>
    </r>
    <r>
      <rPr>
        <b/>
        <vertAlign val="subscript"/>
        <sz val="11"/>
        <color theme="1"/>
        <rFont val="Calibri"/>
        <family val="2"/>
        <charset val="238"/>
        <scheme val="minor"/>
      </rPr>
      <t>p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</si>
  <si>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</si>
  <si>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</si>
  <si>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</si>
  <si>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tL</t>
    </r>
  </si>
  <si>
    <r>
      <t>τ</t>
    </r>
    <r>
      <rPr>
        <b/>
        <vertAlign val="subscript"/>
        <sz val="11"/>
        <color theme="1"/>
        <rFont val="Calibri"/>
        <family val="2"/>
        <charset val="238"/>
      </rPr>
      <t>TL</t>
    </r>
  </si>
  <si>
    <t>Stacking sequence of laminate</t>
  </si>
  <si>
    <t>phi</t>
  </si>
  <si>
    <t>Laminate plane weight</t>
  </si>
  <si>
    <t>Total thickness</t>
  </si>
  <si>
    <t>C200</t>
  </si>
  <si>
    <t>Select</t>
  </si>
  <si>
    <t>Select &gt;&gt;&gt;&gt;&gt;</t>
  </si>
  <si>
    <t>[deg]</t>
  </si>
  <si>
    <t>Angle</t>
  </si>
  <si>
    <t>NA</t>
  </si>
  <si>
    <r>
      <t>σ</t>
    </r>
    <r>
      <rPr>
        <b/>
        <vertAlign val="subscript"/>
        <sz val="11"/>
        <color theme="1"/>
        <rFont val="Calibri"/>
        <family val="2"/>
        <charset val="238"/>
      </rPr>
      <t>cL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</si>
  <si>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cT</t>
    </r>
  </si>
  <si>
    <t>test_nasa</t>
  </si>
  <si>
    <t>test</t>
  </si>
  <si>
    <t>Database of material parametres, cloth</t>
  </si>
  <si>
    <t>Database of material parametres, core</t>
  </si>
  <si>
    <t>Sandwich theory</t>
  </si>
  <si>
    <t>Material coordinate system corresponds to orientation of material fibres, numerical indexes (Eps_12, ...)</t>
  </si>
  <si>
    <t>General coordinate system corresponds to orientation of whole laminate plate, letter indexes (Eps_xy,...)</t>
  </si>
  <si>
    <t>Workflow:</t>
  </si>
  <si>
    <t>References:</t>
  </si>
  <si>
    <t xml:space="preserve">Nettles, A.T., 1994. Basic mechanics of laminated composite plates. (NASA) </t>
  </si>
  <si>
    <t>Zidek, T. Aplikace senvicove konstrukce na formulovy vuz, Brno, VUT, 99s, 2016</t>
  </si>
  <si>
    <t>information from 2 were confirmed from 1 and/or another international sources not listed here</t>
  </si>
  <si>
    <t xml:space="preserve">Fsae, Fsg rules </t>
  </si>
  <si>
    <t>relevant theory</t>
  </si>
  <si>
    <t>calculation</t>
  </si>
  <si>
    <t>panels' design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</si>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</sst>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6A737D"/>
      <name val="Consolas"/>
      <family val="3"/>
      <charset val="238"/>
    </font>
  </fonts>
  <fills count="1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9" fillId="13" borderId="2" applyNumberFormat="0" applyFont="0" applyAlignment="0" applyProtection="0"/>
    <xf numFmtId="0" fontId="10" fillId="0" borderId="3" applyNumberFormat="0" applyFill="0" applyAlignment="0" applyProtection="0"/>
    <xf numFmtId="0" fontId="12" fillId="15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14" borderId="12" xfId="3" applyFill="1" applyBorder="1" applyAlignment="1">
      <alignment horizontal="center" vertical="center"/>
    </xf>
    <xf numFmtId="0" fontId="10" fillId="14" borderId="13" xfId="3" applyFill="1" applyBorder="1" applyAlignment="1">
      <alignment horizontal="center" vertical="center"/>
    </xf>
    <xf numFmtId="0" fontId="10" fillId="14" borderId="14" xfId="3" applyFill="1" applyBorder="1" applyAlignment="1">
      <alignment horizontal="center" vertical="center"/>
    </xf>
    <xf numFmtId="0" fontId="10" fillId="14" borderId="15" xfId="3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0" borderId="19" xfId="0" applyBorder="1"/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3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/>
    <xf numFmtId="0" fontId="10" fillId="14" borderId="28" xfId="3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3" borderId="2" xfId="2" applyFont="1"/>
    <xf numFmtId="0" fontId="0" fillId="0" borderId="32" xfId="0" applyBorder="1"/>
    <xf numFmtId="0" fontId="13" fillId="0" borderId="0" xfId="0" applyFont="1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11" fillId="2" borderId="1" xfId="1" applyFont="1" applyAlignment="1">
      <alignment horizontal="center" vertical="center"/>
    </xf>
    <xf numFmtId="0" fontId="12" fillId="15" borderId="0" xfId="4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2" borderId="1" xfId="1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3" fillId="13" borderId="2" xfId="2" applyFont="1" applyBorder="1" applyAlignment="1">
      <alignment horizontal="center" vertical="center"/>
    </xf>
    <xf numFmtId="0" fontId="3" fillId="13" borderId="26" xfId="2" applyFont="1" applyBorder="1" applyAlignment="1">
      <alignment horizontal="center" vertical="center"/>
    </xf>
    <xf numFmtId="0" fontId="7" fillId="2" borderId="1" xfId="1" applyFont="1" applyAlignment="1">
      <alignment horizontal="center" vertical="center"/>
    </xf>
  </cellXfs>
  <cellStyles count="5">
    <cellStyle name="Celkem" xfId="3" builtinId="25"/>
    <cellStyle name="Kontrolní buňka" xfId="1" builtinId="23"/>
    <cellStyle name="Normální" xfId="0" builtinId="0"/>
    <cellStyle name="Poznámka" xfId="2" builtinId="10"/>
    <cellStyle name="Špatně" xfId="4" builtinId="27"/>
  </cellStyles>
  <dxfs count="0"/>
  <tableStyles count="0" defaultTableStyle="TableStyleMedium2" defaultPivotStyle="PivotStyleLight16"/>
  <colors>
    <mruColors>
      <color rgb="FF99CC00"/>
      <color rgb="FFFF505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326653</xdr:colOff>
      <xdr:row>0</xdr:row>
      <xdr:rowOff>66675</xdr:rowOff>
    </xdr:from>
    <xdr:to>
      <xdr:col>9</xdr:col>
      <xdr:colOff>40903</xdr:colOff>
      <xdr:row>14</xdr:row>
      <xdr:rowOff>113495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653" y="66675"/>
          <a:ext cx="4591050" cy="2847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238125</xdr:colOff>
      <xdr:row>14</xdr:row>
      <xdr:rowOff>182656</xdr:rowOff>
    </xdr:from>
    <xdr:to>
      <xdr:col>9</xdr:col>
      <xdr:colOff>598313</xdr:colOff>
      <xdr:row>42</xdr:row>
      <xdr:rowOff>87300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2983006"/>
          <a:ext cx="5236988" cy="52386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22</xdr:col>
      <xdr:colOff>303592</xdr:colOff>
      <xdr:row>162</xdr:row>
      <xdr:rowOff>141302</xdr:rowOff>
    </xdr:from>
    <xdr:to>
      <xdr:col>27</xdr:col>
      <xdr:colOff>274886</xdr:colOff>
      <xdr:row>166</xdr:row>
      <xdr:rowOff>133906</xdr:rowOff>
    </xdr:to>
    <xdr:cxnSp macro="">
      <xdr:nvCxnSpPr>
        <xdr:cNvPr id="87" name="Přímá spojnic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stCxn id="69" idx="3"/>
          <a:endCxn id="86" idx="1"/>
        </xdr:cNvCxnSpPr>
      </xdr:nvCxnSpPr>
      <xdr:spPr>
        <a:xfrm flipV="1">
          <a:off x="12876592" y="31002302"/>
          <a:ext cx="2828794" cy="7546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393122</xdr:colOff>
      <xdr:row>128</xdr:row>
      <xdr:rowOff>128155</xdr:rowOff>
    </xdr:from>
    <xdr:to>
      <xdr:col>37</xdr:col>
      <xdr:colOff>469322</xdr:colOff>
      <xdr:row>184</xdr:row>
      <xdr:rowOff>51955</xdr:rowOff>
    </xdr:to>
    <xdr:grpSp>
      <xdr:nvGrpSpPr>
        <xdr:cNvPr id="45" name="Skupin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9537122" y="24645505"/>
          <a:ext cx="13592175" cy="10591800"/>
          <a:chOff x="32368671" y="12676414"/>
          <a:chExt cx="13778593" cy="10591800"/>
        </a:xfrm>
      </xdr:grpSpPr>
      <xdr:grpSp>
        <xdr:nvGrpSpPr>
          <xdr:cNvPr id="107" name="Skupina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GrpSpPr/>
        </xdr:nvGrpSpPr>
        <xdr:grpSpPr>
          <a:xfrm>
            <a:off x="32614560" y="12986815"/>
            <a:ext cx="13277706" cy="10069141"/>
            <a:chOff x="13044767" y="20712950"/>
            <a:chExt cx="13272263" cy="10069141"/>
          </a:xfrm>
        </xdr:grpSpPr>
        <xdr:grpSp>
          <xdr:nvGrpSpPr>
            <xdr:cNvPr id="103" name="Skupina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>
              <a:off x="19520783" y="20735150"/>
              <a:ext cx="6796247" cy="8466667"/>
              <a:chOff x="20388238" y="18826748"/>
              <a:chExt cx="6877890" cy="8466667"/>
            </a:xfrm>
          </xdr:grpSpPr>
          <xdr:pic>
            <xdr:nvPicPr>
              <xdr:cNvPr id="58" name="Obrázek 57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20388238" y="18826748"/>
                <a:ext cx="6877890" cy="8466667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86" name="Obdélník 85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SpPr/>
            </xdr:nvSpPr>
            <xdr:spPr>
              <a:xfrm>
                <a:off x="20902173" y="23237503"/>
                <a:ext cx="5089688" cy="3493582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</xdr:grpSp>
        <xdr:grpSp>
          <xdr:nvGrpSpPr>
            <xdr:cNvPr id="90" name="Skupina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GrpSpPr/>
          </xdr:nvGrpSpPr>
          <xdr:grpSpPr>
            <a:xfrm>
              <a:off x="13104638" y="20712950"/>
              <a:ext cx="6097407" cy="1899399"/>
              <a:chOff x="13025717" y="20684376"/>
              <a:chExt cx="6066111" cy="1899399"/>
            </a:xfrm>
          </xdr:grpSpPr>
          <xdr:grpSp>
            <xdr:nvGrpSpPr>
              <xdr:cNvPr id="60" name="Skupina 59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GrpSpPr/>
            </xdr:nvGrpSpPr>
            <xdr:grpSpPr>
              <a:xfrm>
                <a:off x="13025717" y="20684376"/>
                <a:ext cx="6066111" cy="1838097"/>
                <a:chOff x="12931588" y="20687738"/>
                <a:chExt cx="6028571" cy="1838097"/>
              </a:xfrm>
            </xdr:grpSpPr>
            <xdr:grpSp>
              <xdr:nvGrpSpPr>
                <xdr:cNvPr id="56" name="Skupina 55">
                  <a:extLst>
                    <a:ext uri="{FF2B5EF4-FFF2-40B4-BE49-F238E27FC236}">
                      <a16:creationId xmlns:a16="http://schemas.microsoft.com/office/drawing/2014/main" id="{00000000-0008-0000-0000-000038000000}"/>
                    </a:ext>
                  </a:extLst>
                </xdr:cNvPr>
                <xdr:cNvGrpSpPr/>
              </xdr:nvGrpSpPr>
              <xdr:grpSpPr>
                <a:xfrm>
                  <a:off x="12931588" y="20687738"/>
                  <a:ext cx="6028571" cy="1838097"/>
                  <a:chOff x="12931588" y="20687738"/>
                  <a:chExt cx="6028571" cy="1838097"/>
                </a:xfrm>
              </xdr:grpSpPr>
              <xdr:pic>
                <xdr:nvPicPr>
                  <xdr:cNvPr id="52" name="Obrázek 51">
                    <a:extLst>
                      <a:ext uri="{FF2B5EF4-FFF2-40B4-BE49-F238E27FC236}">
                        <a16:creationId xmlns:a16="http://schemas.microsoft.com/office/drawing/2014/main" id="{00000000-0008-0000-0000-000034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12931588" y="20697264"/>
                    <a:ext cx="6028571" cy="1828571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54" name="TextovéPole 53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SpPr txBox="1"/>
                </xdr:nvSpPr>
                <xdr:spPr>
                  <a:xfrm>
                    <a:off x="13066060" y="20977412"/>
                    <a:ext cx="2969558" cy="51547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lt1">
                        <a:shade val="50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100"/>
                      <a:t>z</a:t>
                    </a:r>
                    <a:r>
                      <a:rPr lang="en-GB" sz="1100" baseline="0"/>
                      <a:t> is dimension of the given plane from horizontal coordinate zero </a:t>
                    </a:r>
                    <a:endParaRPr lang="cs-CZ" sz="1100"/>
                  </a:p>
                </xdr:txBody>
              </xdr:sp>
              <xdr:sp macro="" textlink="">
                <xdr:nvSpPr>
                  <xdr:cNvPr id="20" name="TextovéPole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 txBox="1"/>
                </xdr:nvSpPr>
                <xdr:spPr>
                  <a:xfrm>
                    <a:off x="16116162" y="20687738"/>
                    <a:ext cx="660589" cy="5016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GB" sz="2800" b="1">
                        <a:solidFill>
                          <a:srgbClr val="FF0000"/>
                        </a:solidFill>
                        <a:latin typeface="Centaur" panose="02030504050205020304" pitchFamily="18" charset="0"/>
                      </a:rPr>
                      <a:t>VII</a:t>
                    </a:r>
                    <a:endParaRPr lang="cs-CZ" sz="2800" b="1">
                      <a:solidFill>
                        <a:srgbClr val="FF0000"/>
                      </a:solidFill>
                      <a:latin typeface="Centaur" panose="02030504050205020304" pitchFamily="18" charset="0"/>
                    </a:endParaRPr>
                  </a:p>
                </xdr:txBody>
              </xdr:sp>
            </xdr:grpSp>
            <xdr:sp macro="" textlink="">
              <xdr:nvSpPr>
                <xdr:cNvPr id="59" name="TextovéPole 58">
                  <a:extLst>
                    <a:ext uri="{FF2B5EF4-FFF2-40B4-BE49-F238E27FC236}">
                      <a16:creationId xmlns:a16="http://schemas.microsoft.com/office/drawing/2014/main" id="{00000000-0008-0000-0000-00003B000000}"/>
                    </a:ext>
                  </a:extLst>
                </xdr:cNvPr>
                <xdr:cNvSpPr txBox="1"/>
              </xdr:nvSpPr>
              <xdr:spPr>
                <a:xfrm>
                  <a:off x="16002000" y="21773028"/>
                  <a:ext cx="780663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1)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sp macro="" textlink="">
            <xdr:nvSpPr>
              <xdr:cNvPr id="57" name="TextovéPole 56">
                <a:extLst>
                  <a:ext uri="{FF2B5EF4-FFF2-40B4-BE49-F238E27FC236}">
                    <a16:creationId xmlns:a16="http://schemas.microsoft.com/office/drawing/2014/main" id="{00000000-0008-0000-0000-000039000000}"/>
                  </a:ext>
                </a:extLst>
              </xdr:cNvPr>
              <xdr:cNvSpPr txBox="1"/>
            </xdr:nvSpPr>
            <xdr:spPr>
              <a:xfrm>
                <a:off x="13068301" y="21518655"/>
                <a:ext cx="3086100" cy="106512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100"/>
                  <a:t>1)</a:t>
                </a:r>
                <a:r>
                  <a:rPr lang="en-GB" sz="1100" baseline="0"/>
                  <a:t> calculate strain in general coor system for each ply top and bottom</a:t>
                </a:r>
              </a:p>
              <a:p>
                <a:r>
                  <a:rPr lang="en-GB" sz="1100" baseline="0"/>
                  <a:t>2)plot of strain versus thickness , plies</a:t>
                </a:r>
              </a:p>
              <a:p>
                <a:r>
                  <a:rPr lang="en-GB" sz="1100" baseline="0"/>
                  <a:t>3)transform strains into material coor system </a:t>
                </a:r>
              </a:p>
              <a:p>
                <a:r>
                  <a:rPr lang="en-GB" sz="1100" baseline="0"/>
                  <a:t>4) plot strain versus thickness, plies</a:t>
                </a:r>
              </a:p>
            </xdr:txBody>
          </xdr:sp>
        </xdr:grpSp>
        <xdr:grpSp>
          <xdr:nvGrpSpPr>
            <xdr:cNvPr id="92" name="Skupina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GrpSpPr/>
          </xdr:nvGrpSpPr>
          <xdr:grpSpPr>
            <a:xfrm>
              <a:off x="13220138" y="25708415"/>
              <a:ext cx="4050712" cy="2196620"/>
              <a:chOff x="13959167" y="22881972"/>
              <a:chExt cx="4024377" cy="2196620"/>
            </a:xfrm>
          </xdr:grpSpPr>
          <xdr:grpSp>
            <xdr:nvGrpSpPr>
              <xdr:cNvPr id="85" name="Skupina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GrpSpPr/>
            </xdr:nvGrpSpPr>
            <xdr:grpSpPr>
              <a:xfrm>
                <a:off x="14480460" y="22881972"/>
                <a:ext cx="3503084" cy="2196620"/>
                <a:chOff x="13902334" y="23905289"/>
                <a:chExt cx="3522962" cy="2196620"/>
              </a:xfrm>
            </xdr:grpSpPr>
            <xdr:grpSp>
              <xdr:nvGrpSpPr>
                <xdr:cNvPr id="68" name="Skupina 67">
                  <a:extLst>
                    <a:ext uri="{FF2B5EF4-FFF2-40B4-BE49-F238E27FC236}">
                      <a16:creationId xmlns:a16="http://schemas.microsoft.com/office/drawing/2014/main" id="{00000000-0008-0000-0000-000044000000}"/>
                    </a:ext>
                  </a:extLst>
                </xdr:cNvPr>
                <xdr:cNvGrpSpPr/>
              </xdr:nvGrpSpPr>
              <xdr:grpSpPr>
                <a:xfrm>
                  <a:off x="13902334" y="23905289"/>
                  <a:ext cx="3522962" cy="1323810"/>
                  <a:chOff x="13761529" y="24128919"/>
                  <a:chExt cx="3522962" cy="1323810"/>
                </a:xfrm>
              </xdr:grpSpPr>
              <xdr:grpSp>
                <xdr:nvGrpSpPr>
                  <xdr:cNvPr id="65" name="Skupina 64">
                    <a:extLst>
                      <a:ext uri="{FF2B5EF4-FFF2-40B4-BE49-F238E27FC236}">
                        <a16:creationId xmlns:a16="http://schemas.microsoft.com/office/drawing/2014/main" id="{00000000-0008-0000-0000-000041000000}"/>
                      </a:ext>
                    </a:extLst>
                  </xdr:cNvPr>
                  <xdr:cNvGrpSpPr/>
                </xdr:nvGrpSpPr>
                <xdr:grpSpPr>
                  <a:xfrm>
                    <a:off x="13761529" y="24128919"/>
                    <a:ext cx="3522962" cy="1323810"/>
                    <a:chOff x="13717545" y="24125492"/>
                    <a:chExt cx="3510967" cy="1323810"/>
                  </a:xfrm>
                </xdr:grpSpPr>
                <xdr:pic>
                  <xdr:nvPicPr>
                    <xdr:cNvPr id="62" name="Obrázek 61">
                      <a:extLst>
                        <a:ext uri="{FF2B5EF4-FFF2-40B4-BE49-F238E27FC236}">
                          <a16:creationId xmlns:a16="http://schemas.microsoft.com/office/drawing/2014/main" id="{00000000-0008-0000-0000-00003E000000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5"/>
                    <a:stretch>
                      <a:fillRect/>
                    </a:stretch>
                  </xdr:blipFill>
                  <xdr:spPr>
                    <a:xfrm>
                      <a:off x="13717545" y="24125492"/>
                      <a:ext cx="3510967" cy="1323810"/>
                    </a:xfrm>
                    <a:prstGeom prst="rect">
                      <a:avLst/>
                    </a:prstGeom>
                    <a:ln>
                      <a:solidFill>
                        <a:schemeClr val="tx1"/>
                      </a:solidFill>
                    </a:ln>
                  </xdr:spPr>
                </xdr:pic>
                <xdr:sp macro="" textlink="">
                  <xdr:nvSpPr>
                    <xdr:cNvPr id="63" name="Obdélník 62">
                      <a:extLst>
                        <a:ext uri="{FF2B5EF4-FFF2-40B4-BE49-F238E27FC236}">
                          <a16:creationId xmlns:a16="http://schemas.microsoft.com/office/drawing/2014/main" id="{00000000-0008-0000-0000-00003F000000}"/>
                        </a:ext>
                      </a:extLst>
                    </xdr:cNvPr>
                    <xdr:cNvSpPr/>
                  </xdr:nvSpPr>
                  <xdr:spPr>
                    <a:xfrm>
                      <a:off x="13945914" y="24981776"/>
                      <a:ext cx="335018" cy="267009"/>
                    </a:xfrm>
                    <a:prstGeom prst="rect">
                      <a:avLst/>
                    </a:prstGeom>
                    <a:noFill/>
                    <a:ln w="38100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cs-CZ" sz="1100"/>
                    </a:p>
                  </xdr:txBody>
                </xdr:sp>
                <xdr:sp macro="" textlink="">
                  <xdr:nvSpPr>
                    <xdr:cNvPr id="64" name="Obdélník 63">
                      <a:extLst>
                        <a:ext uri="{FF2B5EF4-FFF2-40B4-BE49-F238E27FC236}">
                          <a16:creationId xmlns:a16="http://schemas.microsoft.com/office/drawing/2014/main" id="{00000000-0008-0000-0000-000040000000}"/>
                        </a:ext>
                      </a:extLst>
                    </xdr:cNvPr>
                    <xdr:cNvSpPr/>
                  </xdr:nvSpPr>
                  <xdr:spPr>
                    <a:xfrm>
                      <a:off x="16607889" y="24959751"/>
                      <a:ext cx="335018" cy="267009"/>
                    </a:xfrm>
                    <a:prstGeom prst="rect">
                      <a:avLst/>
                    </a:prstGeom>
                    <a:noFill/>
                    <a:ln w="38100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cs-CZ" sz="1100"/>
                    </a:p>
                  </xdr:txBody>
                </xdr:sp>
              </xdr:grpSp>
              <xdr:sp macro="" textlink="">
                <xdr:nvSpPr>
                  <xdr:cNvPr id="66" name="Obdélník 65">
                    <a:extLst>
                      <a:ext uri="{FF2B5EF4-FFF2-40B4-BE49-F238E27FC236}">
                        <a16:creationId xmlns:a16="http://schemas.microsoft.com/office/drawing/2014/main" id="{00000000-0008-0000-0000-000042000000}"/>
                      </a:ext>
                    </a:extLst>
                  </xdr:cNvPr>
                  <xdr:cNvSpPr/>
                </xdr:nvSpPr>
                <xdr:spPr>
                  <a:xfrm>
                    <a:off x="15732789" y="24982028"/>
                    <a:ext cx="336163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  <xdr:sp macro="" textlink="">
                <xdr:nvSpPr>
                  <xdr:cNvPr id="67" name="Obdélník 66">
                    <a:extLst>
                      <a:ext uri="{FF2B5EF4-FFF2-40B4-BE49-F238E27FC236}">
                        <a16:creationId xmlns:a16="http://schemas.microsoft.com/office/drawing/2014/main" id="{00000000-0008-0000-0000-000043000000}"/>
                      </a:ext>
                    </a:extLst>
                  </xdr:cNvPr>
                  <xdr:cNvSpPr/>
                </xdr:nvSpPr>
                <xdr:spPr>
                  <a:xfrm>
                    <a:off x="14775320" y="24985341"/>
                    <a:ext cx="336163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</xdr:grpSp>
            <xdr:sp macro="" textlink="">
              <xdr:nvSpPr>
                <xdr:cNvPr id="69" name="TextovéPole 68">
                  <a:extLst>
                    <a:ext uri="{FF2B5EF4-FFF2-40B4-BE49-F238E27FC236}">
                      <a16:creationId xmlns:a16="http://schemas.microsoft.com/office/drawing/2014/main" id="{00000000-0008-0000-0000-000045000000}"/>
                    </a:ext>
                  </a:extLst>
                </xdr:cNvPr>
                <xdr:cNvSpPr txBox="1"/>
              </xdr:nvSpPr>
              <xdr:spPr>
                <a:xfrm>
                  <a:off x="14147182" y="25586439"/>
                  <a:ext cx="3001717" cy="515470"/>
                </a:xfrm>
                <a:prstGeom prst="rect">
                  <a:avLst/>
                </a:prstGeom>
                <a:solidFill>
                  <a:schemeClr val="lt1"/>
                </a:solidFill>
                <a:ln w="381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100"/>
                    <a:t>NOTE:</a:t>
                  </a:r>
                  <a:r>
                    <a:rPr lang="en-GB" sz="1100" baseline="0"/>
                    <a:t> when transforming strains, the </a:t>
                  </a:r>
                  <a:r>
                    <a:rPr lang="en-GB" sz="1100" b="1" u="sng" baseline="0"/>
                    <a:t>TENSORIAN </a:t>
                  </a:r>
                  <a:r>
                    <a:rPr lang="en-GB" sz="1100" baseline="0"/>
                    <a:t>strain is used</a:t>
                  </a:r>
                  <a:endParaRPr lang="cs-CZ" sz="1100"/>
                </a:p>
              </xdr:txBody>
            </xdr:sp>
            <xdr:cxnSp macro="">
              <xdr:nvCxnSpPr>
                <xdr:cNvPr id="71" name="Přímá spojnice 70">
                  <a:extLst>
                    <a:ext uri="{FF2B5EF4-FFF2-40B4-BE49-F238E27FC236}">
                      <a16:creationId xmlns:a16="http://schemas.microsoft.com/office/drawing/2014/main" id="{00000000-0008-0000-0000-000047000000}"/>
                    </a:ext>
                  </a:extLst>
                </xdr:cNvPr>
                <xdr:cNvCxnSpPr>
                  <a:stCxn id="69" idx="0"/>
                  <a:endCxn id="64" idx="2"/>
                </xdr:cNvCxnSpPr>
              </xdr:nvCxnSpPr>
              <xdr:spPr>
                <a:xfrm flipV="1">
                  <a:off x="15648041" y="25006557"/>
                  <a:ext cx="1322594" cy="579882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Přímá spojnice 71">
                  <a:extLst>
                    <a:ext uri="{FF2B5EF4-FFF2-40B4-BE49-F238E27FC236}">
                      <a16:creationId xmlns:a16="http://schemas.microsoft.com/office/drawing/2014/main" id="{00000000-0008-0000-0000-000048000000}"/>
                    </a:ext>
                  </a:extLst>
                </xdr:cNvPr>
                <xdr:cNvCxnSpPr>
                  <a:stCxn id="69" idx="0"/>
                  <a:endCxn id="66" idx="2"/>
                </xdr:cNvCxnSpPr>
              </xdr:nvCxnSpPr>
              <xdr:spPr>
                <a:xfrm flipV="1">
                  <a:off x="15648041" y="25025407"/>
                  <a:ext cx="393635" cy="561032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Přímá spojnice 72">
                  <a:extLst>
                    <a:ext uri="{FF2B5EF4-FFF2-40B4-BE49-F238E27FC236}">
                      <a16:creationId xmlns:a16="http://schemas.microsoft.com/office/drawing/2014/main" id="{00000000-0008-0000-0000-000049000000}"/>
                    </a:ext>
                  </a:extLst>
                </xdr:cNvPr>
                <xdr:cNvCxnSpPr>
                  <a:stCxn id="69" idx="0"/>
                  <a:endCxn id="67" idx="2"/>
                </xdr:cNvCxnSpPr>
              </xdr:nvCxnSpPr>
              <xdr:spPr>
                <a:xfrm flipH="1" flipV="1">
                  <a:off x="15084207" y="25028720"/>
                  <a:ext cx="563834" cy="557719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4" name="Přímá spojnice 73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CxnSpPr>
                  <a:stCxn id="69" idx="0"/>
                  <a:endCxn id="63" idx="2"/>
                </xdr:cNvCxnSpPr>
              </xdr:nvCxnSpPr>
              <xdr:spPr>
                <a:xfrm flipH="1" flipV="1">
                  <a:off x="14299565" y="25028582"/>
                  <a:ext cx="1348476" cy="557857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91" name="TextovéPole 90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SpPr txBox="1"/>
            </xdr:nvSpPr>
            <xdr:spPr>
              <a:xfrm>
                <a:off x="13959167" y="23198976"/>
                <a:ext cx="78552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3)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101" name="Skupina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GrpSpPr/>
          </xdr:nvGrpSpPr>
          <xdr:grpSpPr>
            <a:xfrm>
              <a:off x="13044767" y="22791964"/>
              <a:ext cx="5010737" cy="2590800"/>
              <a:chOff x="14149667" y="22593300"/>
              <a:chExt cx="4984883" cy="2590800"/>
            </a:xfrm>
          </xdr:grpSpPr>
          <xdr:pic>
            <xdr:nvPicPr>
              <xdr:cNvPr id="99" name="Obrázek 98">
                <a:extLst>
                  <a:ext uri="{FF2B5EF4-FFF2-40B4-BE49-F238E27FC236}">
                    <a16:creationId xmlns:a16="http://schemas.microsoft.com/office/drawing/2014/main" id="{00000000-0008-0000-0000-00006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4544675" y="22593300"/>
                <a:ext cx="4589875" cy="2590800"/>
              </a:xfrm>
              <a:prstGeom prst="rect">
                <a:avLst/>
              </a:prstGeom>
            </xdr:spPr>
          </xdr:pic>
          <xdr:sp macro="" textlink="">
            <xdr:nvSpPr>
              <xdr:cNvPr id="100" name="TextovéPole 99">
                <a:extLst>
                  <a:ext uri="{FF2B5EF4-FFF2-40B4-BE49-F238E27FC236}">
                    <a16:creationId xmlns:a16="http://schemas.microsoft.com/office/drawing/2014/main" id="{00000000-0008-0000-0000-000064000000}"/>
                  </a:ext>
                </a:extLst>
              </xdr:cNvPr>
              <xdr:cNvSpPr txBox="1"/>
            </xdr:nvSpPr>
            <xdr:spPr>
              <a:xfrm>
                <a:off x="14149667" y="23237076"/>
                <a:ext cx="78552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2)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106" name="Skupina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GrpSpPr/>
          </xdr:nvGrpSpPr>
          <xdr:grpSpPr>
            <a:xfrm>
              <a:off x="13362215" y="28194000"/>
              <a:ext cx="4818821" cy="2588091"/>
              <a:chOff x="13158107" y="28194000"/>
              <a:chExt cx="4818821" cy="2588091"/>
            </a:xfrm>
          </xdr:grpSpPr>
          <xdr:pic>
            <xdr:nvPicPr>
              <xdr:cNvPr id="104" name="Obrázek 103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13158107" y="28194000"/>
                <a:ext cx="4818821" cy="2540959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105" name="TextovéPole 104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 txBox="1"/>
            </xdr:nvSpPr>
            <xdr:spPr>
              <a:xfrm>
                <a:off x="13628352" y="30280415"/>
                <a:ext cx="79066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4)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36" name="Obdélník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32368671" y="12676414"/>
            <a:ext cx="13778593" cy="105918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5</xdr:col>
      <xdr:colOff>306781</xdr:colOff>
      <xdr:row>150</xdr:row>
      <xdr:rowOff>64325</xdr:rowOff>
    </xdr:from>
    <xdr:to>
      <xdr:col>12</xdr:col>
      <xdr:colOff>27216</xdr:colOff>
      <xdr:row>171</xdr:row>
      <xdr:rowOff>91539</xdr:rowOff>
    </xdr:to>
    <xdr:grpSp>
      <xdr:nvGrpSpPr>
        <xdr:cNvPr id="55" name="Skupina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3354781" y="28772675"/>
          <a:ext cx="3987635" cy="4027714"/>
          <a:chOff x="7320643" y="28370893"/>
          <a:chExt cx="4000500" cy="4027714"/>
        </a:xfrm>
      </xdr:grpSpPr>
      <xdr:grpSp>
        <xdr:nvGrpSpPr>
          <xdr:cNvPr id="98" name="Skupina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7533111" y="28622624"/>
            <a:ext cx="3536198" cy="3552118"/>
            <a:chOff x="13139248" y="27241500"/>
            <a:chExt cx="3519633" cy="3552118"/>
          </a:xfrm>
        </xdr:grpSpPr>
        <xdr:pic>
          <xdr:nvPicPr>
            <xdr:cNvPr id="61" name="Obrázek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189324" y="29622189"/>
              <a:ext cx="3464989" cy="117142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97" name="Skupina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GrpSpPr/>
          </xdr:nvGrpSpPr>
          <xdr:grpSpPr>
            <a:xfrm>
              <a:off x="13139248" y="27241500"/>
              <a:ext cx="3519633" cy="2285714"/>
              <a:chOff x="13139248" y="27241500"/>
              <a:chExt cx="3519633" cy="2285714"/>
            </a:xfrm>
          </xdr:grpSpPr>
          <xdr:sp macro="" textlink="">
            <xdr:nvSpPr>
              <xdr:cNvPr id="16" name="TextovéPole 15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 txBox="1"/>
            </xdr:nvSpPr>
            <xdr:spPr>
              <a:xfrm>
                <a:off x="13139248" y="27439841"/>
                <a:ext cx="777006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VIII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  <xdr:grpSp>
            <xdr:nvGrpSpPr>
              <xdr:cNvPr id="96" name="Skupina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GrpSpPr/>
            </xdr:nvGrpSpPr>
            <xdr:grpSpPr>
              <a:xfrm>
                <a:off x="13906500" y="27241500"/>
                <a:ext cx="2752381" cy="2285714"/>
                <a:chOff x="13982700" y="28174950"/>
                <a:chExt cx="2752381" cy="2285714"/>
              </a:xfrm>
            </xdr:grpSpPr>
            <xdr:pic>
              <xdr:nvPicPr>
                <xdr:cNvPr id="93" name="Obrázek 92">
                  <a:extLst>
                    <a:ext uri="{FF2B5EF4-FFF2-40B4-BE49-F238E27FC236}">
                      <a16:creationId xmlns:a16="http://schemas.microsoft.com/office/drawing/2014/main" id="{00000000-0008-0000-0000-00005D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9"/>
                <a:stretch>
                  <a:fillRect/>
                </a:stretch>
              </xdr:blipFill>
              <xdr:spPr>
                <a:xfrm>
                  <a:off x="13982700" y="28174950"/>
                  <a:ext cx="2752381" cy="2285714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94" name="Obdélník 93">
                  <a:extLst>
                    <a:ext uri="{FF2B5EF4-FFF2-40B4-BE49-F238E27FC236}">
                      <a16:creationId xmlns:a16="http://schemas.microsoft.com/office/drawing/2014/main" id="{00000000-0008-0000-0000-00005E000000}"/>
                    </a:ext>
                  </a:extLst>
                </xdr:cNvPr>
                <xdr:cNvSpPr/>
              </xdr:nvSpPr>
              <xdr:spPr>
                <a:xfrm>
                  <a:off x="16149917" y="28987497"/>
                  <a:ext cx="334266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  <xdr:sp macro="" textlink="">
              <xdr:nvSpPr>
                <xdr:cNvPr id="95" name="Obdélník 94">
                  <a:extLst>
                    <a:ext uri="{FF2B5EF4-FFF2-40B4-BE49-F238E27FC236}">
                      <a16:creationId xmlns:a16="http://schemas.microsoft.com/office/drawing/2014/main" id="{00000000-0008-0000-0000-00005F000000}"/>
                    </a:ext>
                  </a:extLst>
                </xdr:cNvPr>
                <xdr:cNvSpPr/>
              </xdr:nvSpPr>
              <xdr:spPr>
                <a:xfrm>
                  <a:off x="15582900" y="28336875"/>
                  <a:ext cx="504825" cy="904875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</xdr:grpSp>
      </xdr:grpSp>
      <xdr:sp macro="" textlink="">
        <xdr:nvSpPr>
          <xdr:cNvPr id="46" name="Obdélník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7320643" y="28370893"/>
            <a:ext cx="4000500" cy="4027714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4</xdr:col>
      <xdr:colOff>129021</xdr:colOff>
      <xdr:row>173</xdr:row>
      <xdr:rowOff>88323</xdr:rowOff>
    </xdr:from>
    <xdr:to>
      <xdr:col>15</xdr:col>
      <xdr:colOff>81397</xdr:colOff>
      <xdr:row>221</xdr:row>
      <xdr:rowOff>69273</xdr:rowOff>
    </xdr:to>
    <xdr:grpSp>
      <xdr:nvGrpSpPr>
        <xdr:cNvPr id="76" name="Skupina 75">
          <a:extLst>
            <a:ext uri="{FF2B5EF4-FFF2-40B4-BE49-F238E27FC236}">
              <a16:creationId xmlns:a16="http://schemas.microsoft.com/office/drawing/2014/main" id="{1BC61EC7-BC9B-4655-A44B-B870E48B5E10}"/>
            </a:ext>
          </a:extLst>
        </xdr:cNvPr>
        <xdr:cNvGrpSpPr/>
      </xdr:nvGrpSpPr>
      <xdr:grpSpPr>
        <a:xfrm>
          <a:off x="2567421" y="33178173"/>
          <a:ext cx="6657976" cy="9124950"/>
          <a:chOff x="7267575" y="32556450"/>
          <a:chExt cx="6657976" cy="9124950"/>
        </a:xfrm>
      </xdr:grpSpPr>
      <xdr:grpSp>
        <xdr:nvGrpSpPr>
          <xdr:cNvPr id="84" name="Skupina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GrpSpPr/>
        </xdr:nvGrpSpPr>
        <xdr:grpSpPr>
          <a:xfrm>
            <a:off x="7307036" y="32617682"/>
            <a:ext cx="6519460" cy="8979657"/>
            <a:chOff x="7345136" y="32541482"/>
            <a:chExt cx="6519460" cy="8979657"/>
          </a:xfrm>
        </xdr:grpSpPr>
        <xdr:grpSp>
          <xdr:nvGrpSpPr>
            <xdr:cNvPr id="78" name="Skupina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GrpSpPr/>
          </xdr:nvGrpSpPr>
          <xdr:grpSpPr>
            <a:xfrm>
              <a:off x="7345136" y="32541482"/>
              <a:ext cx="6519460" cy="8979657"/>
              <a:chOff x="7398204" y="32795936"/>
              <a:chExt cx="6519460" cy="8979657"/>
            </a:xfrm>
          </xdr:grpSpPr>
          <xdr:grpSp>
            <xdr:nvGrpSpPr>
              <xdr:cNvPr id="75" name="Skupina 74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GrpSpPr/>
            </xdr:nvGrpSpPr>
            <xdr:grpSpPr>
              <a:xfrm>
                <a:off x="7464878" y="32795936"/>
                <a:ext cx="6452786" cy="4314286"/>
                <a:chOff x="7443107" y="34140321"/>
                <a:chExt cx="6714286" cy="4314286"/>
              </a:xfrm>
            </xdr:grpSpPr>
            <xdr:pic>
              <xdr:nvPicPr>
                <xdr:cNvPr id="70" name="Obrázek 69">
                  <a:extLst>
                    <a:ext uri="{FF2B5EF4-FFF2-40B4-BE49-F238E27FC236}">
                      <a16:creationId xmlns:a16="http://schemas.microsoft.com/office/drawing/2014/main" id="{00000000-0008-0000-0000-000046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0"/>
                <a:stretch>
                  <a:fillRect/>
                </a:stretch>
              </xdr:blipFill>
              <xdr:spPr>
                <a:xfrm>
                  <a:off x="7443107" y="34140321"/>
                  <a:ext cx="6714286" cy="4314286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102" name="TextovéPole 101">
                  <a:extLst>
                    <a:ext uri="{FF2B5EF4-FFF2-40B4-BE49-F238E27FC236}">
                      <a16:creationId xmlns:a16="http://schemas.microsoft.com/office/drawing/2014/main" id="{00000000-0008-0000-0000-000066000000}"/>
                    </a:ext>
                  </a:extLst>
                </xdr:cNvPr>
                <xdr:cNvSpPr txBox="1"/>
              </xdr:nvSpPr>
              <xdr:spPr>
                <a:xfrm>
                  <a:off x="10382251" y="34181142"/>
                  <a:ext cx="780663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IX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pic>
            <xdr:nvPicPr>
              <xdr:cNvPr id="77" name="Obrázek 76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7398204" y="37886368"/>
                <a:ext cx="6452786" cy="3889225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pic>
          <xdr:nvPicPr>
            <xdr:cNvPr id="83" name="Obrázek 82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419976" y="36337875"/>
              <a:ext cx="4057650" cy="1252823"/>
            </a:xfrm>
            <a:prstGeom prst="rect">
              <a:avLst/>
            </a:prstGeom>
          </xdr:spPr>
        </xdr:pic>
      </xdr:grpSp>
      <xdr:sp macro="" textlink="">
        <xdr:nvSpPr>
          <xdr:cNvPr id="108" name="Obdélník 107">
            <a:extLst>
              <a:ext uri="{FF2B5EF4-FFF2-40B4-BE49-F238E27FC236}">
                <a16:creationId xmlns:a16="http://schemas.microsoft.com/office/drawing/2014/main" id="{32610F3D-FAF0-49F7-9EC0-BAAFC204E797}"/>
              </a:ext>
            </a:extLst>
          </xdr:cNvPr>
          <xdr:cNvSpPr/>
        </xdr:nvSpPr>
        <xdr:spPr>
          <a:xfrm>
            <a:off x="7267575" y="32556450"/>
            <a:ext cx="6657976" cy="912495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11</xdr:col>
      <xdr:colOff>69272</xdr:colOff>
      <xdr:row>0</xdr:row>
      <xdr:rowOff>0</xdr:rowOff>
    </xdr:from>
    <xdr:to>
      <xdr:col>22</xdr:col>
      <xdr:colOff>158284</xdr:colOff>
      <xdr:row>12</xdr:row>
      <xdr:rowOff>155864</xdr:rowOff>
    </xdr:to>
    <xdr:grpSp>
      <xdr:nvGrpSpPr>
        <xdr:cNvPr id="79" name="Skupina 78">
          <a:extLst>
            <a:ext uri="{FF2B5EF4-FFF2-40B4-BE49-F238E27FC236}">
              <a16:creationId xmlns:a16="http://schemas.microsoft.com/office/drawing/2014/main" id="{3F0F51A3-0190-4802-B8AD-AE0F738D464C}"/>
            </a:ext>
          </a:extLst>
        </xdr:cNvPr>
        <xdr:cNvGrpSpPr/>
      </xdr:nvGrpSpPr>
      <xdr:grpSpPr>
        <a:xfrm>
          <a:off x="6774872" y="0"/>
          <a:ext cx="6794612" cy="2575214"/>
          <a:chOff x="6130636" y="0"/>
          <a:chExt cx="6756512" cy="2580409"/>
        </a:xfrm>
      </xdr:grpSpPr>
      <xdr:grpSp>
        <xdr:nvGrpSpPr>
          <xdr:cNvPr id="22" name="Skupina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GrpSpPr/>
        </xdr:nvGrpSpPr>
        <xdr:grpSpPr>
          <a:xfrm>
            <a:off x="6201440" y="0"/>
            <a:ext cx="6685708" cy="2549194"/>
            <a:chOff x="4667252" y="33616"/>
            <a:chExt cx="6674503" cy="2433061"/>
          </a:xfrm>
        </xdr:grpSpPr>
        <xdr:pic>
          <xdr:nvPicPr>
            <xdr:cNvPr id="3" name="Obrázek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667252" y="85725"/>
              <a:ext cx="6674503" cy="238095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" name="TextovéPo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5759823" y="33616"/>
              <a:ext cx="297197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I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sp macro="" textlink="">
        <xdr:nvSpPr>
          <xdr:cNvPr id="109" name="Obdélník 108">
            <a:extLst>
              <a:ext uri="{FF2B5EF4-FFF2-40B4-BE49-F238E27FC236}">
                <a16:creationId xmlns:a16="http://schemas.microsoft.com/office/drawing/2014/main" id="{A407B5C7-1624-492F-8B5B-E1308F60CB93}"/>
              </a:ext>
            </a:extLst>
          </xdr:cNvPr>
          <xdr:cNvSpPr/>
        </xdr:nvSpPr>
        <xdr:spPr>
          <a:xfrm>
            <a:off x="6130636" y="0"/>
            <a:ext cx="6754091" cy="258040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11</xdr:col>
      <xdr:colOff>95250</xdr:colOff>
      <xdr:row>12</xdr:row>
      <xdr:rowOff>164305</xdr:rowOff>
    </xdr:from>
    <xdr:to>
      <xdr:col>22</xdr:col>
      <xdr:colOff>27213</xdr:colOff>
      <xdr:row>90</xdr:row>
      <xdr:rowOff>75240</xdr:rowOff>
    </xdr:to>
    <xdr:grpSp>
      <xdr:nvGrpSpPr>
        <xdr:cNvPr id="80" name="Skupina 79">
          <a:extLst>
            <a:ext uri="{FF2B5EF4-FFF2-40B4-BE49-F238E27FC236}">
              <a16:creationId xmlns:a16="http://schemas.microsoft.com/office/drawing/2014/main" id="{527A7C19-2B0F-4A0E-A15F-820B4E8ACF6E}"/>
            </a:ext>
          </a:extLst>
        </xdr:cNvPr>
        <xdr:cNvGrpSpPr/>
      </xdr:nvGrpSpPr>
      <xdr:grpSpPr>
        <a:xfrm>
          <a:off x="6800850" y="2583655"/>
          <a:ext cx="6637563" cy="14769935"/>
          <a:chOff x="6232071" y="2619994"/>
          <a:chExt cx="6667499" cy="14797149"/>
        </a:xfrm>
      </xdr:grpSpPr>
      <xdr:grpSp>
        <xdr:nvGrpSpPr>
          <xdr:cNvPr id="51" name="Skupina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6336126" y="2641388"/>
            <a:ext cx="6389609" cy="14751740"/>
            <a:chOff x="6163236" y="2398061"/>
            <a:chExt cx="6317571" cy="14746938"/>
          </a:xfrm>
        </xdr:grpSpPr>
        <xdr:grpSp>
          <xdr:nvGrpSpPr>
            <xdr:cNvPr id="44" name="Skupina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GrpSpPr/>
          </xdr:nvGrpSpPr>
          <xdr:grpSpPr>
            <a:xfrm>
              <a:off x="6163236" y="2398061"/>
              <a:ext cx="6317571" cy="14746938"/>
              <a:chOff x="6163236" y="2398061"/>
              <a:chExt cx="6317571" cy="14746938"/>
            </a:xfrm>
          </xdr:grpSpPr>
          <xdr:grpSp>
            <xdr:nvGrpSpPr>
              <xdr:cNvPr id="23" name="Skupina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GrpSpPr/>
            </xdr:nvGrpSpPr>
            <xdr:grpSpPr>
              <a:xfrm>
                <a:off x="6163236" y="2398061"/>
                <a:ext cx="6317571" cy="8451720"/>
                <a:chOff x="0" y="2915210"/>
                <a:chExt cx="5073549" cy="7286463"/>
              </a:xfrm>
            </xdr:grpSpPr>
            <xdr:grpSp>
              <xdr:nvGrpSpPr>
                <xdr:cNvPr id="10" name="Skupina 9">
                  <a:extLst>
                    <a:ext uri="{FF2B5EF4-FFF2-40B4-BE49-F238E27FC236}">
                      <a16:creationId xmlns:a16="http://schemas.microsoft.com/office/drawing/2014/main" id="{00000000-0008-0000-0000-00000A000000}"/>
                    </a:ext>
                  </a:extLst>
                </xdr:cNvPr>
                <xdr:cNvGrpSpPr/>
              </xdr:nvGrpSpPr>
              <xdr:grpSpPr>
                <a:xfrm>
                  <a:off x="0" y="2915210"/>
                  <a:ext cx="5073549" cy="7286463"/>
                  <a:chOff x="1638300" y="9324975"/>
                  <a:chExt cx="5114017" cy="7286463"/>
                </a:xfrm>
              </xdr:grpSpPr>
              <xdr:pic>
                <xdr:nvPicPr>
                  <xdr:cNvPr id="8" name="Obrázek 7">
                    <a:extLst>
                      <a:ext uri="{FF2B5EF4-FFF2-40B4-BE49-F238E27FC236}">
                        <a16:creationId xmlns:a16="http://schemas.microsoft.com/office/drawing/2014/main" id="{00000000-0008-0000-0000-000008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 rotWithShape="1">
                  <a:blip xmlns:r="http://schemas.openxmlformats.org/officeDocument/2006/relationships" r:embed="rId14"/>
                  <a:srcRect b="14922"/>
                  <a:stretch/>
                </xdr:blipFill>
                <xdr:spPr>
                  <a:xfrm>
                    <a:off x="1638300" y="9324975"/>
                    <a:ext cx="5097936" cy="4086560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9" name="Obrázek 8">
                    <a:extLst>
                      <a:ext uri="{FF2B5EF4-FFF2-40B4-BE49-F238E27FC236}">
                        <a16:creationId xmlns:a16="http://schemas.microsoft.com/office/drawing/2014/main" id="{00000000-0008-0000-0000-000009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 rotWithShape="1">
                  <a:blip xmlns:r="http://schemas.openxmlformats.org/officeDocument/2006/relationships" r:embed="rId15"/>
                  <a:srcRect t="20744" b="121"/>
                  <a:stretch/>
                </xdr:blipFill>
                <xdr:spPr>
                  <a:xfrm>
                    <a:off x="1694543" y="13440518"/>
                    <a:ext cx="5057774" cy="3170920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</xdr:grpSp>
            <xdr:sp macro="" textlink="">
              <xdr:nvSpPr>
                <xdr:cNvPr id="13" name="TextovéPole 12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SpPr txBox="1"/>
              </xdr:nvSpPr>
              <xdr:spPr>
                <a:xfrm>
                  <a:off x="2684056" y="4599524"/>
                  <a:ext cx="522259" cy="50167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III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grpSp>
            <xdr:nvGrpSpPr>
              <xdr:cNvPr id="43" name="Skupina 42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GrpSpPr/>
            </xdr:nvGrpSpPr>
            <xdr:grpSpPr>
              <a:xfrm>
                <a:off x="6208060" y="10888551"/>
                <a:ext cx="6186627" cy="6256448"/>
                <a:chOff x="1602441" y="9297317"/>
                <a:chExt cx="6186627" cy="6256448"/>
              </a:xfrm>
            </xdr:grpSpPr>
            <xdr:grpSp>
              <xdr:nvGrpSpPr>
                <xdr:cNvPr id="39" name="Skupina 38">
                  <a:extLst>
                    <a:ext uri="{FF2B5EF4-FFF2-40B4-BE49-F238E27FC236}">
                      <a16:creationId xmlns:a16="http://schemas.microsoft.com/office/drawing/2014/main" id="{00000000-0008-0000-0000-000027000000}"/>
                    </a:ext>
                  </a:extLst>
                </xdr:cNvPr>
                <xdr:cNvGrpSpPr/>
              </xdr:nvGrpSpPr>
              <xdr:grpSpPr>
                <a:xfrm>
                  <a:off x="2001584" y="9297317"/>
                  <a:ext cx="5529885" cy="3858391"/>
                  <a:chOff x="320585" y="9758525"/>
                  <a:chExt cx="7161905" cy="5430568"/>
                </a:xfrm>
              </xdr:grpSpPr>
              <xdr:pic>
                <xdr:nvPicPr>
                  <xdr:cNvPr id="38" name="Obrázek 37">
                    <a:extLst>
                      <a:ext uri="{FF2B5EF4-FFF2-40B4-BE49-F238E27FC236}">
                        <a16:creationId xmlns:a16="http://schemas.microsoft.com/office/drawing/2014/main" id="{00000000-0008-0000-0000-000026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6"/>
                  <a:stretch>
                    <a:fillRect/>
                  </a:stretch>
                </xdr:blipFill>
                <xdr:spPr>
                  <a:xfrm>
                    <a:off x="384082" y="13484331"/>
                    <a:ext cx="6914286" cy="1704762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37" name="Obrázek 36">
                    <a:extLst>
                      <a:ext uri="{FF2B5EF4-FFF2-40B4-BE49-F238E27FC236}">
                        <a16:creationId xmlns:a16="http://schemas.microsoft.com/office/drawing/2014/main" id="{00000000-0008-0000-0000-000025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7"/>
                  <a:stretch>
                    <a:fillRect/>
                  </a:stretch>
                </xdr:blipFill>
                <xdr:spPr>
                  <a:xfrm>
                    <a:off x="320585" y="9758525"/>
                    <a:ext cx="7161905" cy="3752381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</xdr:grpSp>
            <xdr:grpSp>
              <xdr:nvGrpSpPr>
                <xdr:cNvPr id="42" name="Skupina 41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GrpSpPr/>
              </xdr:nvGrpSpPr>
              <xdr:grpSpPr>
                <a:xfrm>
                  <a:off x="1602441" y="13178118"/>
                  <a:ext cx="6186627" cy="2375647"/>
                  <a:chOff x="990065" y="8967122"/>
                  <a:chExt cx="9350268" cy="3590476"/>
                </a:xfrm>
              </xdr:grpSpPr>
              <xdr:pic>
                <xdr:nvPicPr>
                  <xdr:cNvPr id="40" name="Obrázek 39">
                    <a:extLst>
                      <a:ext uri="{FF2B5EF4-FFF2-40B4-BE49-F238E27FC236}">
                        <a16:creationId xmlns:a16="http://schemas.microsoft.com/office/drawing/2014/main" id="{00000000-0008-0000-0000-000028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/>
                  <a:stretch>
                    <a:fillRect/>
                  </a:stretch>
                </xdr:blipFill>
                <xdr:spPr>
                  <a:xfrm>
                    <a:off x="1007000" y="8967122"/>
                    <a:ext cx="9333333" cy="3590476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41" name="Obdélník 40">
                    <a:extLst>
                      <a:ext uri="{FF2B5EF4-FFF2-40B4-BE49-F238E27FC236}">
                        <a16:creationId xmlns:a16="http://schemas.microsoft.com/office/drawing/2014/main" id="{00000000-0008-0000-0000-000029000000}"/>
                      </a:ext>
                    </a:extLst>
                  </xdr:cNvPr>
                  <xdr:cNvSpPr/>
                </xdr:nvSpPr>
                <xdr:spPr>
                  <a:xfrm>
                    <a:off x="990065" y="9000738"/>
                    <a:ext cx="7877736" cy="257737"/>
                  </a:xfrm>
                  <a:prstGeom prst="rect">
                    <a:avLst/>
                  </a:prstGeom>
                  <a:noFill/>
                  <a:ln w="28575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>
                      <a:ln>
                        <a:solidFill>
                          <a:schemeClr val="tx1"/>
                        </a:solidFill>
                      </a:ln>
                    </a:endParaRPr>
                  </a:p>
                </xdr:txBody>
              </xdr:sp>
            </xdr:grpSp>
          </xdr:grpSp>
        </xdr:grpSp>
        <xdr:sp macro="" textlink="">
          <xdr:nvSpPr>
            <xdr:cNvPr id="50" name="TextovéPole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10410265" y="15060705"/>
              <a:ext cx="1680882" cy="19610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Q16,Q26</a:t>
              </a:r>
              <a:r>
                <a:rPr lang="en-GB" sz="1100" baseline="0"/>
                <a:t> are for general direction non-zero. If non-zero, there is coupling between tension and shear. for 0 and 90 angle with respect to material coor system those are zeros</a:t>
              </a:r>
              <a:endParaRPr lang="cs-CZ" sz="1100"/>
            </a:p>
          </xdr:txBody>
        </xdr:sp>
      </xdr:grpSp>
      <xdr:sp macro="" textlink="">
        <xdr:nvSpPr>
          <xdr:cNvPr id="110" name="Obdélník 109">
            <a:extLst>
              <a:ext uri="{FF2B5EF4-FFF2-40B4-BE49-F238E27FC236}">
                <a16:creationId xmlns:a16="http://schemas.microsoft.com/office/drawing/2014/main" id="{AD2FF0ED-961D-45D1-88FC-68B80115049D}"/>
              </a:ext>
            </a:extLst>
          </xdr:cNvPr>
          <xdr:cNvSpPr/>
        </xdr:nvSpPr>
        <xdr:spPr>
          <a:xfrm>
            <a:off x="6232071" y="2619994"/>
            <a:ext cx="6667499" cy="1479714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22</xdr:col>
      <xdr:colOff>217714</xdr:colOff>
      <xdr:row>0</xdr:row>
      <xdr:rowOff>13606</xdr:rowOff>
    </xdr:from>
    <xdr:to>
      <xdr:col>33</xdr:col>
      <xdr:colOff>285750</xdr:colOff>
      <xdr:row>40</xdr:row>
      <xdr:rowOff>13606</xdr:rowOff>
    </xdr:to>
    <xdr:grpSp>
      <xdr:nvGrpSpPr>
        <xdr:cNvPr id="81" name="Skupina 80">
          <a:extLst>
            <a:ext uri="{FF2B5EF4-FFF2-40B4-BE49-F238E27FC236}">
              <a16:creationId xmlns:a16="http://schemas.microsoft.com/office/drawing/2014/main" id="{24BD83C0-2237-402A-8DDA-5ADD86E00FF2}"/>
            </a:ext>
          </a:extLst>
        </xdr:cNvPr>
        <xdr:cNvGrpSpPr/>
      </xdr:nvGrpSpPr>
      <xdr:grpSpPr>
        <a:xfrm>
          <a:off x="13628914" y="13606"/>
          <a:ext cx="6878411" cy="7753350"/>
          <a:chOff x="13076464" y="13606"/>
          <a:chExt cx="6912429" cy="7728857"/>
        </a:xfrm>
      </xdr:grpSpPr>
      <xdr:grpSp>
        <xdr:nvGrpSpPr>
          <xdr:cNvPr id="34" name="Skupina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13116484" y="56029"/>
            <a:ext cx="6780802" cy="7579981"/>
            <a:chOff x="12909176" y="44823"/>
            <a:chExt cx="6704762" cy="7471124"/>
          </a:xfrm>
        </xdr:grpSpPr>
        <xdr:grpSp>
          <xdr:nvGrpSpPr>
            <xdr:cNvPr id="31" name="Skupina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GrpSpPr/>
          </xdr:nvGrpSpPr>
          <xdr:grpSpPr>
            <a:xfrm>
              <a:off x="12909176" y="44823"/>
              <a:ext cx="6704762" cy="7471124"/>
              <a:chOff x="10656795" y="8180294"/>
              <a:chExt cx="6704762" cy="7449108"/>
            </a:xfrm>
          </xdr:grpSpPr>
          <xdr:grpSp>
            <xdr:nvGrpSpPr>
              <xdr:cNvPr id="29" name="Skupina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GrpSpPr/>
            </xdr:nvGrpSpPr>
            <xdr:grpSpPr>
              <a:xfrm>
                <a:off x="10656795" y="8180294"/>
                <a:ext cx="6704762" cy="4257526"/>
                <a:chOff x="10656795" y="8180294"/>
                <a:chExt cx="6704762" cy="4257526"/>
              </a:xfrm>
            </xdr:grpSpPr>
            <xdr:grpSp>
              <xdr:nvGrpSpPr>
                <xdr:cNvPr id="28" name="Skupina 27">
                  <a:extLst>
                    <a:ext uri="{FF2B5EF4-FFF2-40B4-BE49-F238E27FC236}">
                      <a16:creationId xmlns:a16="http://schemas.microsoft.com/office/drawing/2014/main" id="{00000000-0008-0000-0000-00001C000000}"/>
                    </a:ext>
                  </a:extLst>
                </xdr:cNvPr>
                <xdr:cNvGrpSpPr/>
              </xdr:nvGrpSpPr>
              <xdr:grpSpPr>
                <a:xfrm>
                  <a:off x="10656795" y="8180294"/>
                  <a:ext cx="6704762" cy="4257526"/>
                  <a:chOff x="12102353" y="9356912"/>
                  <a:chExt cx="6704762" cy="4257526"/>
                </a:xfrm>
              </xdr:grpSpPr>
              <xdr:pic>
                <xdr:nvPicPr>
                  <xdr:cNvPr id="26" name="Obrázek 25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9"/>
                  <a:stretch>
                    <a:fillRect/>
                  </a:stretch>
                </xdr:blipFill>
                <xdr:spPr>
                  <a:xfrm>
                    <a:off x="12102353" y="9356912"/>
                    <a:ext cx="6704762" cy="1019048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27" name="Obrázek 26">
                    <a:extLst>
                      <a:ext uri="{FF2B5EF4-FFF2-40B4-BE49-F238E27FC236}">
                        <a16:creationId xmlns:a16="http://schemas.microsoft.com/office/drawing/2014/main" id="{00000000-0008-0000-0000-00001B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0"/>
                  <a:stretch>
                    <a:fillRect/>
                  </a:stretch>
                </xdr:blipFill>
                <xdr:spPr>
                  <a:xfrm>
                    <a:off x="12102353" y="10309676"/>
                    <a:ext cx="6685714" cy="3304762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</xdr:grpSp>
            <xdr:sp macro="" textlink="">
              <xdr:nvSpPr>
                <xdr:cNvPr id="12" name="TextovéPole 11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SpPr txBox="1"/>
              </xdr:nvSpPr>
              <xdr:spPr>
                <a:xfrm>
                  <a:off x="15201901" y="9442076"/>
                  <a:ext cx="409728" cy="50167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II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pic>
            <xdr:nvPicPr>
              <xdr:cNvPr id="30" name="Obrázek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/>
              <a:stretch>
                <a:fillRect/>
              </a:stretch>
            </xdr:blipFill>
            <xdr:spPr>
              <a:xfrm>
                <a:off x="10656796" y="12438926"/>
                <a:ext cx="6209524" cy="3190476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sp macro="" textlink="">
          <xdr:nvSpPr>
            <xdr:cNvPr id="32" name="TextovéPol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7201029" y="5113613"/>
              <a:ext cx="1277470" cy="503159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Note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sp macro="" textlink="">
        <xdr:nvSpPr>
          <xdr:cNvPr id="111" name="Obdélník 110">
            <a:extLst>
              <a:ext uri="{FF2B5EF4-FFF2-40B4-BE49-F238E27FC236}">
                <a16:creationId xmlns:a16="http://schemas.microsoft.com/office/drawing/2014/main" id="{01BA0E25-59D0-4262-8516-BC159118D2E9}"/>
              </a:ext>
            </a:extLst>
          </xdr:cNvPr>
          <xdr:cNvSpPr/>
        </xdr:nvSpPr>
        <xdr:spPr>
          <a:xfrm>
            <a:off x="13076464" y="13606"/>
            <a:ext cx="6912429" cy="772885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22</xdr:col>
      <xdr:colOff>312965</xdr:colOff>
      <xdr:row>40</xdr:row>
      <xdr:rowOff>54429</xdr:rowOff>
    </xdr:from>
    <xdr:to>
      <xdr:col>37</xdr:col>
      <xdr:colOff>517071</xdr:colOff>
      <xdr:row>92</xdr:row>
      <xdr:rowOff>95250</xdr:rowOff>
    </xdr:to>
    <xdr:grpSp>
      <xdr:nvGrpSpPr>
        <xdr:cNvPr id="82" name="Skupina 81">
          <a:extLst>
            <a:ext uri="{FF2B5EF4-FFF2-40B4-BE49-F238E27FC236}">
              <a16:creationId xmlns:a16="http://schemas.microsoft.com/office/drawing/2014/main" id="{54293158-E6C8-4DD2-A34E-1D5D137A0584}"/>
            </a:ext>
          </a:extLst>
        </xdr:cNvPr>
        <xdr:cNvGrpSpPr/>
      </xdr:nvGrpSpPr>
      <xdr:grpSpPr>
        <a:xfrm>
          <a:off x="13724165" y="7807779"/>
          <a:ext cx="9452881" cy="9946821"/>
          <a:chOff x="13035644" y="7810501"/>
          <a:chExt cx="9497785" cy="9974035"/>
        </a:xfrm>
      </xdr:grpSpPr>
      <xdr:grpSp>
        <xdr:nvGrpSpPr>
          <xdr:cNvPr id="18" name="Skupina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13049249" y="7863329"/>
            <a:ext cx="9378847" cy="9849932"/>
            <a:chOff x="12886765" y="7720855"/>
            <a:chExt cx="9273991" cy="9845130"/>
          </a:xfrm>
        </xdr:grpSpPr>
        <xdr:pic>
          <xdr:nvPicPr>
            <xdr:cNvPr id="6" name="Obrázek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9168786" y="11810999"/>
              <a:ext cx="2991970" cy="188645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25" name="Skupina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12886765" y="7720855"/>
              <a:ext cx="6275295" cy="9845130"/>
              <a:chOff x="5143500" y="2566147"/>
              <a:chExt cx="5301981" cy="8444394"/>
            </a:xfrm>
          </xdr:grpSpPr>
          <xdr:grpSp>
            <xdr:nvGrpSpPr>
              <xdr:cNvPr id="24" name="Skupina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5143500" y="2566147"/>
                <a:ext cx="5301981" cy="8444394"/>
                <a:chOff x="5143500" y="2566147"/>
                <a:chExt cx="5301981" cy="8444394"/>
              </a:xfrm>
            </xdr:grpSpPr>
            <xdr:pic>
              <xdr:nvPicPr>
                <xdr:cNvPr id="4" name="Obrázek 3">
                  <a:extLst>
                    <a:ext uri="{FF2B5EF4-FFF2-40B4-BE49-F238E27FC236}">
                      <a16:creationId xmlns:a16="http://schemas.microsoft.com/office/drawing/2014/main" id="{00000000-0008-0000-0000-000004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3"/>
                <a:stretch>
                  <a:fillRect/>
                </a:stretch>
              </xdr:blipFill>
              <xdr:spPr>
                <a:xfrm>
                  <a:off x="5161432" y="2566147"/>
                  <a:ext cx="5284049" cy="5188324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5" name="Obrázek 4">
                  <a:extLst>
                    <a:ext uri="{FF2B5EF4-FFF2-40B4-BE49-F238E27FC236}">
                      <a16:creationId xmlns:a16="http://schemas.microsoft.com/office/drawing/2014/main" id="{00000000-0008-0000-0000-000005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4"/>
                <a:stretch>
                  <a:fillRect/>
                </a:stretch>
              </xdr:blipFill>
              <xdr:spPr>
                <a:xfrm>
                  <a:off x="5143500" y="7743266"/>
                  <a:ext cx="5289176" cy="3267275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5" name="TextovéPole 14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SpPr txBox="1"/>
            </xdr:nvSpPr>
            <xdr:spPr>
              <a:xfrm>
                <a:off x="8173570" y="3086101"/>
                <a:ext cx="555601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IV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112" name="Obdélník 111">
            <a:extLst>
              <a:ext uri="{FF2B5EF4-FFF2-40B4-BE49-F238E27FC236}">
                <a16:creationId xmlns:a16="http://schemas.microsoft.com/office/drawing/2014/main" id="{F08F531E-946F-45B5-B011-2A4EB21B3338}"/>
              </a:ext>
            </a:extLst>
          </xdr:cNvPr>
          <xdr:cNvSpPr/>
        </xdr:nvSpPr>
        <xdr:spPr>
          <a:xfrm>
            <a:off x="13035644" y="7810501"/>
            <a:ext cx="9497785" cy="997403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4</xdr:col>
      <xdr:colOff>183079</xdr:colOff>
      <xdr:row>91</xdr:row>
      <xdr:rowOff>74222</xdr:rowOff>
    </xdr:from>
    <xdr:to>
      <xdr:col>15</xdr:col>
      <xdr:colOff>74221</xdr:colOff>
      <xdr:row>148</xdr:row>
      <xdr:rowOff>60614</xdr:rowOff>
    </xdr:to>
    <xdr:grpSp>
      <xdr:nvGrpSpPr>
        <xdr:cNvPr id="89" name="Skupina 88">
          <a:extLst>
            <a:ext uri="{FF2B5EF4-FFF2-40B4-BE49-F238E27FC236}">
              <a16:creationId xmlns:a16="http://schemas.microsoft.com/office/drawing/2014/main" id="{618B75AE-05F6-4A77-94AC-54A092254828}"/>
            </a:ext>
          </a:extLst>
        </xdr:cNvPr>
        <xdr:cNvGrpSpPr/>
      </xdr:nvGrpSpPr>
      <xdr:grpSpPr>
        <a:xfrm>
          <a:off x="2621479" y="17543072"/>
          <a:ext cx="6596742" cy="10844892"/>
          <a:chOff x="6340929" y="17389929"/>
          <a:chExt cx="6626678" cy="10844892"/>
        </a:xfrm>
      </xdr:grpSpPr>
      <xdr:grpSp>
        <xdr:nvGrpSpPr>
          <xdr:cNvPr id="33" name="Skupina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6448185" y="17471571"/>
            <a:ext cx="6410564" cy="10655710"/>
            <a:chOff x="6163235" y="12718677"/>
            <a:chExt cx="6331323" cy="10655710"/>
          </a:xfrm>
        </xdr:grpSpPr>
        <xdr:pic>
          <xdr:nvPicPr>
            <xdr:cNvPr id="35" name="Obrázek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163235" y="16651940"/>
              <a:ext cx="6331323" cy="672244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21" name="Skupina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/>
          </xdr:nvGrpSpPr>
          <xdr:grpSpPr>
            <a:xfrm>
              <a:off x="6185647" y="12718677"/>
              <a:ext cx="6252881" cy="3978088"/>
              <a:chOff x="12752295" y="19498236"/>
              <a:chExt cx="5228571" cy="3276190"/>
            </a:xfrm>
          </xdr:grpSpPr>
          <xdr:pic>
            <xdr:nvPicPr>
              <xdr:cNvPr id="19" name="Obrázek 18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6"/>
              <a:stretch>
                <a:fillRect/>
              </a:stretch>
            </xdr:blipFill>
            <xdr:spPr>
              <a:xfrm>
                <a:off x="12752295" y="19498236"/>
                <a:ext cx="5228571" cy="3276190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17" name="TextovéPole 16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 txBox="1"/>
            </xdr:nvSpPr>
            <xdr:spPr>
              <a:xfrm>
                <a:off x="13386548" y="20087662"/>
                <a:ext cx="443070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V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114" name="Obdélník 113">
            <a:extLst>
              <a:ext uri="{FF2B5EF4-FFF2-40B4-BE49-F238E27FC236}">
                <a16:creationId xmlns:a16="http://schemas.microsoft.com/office/drawing/2014/main" id="{3DF9F0A6-61A4-413E-ACD2-285FAF0F951C}"/>
              </a:ext>
            </a:extLst>
          </xdr:cNvPr>
          <xdr:cNvSpPr/>
        </xdr:nvSpPr>
        <xdr:spPr>
          <a:xfrm>
            <a:off x="6340929" y="17389929"/>
            <a:ext cx="6626678" cy="10844892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19</xdr:col>
      <xdr:colOff>506556</xdr:colOff>
      <xdr:row>93</xdr:row>
      <xdr:rowOff>24246</xdr:rowOff>
    </xdr:from>
    <xdr:to>
      <xdr:col>33</xdr:col>
      <xdr:colOff>456136</xdr:colOff>
      <xdr:row>128</xdr:row>
      <xdr:rowOff>128155</xdr:rowOff>
    </xdr:to>
    <xdr:grpSp>
      <xdr:nvGrpSpPr>
        <xdr:cNvPr id="119" name="Skupina 118">
          <a:extLst>
            <a:ext uri="{FF2B5EF4-FFF2-40B4-BE49-F238E27FC236}">
              <a16:creationId xmlns:a16="http://schemas.microsoft.com/office/drawing/2014/main" id="{5B7EAA2B-A079-4456-89B1-391791B5B124}"/>
            </a:ext>
          </a:extLst>
        </xdr:cNvPr>
        <xdr:cNvGrpSpPr/>
      </xdr:nvGrpSpPr>
      <xdr:grpSpPr>
        <a:xfrm>
          <a:off x="12088956" y="17874096"/>
          <a:ext cx="8588755" cy="6771409"/>
          <a:chOff x="12136581" y="17797896"/>
          <a:chExt cx="8588755" cy="6771409"/>
        </a:xfrm>
      </xdr:grpSpPr>
      <xdr:grpSp>
        <xdr:nvGrpSpPr>
          <xdr:cNvPr id="117" name="Skupina 116">
            <a:extLst>
              <a:ext uri="{FF2B5EF4-FFF2-40B4-BE49-F238E27FC236}">
                <a16:creationId xmlns:a16="http://schemas.microsoft.com/office/drawing/2014/main" id="{A787BD32-1616-4AA2-B5BD-0B0A6517CBBC}"/>
              </a:ext>
            </a:extLst>
          </xdr:cNvPr>
          <xdr:cNvGrpSpPr/>
        </xdr:nvGrpSpPr>
        <xdr:grpSpPr>
          <a:xfrm>
            <a:off x="12136581" y="17797896"/>
            <a:ext cx="8588755" cy="6771409"/>
            <a:chOff x="12070772" y="17803091"/>
            <a:chExt cx="8539398" cy="6771409"/>
          </a:xfrm>
        </xdr:grpSpPr>
        <xdr:grpSp>
          <xdr:nvGrpSpPr>
            <xdr:cNvPr id="115" name="Skupina 114">
              <a:extLst>
                <a:ext uri="{FF2B5EF4-FFF2-40B4-BE49-F238E27FC236}">
                  <a16:creationId xmlns:a16="http://schemas.microsoft.com/office/drawing/2014/main" id="{D35736E9-6288-43AE-A5E0-63BADE4777AF}"/>
                </a:ext>
              </a:extLst>
            </xdr:cNvPr>
            <xdr:cNvGrpSpPr/>
          </xdr:nvGrpSpPr>
          <xdr:grpSpPr>
            <a:xfrm>
              <a:off x="12105408" y="17838964"/>
              <a:ext cx="8504762" cy="6691728"/>
              <a:chOff x="12105408" y="17838964"/>
              <a:chExt cx="8504762" cy="6691728"/>
            </a:xfrm>
          </xdr:grpSpPr>
          <xdr:grpSp>
            <xdr:nvGrpSpPr>
              <xdr:cNvPr id="88" name="Skupina 87">
                <a:extLst>
                  <a:ext uri="{FF2B5EF4-FFF2-40B4-BE49-F238E27FC236}">
                    <a16:creationId xmlns:a16="http://schemas.microsoft.com/office/drawing/2014/main" id="{E5717014-038C-49C1-908D-E7E4F7D959D8}"/>
                  </a:ext>
                </a:extLst>
              </xdr:cNvPr>
              <xdr:cNvGrpSpPr/>
            </xdr:nvGrpSpPr>
            <xdr:grpSpPr>
              <a:xfrm>
                <a:off x="12768448" y="17838964"/>
                <a:ext cx="6969329" cy="2612571"/>
                <a:chOff x="12899571" y="18083893"/>
                <a:chExt cx="7048500" cy="2612571"/>
              </a:xfrm>
            </xdr:grpSpPr>
            <xdr:grpSp>
              <xdr:nvGrpSpPr>
                <xdr:cNvPr id="49" name="Skupina 48">
                  <a:extLst>
                    <a:ext uri="{FF2B5EF4-FFF2-40B4-BE49-F238E27FC236}">
                      <a16:creationId xmlns:a16="http://schemas.microsoft.com/office/drawing/2014/main" id="{00000000-0008-0000-0000-000031000000}"/>
                    </a:ext>
                  </a:extLst>
                </xdr:cNvPr>
                <xdr:cNvGrpSpPr/>
              </xdr:nvGrpSpPr>
              <xdr:grpSpPr>
                <a:xfrm>
                  <a:off x="13026838" y="18214521"/>
                  <a:ext cx="6837945" cy="2360747"/>
                  <a:chOff x="12875559" y="18100862"/>
                  <a:chExt cx="6761905" cy="2360747"/>
                </a:xfrm>
              </xdr:grpSpPr>
              <xdr:pic>
                <xdr:nvPicPr>
                  <xdr:cNvPr id="47" name="Obrázek 46">
                    <a:extLst>
                      <a:ext uri="{FF2B5EF4-FFF2-40B4-BE49-F238E27FC236}">
                        <a16:creationId xmlns:a16="http://schemas.microsoft.com/office/drawing/2014/main" id="{00000000-0008-0000-0000-00002F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 rotWithShape="1">
                  <a:blip xmlns:r="http://schemas.openxmlformats.org/officeDocument/2006/relationships" r:embed="rId27"/>
                  <a:srcRect t="11472"/>
                  <a:stretch/>
                </xdr:blipFill>
                <xdr:spPr>
                  <a:xfrm>
                    <a:off x="12875559" y="18100862"/>
                    <a:ext cx="6761905" cy="2360747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48" name="Obrázek 47">
                    <a:extLst>
                      <a:ext uri="{FF2B5EF4-FFF2-40B4-BE49-F238E27FC236}">
                        <a16:creationId xmlns:a16="http://schemas.microsoft.com/office/drawing/2014/main" id="{00000000-0008-0000-0000-000030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8"/>
                  <a:stretch>
                    <a:fillRect/>
                  </a:stretch>
                </xdr:blipFill>
                <xdr:spPr>
                  <a:xfrm>
                    <a:off x="15486529" y="19341353"/>
                    <a:ext cx="1933333" cy="657143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14" name="TextovéPole 13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 txBox="1"/>
                </xdr:nvSpPr>
                <xdr:spPr>
                  <a:xfrm>
                    <a:off x="17871141" y="19114992"/>
                    <a:ext cx="555601" cy="50167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GB" sz="2800" b="1">
                        <a:solidFill>
                          <a:srgbClr val="FF0000"/>
                        </a:solidFill>
                        <a:latin typeface="Centaur" panose="02030504050205020304" pitchFamily="18" charset="0"/>
                      </a:rPr>
                      <a:t>VI</a:t>
                    </a:r>
                    <a:endParaRPr lang="cs-CZ" sz="2800" b="1">
                      <a:solidFill>
                        <a:srgbClr val="FF0000"/>
                      </a:solidFill>
                      <a:latin typeface="Centaur" panose="02030504050205020304" pitchFamily="18" charset="0"/>
                    </a:endParaRPr>
                  </a:p>
                </xdr:txBody>
              </xdr:sp>
            </xdr:grpSp>
            <xdr:sp macro="" textlink="">
              <xdr:nvSpPr>
                <xdr:cNvPr id="113" name="Obdélník 112">
                  <a:extLst>
                    <a:ext uri="{FF2B5EF4-FFF2-40B4-BE49-F238E27FC236}">
                      <a16:creationId xmlns:a16="http://schemas.microsoft.com/office/drawing/2014/main" id="{202112B7-61C8-4F88-884C-624C28CA415D}"/>
                    </a:ext>
                  </a:extLst>
                </xdr:cNvPr>
                <xdr:cNvSpPr/>
              </xdr:nvSpPr>
              <xdr:spPr>
                <a:xfrm>
                  <a:off x="12899571" y="18083893"/>
                  <a:ext cx="7048500" cy="2612571"/>
                </a:xfrm>
                <a:prstGeom prst="rect">
                  <a:avLst/>
                </a:prstGeom>
                <a:noFill/>
                <a:ln w="2857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  <xdr:pic>
            <xdr:nvPicPr>
              <xdr:cNvPr id="53" name="Obrázek 52">
                <a:extLst>
                  <a:ext uri="{FF2B5EF4-FFF2-40B4-BE49-F238E27FC236}">
                    <a16:creationId xmlns:a16="http://schemas.microsoft.com/office/drawing/2014/main" id="{BD874DAA-A1A8-4D21-8B02-8933B1AB099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9"/>
              <a:stretch>
                <a:fillRect/>
              </a:stretch>
            </xdr:blipFill>
            <xdr:spPr>
              <a:xfrm>
                <a:off x="12105408" y="20435454"/>
                <a:ext cx="8504762" cy="4095238"/>
              </a:xfrm>
              <a:prstGeom prst="rect">
                <a:avLst/>
              </a:prstGeom>
              <a:ln w="28575">
                <a:solidFill>
                  <a:schemeClr val="tx1"/>
                </a:solidFill>
              </a:ln>
            </xdr:spPr>
          </xdr:pic>
        </xdr:grpSp>
        <xdr:sp macro="" textlink="">
          <xdr:nvSpPr>
            <xdr:cNvPr id="116" name="Obdélník 115">
              <a:extLst>
                <a:ext uri="{FF2B5EF4-FFF2-40B4-BE49-F238E27FC236}">
                  <a16:creationId xmlns:a16="http://schemas.microsoft.com/office/drawing/2014/main" id="{14FA3ACB-09E1-421D-8BC4-1761C2729648}"/>
                </a:ext>
              </a:extLst>
            </xdr:cNvPr>
            <xdr:cNvSpPr/>
          </xdr:nvSpPr>
          <xdr:spPr>
            <a:xfrm>
              <a:off x="12070772" y="17803091"/>
              <a:ext cx="8485909" cy="6771409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cs-CZ" sz="1100"/>
            </a:p>
          </xdr:txBody>
        </xdr:sp>
      </xdr:grpSp>
      <xdr:sp macro="" textlink="">
        <xdr:nvSpPr>
          <xdr:cNvPr id="118" name="TextovéPole 117">
            <a:extLst>
              <a:ext uri="{FF2B5EF4-FFF2-40B4-BE49-F238E27FC236}">
                <a16:creationId xmlns:a16="http://schemas.microsoft.com/office/drawing/2014/main" id="{897796F8-00D6-4C84-9F60-A52B9B145517}"/>
              </a:ext>
            </a:extLst>
          </xdr:cNvPr>
          <xdr:cNvSpPr txBox="1"/>
        </xdr:nvSpPr>
        <xdr:spPr>
          <a:xfrm>
            <a:off x="15517091" y="21469350"/>
            <a:ext cx="1961283" cy="619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500"/>
              <a:t>Force</a:t>
            </a:r>
            <a:r>
              <a:rPr lang="en-GB" sz="1500" baseline="0"/>
              <a:t> [N/mm], Moment [N*mm/mm]</a:t>
            </a:r>
            <a:endParaRPr lang="cs-CZ" sz="15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401951</xdr:colOff>
      <xdr:row>0</xdr:row>
      <xdr:rowOff>138367</xdr:rowOff>
    </xdr:from>
    <xdr:to>
      <xdr:col>28</xdr:col>
      <xdr:colOff>593885</xdr:colOff>
      <xdr:row>21</xdr:row>
      <xdr:rowOff>119582</xdr:rowOff>
    </xdr:to>
    <xdr:grpSp>
      <xdr:nvGrpSpPr>
        <xdr:cNvPr id="8" name="Skupin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4317976" y="138367"/>
          <a:ext cx="5068734" cy="4648465"/>
          <a:chOff x="6626087" y="4265543"/>
          <a:chExt cx="5095238" cy="4634092"/>
        </a:xfrm>
      </xdr:grpSpPr>
      <xdr:pic>
        <xdr:nvPicPr>
          <xdr:cNvPr id="6" name="Obrázek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26087" y="4265543"/>
            <a:ext cx="5095238" cy="181904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7" name="Obrázek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59218" y="6087718"/>
            <a:ext cx="5010978" cy="2811917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13</xdr:col>
      <xdr:colOff>411695</xdr:colOff>
      <xdr:row>0</xdr:row>
      <xdr:rowOff>238126</xdr:rowOff>
    </xdr:from>
    <xdr:to>
      <xdr:col>20</xdr:col>
      <xdr:colOff>367194</xdr:colOff>
      <xdr:row>21</xdr:row>
      <xdr:rowOff>55849</xdr:rowOff>
    </xdr:to>
    <xdr:grpSp>
      <xdr:nvGrpSpPr>
        <xdr:cNvPr id="10" name="Skupin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0060520" y="238126"/>
          <a:ext cx="4222699" cy="4484973"/>
          <a:chOff x="10003930" y="238126"/>
          <a:chExt cx="4191323" cy="4479370"/>
        </a:xfrm>
      </xdr:grpSpPr>
      <xdr:grpSp>
        <xdr:nvGrpSpPr>
          <xdr:cNvPr id="4" name="Skupina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10020859" y="238126"/>
            <a:ext cx="4087347" cy="2390068"/>
            <a:chOff x="3209924" y="2847975"/>
            <a:chExt cx="5275665" cy="2971138"/>
          </a:xfrm>
        </xdr:grpSpPr>
        <xdr:pic>
          <xdr:nvPicPr>
            <xdr:cNvPr id="2" name="Obrázek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9924" y="2871103"/>
              <a:ext cx="5275665" cy="294801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791074" y="2847975"/>
              <a:ext cx="2855616" cy="4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600" b="1" i="0" u="sng">
                  <a:latin typeface="Century" panose="02040604050505020304" pitchFamily="18" charset="0"/>
                </a:rPr>
                <a:t>Stacking order</a:t>
              </a:r>
              <a:endParaRPr lang="cs-CZ" sz="1600" b="1" i="0" u="sng">
                <a:latin typeface="Century" panose="02040604050505020304" pitchFamily="18" charset="0"/>
              </a:endParaRPr>
            </a:p>
          </xdr:txBody>
        </xdr:sp>
      </xdr:grpSp>
      <xdr:pic>
        <xdr:nvPicPr>
          <xdr:cNvPr id="9" name="Obrázek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03930" y="2688925"/>
            <a:ext cx="4191323" cy="2028571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2:AR60"/>
  <sheetViews>
    <sheetView topLeftCell="J92" zoomScaleNormal="100" workbookViewId="0">
      <pane xSplit="204075" topLeftCell="AM1"/>
      <selection activeCell="AJ113" sqref="AJ113"/>
      <selection pane="topRight" activeCell="AM97" sqref="AM97"/>
    </sheetView>
  </sheetViews>
  <sheetFormatPr defaultRowHeight="15" x14ac:dyDescent="0.25"/>
  <cols>
    <col min="30" max="30" width="10.7109375" customWidth="1"/>
    <col min="39" max="39" width="9.140625" style="65"/>
  </cols>
  <sheetData>
    <row r="2" spans="40:44" ht="15.75" thickBot="1" x14ac:dyDescent="0.3"/>
    <row r="3" spans="40:44" ht="16.5" thickTop="1" thickBot="1" x14ac:dyDescent="0.3">
      <c r="AN3" s="71" t="s">
        <v>47</v>
      </c>
      <c r="AO3" s="71"/>
      <c r="AP3" s="71"/>
      <c r="AQ3" s="71"/>
      <c r="AR3" s="71"/>
    </row>
    <row r="4" spans="40:44" ht="16.5" thickTop="1" thickBot="1" x14ac:dyDescent="0.3">
      <c r="AN4" s="71"/>
      <c r="AO4" s="71"/>
      <c r="AP4" s="71"/>
      <c r="AQ4" s="71"/>
      <c r="AR4" s="71"/>
    </row>
    <row r="5" spans="40:44" ht="16.5" thickTop="1" thickBot="1" x14ac:dyDescent="0.3">
      <c r="AN5" s="71"/>
      <c r="AO5" s="71"/>
      <c r="AP5" s="71"/>
      <c r="AQ5" s="71"/>
      <c r="AR5" s="71"/>
    </row>
    <row r="6" spans="40:44" ht="16.5" thickTop="1" thickBot="1" x14ac:dyDescent="0.3">
      <c r="AN6" s="71"/>
      <c r="AO6" s="71"/>
      <c r="AP6" s="71"/>
      <c r="AQ6" s="71"/>
      <c r="AR6" s="71"/>
    </row>
    <row r="7" spans="40:44" ht="16.5" thickTop="1" thickBot="1" x14ac:dyDescent="0.3">
      <c r="AN7" s="71"/>
      <c r="AO7" s="71"/>
      <c r="AP7" s="71"/>
      <c r="AQ7" s="71"/>
      <c r="AR7" s="71"/>
    </row>
    <row r="8" spans="40:44" ht="16.5" thickTop="1" thickBot="1" x14ac:dyDescent="0.3">
      <c r="AN8" s="71"/>
      <c r="AO8" s="71"/>
      <c r="AP8" s="71"/>
      <c r="AQ8" s="71"/>
      <c r="AR8" s="71"/>
    </row>
    <row r="9" spans="40:44" ht="15.75" thickTop="1" x14ac:dyDescent="0.25"/>
    <row r="11" spans="40:44" x14ac:dyDescent="0.25">
      <c r="AN11" t="s">
        <v>50</v>
      </c>
    </row>
    <row r="12" spans="40:44" x14ac:dyDescent="0.25">
      <c r="AN12">
        <v>1</v>
      </c>
      <c r="AO12" t="s">
        <v>55</v>
      </c>
    </row>
    <row r="13" spans="40:44" x14ac:dyDescent="0.25">
      <c r="AN13">
        <v>2</v>
      </c>
      <c r="AO13" t="s">
        <v>56</v>
      </c>
    </row>
    <row r="14" spans="40:44" x14ac:dyDescent="0.25">
      <c r="AN14">
        <v>3</v>
      </c>
      <c r="AO14" t="s">
        <v>57</v>
      </c>
    </row>
    <row r="15" spans="40:44" x14ac:dyDescent="0.25">
      <c r="AN15">
        <v>4</v>
      </c>
      <c r="AO15" t="s">
        <v>58</v>
      </c>
    </row>
    <row r="18" spans="40:41" x14ac:dyDescent="0.25">
      <c r="AN18" t="s">
        <v>51</v>
      </c>
    </row>
    <row r="19" spans="40:41" x14ac:dyDescent="0.25">
      <c r="AN19">
        <v>1</v>
      </c>
      <c r="AO19" s="68" t="s">
        <v>53</v>
      </c>
    </row>
    <row r="20" spans="40:41" x14ac:dyDescent="0.25">
      <c r="AN20">
        <v>2</v>
      </c>
    </row>
    <row r="21" spans="40:41" x14ac:dyDescent="0.25">
      <c r="AN21">
        <v>3</v>
      </c>
    </row>
    <row r="22" spans="40:41" x14ac:dyDescent="0.25">
      <c r="AN22">
        <v>4</v>
      </c>
    </row>
    <row r="23" spans="40:41" x14ac:dyDescent="0.25">
      <c r="AN23">
        <v>5</v>
      </c>
    </row>
    <row r="45" spans="2:10" x14ac:dyDescent="0.25">
      <c r="B45" s="72" t="s">
        <v>48</v>
      </c>
      <c r="C45" s="72"/>
      <c r="D45" s="72"/>
      <c r="E45" s="72"/>
      <c r="F45" s="72"/>
      <c r="G45" s="72"/>
      <c r="H45" s="72"/>
      <c r="I45" s="72"/>
      <c r="J45" s="72"/>
    </row>
    <row r="46" spans="2:10" x14ac:dyDescent="0.25">
      <c r="B46" s="72"/>
      <c r="C46" s="72"/>
      <c r="D46" s="72"/>
      <c r="E46" s="72"/>
      <c r="F46" s="72"/>
      <c r="G46" s="72"/>
      <c r="H46" s="72"/>
      <c r="I46" s="72"/>
      <c r="J46" s="72"/>
    </row>
    <row r="47" spans="2:10" x14ac:dyDescent="0.25">
      <c r="B47" s="72"/>
      <c r="C47" s="72"/>
      <c r="D47" s="72"/>
      <c r="E47" s="72"/>
      <c r="F47" s="72"/>
      <c r="G47" s="72"/>
      <c r="H47" s="72"/>
      <c r="I47" s="72"/>
      <c r="J47" s="72"/>
    </row>
    <row r="48" spans="2:10" x14ac:dyDescent="0.25">
      <c r="B48" s="72"/>
      <c r="C48" s="72"/>
      <c r="D48" s="72"/>
      <c r="E48" s="72"/>
      <c r="F48" s="72"/>
      <c r="G48" s="72"/>
      <c r="H48" s="72"/>
      <c r="I48" s="72"/>
      <c r="J48" s="72"/>
    </row>
    <row r="50" spans="1:10" x14ac:dyDescent="0.25">
      <c r="B50" s="72" t="s">
        <v>49</v>
      </c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B51" s="72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B52" s="72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B53" s="72"/>
      <c r="C53" s="72"/>
      <c r="D53" s="72"/>
      <c r="E53" s="72"/>
      <c r="F53" s="72"/>
      <c r="G53" s="72"/>
      <c r="H53" s="72"/>
      <c r="I53" s="72"/>
      <c r="J53" s="72"/>
    </row>
    <row r="55" spans="1:10" x14ac:dyDescent="0.25">
      <c r="A55" s="73" t="s">
        <v>51</v>
      </c>
      <c r="B55" s="74"/>
      <c r="C55" s="74"/>
      <c r="D55" s="74"/>
      <c r="E55" s="74"/>
      <c r="F55" s="74"/>
      <c r="G55" s="74"/>
      <c r="H55" s="74"/>
      <c r="I55" s="74"/>
      <c r="J55" s="75"/>
    </row>
    <row r="56" spans="1:10" x14ac:dyDescent="0.25">
      <c r="A56" s="66">
        <v>1</v>
      </c>
      <c r="B56" s="67" t="s">
        <v>52</v>
      </c>
      <c r="C56" s="68"/>
      <c r="D56" s="68"/>
      <c r="E56" s="68"/>
      <c r="F56" s="68"/>
      <c r="G56" s="68"/>
      <c r="H56" s="68"/>
      <c r="I56" s="68"/>
      <c r="J56" s="69"/>
    </row>
    <row r="57" spans="1:10" x14ac:dyDescent="0.25">
      <c r="A57" s="66">
        <v>2</v>
      </c>
      <c r="B57" s="68" t="s">
        <v>53</v>
      </c>
      <c r="C57" s="68"/>
      <c r="D57" s="68"/>
      <c r="E57" s="68"/>
      <c r="F57" s="68"/>
      <c r="G57" s="68"/>
      <c r="H57" s="68"/>
      <c r="I57" s="68"/>
      <c r="J57" s="69"/>
    </row>
    <row r="58" spans="1:10" x14ac:dyDescent="0.25">
      <c r="A58" s="66"/>
      <c r="B58" s="68"/>
      <c r="C58" s="68"/>
      <c r="D58" s="68"/>
      <c r="E58" s="68"/>
      <c r="F58" s="68"/>
      <c r="G58" s="68"/>
      <c r="H58" s="68"/>
      <c r="I58" s="68"/>
      <c r="J58" s="69"/>
    </row>
    <row r="59" spans="1:10" x14ac:dyDescent="0.25">
      <c r="A59" s="66"/>
      <c r="B59" s="76" t="s">
        <v>54</v>
      </c>
      <c r="C59" s="76"/>
      <c r="D59" s="76"/>
      <c r="E59" s="76"/>
      <c r="F59" s="76"/>
      <c r="G59" s="76"/>
      <c r="H59" s="76"/>
      <c r="I59" s="76"/>
      <c r="J59" s="77"/>
    </row>
    <row r="60" spans="1:10" x14ac:dyDescent="0.25">
      <c r="A60" s="70"/>
      <c r="B60" s="78"/>
      <c r="C60" s="78"/>
      <c r="D60" s="78"/>
      <c r="E60" s="78"/>
      <c r="F60" s="78"/>
      <c r="G60" s="78"/>
      <c r="H60" s="78"/>
      <c r="I60" s="78"/>
      <c r="J60" s="79"/>
    </row>
  </sheetData>
  <mergeCells count="5">
    <mergeCell ref="AN3:AR8"/>
    <mergeCell ref="B45:J48"/>
    <mergeCell ref="B50:J53"/>
    <mergeCell ref="A55:J55"/>
    <mergeCell ref="B59:J6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M22"/>
  <sheetViews>
    <sheetView tabSelected="1" zoomScaleNormal="100" workbookViewId="0">
      <selection activeCell="F6" sqref="F6"/>
    </sheetView>
  </sheetViews>
  <sheetFormatPr defaultRowHeight="15" x14ac:dyDescent="0.25"/>
  <cols>
    <col min="1" max="1" width="35" customWidth="1"/>
  </cols>
  <sheetData>
    <row r="1" spans="1:13" ht="39.75" customHeight="1" thickTop="1" thickBot="1" x14ac:dyDescent="0.3">
      <c r="A1" s="80" t="s">
        <v>31</v>
      </c>
      <c r="B1" s="81"/>
      <c r="C1" s="81"/>
      <c r="D1" s="81"/>
      <c r="E1" s="81"/>
      <c r="F1" s="81"/>
    </row>
    <row r="2" spans="1:13" ht="16.5" thickTop="1" thickBot="1" x14ac:dyDescent="0.3"/>
    <row r="3" spans="1:13" ht="15.75" thickTop="1" x14ac:dyDescent="0.25">
      <c r="A3" s="22" t="s">
        <v>5</v>
      </c>
      <c r="B3" s="23"/>
      <c r="C3" s="62"/>
      <c r="D3" s="24">
        <v>1</v>
      </c>
      <c r="E3" s="25">
        <v>2</v>
      </c>
      <c r="F3" s="26">
        <v>3</v>
      </c>
      <c r="G3" s="27">
        <v>4</v>
      </c>
      <c r="H3" s="28">
        <v>5</v>
      </c>
      <c r="I3" s="29">
        <v>6</v>
      </c>
      <c r="J3" s="30">
        <v>7</v>
      </c>
      <c r="K3" s="31">
        <v>8</v>
      </c>
      <c r="L3" s="32">
        <v>9</v>
      </c>
      <c r="M3" s="33">
        <v>10</v>
      </c>
    </row>
    <row r="4" spans="1:13" x14ac:dyDescent="0.25">
      <c r="A4" s="34" t="s">
        <v>4</v>
      </c>
      <c r="B4" s="82" t="s">
        <v>37</v>
      </c>
      <c r="C4" s="83"/>
      <c r="D4" s="35" t="s">
        <v>35</v>
      </c>
      <c r="E4" s="36" t="s">
        <v>35</v>
      </c>
      <c r="F4" s="37" t="s">
        <v>35</v>
      </c>
      <c r="G4" s="38" t="s">
        <v>36</v>
      </c>
      <c r="H4" s="39" t="s">
        <v>36</v>
      </c>
      <c r="I4" s="40" t="s">
        <v>36</v>
      </c>
      <c r="J4" s="41" t="s">
        <v>36</v>
      </c>
      <c r="K4" s="42" t="s">
        <v>36</v>
      </c>
      <c r="L4" s="43" t="s">
        <v>36</v>
      </c>
      <c r="M4" s="44" t="s">
        <v>36</v>
      </c>
    </row>
    <row r="5" spans="1:13" ht="15.75" thickBot="1" x14ac:dyDescent="0.3">
      <c r="A5" s="46" t="s">
        <v>39</v>
      </c>
      <c r="B5" s="47" t="s">
        <v>32</v>
      </c>
      <c r="C5" s="60" t="s">
        <v>38</v>
      </c>
      <c r="D5" s="50">
        <v>0</v>
      </c>
      <c r="E5" s="51">
        <v>45</v>
      </c>
      <c r="F5" s="52">
        <v>0</v>
      </c>
      <c r="G5" s="53">
        <v>0</v>
      </c>
      <c r="H5" s="54">
        <v>90</v>
      </c>
      <c r="I5" s="55">
        <v>-45</v>
      </c>
      <c r="J5" s="56">
        <v>0</v>
      </c>
      <c r="K5" s="57">
        <v>0</v>
      </c>
      <c r="L5" s="58">
        <v>0</v>
      </c>
      <c r="M5" s="59">
        <v>0</v>
      </c>
    </row>
    <row r="6" spans="1:13" ht="15.75" thickTop="1" x14ac:dyDescent="0.25">
      <c r="A6" s="34" t="s">
        <v>6</v>
      </c>
      <c r="B6" s="3" t="s">
        <v>0</v>
      </c>
      <c r="C6" s="61" t="s">
        <v>19</v>
      </c>
      <c r="D6" s="4">
        <f>HLOOKUP(D$4,Material_Database!$D$4:$N$16,2,0)</f>
        <v>57450</v>
      </c>
      <c r="E6" s="4">
        <f>HLOOKUP(E$4,Material_Database!$D$4:$N$16,2,0)</f>
        <v>57450</v>
      </c>
      <c r="F6" s="4">
        <f>HLOOKUP(F$4,Material_Database!$D$4:$N$16,2,0)</f>
        <v>57450</v>
      </c>
      <c r="G6" s="4">
        <f>HLOOKUP(G$4,Material_Database!$D$4:$N$16,2,0)</f>
        <v>0</v>
      </c>
      <c r="H6" s="4">
        <f>HLOOKUP(H$4,Material_Database!$D$4:$N$16,2,0)</f>
        <v>0</v>
      </c>
      <c r="I6" s="4">
        <f>HLOOKUP(I$4,Material_Database!$D$4:$N$16,2,0)</f>
        <v>0</v>
      </c>
      <c r="J6" s="4">
        <f>HLOOKUP(J$4,Material_Database!$D$4:$N$16,2,0)</f>
        <v>0</v>
      </c>
      <c r="K6" s="4">
        <f>HLOOKUP(K$4,Material_Database!$D$4:$N$16,2,0)</f>
        <v>0</v>
      </c>
      <c r="L6" s="4">
        <f>HLOOKUP(L$4,Material_Database!$D$4:$N$16,2,0)</f>
        <v>0</v>
      </c>
      <c r="M6" s="45">
        <f>HLOOKUP(M$4,Material_Database!$D$4:$N$16,2,0)</f>
        <v>0</v>
      </c>
    </row>
    <row r="7" spans="1:13" x14ac:dyDescent="0.25">
      <c r="A7" s="34" t="s">
        <v>7</v>
      </c>
      <c r="B7" s="3" t="s">
        <v>1</v>
      </c>
      <c r="C7" s="61" t="s">
        <v>19</v>
      </c>
      <c r="D7" s="4">
        <f>HLOOKUP(D$4,Material_Database!$D$4:$N$16,3,0)</f>
        <v>57450</v>
      </c>
      <c r="E7" s="4">
        <f>HLOOKUP(E$4,Material_Database!$D$4:$N$16,3,0)</f>
        <v>57450</v>
      </c>
      <c r="F7" s="4">
        <f>HLOOKUP(F$4,Material_Database!$D$4:$N$16,3,0)</f>
        <v>57450</v>
      </c>
      <c r="G7" s="4">
        <f>HLOOKUP(G$4,Material_Database!$D$4:$N$16,3,0)</f>
        <v>0</v>
      </c>
      <c r="H7" s="4">
        <f>HLOOKUP(H$4,Material_Database!$D$4:$N$16,3,0)</f>
        <v>0</v>
      </c>
      <c r="I7" s="4">
        <f>HLOOKUP(I$4,Material_Database!$D$4:$N$16,3,0)</f>
        <v>0</v>
      </c>
      <c r="J7" s="4">
        <f>HLOOKUP(J$4,Material_Database!$D$4:$N$16,3,0)</f>
        <v>0</v>
      </c>
      <c r="K7" s="4">
        <f>HLOOKUP(K$4,Material_Database!$D$4:$N$16,3,0)</f>
        <v>0</v>
      </c>
      <c r="L7" s="4">
        <f>HLOOKUP(L$4,Material_Database!$D$4:$N$16,3,0)</f>
        <v>0</v>
      </c>
      <c r="M7" s="45">
        <f>HLOOKUP(M$4,Material_Database!$D$4:$N$16,3,0)</f>
        <v>0</v>
      </c>
    </row>
    <row r="8" spans="1:13" x14ac:dyDescent="0.25">
      <c r="A8" s="34" t="s">
        <v>8</v>
      </c>
      <c r="B8" s="3" t="s">
        <v>2</v>
      </c>
      <c r="C8" s="61" t="s">
        <v>19</v>
      </c>
      <c r="D8" s="4">
        <f>HLOOKUP(D$4,Material_Database!$D$4:$N$16,4,0)</f>
        <v>2630</v>
      </c>
      <c r="E8" s="4">
        <f>HLOOKUP(E$4,Material_Database!$D$4:$N$16,4,0)</f>
        <v>2630</v>
      </c>
      <c r="F8" s="4">
        <f>HLOOKUP(F$4,Material_Database!$D$4:$N$16,4,0)</f>
        <v>2630</v>
      </c>
      <c r="G8" s="4">
        <f>HLOOKUP(G$4,Material_Database!$D$4:$N$16,4,0)</f>
        <v>0</v>
      </c>
      <c r="H8" s="4">
        <f>HLOOKUP(H$4,Material_Database!$D$4:$N$16,4,0)</f>
        <v>0</v>
      </c>
      <c r="I8" s="4">
        <f>HLOOKUP(I$4,Material_Database!$D$4:$N$16,4,0)</f>
        <v>0</v>
      </c>
      <c r="J8" s="4">
        <f>HLOOKUP(J$4,Material_Database!$D$4:$N$16,4,0)</f>
        <v>0</v>
      </c>
      <c r="K8" s="4">
        <f>HLOOKUP(K$4,Material_Database!$D$4:$N$16,4,0)</f>
        <v>0</v>
      </c>
      <c r="L8" s="4">
        <f>HLOOKUP(L$4,Material_Database!$D$4:$N$16,4,0)</f>
        <v>0</v>
      </c>
      <c r="M8" s="45">
        <f>HLOOKUP(M$4,Material_Database!$D$4:$N$16,4,0)</f>
        <v>0</v>
      </c>
    </row>
    <row r="9" spans="1:13" x14ac:dyDescent="0.25">
      <c r="A9" s="34" t="s">
        <v>9</v>
      </c>
      <c r="B9" s="3" t="s">
        <v>3</v>
      </c>
      <c r="C9" s="61" t="s">
        <v>20</v>
      </c>
      <c r="D9" s="4">
        <f>HLOOKUP(D$4,Material_Database!$D$4:$N$16,5,0)</f>
        <v>3.6999999999999998E-2</v>
      </c>
      <c r="E9" s="4">
        <f>HLOOKUP(E$4,Material_Database!$D$4:$N$16,5,0)</f>
        <v>3.6999999999999998E-2</v>
      </c>
      <c r="F9" s="4">
        <f>HLOOKUP(F$4,Material_Database!$D$4:$N$16,5,0)</f>
        <v>3.6999999999999998E-2</v>
      </c>
      <c r="G9" s="4">
        <f>HLOOKUP(G$4,Material_Database!$D$4:$N$16,5,0)</f>
        <v>0</v>
      </c>
      <c r="H9" s="4">
        <f>HLOOKUP(H$4,Material_Database!$D$4:$N$16,5,0)</f>
        <v>0</v>
      </c>
      <c r="I9" s="4">
        <f>HLOOKUP(I$4,Material_Database!$D$4:$N$16,5,0)</f>
        <v>0</v>
      </c>
      <c r="J9" s="4">
        <f>HLOOKUP(J$4,Material_Database!$D$4:$N$16,5,0)</f>
        <v>0</v>
      </c>
      <c r="K9" s="4">
        <f>HLOOKUP(K$4,Material_Database!$D$4:$N$16,5,0)</f>
        <v>0</v>
      </c>
      <c r="L9" s="4">
        <f>HLOOKUP(L$4,Material_Database!$D$4:$N$16,5,0)</f>
        <v>0</v>
      </c>
      <c r="M9" s="45">
        <f>HLOOKUP(M$4,Material_Database!$D$4:$N$16,5,0)</f>
        <v>0</v>
      </c>
    </row>
    <row r="10" spans="1:13" ht="18" x14ac:dyDescent="0.25">
      <c r="A10" s="34" t="s">
        <v>10</v>
      </c>
      <c r="B10" s="5" t="s">
        <v>29</v>
      </c>
      <c r="C10" s="61" t="s">
        <v>19</v>
      </c>
      <c r="D10" s="4">
        <f>HLOOKUP(D$4,Material_Database!$D$4:$N$16,6,0)</f>
        <v>700</v>
      </c>
      <c r="E10" s="4">
        <f>HLOOKUP(E$4,Material_Database!$D$4:$N$16,6,0)</f>
        <v>700</v>
      </c>
      <c r="F10" s="4">
        <f>HLOOKUP(F$4,Material_Database!$D$4:$N$16,6,0)</f>
        <v>700</v>
      </c>
      <c r="G10" s="4">
        <f>HLOOKUP(G$4,Material_Database!$D$4:$N$16,6,0)</f>
        <v>0</v>
      </c>
      <c r="H10" s="4">
        <f>HLOOKUP(H$4,Material_Database!$D$4:$N$16,6,0)</f>
        <v>0</v>
      </c>
      <c r="I10" s="4">
        <f>HLOOKUP(I$4,Material_Database!$D$4:$N$16,6,0)</f>
        <v>0</v>
      </c>
      <c r="J10" s="4">
        <f>HLOOKUP(J$4,Material_Database!$D$4:$N$16,6,0)</f>
        <v>0</v>
      </c>
      <c r="K10" s="4">
        <f>HLOOKUP(K$4,Material_Database!$D$4:$N$16,6,0)</f>
        <v>0</v>
      </c>
      <c r="L10" s="4">
        <f>HLOOKUP(L$4,Material_Database!$D$4:$N$16,6,0)</f>
        <v>0</v>
      </c>
      <c r="M10" s="45">
        <f>HLOOKUP(M$4,Material_Database!$D$4:$N$16,6,0)</f>
        <v>0</v>
      </c>
    </row>
    <row r="11" spans="1:13" ht="18" x14ac:dyDescent="0.25">
      <c r="A11" s="34" t="s">
        <v>11</v>
      </c>
      <c r="B11" s="5" t="s">
        <v>41</v>
      </c>
      <c r="C11" s="61" t="s">
        <v>19</v>
      </c>
      <c r="D11" s="4">
        <f>HLOOKUP(D$4,Material_Database!$D$4:$N$16,7,0)</f>
        <v>350</v>
      </c>
      <c r="E11" s="4">
        <f>HLOOKUP(E$4,Material_Database!$D$4:$N$16,7,0)</f>
        <v>350</v>
      </c>
      <c r="F11" s="4">
        <f>HLOOKUP(F$4,Material_Database!$D$4:$N$16,7,0)</f>
        <v>350</v>
      </c>
      <c r="G11" s="4">
        <f>HLOOKUP(G$4,Material_Database!$D$4:$N$16,7,0)</f>
        <v>0</v>
      </c>
      <c r="H11" s="4">
        <f>HLOOKUP(H$4,Material_Database!$D$4:$N$16,7,0)</f>
        <v>0</v>
      </c>
      <c r="I11" s="4">
        <f>HLOOKUP(I$4,Material_Database!$D$4:$N$16,7,0)</f>
        <v>0</v>
      </c>
      <c r="J11" s="4">
        <f>HLOOKUP(J$4,Material_Database!$D$4:$N$16,7,0)</f>
        <v>0</v>
      </c>
      <c r="K11" s="4">
        <f>HLOOKUP(K$4,Material_Database!$D$4:$N$16,7,0)</f>
        <v>0</v>
      </c>
      <c r="L11" s="4">
        <f>HLOOKUP(L$4,Material_Database!$D$4:$N$16,7,0)</f>
        <v>0</v>
      </c>
      <c r="M11" s="45">
        <f>HLOOKUP(M$4,Material_Database!$D$4:$N$16,7,0)</f>
        <v>0</v>
      </c>
    </row>
    <row r="12" spans="1:13" ht="18" x14ac:dyDescent="0.25">
      <c r="A12" s="34" t="s">
        <v>12</v>
      </c>
      <c r="B12" s="5" t="s">
        <v>26</v>
      </c>
      <c r="C12" s="61" t="s">
        <v>19</v>
      </c>
      <c r="D12" s="4">
        <f>HLOOKUP(D$4,Material_Database!$D$4:$N$16,8,0)</f>
        <v>700</v>
      </c>
      <c r="E12" s="4">
        <f>HLOOKUP(E$4,Material_Database!$D$4:$N$16,8,0)</f>
        <v>700</v>
      </c>
      <c r="F12" s="4">
        <f>HLOOKUP(F$4,Material_Database!$D$4:$N$16,8,0)</f>
        <v>700</v>
      </c>
      <c r="G12" s="4">
        <f>HLOOKUP(G$4,Material_Database!$D$4:$N$16,8,0)</f>
        <v>0</v>
      </c>
      <c r="H12" s="4">
        <f>HLOOKUP(H$4,Material_Database!$D$4:$N$16,8,0)</f>
        <v>0</v>
      </c>
      <c r="I12" s="4">
        <f>HLOOKUP(I$4,Material_Database!$D$4:$N$16,8,0)</f>
        <v>0</v>
      </c>
      <c r="J12" s="4">
        <f>HLOOKUP(J$4,Material_Database!$D$4:$N$16,8,0)</f>
        <v>0</v>
      </c>
      <c r="K12" s="4">
        <f>HLOOKUP(K$4,Material_Database!$D$4:$N$16,8,0)</f>
        <v>0</v>
      </c>
      <c r="L12" s="4">
        <f>HLOOKUP(L$4,Material_Database!$D$4:$N$16,8,0)</f>
        <v>0</v>
      </c>
      <c r="M12" s="45">
        <f>HLOOKUP(M$4,Material_Database!$D$4:$N$16,8,0)</f>
        <v>0</v>
      </c>
    </row>
    <row r="13" spans="1:13" ht="18" x14ac:dyDescent="0.25">
      <c r="A13" s="34" t="s">
        <v>13</v>
      </c>
      <c r="B13" s="5" t="s">
        <v>42</v>
      </c>
      <c r="C13" s="61" t="s">
        <v>19</v>
      </c>
      <c r="D13" s="4">
        <f>HLOOKUP(D$4,Material_Database!$D$4:$N$16,9,0)</f>
        <v>350</v>
      </c>
      <c r="E13" s="4">
        <f>HLOOKUP(E$4,Material_Database!$D$4:$N$16,9,0)</f>
        <v>350</v>
      </c>
      <c r="F13" s="4">
        <f>HLOOKUP(F$4,Material_Database!$D$4:$N$16,9,0)</f>
        <v>350</v>
      </c>
      <c r="G13" s="4">
        <f>HLOOKUP(G$4,Material_Database!$D$4:$N$16,9,0)</f>
        <v>0</v>
      </c>
      <c r="H13" s="4">
        <f>HLOOKUP(H$4,Material_Database!$D$4:$N$16,9,0)</f>
        <v>0</v>
      </c>
      <c r="I13" s="4">
        <f>HLOOKUP(I$4,Material_Database!$D$4:$N$16,9,0)</f>
        <v>0</v>
      </c>
      <c r="J13" s="4">
        <f>HLOOKUP(J$4,Material_Database!$D$4:$N$16,9,0)</f>
        <v>0</v>
      </c>
      <c r="K13" s="4">
        <f>HLOOKUP(K$4,Material_Database!$D$4:$N$16,9,0)</f>
        <v>0</v>
      </c>
      <c r="L13" s="4">
        <f>HLOOKUP(L$4,Material_Database!$D$4:$N$16,9,0)</f>
        <v>0</v>
      </c>
      <c r="M13" s="45">
        <f>HLOOKUP(M$4,Material_Database!$D$4:$N$16,9,0)</f>
        <v>0</v>
      </c>
    </row>
    <row r="14" spans="1:13" ht="18" x14ac:dyDescent="0.25">
      <c r="A14" s="34" t="s">
        <v>14</v>
      </c>
      <c r="B14" s="5" t="s">
        <v>30</v>
      </c>
      <c r="C14" s="61" t="s">
        <v>19</v>
      </c>
      <c r="D14" s="4">
        <f>HLOOKUP(D$4,Material_Database!$D$4:$N$16,10,0)</f>
        <v>70</v>
      </c>
      <c r="E14" s="4">
        <f>HLOOKUP(E$4,Material_Database!$D$4:$N$16,10,0)</f>
        <v>70</v>
      </c>
      <c r="F14" s="4">
        <f>HLOOKUP(F$4,Material_Database!$D$4:$N$16,10,0)</f>
        <v>70</v>
      </c>
      <c r="G14" s="4">
        <f>HLOOKUP(G$4,Material_Database!$D$4:$N$16,10,0)</f>
        <v>0</v>
      </c>
      <c r="H14" s="4">
        <f>HLOOKUP(H$4,Material_Database!$D$4:$N$16,10,0)</f>
        <v>0</v>
      </c>
      <c r="I14" s="4">
        <f>HLOOKUP(I$4,Material_Database!$D$4:$N$16,10,0)</f>
        <v>0</v>
      </c>
      <c r="J14" s="4">
        <f>HLOOKUP(J$4,Material_Database!$D$4:$N$16,10,0)</f>
        <v>0</v>
      </c>
      <c r="K14" s="4">
        <f>HLOOKUP(K$4,Material_Database!$D$4:$N$16,10,0)</f>
        <v>0</v>
      </c>
      <c r="L14" s="4">
        <f>HLOOKUP(L$4,Material_Database!$D$4:$N$16,10,0)</f>
        <v>0</v>
      </c>
      <c r="M14" s="45">
        <f>HLOOKUP(M$4,Material_Database!$D$4:$N$16,10,0)</f>
        <v>0</v>
      </c>
    </row>
    <row r="15" spans="1:13" x14ac:dyDescent="0.25">
      <c r="A15" s="34" t="s">
        <v>15</v>
      </c>
      <c r="B15" s="3" t="s">
        <v>18</v>
      </c>
      <c r="C15" s="61" t="s">
        <v>21</v>
      </c>
      <c r="D15" s="4">
        <f>HLOOKUP(D$4,Material_Database!$D$4:$N$16,11,0)</f>
        <v>0.22</v>
      </c>
      <c r="E15" s="4">
        <f>HLOOKUP(E$4,Material_Database!$D$4:$N$16,11,0)</f>
        <v>0.22</v>
      </c>
      <c r="F15" s="4">
        <f>HLOOKUP(F$4,Material_Database!$D$4:$N$16,11,0)</f>
        <v>0.22</v>
      </c>
      <c r="G15" s="4">
        <f>HLOOKUP(G$4,Material_Database!$D$4:$N$16,11,0)</f>
        <v>0</v>
      </c>
      <c r="H15" s="4">
        <f>HLOOKUP(H$4,Material_Database!$D$4:$N$16,11,0)</f>
        <v>0</v>
      </c>
      <c r="I15" s="4">
        <f>HLOOKUP(I$4,Material_Database!$D$4:$N$16,11,0)</f>
        <v>0</v>
      </c>
      <c r="J15" s="4">
        <f>HLOOKUP(J$4,Material_Database!$D$4:$N$16,11,0)</f>
        <v>0</v>
      </c>
      <c r="K15" s="4">
        <f>HLOOKUP(K$4,Material_Database!$D$4:$N$16,11,0)</f>
        <v>0</v>
      </c>
      <c r="L15" s="4">
        <f>HLOOKUP(L$4,Material_Database!$D$4:$N$16,11,0)</f>
        <v>0</v>
      </c>
      <c r="M15" s="45">
        <f>HLOOKUP(M$4,Material_Database!$D$4:$N$16,11,0)</f>
        <v>0</v>
      </c>
    </row>
    <row r="16" spans="1:13" ht="17.25" x14ac:dyDescent="0.25">
      <c r="A16" s="34" t="s">
        <v>16</v>
      </c>
      <c r="B16" s="5" t="s">
        <v>24</v>
      </c>
      <c r="C16" s="61" t="s">
        <v>22</v>
      </c>
      <c r="D16" s="4">
        <f>HLOOKUP(D$4,Material_Database!$D$4:$N$16,12,0)</f>
        <v>1460</v>
      </c>
      <c r="E16" s="4">
        <f>HLOOKUP(E$4,Material_Database!$D$4:$N$16,12,0)</f>
        <v>1460</v>
      </c>
      <c r="F16" s="4">
        <f>HLOOKUP(F$4,Material_Database!$D$4:$N$16,12,0)</f>
        <v>1460</v>
      </c>
      <c r="G16" s="4">
        <f>HLOOKUP(G$4,Material_Database!$D$4:$N$16,12,0)</f>
        <v>0</v>
      </c>
      <c r="H16" s="4">
        <f>HLOOKUP(H$4,Material_Database!$D$4:$N$16,12,0)</f>
        <v>0</v>
      </c>
      <c r="I16" s="4">
        <f>HLOOKUP(I$4,Material_Database!$D$4:$N$16,12,0)</f>
        <v>0</v>
      </c>
      <c r="J16" s="4">
        <f>HLOOKUP(J$4,Material_Database!$D$4:$N$16,12,0)</f>
        <v>0</v>
      </c>
      <c r="K16" s="4">
        <f>HLOOKUP(K$4,Material_Database!$D$4:$N$16,12,0)</f>
        <v>0</v>
      </c>
      <c r="L16" s="4">
        <f>HLOOKUP(L$4,Material_Database!$D$4:$N$16,12,0)</f>
        <v>0</v>
      </c>
      <c r="M16" s="45">
        <f>HLOOKUP(M$4,Material_Database!$D$4:$N$16,12,0)</f>
        <v>0</v>
      </c>
    </row>
    <row r="17" spans="1:13" ht="18.75" thickBot="1" x14ac:dyDescent="0.3">
      <c r="A17" s="46" t="s">
        <v>17</v>
      </c>
      <c r="B17" s="47" t="s">
        <v>25</v>
      </c>
      <c r="C17" s="60" t="s">
        <v>23</v>
      </c>
      <c r="D17" s="48">
        <f>HLOOKUP(D$4,Material_Database!$D$4:$N$16,13,0)</f>
        <v>321.2</v>
      </c>
      <c r="E17" s="48">
        <f>HLOOKUP(E$4,Material_Database!$D$4:$N$16,13,0)</f>
        <v>321.2</v>
      </c>
      <c r="F17" s="48">
        <f>HLOOKUP(F$4,Material_Database!$D$4:$N$16,13,0)</f>
        <v>321.2</v>
      </c>
      <c r="G17" s="48">
        <f>HLOOKUP(G$4,Material_Database!$D$4:$N$16,13,0)</f>
        <v>0</v>
      </c>
      <c r="H17" s="48">
        <f>HLOOKUP(H$4,Material_Database!$D$4:$N$16,13,0)</f>
        <v>0</v>
      </c>
      <c r="I17" s="48">
        <f>HLOOKUP(I$4,Material_Database!$D$4:$N$16,13,0)</f>
        <v>0</v>
      </c>
      <c r="J17" s="48">
        <f>HLOOKUP(J$4,Material_Database!$D$4:$N$16,13,0)</f>
        <v>0</v>
      </c>
      <c r="K17" s="48">
        <f>HLOOKUP(K$4,Material_Database!$D$4:$N$16,13,0)</f>
        <v>0</v>
      </c>
      <c r="L17" s="48">
        <f>HLOOKUP(L$4,Material_Database!$D$4:$N$16,13,0)</f>
        <v>0</v>
      </c>
      <c r="M17" s="49">
        <f>HLOOKUP(M$4,Material_Database!$D$4:$N$16,13,0)</f>
        <v>0</v>
      </c>
    </row>
    <row r="18" spans="1:13" ht="15.75" thickTop="1" x14ac:dyDescent="0.25">
      <c r="D18" s="4"/>
    </row>
    <row r="20" spans="1:13" ht="17.25" x14ac:dyDescent="0.25">
      <c r="A20" t="s">
        <v>33</v>
      </c>
      <c r="C20" s="1">
        <f>SUM(D17:M17)</f>
        <v>963.59999999999991</v>
      </c>
      <c r="D20" s="2" t="s">
        <v>23</v>
      </c>
    </row>
    <row r="21" spans="1:13" x14ac:dyDescent="0.25">
      <c r="C21" s="1"/>
      <c r="D21" s="2"/>
    </row>
    <row r="22" spans="1:13" x14ac:dyDescent="0.25">
      <c r="A22" t="s">
        <v>34</v>
      </c>
      <c r="C22" s="1">
        <f>SUM(D15:M15)</f>
        <v>0.66</v>
      </c>
      <c r="D22" s="2" t="s">
        <v>21</v>
      </c>
    </row>
  </sheetData>
  <dataConsolidate/>
  <mergeCells count="2">
    <mergeCell ref="A1:F1"/>
    <mergeCell ref="B4:C4"/>
  </mergeCell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Material_Database!$D$4:$N$4</xm:f>
          </x14:formula1>
          <xm:sqref>D4:M4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99FF"/>
  </sheetPr>
  <dimension ref="A1:N36"/>
  <sheetViews>
    <sheetView workbookViewId="0">
      <selection activeCell="H15" sqref="H15"/>
    </sheetView>
  </sheetViews>
  <sheetFormatPr defaultRowHeight="15" x14ac:dyDescent="0.25"/>
  <cols>
    <col min="1" max="1" width="36.5703125" customWidth="1"/>
    <col min="4" max="4" width="9.140625" hidden="1" customWidth="1"/>
    <col min="5" max="7" width="9.140625" customWidth="1"/>
  </cols>
  <sheetData>
    <row r="1" spans="1:14" ht="31.5" customHeight="1" thickTop="1" thickBot="1" x14ac:dyDescent="0.3">
      <c r="A1" s="84" t="s">
        <v>45</v>
      </c>
      <c r="B1" s="81"/>
      <c r="C1" s="81"/>
      <c r="D1" s="81"/>
      <c r="E1" s="81"/>
    </row>
    <row r="2" spans="1:14" ht="15.75" thickTop="1" x14ac:dyDescent="0.25"/>
    <row r="3" spans="1:14" ht="15.75" thickBot="1" x14ac:dyDescent="0.3"/>
    <row r="4" spans="1:14" ht="33.75" customHeight="1" thickTop="1" thickBot="1" x14ac:dyDescent="0.3">
      <c r="A4" s="18" t="s">
        <v>4</v>
      </c>
      <c r="B4" s="19"/>
      <c r="C4" s="20"/>
      <c r="D4" s="63" t="s">
        <v>36</v>
      </c>
      <c r="E4" s="21" t="s">
        <v>35</v>
      </c>
      <c r="F4" s="19" t="s">
        <v>44</v>
      </c>
      <c r="G4" s="19" t="s">
        <v>43</v>
      </c>
      <c r="H4" s="19" t="s">
        <v>59</v>
      </c>
      <c r="I4" s="19" t="s">
        <v>40</v>
      </c>
      <c r="J4" s="19" t="s">
        <v>40</v>
      </c>
      <c r="K4" s="19" t="s">
        <v>40</v>
      </c>
      <c r="L4" s="19" t="s">
        <v>40</v>
      </c>
      <c r="M4" s="19" t="s">
        <v>40</v>
      </c>
      <c r="N4" s="20" t="s">
        <v>40</v>
      </c>
    </row>
    <row r="5" spans="1:14" ht="15.75" thickTop="1" x14ac:dyDescent="0.25">
      <c r="A5" s="13" t="s">
        <v>6</v>
      </c>
      <c r="B5" s="7" t="s">
        <v>0</v>
      </c>
      <c r="C5" s="16" t="s">
        <v>19</v>
      </c>
      <c r="D5" s="6">
        <v>0</v>
      </c>
      <c r="E5" s="14">
        <v>57450</v>
      </c>
      <c r="F5" s="14">
        <v>57450</v>
      </c>
      <c r="G5" s="8">
        <v>20010000</v>
      </c>
      <c r="H5" s="8">
        <v>47200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1:14" x14ac:dyDescent="0.25">
      <c r="A6" s="12" t="s">
        <v>7</v>
      </c>
      <c r="B6" s="9" t="s">
        <v>1</v>
      </c>
      <c r="C6" s="17" t="s">
        <v>19</v>
      </c>
      <c r="D6" s="64">
        <v>0</v>
      </c>
      <c r="E6" s="15">
        <v>57450</v>
      </c>
      <c r="F6" s="15">
        <v>57450</v>
      </c>
      <c r="G6" s="8">
        <v>1301000</v>
      </c>
      <c r="H6" s="10">
        <v>17322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</row>
    <row r="7" spans="1:14" x14ac:dyDescent="0.25">
      <c r="A7" s="12" t="s">
        <v>8</v>
      </c>
      <c r="B7" s="9" t="s">
        <v>2</v>
      </c>
      <c r="C7" s="17" t="s">
        <v>19</v>
      </c>
      <c r="D7" s="64">
        <v>0</v>
      </c>
      <c r="E7" s="15">
        <v>2630</v>
      </c>
      <c r="F7" s="15">
        <v>2630</v>
      </c>
      <c r="G7" s="8">
        <v>1001000</v>
      </c>
      <c r="H7" s="10">
        <v>4699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</row>
    <row r="8" spans="1:14" x14ac:dyDescent="0.25">
      <c r="A8" s="12" t="s">
        <v>9</v>
      </c>
      <c r="B8" s="9" t="s">
        <v>3</v>
      </c>
      <c r="C8" s="17" t="s">
        <v>20</v>
      </c>
      <c r="D8" s="64">
        <v>0</v>
      </c>
      <c r="E8" s="15">
        <v>3.6999999999999998E-2</v>
      </c>
      <c r="F8" s="15">
        <v>3.6999999999999998E-2</v>
      </c>
      <c r="G8" s="8">
        <v>0.3</v>
      </c>
      <c r="H8" s="10">
        <v>0.31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</row>
    <row r="9" spans="1:14" ht="18" x14ac:dyDescent="0.25">
      <c r="A9" s="12" t="s">
        <v>10</v>
      </c>
      <c r="B9" s="11" t="s">
        <v>29</v>
      </c>
      <c r="C9" s="17" t="s">
        <v>19</v>
      </c>
      <c r="D9" s="64">
        <v>0</v>
      </c>
      <c r="E9" s="15">
        <v>700</v>
      </c>
      <c r="F9" s="15">
        <v>700</v>
      </c>
      <c r="G9" s="8">
        <v>14</v>
      </c>
      <c r="H9" s="10">
        <v>1000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</row>
    <row r="10" spans="1:14" ht="18" x14ac:dyDescent="0.25">
      <c r="A10" s="12" t="s">
        <v>11</v>
      </c>
      <c r="B10" s="11" t="s">
        <v>28</v>
      </c>
      <c r="C10" s="17" t="s">
        <v>19</v>
      </c>
      <c r="D10" s="64">
        <v>0</v>
      </c>
      <c r="E10" s="15">
        <v>350</v>
      </c>
      <c r="F10" s="15">
        <v>350</v>
      </c>
      <c r="G10" s="8">
        <v>15</v>
      </c>
      <c r="H10" s="10">
        <v>1000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</row>
    <row r="11" spans="1:14" ht="18" x14ac:dyDescent="0.25">
      <c r="A11" s="12" t="s">
        <v>12</v>
      </c>
      <c r="B11" s="11" t="s">
        <v>26</v>
      </c>
      <c r="C11" s="17" t="s">
        <v>19</v>
      </c>
      <c r="D11" s="64">
        <v>0</v>
      </c>
      <c r="E11" s="15">
        <v>700</v>
      </c>
      <c r="F11" s="15">
        <v>700</v>
      </c>
      <c r="G11" s="8">
        <v>16</v>
      </c>
      <c r="H11" s="10">
        <v>1000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</row>
    <row r="12" spans="1:14" ht="18" x14ac:dyDescent="0.25">
      <c r="A12" s="12" t="s">
        <v>13</v>
      </c>
      <c r="B12" s="11" t="s">
        <v>27</v>
      </c>
      <c r="C12" s="17" t="s">
        <v>19</v>
      </c>
      <c r="D12" s="64">
        <v>0</v>
      </c>
      <c r="E12" s="15">
        <v>350</v>
      </c>
      <c r="F12" s="15">
        <v>350</v>
      </c>
      <c r="G12" s="8">
        <v>17</v>
      </c>
      <c r="H12" s="10">
        <v>1000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</row>
    <row r="13" spans="1:14" ht="18" x14ac:dyDescent="0.25">
      <c r="A13" s="12" t="s">
        <v>14</v>
      </c>
      <c r="B13" s="11" t="s">
        <v>30</v>
      </c>
      <c r="C13" s="17" t="s">
        <v>19</v>
      </c>
      <c r="D13" s="64">
        <v>0</v>
      </c>
      <c r="E13" s="15">
        <v>70</v>
      </c>
      <c r="F13" s="15">
        <v>70</v>
      </c>
      <c r="G13" s="8">
        <v>18</v>
      </c>
      <c r="H13" s="10">
        <v>10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</row>
    <row r="14" spans="1:14" x14ac:dyDescent="0.25">
      <c r="A14" s="12" t="s">
        <v>15</v>
      </c>
      <c r="B14" s="9" t="s">
        <v>18</v>
      </c>
      <c r="C14" s="17" t="s">
        <v>21</v>
      </c>
      <c r="D14" s="64">
        <v>0</v>
      </c>
      <c r="E14" s="15">
        <v>0.22</v>
      </c>
      <c r="F14" s="15">
        <v>0.5</v>
      </c>
      <c r="G14" s="8">
        <v>5.0000000000000001E-3</v>
      </c>
      <c r="H14" s="10">
        <v>0.5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</row>
    <row r="15" spans="1:14" ht="17.25" x14ac:dyDescent="0.25">
      <c r="A15" s="12" t="s">
        <v>16</v>
      </c>
      <c r="B15" s="11" t="s">
        <v>24</v>
      </c>
      <c r="C15" s="17" t="s">
        <v>22</v>
      </c>
      <c r="D15" s="64">
        <v>0</v>
      </c>
      <c r="E15" s="15">
        <v>1460</v>
      </c>
      <c r="F15" s="15">
        <v>1460</v>
      </c>
      <c r="G15" s="8">
        <v>20</v>
      </c>
      <c r="H15" s="10">
        <v>10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ht="18" x14ac:dyDescent="0.25">
      <c r="A16" s="12" t="s">
        <v>17</v>
      </c>
      <c r="B16" s="9" t="s">
        <v>25</v>
      </c>
      <c r="C16" s="17" t="s">
        <v>23</v>
      </c>
      <c r="D16" s="64">
        <v>0</v>
      </c>
      <c r="E16" s="15">
        <v>321.2</v>
      </c>
      <c r="F16" s="15">
        <v>321.2</v>
      </c>
      <c r="G16" s="8">
        <v>21</v>
      </c>
      <c r="H16" s="10">
        <v>10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20" spans="1:14" ht="15.75" thickBot="1" x14ac:dyDescent="0.3"/>
    <row r="21" spans="1:14" ht="22.5" thickTop="1" thickBot="1" x14ac:dyDescent="0.3">
      <c r="A21" s="84" t="s">
        <v>46</v>
      </c>
      <c r="B21" s="81"/>
      <c r="C21" s="81"/>
      <c r="D21" s="81"/>
      <c r="E21" s="81"/>
    </row>
    <row r="22" spans="1:14" ht="15.75" thickTop="1" x14ac:dyDescent="0.25"/>
    <row r="23" spans="1:14" ht="15.75" thickBot="1" x14ac:dyDescent="0.3"/>
    <row r="24" spans="1:14" ht="35.25" customHeight="1" thickTop="1" thickBot="1" x14ac:dyDescent="0.3">
      <c r="A24" s="18" t="s">
        <v>4</v>
      </c>
      <c r="B24" s="19"/>
      <c r="C24" s="20"/>
      <c r="D24" s="63" t="s">
        <v>36</v>
      </c>
      <c r="E24" s="21" t="s">
        <v>40</v>
      </c>
      <c r="F24" s="19" t="s">
        <v>40</v>
      </c>
      <c r="G24" s="19" t="s">
        <v>40</v>
      </c>
      <c r="H24" s="19" t="s">
        <v>40</v>
      </c>
      <c r="I24" s="19" t="s">
        <v>40</v>
      </c>
      <c r="J24" s="19" t="s">
        <v>40</v>
      </c>
      <c r="K24" s="19" t="s">
        <v>40</v>
      </c>
      <c r="L24" s="19" t="s">
        <v>40</v>
      </c>
      <c r="M24" s="19" t="s">
        <v>40</v>
      </c>
      <c r="N24" s="20" t="s">
        <v>40</v>
      </c>
    </row>
    <row r="25" spans="1:14" ht="15.75" thickTop="1" x14ac:dyDescent="0.25">
      <c r="A25" s="13" t="s">
        <v>6</v>
      </c>
      <c r="B25" s="7" t="s">
        <v>0</v>
      </c>
      <c r="C25" s="16" t="s">
        <v>19</v>
      </c>
      <c r="D25" s="6">
        <v>0</v>
      </c>
      <c r="E25" s="14">
        <v>0</v>
      </c>
      <c r="F25" s="14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14" x14ac:dyDescent="0.25">
      <c r="A26" s="12" t="s">
        <v>7</v>
      </c>
      <c r="B26" s="9" t="s">
        <v>1</v>
      </c>
      <c r="C26" s="17" t="s">
        <v>19</v>
      </c>
      <c r="D26" s="64">
        <v>0</v>
      </c>
      <c r="E26" s="15">
        <v>0</v>
      </c>
      <c r="F26" s="15">
        <v>0</v>
      </c>
      <c r="G26" s="8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</row>
    <row r="27" spans="1:14" x14ac:dyDescent="0.25">
      <c r="A27" s="12" t="s">
        <v>8</v>
      </c>
      <c r="B27" s="9" t="s">
        <v>2</v>
      </c>
      <c r="C27" s="17" t="s">
        <v>19</v>
      </c>
      <c r="D27" s="64">
        <v>0</v>
      </c>
      <c r="E27" s="15">
        <v>0</v>
      </c>
      <c r="F27" s="15">
        <v>0</v>
      </c>
      <c r="G27" s="8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</row>
    <row r="28" spans="1:14" x14ac:dyDescent="0.25">
      <c r="A28" s="12" t="s">
        <v>9</v>
      </c>
      <c r="B28" s="9" t="s">
        <v>3</v>
      </c>
      <c r="C28" s="17" t="s">
        <v>20</v>
      </c>
      <c r="D28" s="64">
        <v>0</v>
      </c>
      <c r="E28" s="15">
        <v>0</v>
      </c>
      <c r="F28" s="15">
        <v>0</v>
      </c>
      <c r="G28" s="8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</row>
    <row r="29" spans="1:14" ht="18" x14ac:dyDescent="0.25">
      <c r="A29" s="12" t="s">
        <v>10</v>
      </c>
      <c r="B29" s="11" t="s">
        <v>29</v>
      </c>
      <c r="C29" s="17" t="s">
        <v>19</v>
      </c>
      <c r="D29" s="64">
        <v>0</v>
      </c>
      <c r="E29" s="15">
        <v>0</v>
      </c>
      <c r="F29" s="15">
        <v>0</v>
      </c>
      <c r="G29" s="8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</row>
    <row r="30" spans="1:14" ht="18" x14ac:dyDescent="0.25">
      <c r="A30" s="12" t="s">
        <v>11</v>
      </c>
      <c r="B30" s="11" t="s">
        <v>28</v>
      </c>
      <c r="C30" s="17" t="s">
        <v>19</v>
      </c>
      <c r="D30" s="64">
        <v>0</v>
      </c>
      <c r="E30" s="15">
        <v>0</v>
      </c>
      <c r="F30" s="15">
        <v>0</v>
      </c>
      <c r="G30" s="8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</row>
    <row r="31" spans="1:14" ht="18" x14ac:dyDescent="0.25">
      <c r="A31" s="12" t="s">
        <v>12</v>
      </c>
      <c r="B31" s="11" t="s">
        <v>26</v>
      </c>
      <c r="C31" s="17" t="s">
        <v>19</v>
      </c>
      <c r="D31" s="64">
        <v>0</v>
      </c>
      <c r="E31" s="15">
        <v>0</v>
      </c>
      <c r="F31" s="15">
        <v>0</v>
      </c>
      <c r="G31" s="8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</row>
    <row r="32" spans="1:14" ht="18" x14ac:dyDescent="0.25">
      <c r="A32" s="12" t="s">
        <v>13</v>
      </c>
      <c r="B32" s="11" t="s">
        <v>27</v>
      </c>
      <c r="C32" s="17" t="s">
        <v>19</v>
      </c>
      <c r="D32" s="64">
        <v>0</v>
      </c>
      <c r="E32" s="15">
        <v>0</v>
      </c>
      <c r="F32" s="15">
        <v>0</v>
      </c>
      <c r="G32" s="8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</row>
    <row r="33" spans="1:14" ht="18" x14ac:dyDescent="0.25">
      <c r="A33" s="12" t="s">
        <v>14</v>
      </c>
      <c r="B33" s="11" t="s">
        <v>30</v>
      </c>
      <c r="C33" s="17" t="s">
        <v>19</v>
      </c>
      <c r="D33" s="64">
        <v>0</v>
      </c>
      <c r="E33" s="15">
        <v>0</v>
      </c>
      <c r="F33" s="15">
        <v>0</v>
      </c>
      <c r="G33" s="8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</row>
    <row r="34" spans="1:14" x14ac:dyDescent="0.25">
      <c r="A34" s="12" t="s">
        <v>15</v>
      </c>
      <c r="B34" s="9" t="s">
        <v>18</v>
      </c>
      <c r="C34" s="17" t="s">
        <v>21</v>
      </c>
      <c r="D34" s="64">
        <v>0</v>
      </c>
      <c r="E34" s="15">
        <v>0</v>
      </c>
      <c r="F34" s="15">
        <v>0</v>
      </c>
      <c r="G34" s="8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</row>
    <row r="35" spans="1:14" ht="17.25" x14ac:dyDescent="0.25">
      <c r="A35" s="12" t="s">
        <v>16</v>
      </c>
      <c r="B35" s="11" t="s">
        <v>24</v>
      </c>
      <c r="C35" s="17" t="s">
        <v>22</v>
      </c>
      <c r="D35" s="64">
        <v>0</v>
      </c>
      <c r="E35" s="15">
        <v>0</v>
      </c>
      <c r="F35" s="15">
        <v>0</v>
      </c>
      <c r="G35" s="8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</row>
    <row r="36" spans="1:14" ht="18" x14ac:dyDescent="0.25">
      <c r="A36" s="12" t="s">
        <v>17</v>
      </c>
      <c r="B36" s="9" t="s">
        <v>25</v>
      </c>
      <c r="C36" s="17" t="s">
        <v>23</v>
      </c>
      <c r="D36" s="64">
        <v>0</v>
      </c>
      <c r="E36" s="15">
        <v>0</v>
      </c>
      <c r="F36" s="15">
        <v>0</v>
      </c>
      <c r="G36" s="8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</row>
  </sheetData>
  <mergeCells count="2">
    <mergeCell ref="A1:E1"/>
    <mergeCell ref="A21:E2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Introduction,_Theory</vt:lpstr>
      <vt:lpstr>Stacking_sequence</vt:lpstr>
      <vt:lpstr>Material_Database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Krzikalla</dc:creator>
  <cp:lastModifiedBy>David Krzikalla</cp:lastModifiedBy>
  <dcterms:created xsi:type="dcterms:W3CDTF">2020-03-07T19:14:34Z</dcterms:created>
  <dcterms:modified xsi:type="dcterms:W3CDTF">2020-05-06T18:27:06Z</dcterms:modified>
</cp:coreProperties>
</file>