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avid Krzikalla\Desktop\Monocoque\CLT\"/>
    </mc:Choice>
  </mc:AlternateContent>
  <xr:revisionPtr revIDLastSave="0" documentId="13_ncr:1_{4546ABB4-79E3-48FE-9DD2-718E1B1132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troduction,Theory,Workflow" sheetId="1" r:id="rId1"/>
    <sheet name="Stacking_sequence" sheetId="2" r:id="rId2"/>
    <sheet name="Material_Database" sheetId="3" r:id="rId3"/>
    <sheet name="Baseline_tub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6" i="2"/>
  <c r="O24" i="3"/>
  <c r="D31" i="2"/>
  <c r="D30" i="2"/>
  <c r="D29" i="2"/>
  <c r="D28" i="2"/>
  <c r="D27" i="2"/>
  <c r="D26" i="2"/>
  <c r="P27" i="3"/>
  <c r="Q27" i="3"/>
  <c r="R27" i="3"/>
  <c r="S27" i="3"/>
  <c r="T27" i="3"/>
  <c r="U27" i="3"/>
  <c r="V27" i="3"/>
  <c r="W27" i="3"/>
  <c r="X27" i="3"/>
  <c r="O27" i="3"/>
  <c r="R24" i="3"/>
  <c r="Q24" i="3"/>
  <c r="P24" i="3"/>
  <c r="S24" i="3"/>
  <c r="T24" i="3"/>
  <c r="U24" i="3"/>
  <c r="V24" i="3"/>
  <c r="W24" i="3"/>
  <c r="X24" i="3"/>
  <c r="D6" i="2" l="1"/>
  <c r="I11" i="2" l="1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D17" i="2"/>
  <c r="D16" i="2"/>
  <c r="D15" i="2"/>
  <c r="D14" i="2"/>
  <c r="D13" i="2"/>
  <c r="D12" i="2"/>
  <c r="D11" i="2"/>
  <c r="D10" i="2"/>
  <c r="D9" i="2"/>
  <c r="D8" i="2"/>
  <c r="D7" i="2"/>
  <c r="B18" i="2" l="1"/>
  <c r="B19" i="2"/>
</calcChain>
</file>

<file path=xl/sharedStrings.xml><?xml version="1.0" encoding="utf-8"?>
<sst xmlns="http://schemas.openxmlformats.org/spreadsheetml/2006/main" count="261" uniqueCount="104">
  <si>
    <t>E1</t>
  </si>
  <si>
    <t>E2</t>
  </si>
  <si>
    <t>G12</t>
  </si>
  <si>
    <t>v12</t>
  </si>
  <si>
    <t>Material</t>
  </si>
  <si>
    <t>Ply no.</t>
  </si>
  <si>
    <t>Young's Modulus (longitudinal)</t>
  </si>
  <si>
    <t>Young's Modulus (transverse)</t>
  </si>
  <si>
    <t>Shear Modulus</t>
  </si>
  <si>
    <t>Poisson's Ratio</t>
  </si>
  <si>
    <t>Longitudinal Tensile Strength</t>
  </si>
  <si>
    <t>Longitudinal Compressive Strength</t>
  </si>
  <si>
    <t>Transverse Tensile Strength</t>
  </si>
  <si>
    <t>Transverse Compression Strength</t>
  </si>
  <si>
    <t>Shear Strength</t>
  </si>
  <si>
    <t>Thickness</t>
  </si>
  <si>
    <t>Density</t>
  </si>
  <si>
    <t>Plane Weight</t>
  </si>
  <si>
    <t>t</t>
  </si>
  <si>
    <t>[Mpa]</t>
  </si>
  <si>
    <t>[-]</t>
  </si>
  <si>
    <t>[mm]</t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</si>
  <si>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</si>
  <si>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</si>
  <si>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ρ</t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</si>
  <si>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p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</si>
  <si>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</si>
  <si>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</si>
  <si>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</si>
  <si>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tL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</si>
  <si>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TL</t>
    </r>
  </si>
  <si>
    <t>Stacking sequence of laminate</t>
  </si>
  <si>
    <t>phi</t>
  </si>
  <si>
    <t>Laminate plane weight</t>
  </si>
  <si>
    <t>C200</t>
  </si>
  <si>
    <t>Select</t>
  </si>
  <si>
    <t>Select &gt;&gt;&gt;&gt;&gt;</t>
  </si>
  <si>
    <t>[deg]</t>
  </si>
  <si>
    <t>Angle</t>
  </si>
  <si>
    <t>NA</t>
  </si>
  <si>
    <r>
      <t>σ</t>
    </r>
    <r>
      <rPr>
        <b/>
        <vertAlign val="subscript"/>
        <sz val="11"/>
        <color theme="1"/>
        <rFont val="Calibri"/>
        <family val="2"/>
        <charset val="238"/>
      </rPr>
      <t>cL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</si>
  <si>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cT</t>
    </r>
  </si>
  <si>
    <t>test_nasa</t>
  </si>
  <si>
    <t>test</t>
  </si>
  <si>
    <t>Material coordinate system corresponds to orientation of material fibres, numerical indexes (Eps_12, ...)</t>
  </si>
  <si>
    <t>General coordinate system corresponds to orientation of whole laminate plate, letter indexes (Eps_xy,...)</t>
  </si>
  <si>
    <t>References:</t>
  </si>
  <si>
    <t xml:space="preserve">Nettles, A.T., 1994. Basic mechanics of laminated composite plates. (NASA) </t>
  </si>
  <si>
    <t>Zidek, T. Aplikace senvicove konstrukce na formulovy vuz, Brno, VUT, 99s, 2016</t>
  </si>
  <si>
    <t>information from 2 were confirmed from 1 and/or another international sources not listed here</t>
  </si>
  <si>
    <t>com</t>
  </si>
  <si>
    <t>Panel core</t>
  </si>
  <si>
    <t>Database of material parametres, cloths</t>
  </si>
  <si>
    <t>Database of material parametres, cores</t>
  </si>
  <si>
    <t>Honeycombs</t>
  </si>
  <si>
    <t>Foams</t>
  </si>
  <si>
    <t>Carbon fibres</t>
  </si>
  <si>
    <t>Young's Modulus</t>
  </si>
  <si>
    <t>Tensile Strength</t>
  </si>
  <si>
    <t>pvc foam</t>
  </si>
  <si>
    <r>
      <t>σ</t>
    </r>
    <r>
      <rPr>
        <b/>
        <vertAlign val="subscript"/>
        <sz val="11"/>
        <color theme="1"/>
        <rFont val="Calibri"/>
        <family val="2"/>
        <charset val="238"/>
      </rPr>
      <t>ult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</si>
  <si>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ult</t>
    </r>
  </si>
  <si>
    <t>E</t>
  </si>
  <si>
    <t>G</t>
  </si>
  <si>
    <t>v</t>
  </si>
  <si>
    <t>Total laminate thickness</t>
  </si>
  <si>
    <t xml:space="preserve">Fill in </t>
  </si>
  <si>
    <t>cells only</t>
  </si>
  <si>
    <t>Shear Modulus L</t>
  </si>
  <si>
    <t>Shear Modulus W</t>
  </si>
  <si>
    <t>GL</t>
  </si>
  <si>
    <t>GW</t>
  </si>
  <si>
    <t>Shear Strength L</t>
  </si>
  <si>
    <r>
      <t>τ</t>
    </r>
    <r>
      <rPr>
        <b/>
        <vertAlign val="subscript"/>
        <sz val="11"/>
        <color theme="1"/>
        <rFont val="Calibri"/>
        <family val="2"/>
        <charset val="238"/>
      </rPr>
      <t>L</t>
    </r>
  </si>
  <si>
    <t>Shear Strength W</t>
  </si>
  <si>
    <r>
      <t>τ</t>
    </r>
    <r>
      <rPr>
        <b/>
        <vertAlign val="subscript"/>
        <sz val="11"/>
        <color theme="1"/>
        <rFont val="Calibri"/>
        <family val="2"/>
        <charset val="238"/>
      </rPr>
      <t>W</t>
    </r>
  </si>
  <si>
    <t>settings for far:</t>
  </si>
  <si>
    <t>G chosen the minimal</t>
  </si>
  <si>
    <t>Shear strength chosen the minimal</t>
  </si>
  <si>
    <t>Compressive Strength</t>
  </si>
  <si>
    <t>What structure is the panel for?</t>
  </si>
  <si>
    <t>n</t>
  </si>
  <si>
    <t>DO</t>
  </si>
  <si>
    <t>wt</t>
  </si>
  <si>
    <t>FB</t>
  </si>
  <si>
    <t>Baseline tubing</t>
  </si>
  <si>
    <t>Parameter</t>
  </si>
  <si>
    <t>Outer diameter</t>
  </si>
  <si>
    <t>NO. tubes</t>
  </si>
  <si>
    <t>Wall thickness</t>
  </si>
  <si>
    <t>FHB</t>
  </si>
  <si>
    <t>FBSS</t>
  </si>
  <si>
    <t>SIS ver</t>
  </si>
  <si>
    <t>SIS hor</t>
  </si>
  <si>
    <t>SHBE</t>
  </si>
  <si>
    <t>Front Bulkhead</t>
  </si>
  <si>
    <t>Front Bulkhead Bracing</t>
  </si>
  <si>
    <t>Front Bulkhead Side Suport</t>
  </si>
  <si>
    <t>Side Impart Structure - vertical</t>
  </si>
  <si>
    <t>Side Impart Structure - horizontal</t>
  </si>
  <si>
    <t>Shouldder Harness Bracing</t>
  </si>
  <si>
    <t>eca 3.2-48</t>
  </si>
  <si>
    <t>Sandwich design workflow&gt;</t>
  </si>
  <si>
    <t>ecm 6.4-82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</si>
</sst>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6A737D"/>
      <name val="Consolas"/>
      <family val="3"/>
      <charset val="238"/>
    </font>
    <font>
      <b/>
      <sz val="11"/>
      <color rgb="FF3F3F3F"/>
      <name val="Calibri"/>
      <family val="2"/>
      <scheme val="minor"/>
    </font>
    <font>
      <b/>
      <sz val="18"/>
      <color rgb="FF3F3F3F"/>
      <name val="Calibri"/>
      <family val="2"/>
      <charset val="238"/>
      <scheme val="minor"/>
    </font>
    <font>
      <b/>
      <sz val="18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9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double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double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9" fillId="13" borderId="2" applyNumberFormat="0" applyFont="0" applyAlignment="0" applyProtection="0"/>
    <xf numFmtId="0" fontId="10" fillId="0" borderId="3" applyNumberFormat="0" applyFill="0" applyAlignment="0" applyProtection="0"/>
    <xf numFmtId="0" fontId="11" fillId="15" borderId="0" applyNumberFormat="0" applyBorder="0" applyAlignment="0" applyProtection="0"/>
    <xf numFmtId="0" fontId="13" fillId="16" borderId="39" applyNumberFormat="0" applyAlignment="0" applyProtection="0"/>
  </cellStyleXfs>
  <cellXfs count="16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14" xfId="0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3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/>
    <xf numFmtId="0" fontId="10" fillId="14" borderId="23" xfId="3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/>
    <xf numFmtId="0" fontId="12" fillId="0" borderId="0" xfId="0" applyFont="1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1" xfId="0" applyBorder="1"/>
    <xf numFmtId="0" fontId="0" fillId="0" borderId="34" xfId="0" applyBorder="1"/>
    <xf numFmtId="0" fontId="3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3" borderId="44" xfId="2" applyFont="1" applyBorder="1" applyAlignment="1">
      <alignment horizontal="center" vertical="center"/>
    </xf>
    <xf numFmtId="0" fontId="0" fillId="13" borderId="45" xfId="2" applyFont="1" applyBorder="1" applyAlignment="1">
      <alignment horizontal="center" vertical="center"/>
    </xf>
    <xf numFmtId="0" fontId="0" fillId="13" borderId="42" xfId="2" applyFont="1" applyBorder="1"/>
    <xf numFmtId="0" fontId="0" fillId="0" borderId="46" xfId="0" applyBorder="1"/>
    <xf numFmtId="0" fontId="10" fillId="14" borderId="48" xfId="3" applyFill="1" applyBorder="1" applyAlignment="1">
      <alignment horizontal="center" vertical="center"/>
    </xf>
    <xf numFmtId="0" fontId="10" fillId="14" borderId="49" xfId="3" applyFill="1" applyBorder="1" applyAlignment="1">
      <alignment horizontal="center" vertical="center"/>
    </xf>
    <xf numFmtId="0" fontId="10" fillId="14" borderId="50" xfId="3" applyFill="1" applyBorder="1" applyAlignment="1">
      <alignment horizontal="center" vertical="center"/>
    </xf>
    <xf numFmtId="0" fontId="10" fillId="14" borderId="51" xfId="3" applyFill="1" applyBorder="1" applyAlignment="1">
      <alignment horizontal="center" vertical="center"/>
    </xf>
    <xf numFmtId="0" fontId="10" fillId="14" borderId="52" xfId="3" applyFill="1" applyBorder="1" applyAlignment="1">
      <alignment horizontal="center" vertical="center" wrapText="1"/>
    </xf>
    <xf numFmtId="0" fontId="10" fillId="14" borderId="49" xfId="3" applyFill="1" applyBorder="1" applyAlignment="1">
      <alignment horizontal="center" vertical="center" wrapText="1"/>
    </xf>
    <xf numFmtId="0" fontId="10" fillId="14" borderId="53" xfId="3" applyFill="1" applyBorder="1" applyAlignment="1">
      <alignment horizontal="center" vertical="center" wrapText="1"/>
    </xf>
    <xf numFmtId="0" fontId="0" fillId="0" borderId="54" xfId="0" applyBorder="1" applyAlignment="1">
      <alignment horizontal="left" vertical="center"/>
    </xf>
    <xf numFmtId="0" fontId="0" fillId="13" borderId="2" xfId="2" applyFont="1" applyBorder="1" applyAlignment="1">
      <alignment horizontal="center" vertical="center"/>
    </xf>
    <xf numFmtId="0" fontId="0" fillId="13" borderId="21" xfId="2" applyFont="1" applyBorder="1" applyAlignment="1">
      <alignment horizontal="center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3" borderId="60" xfId="2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0" fillId="14" borderId="48" xfId="3" applyFill="1" applyBorder="1" applyAlignment="1">
      <alignment horizontal="center" vertical="center" wrapText="1"/>
    </xf>
    <xf numFmtId="0" fontId="0" fillId="0" borderId="19" xfId="0" applyBorder="1"/>
    <xf numFmtId="0" fontId="0" fillId="0" borderId="35" xfId="0" applyBorder="1"/>
    <xf numFmtId="0" fontId="0" fillId="13" borderId="67" xfId="2" applyFont="1" applyBorder="1" applyAlignment="1">
      <alignment horizontal="center" vertical="center"/>
    </xf>
    <xf numFmtId="0" fontId="0" fillId="13" borderId="68" xfId="2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3" borderId="71" xfId="2" applyFont="1" applyBorder="1" applyAlignment="1">
      <alignment horizontal="center" vertical="center"/>
    </xf>
    <xf numFmtId="0" fontId="0" fillId="13" borderId="72" xfId="2" applyFont="1" applyBorder="1" applyAlignment="1">
      <alignment horizontal="center" vertical="center"/>
    </xf>
    <xf numFmtId="0" fontId="0" fillId="13" borderId="73" xfId="2" applyFont="1" applyBorder="1" applyAlignment="1">
      <alignment horizontal="center" vertical="center"/>
    </xf>
    <xf numFmtId="0" fontId="0" fillId="13" borderId="74" xfId="2" applyFont="1" applyBorder="1" applyAlignment="1">
      <alignment horizontal="center" vertical="center"/>
    </xf>
    <xf numFmtId="0" fontId="0" fillId="13" borderId="75" xfId="2" applyFont="1" applyBorder="1" applyAlignment="1">
      <alignment horizontal="center" vertical="center"/>
    </xf>
    <xf numFmtId="0" fontId="0" fillId="13" borderId="76" xfId="2" applyFont="1" applyBorder="1" applyAlignment="1">
      <alignment horizontal="center" vertical="center"/>
    </xf>
    <xf numFmtId="0" fontId="10" fillId="14" borderId="53" xfId="3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64" xfId="0" applyBorder="1"/>
    <xf numFmtId="0" fontId="10" fillId="14" borderId="61" xfId="3" applyFill="1" applyBorder="1" applyAlignment="1">
      <alignment horizontal="center" vertical="center" wrapText="1"/>
    </xf>
    <xf numFmtId="0" fontId="0" fillId="13" borderId="78" xfId="2" applyFont="1" applyBorder="1" applyAlignment="1">
      <alignment horizontal="center" vertical="center"/>
    </xf>
    <xf numFmtId="0" fontId="0" fillId="13" borderId="79" xfId="2" applyFont="1" applyBorder="1" applyAlignment="1">
      <alignment horizontal="center" vertical="center"/>
    </xf>
    <xf numFmtId="0" fontId="0" fillId="13" borderId="80" xfId="2" applyFont="1" applyBorder="1" applyAlignment="1">
      <alignment horizontal="center" vertical="center"/>
    </xf>
    <xf numFmtId="0" fontId="10" fillId="14" borderId="81" xfId="3" applyFill="1" applyBorder="1" applyAlignment="1">
      <alignment horizontal="center" vertical="center" wrapText="1"/>
    </xf>
    <xf numFmtId="0" fontId="10" fillId="14" borderId="82" xfId="3" applyFill="1" applyBorder="1" applyAlignment="1">
      <alignment horizontal="center" vertical="center" wrapText="1"/>
    </xf>
    <xf numFmtId="0" fontId="10" fillId="14" borderId="83" xfId="3" applyFill="1" applyBorder="1" applyAlignment="1">
      <alignment horizontal="center" vertical="center" wrapText="1"/>
    </xf>
    <xf numFmtId="0" fontId="10" fillId="14" borderId="83" xfId="3" applyFill="1" applyBorder="1" applyAlignment="1">
      <alignment horizontal="center" vertical="center"/>
    </xf>
    <xf numFmtId="0" fontId="10" fillId="14" borderId="82" xfId="3" applyFill="1" applyBorder="1" applyAlignment="1">
      <alignment horizontal="center" vertical="center"/>
    </xf>
    <xf numFmtId="0" fontId="10" fillId="14" borderId="40" xfId="3" applyFill="1" applyBorder="1" applyAlignment="1">
      <alignment horizontal="center" vertical="center"/>
    </xf>
    <xf numFmtId="0" fontId="0" fillId="0" borderId="84" xfId="0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/>
    <xf numFmtId="0" fontId="0" fillId="13" borderId="43" xfId="2" applyFont="1" applyBorder="1" applyAlignment="1">
      <alignment horizontal="center" vertical="center"/>
    </xf>
    <xf numFmtId="0" fontId="0" fillId="0" borderId="66" xfId="0" applyBorder="1"/>
    <xf numFmtId="0" fontId="0" fillId="13" borderId="95" xfId="2" applyFont="1" applyBorder="1" applyAlignment="1">
      <alignment horizontal="center" vertical="center"/>
    </xf>
    <xf numFmtId="0" fontId="11" fillId="15" borderId="0" xfId="4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36" xfId="1" applyBorder="1" applyAlignment="1">
      <alignment horizontal="center"/>
    </xf>
    <xf numFmtId="0" fontId="1" fillId="2" borderId="37" xfId="1" applyBorder="1" applyAlignment="1">
      <alignment horizontal="center"/>
    </xf>
    <xf numFmtId="0" fontId="1" fillId="2" borderId="38" xfId="1" applyBorder="1" applyAlignment="1">
      <alignment horizontal="center"/>
    </xf>
    <xf numFmtId="0" fontId="3" fillId="0" borderId="93" xfId="0" applyFont="1" applyBorder="1" applyAlignment="1">
      <alignment horizontal="right"/>
    </xf>
    <xf numFmtId="0" fontId="3" fillId="0" borderId="94" xfId="0" applyFont="1" applyBorder="1" applyAlignment="1">
      <alignment horizontal="right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3" fillId="0" borderId="30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33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13" borderId="44" xfId="2" applyFont="1" applyBorder="1" applyAlignment="1">
      <alignment horizontal="center" vertical="center" wrapText="1"/>
    </xf>
    <xf numFmtId="0" fontId="0" fillId="13" borderId="45" xfId="2" applyFont="1" applyBorder="1" applyAlignment="1">
      <alignment horizontal="center" vertical="center" wrapText="1"/>
    </xf>
    <xf numFmtId="0" fontId="8" fillId="2" borderId="1" xfId="1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3" fillId="13" borderId="2" xfId="2" applyFont="1" applyBorder="1" applyAlignment="1">
      <alignment horizontal="center" vertical="center"/>
    </xf>
    <xf numFmtId="0" fontId="3" fillId="13" borderId="21" xfId="2" applyFont="1" applyBorder="1" applyAlignment="1">
      <alignment horizontal="center" vertical="center"/>
    </xf>
    <xf numFmtId="0" fontId="8" fillId="2" borderId="90" xfId="1" applyFont="1" applyBorder="1" applyAlignment="1">
      <alignment horizontal="center" vertical="center"/>
    </xf>
    <xf numFmtId="0" fontId="8" fillId="2" borderId="91" xfId="1" applyFont="1" applyBorder="1" applyAlignment="1">
      <alignment horizontal="center" vertical="center"/>
    </xf>
    <xf numFmtId="0" fontId="8" fillId="2" borderId="92" xfId="1" applyFont="1" applyBorder="1" applyAlignment="1">
      <alignment horizontal="center" vertical="center"/>
    </xf>
    <xf numFmtId="0" fontId="17" fillId="2" borderId="87" xfId="1" applyFont="1" applyBorder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14" fillId="16" borderId="39" xfId="5" applyFont="1" applyAlignment="1">
      <alignment horizontal="center" vertical="center"/>
    </xf>
    <xf numFmtId="0" fontId="13" fillId="16" borderId="39" xfId="5" applyAlignment="1">
      <alignment horizontal="center" vertical="center"/>
    </xf>
    <xf numFmtId="0" fontId="13" fillId="16" borderId="47" xfId="5" applyBorder="1" applyAlignment="1">
      <alignment horizontal="center" vertical="center"/>
    </xf>
    <xf numFmtId="0" fontId="15" fillId="16" borderId="39" xfId="5" applyFont="1" applyAlignment="1">
      <alignment horizontal="center" vertical="center"/>
    </xf>
    <xf numFmtId="0" fontId="15" fillId="16" borderId="47" xfId="5" applyFont="1" applyBorder="1" applyAlignment="1">
      <alignment horizontal="center" vertical="center"/>
    </xf>
    <xf numFmtId="0" fontId="7" fillId="2" borderId="90" xfId="1" applyFont="1" applyBorder="1" applyAlignment="1">
      <alignment horizontal="center" vertical="center"/>
    </xf>
    <xf numFmtId="0" fontId="7" fillId="2" borderId="91" xfId="1" applyFont="1" applyBorder="1" applyAlignment="1">
      <alignment horizontal="center" vertical="center"/>
    </xf>
    <xf numFmtId="0" fontId="7" fillId="2" borderId="92" xfId="1" applyFont="1" applyBorder="1" applyAlignment="1">
      <alignment horizontal="center" vertical="center"/>
    </xf>
  </cellXfs>
  <cellStyles count="6">
    <cellStyle name="Celkem" xfId="3" builtinId="25"/>
    <cellStyle name="Kontrolní buňka" xfId="1" builtinId="23"/>
    <cellStyle name="Normální" xfId="0" builtinId="0"/>
    <cellStyle name="Poznámka" xfId="2" builtinId="10"/>
    <cellStyle name="Špatně" xfId="4" builtinId="27"/>
    <cellStyle name="Výstup" xfId="5" builtinId="21"/>
  </cellStyles>
  <dxfs count="0"/>
  <tableStyles count="0" defaultTableStyle="TableStyleMedium2" defaultPivotStyle="PivotStyleLight16"/>
  <colors>
    <mruColors>
      <color rgb="FF99CC00"/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326653</xdr:colOff>
      <xdr:row>0</xdr:row>
      <xdr:rowOff>66675</xdr:rowOff>
    </xdr:from>
    <xdr:to>
      <xdr:col>9</xdr:col>
      <xdr:colOff>40903</xdr:colOff>
      <xdr:row>14</xdr:row>
      <xdr:rowOff>127623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653" y="66675"/>
          <a:ext cx="4591050" cy="2847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238125</xdr:colOff>
      <xdr:row>14</xdr:row>
      <xdr:rowOff>182656</xdr:rowOff>
    </xdr:from>
    <xdr:to>
      <xdr:col>9</xdr:col>
      <xdr:colOff>598313</xdr:colOff>
      <xdr:row>42</xdr:row>
      <xdr:rowOff>87300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2983006"/>
          <a:ext cx="5236988" cy="52386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22</xdr:col>
      <xdr:colOff>303592</xdr:colOff>
      <xdr:row>162</xdr:row>
      <xdr:rowOff>141302</xdr:rowOff>
    </xdr:from>
    <xdr:to>
      <xdr:col>27</xdr:col>
      <xdr:colOff>274886</xdr:colOff>
      <xdr:row>166</xdr:row>
      <xdr:rowOff>133906</xdr:rowOff>
    </xdr:to>
    <xdr:cxnSp macro="">
      <xdr:nvCxnSpPr>
        <xdr:cNvPr id="87" name="Přímá spojnic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>
          <a:stCxn id="69" idx="3"/>
          <a:endCxn id="86" idx="1"/>
        </xdr:cNvCxnSpPr>
      </xdr:nvCxnSpPr>
      <xdr:spPr>
        <a:xfrm flipV="1">
          <a:off x="12876592" y="31002302"/>
          <a:ext cx="2828794" cy="7546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393122</xdr:colOff>
      <xdr:row>128</xdr:row>
      <xdr:rowOff>128155</xdr:rowOff>
    </xdr:from>
    <xdr:to>
      <xdr:col>37</xdr:col>
      <xdr:colOff>469322</xdr:colOff>
      <xdr:row>184</xdr:row>
      <xdr:rowOff>51955</xdr:rowOff>
    </xdr:to>
    <xdr:grpSp>
      <xdr:nvGrpSpPr>
        <xdr:cNvPr id="45" name="Skupin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pSpPr/>
      </xdr:nvGrpSpPr>
      <xdr:grpSpPr>
        <a:xfrm>
          <a:off x="9469887" y="24657831"/>
          <a:ext cx="13500847" cy="10591800"/>
          <a:chOff x="32368671" y="12676414"/>
          <a:chExt cx="13778593" cy="10591800"/>
        </a:xfrm>
      </xdr:grpSpPr>
      <xdr:grpSp>
        <xdr:nvGrpSpPr>
          <xdr:cNvPr id="107" name="Skupina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GrpSpPr/>
        </xdr:nvGrpSpPr>
        <xdr:grpSpPr>
          <a:xfrm>
            <a:off x="32614560" y="12986815"/>
            <a:ext cx="13277706" cy="10069141"/>
            <a:chOff x="13044767" y="20712950"/>
            <a:chExt cx="13272263" cy="10069141"/>
          </a:xfrm>
        </xdr:grpSpPr>
        <xdr:grpSp>
          <xdr:nvGrpSpPr>
            <xdr:cNvPr id="103" name="Skupina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19520783" y="20735150"/>
              <a:ext cx="6796247" cy="8466667"/>
              <a:chOff x="20388238" y="18826748"/>
              <a:chExt cx="6877890" cy="8466667"/>
            </a:xfrm>
          </xdr:grpSpPr>
          <xdr:pic>
            <xdr:nvPicPr>
              <xdr:cNvPr id="58" name="Obrázek 57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20388238" y="18826748"/>
                <a:ext cx="6877890" cy="8466667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86" name="Obdélník 85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/>
            </xdr:nvSpPr>
            <xdr:spPr>
              <a:xfrm>
                <a:off x="20902173" y="23237503"/>
                <a:ext cx="5089688" cy="3493582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</xdr:grpSp>
        <xdr:grpSp>
          <xdr:nvGrpSpPr>
            <xdr:cNvPr id="90" name="Skupina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GrpSpPr/>
          </xdr:nvGrpSpPr>
          <xdr:grpSpPr>
            <a:xfrm>
              <a:off x="13104638" y="20712950"/>
              <a:ext cx="6097407" cy="1899399"/>
              <a:chOff x="13025717" y="20684376"/>
              <a:chExt cx="6066111" cy="1899399"/>
            </a:xfrm>
          </xdr:grpSpPr>
          <xdr:grpSp>
            <xdr:nvGrpSpPr>
              <xdr:cNvPr id="60" name="Skupina 59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13025717" y="20684376"/>
                <a:ext cx="6066111" cy="1838097"/>
                <a:chOff x="12931588" y="20687738"/>
                <a:chExt cx="6028571" cy="1838097"/>
              </a:xfrm>
            </xdr:grpSpPr>
            <xdr:grpSp>
              <xdr:nvGrpSpPr>
                <xdr:cNvPr id="56" name="Skupina 55">
                  <a:extLst>
                    <a:ext uri="{FF2B5EF4-FFF2-40B4-BE49-F238E27FC236}">
                      <a16:creationId xmlns:a16="http://schemas.microsoft.com/office/drawing/2014/main" id="{00000000-0008-0000-0000-000038000000}"/>
                    </a:ext>
                  </a:extLst>
                </xdr:cNvPr>
                <xdr:cNvGrpSpPr/>
              </xdr:nvGrpSpPr>
              <xdr:grpSpPr>
                <a:xfrm>
                  <a:off x="12931588" y="20687738"/>
                  <a:ext cx="6028571" cy="1838097"/>
                  <a:chOff x="12931588" y="20687738"/>
                  <a:chExt cx="6028571" cy="1838097"/>
                </a:xfrm>
              </xdr:grpSpPr>
              <xdr:pic>
                <xdr:nvPicPr>
                  <xdr:cNvPr id="52" name="Obrázek 51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12931588" y="20697264"/>
                    <a:ext cx="6028571" cy="1828571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54" name="TextovéPole 53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 txBox="1"/>
                </xdr:nvSpPr>
                <xdr:spPr>
                  <a:xfrm>
                    <a:off x="13066060" y="20977412"/>
                    <a:ext cx="2969558" cy="51547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lt1">
                        <a:shade val="50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100"/>
                      <a:t>z</a:t>
                    </a:r>
                    <a:r>
                      <a:rPr lang="en-GB" sz="1100" baseline="0"/>
                      <a:t> is dimension of the given plane from horizontal coordinate zero </a:t>
                    </a:r>
                    <a:endParaRPr lang="cs-CZ" sz="1100"/>
                  </a:p>
                </xdr:txBody>
              </xdr:sp>
              <xdr:sp macro="" textlink="">
                <xdr:nvSpPr>
                  <xdr:cNvPr id="20" name="TextovéPole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 txBox="1"/>
                </xdr:nvSpPr>
                <xdr:spPr>
                  <a:xfrm>
                    <a:off x="16116162" y="20687738"/>
                    <a:ext cx="660589" cy="5016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GB" sz="2800" b="1">
                        <a:solidFill>
                          <a:srgbClr val="FF0000"/>
                        </a:solidFill>
                        <a:latin typeface="Centaur" panose="02030504050205020304" pitchFamily="18" charset="0"/>
                      </a:rPr>
                      <a:t>VII</a:t>
                    </a:r>
                    <a:endParaRPr lang="cs-CZ" sz="2800" b="1">
                      <a:solidFill>
                        <a:srgbClr val="FF0000"/>
                      </a:solidFill>
                      <a:latin typeface="Centaur" panose="02030504050205020304" pitchFamily="18" charset="0"/>
                    </a:endParaRPr>
                  </a:p>
                </xdr:txBody>
              </xdr:sp>
            </xdr:grpSp>
            <xdr:sp macro="" textlink="">
              <xdr:nvSpPr>
                <xdr:cNvPr id="59" name="TextovéPole 58">
                  <a:extLst>
                    <a:ext uri="{FF2B5EF4-FFF2-40B4-BE49-F238E27FC236}">
                      <a16:creationId xmlns:a16="http://schemas.microsoft.com/office/drawing/2014/main" id="{00000000-0008-0000-0000-00003B000000}"/>
                    </a:ext>
                  </a:extLst>
                </xdr:cNvPr>
                <xdr:cNvSpPr txBox="1"/>
              </xdr:nvSpPr>
              <xdr:spPr>
                <a:xfrm>
                  <a:off x="16002000" y="21773028"/>
                  <a:ext cx="780663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1)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sp macro="" textlink="">
            <xdr:nvSpPr>
              <xdr:cNvPr id="57" name="TextovéPole 56">
                <a:extLst>
                  <a:ext uri="{FF2B5EF4-FFF2-40B4-BE49-F238E27FC236}">
                    <a16:creationId xmlns:a16="http://schemas.microsoft.com/office/drawing/2014/main" id="{00000000-0008-0000-0000-000039000000}"/>
                  </a:ext>
                </a:extLst>
              </xdr:cNvPr>
              <xdr:cNvSpPr txBox="1"/>
            </xdr:nvSpPr>
            <xdr:spPr>
              <a:xfrm>
                <a:off x="13068301" y="21518655"/>
                <a:ext cx="3086100" cy="106512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100"/>
                  <a:t>1)</a:t>
                </a:r>
                <a:r>
                  <a:rPr lang="en-GB" sz="1100" baseline="0"/>
                  <a:t> calculate strain in general coor system for each ply top and bottom</a:t>
                </a:r>
              </a:p>
              <a:p>
                <a:r>
                  <a:rPr lang="en-GB" sz="1100" baseline="0"/>
                  <a:t>2)plot of strain versus thickness , plies</a:t>
                </a:r>
              </a:p>
              <a:p>
                <a:r>
                  <a:rPr lang="en-GB" sz="1100" baseline="0"/>
                  <a:t>3)transform strains into material coor system </a:t>
                </a:r>
              </a:p>
              <a:p>
                <a:r>
                  <a:rPr lang="en-GB" sz="1100" baseline="0"/>
                  <a:t>4) plot strain versus thickness, plies</a:t>
                </a:r>
              </a:p>
            </xdr:txBody>
          </xdr:sp>
        </xdr:grpSp>
        <xdr:grpSp>
          <xdr:nvGrpSpPr>
            <xdr:cNvPr id="92" name="Skupina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GrpSpPr/>
          </xdr:nvGrpSpPr>
          <xdr:grpSpPr>
            <a:xfrm>
              <a:off x="13220138" y="25708415"/>
              <a:ext cx="4050712" cy="2196620"/>
              <a:chOff x="13959167" y="22881972"/>
              <a:chExt cx="4024377" cy="2196620"/>
            </a:xfrm>
          </xdr:grpSpPr>
          <xdr:grpSp>
            <xdr:nvGrpSpPr>
              <xdr:cNvPr id="85" name="Skupina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GrpSpPr/>
            </xdr:nvGrpSpPr>
            <xdr:grpSpPr>
              <a:xfrm>
                <a:off x="14480460" y="22881972"/>
                <a:ext cx="3503084" cy="2196620"/>
                <a:chOff x="13902334" y="23905289"/>
                <a:chExt cx="3522962" cy="2196620"/>
              </a:xfrm>
            </xdr:grpSpPr>
            <xdr:grpSp>
              <xdr:nvGrpSpPr>
                <xdr:cNvPr id="68" name="Skupina 67">
                  <a:extLst>
                    <a:ext uri="{FF2B5EF4-FFF2-40B4-BE49-F238E27FC236}">
                      <a16:creationId xmlns:a16="http://schemas.microsoft.com/office/drawing/2014/main" id="{00000000-0008-0000-0000-000044000000}"/>
                    </a:ext>
                  </a:extLst>
                </xdr:cNvPr>
                <xdr:cNvGrpSpPr/>
              </xdr:nvGrpSpPr>
              <xdr:grpSpPr>
                <a:xfrm>
                  <a:off x="13902334" y="23905289"/>
                  <a:ext cx="3522962" cy="1323810"/>
                  <a:chOff x="13761529" y="24128919"/>
                  <a:chExt cx="3522962" cy="1323810"/>
                </a:xfrm>
              </xdr:grpSpPr>
              <xdr:grpSp>
                <xdr:nvGrpSpPr>
                  <xdr:cNvPr id="65" name="Skupina 64">
                    <a:extLst>
                      <a:ext uri="{FF2B5EF4-FFF2-40B4-BE49-F238E27FC236}">
                        <a16:creationId xmlns:a16="http://schemas.microsoft.com/office/drawing/2014/main" id="{00000000-0008-0000-0000-000041000000}"/>
                      </a:ext>
                    </a:extLst>
                  </xdr:cNvPr>
                  <xdr:cNvGrpSpPr/>
                </xdr:nvGrpSpPr>
                <xdr:grpSpPr>
                  <a:xfrm>
                    <a:off x="13761529" y="24128919"/>
                    <a:ext cx="3522962" cy="1323810"/>
                    <a:chOff x="13717545" y="24125492"/>
                    <a:chExt cx="3510967" cy="1323810"/>
                  </a:xfrm>
                </xdr:grpSpPr>
                <xdr:pic>
                  <xdr:nvPicPr>
                    <xdr:cNvPr id="62" name="Obrázek 61">
                      <a:extLst>
                        <a:ext uri="{FF2B5EF4-FFF2-40B4-BE49-F238E27FC236}">
                          <a16:creationId xmlns:a16="http://schemas.microsoft.com/office/drawing/2014/main" id="{00000000-0008-0000-0000-00003E000000}"/>
                        </a:ext>
                      </a:extLst>
                    </xdr:cNvPr>
                    <xdr:cNvPicPr>
                      <a:picLocks noChangeAspect="1"/>
                    </xdr:cNvPicPr>
                  </xdr:nvPicPr>
                  <xdr:blipFill>
                    <a:blip xmlns:r="http://schemas.openxmlformats.org/officeDocument/2006/relationships" r:embed="rId5"/>
                    <a:stretch>
                      <a:fillRect/>
                    </a:stretch>
                  </xdr:blipFill>
                  <xdr:spPr>
                    <a:xfrm>
                      <a:off x="13717545" y="24125492"/>
                      <a:ext cx="3510967" cy="1323810"/>
                    </a:xfrm>
                    <a:prstGeom prst="rect">
                      <a:avLst/>
                    </a:prstGeom>
                    <a:ln>
                      <a:solidFill>
                        <a:schemeClr val="tx1"/>
                      </a:solidFill>
                    </a:ln>
                  </xdr:spPr>
                </xdr:pic>
                <xdr:sp macro="" textlink="">
                  <xdr:nvSpPr>
                    <xdr:cNvPr id="63" name="Obdélník 62">
                      <a:extLst>
                        <a:ext uri="{FF2B5EF4-FFF2-40B4-BE49-F238E27FC236}">
                          <a16:creationId xmlns:a16="http://schemas.microsoft.com/office/drawing/2014/main" id="{00000000-0008-0000-0000-00003F000000}"/>
                        </a:ext>
                      </a:extLst>
                    </xdr:cNvPr>
                    <xdr:cNvSpPr/>
                  </xdr:nvSpPr>
                  <xdr:spPr>
                    <a:xfrm>
                      <a:off x="13945914" y="24981776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  <xdr:sp macro="" textlink="">
                  <xdr:nvSpPr>
                    <xdr:cNvPr id="64" name="Obdélník 63">
                      <a:extLst>
                        <a:ext uri="{FF2B5EF4-FFF2-40B4-BE49-F238E27FC236}">
                          <a16:creationId xmlns:a16="http://schemas.microsoft.com/office/drawing/2014/main" id="{00000000-0008-0000-0000-000040000000}"/>
                        </a:ext>
                      </a:extLst>
                    </xdr:cNvPr>
                    <xdr:cNvSpPr/>
                  </xdr:nvSpPr>
                  <xdr:spPr>
                    <a:xfrm>
                      <a:off x="16607889" y="24959751"/>
                      <a:ext cx="335018" cy="267009"/>
                    </a:xfrm>
                    <a:prstGeom prst="rect">
                      <a:avLst/>
                    </a:prstGeom>
                    <a:noFill/>
                    <a:ln w="38100"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</xdr:grpSp>
              <xdr:sp macro="" textlink="">
                <xdr:nvSpPr>
                  <xdr:cNvPr id="66" name="Obdélník 65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15732789" y="24982028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  <xdr:sp macro="" textlink="">
                <xdr:nvSpPr>
                  <xdr:cNvPr id="67" name="Obdélník 66">
                    <a:extLst>
                      <a:ext uri="{FF2B5EF4-FFF2-40B4-BE49-F238E27FC236}">
                        <a16:creationId xmlns:a16="http://schemas.microsoft.com/office/drawing/2014/main" id="{00000000-0008-0000-0000-000043000000}"/>
                      </a:ext>
                    </a:extLst>
                  </xdr:cNvPr>
                  <xdr:cNvSpPr/>
                </xdr:nvSpPr>
                <xdr:spPr>
                  <a:xfrm>
                    <a:off x="14775320" y="24985341"/>
                    <a:ext cx="336163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</xdr:grpSp>
            <xdr:sp macro="" textlink="">
              <xdr:nvSpPr>
                <xdr:cNvPr id="69" name="TextovéPole 68">
                  <a:extLst>
                    <a:ext uri="{FF2B5EF4-FFF2-40B4-BE49-F238E27FC236}">
                      <a16:creationId xmlns:a16="http://schemas.microsoft.com/office/drawing/2014/main" id="{00000000-0008-0000-0000-000045000000}"/>
                    </a:ext>
                  </a:extLst>
                </xdr:cNvPr>
                <xdr:cNvSpPr txBox="1"/>
              </xdr:nvSpPr>
              <xdr:spPr>
                <a:xfrm>
                  <a:off x="14147182" y="25586439"/>
                  <a:ext cx="3001717" cy="515470"/>
                </a:xfrm>
                <a:prstGeom prst="rect">
                  <a:avLst/>
                </a:prstGeom>
                <a:solidFill>
                  <a:schemeClr val="lt1"/>
                </a:solidFill>
                <a:ln w="381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100"/>
                    <a:t>NOTE:</a:t>
                  </a:r>
                  <a:r>
                    <a:rPr lang="en-GB" sz="1100" baseline="0"/>
                    <a:t> when transforming strains, the </a:t>
                  </a:r>
                  <a:r>
                    <a:rPr lang="en-GB" sz="1100" b="1" u="sng" baseline="0"/>
                    <a:t>TENSORIAN </a:t>
                  </a:r>
                  <a:r>
                    <a:rPr lang="en-GB" sz="1100" baseline="0"/>
                    <a:t>strain is used</a:t>
                  </a:r>
                  <a:endParaRPr lang="cs-CZ" sz="1100"/>
                </a:p>
              </xdr:txBody>
            </xdr:sp>
            <xdr:cxnSp macro="">
              <xdr:nvCxnSpPr>
                <xdr:cNvPr id="71" name="Přímá spojnice 70">
                  <a:extLst>
                    <a:ext uri="{FF2B5EF4-FFF2-40B4-BE49-F238E27FC236}">
                      <a16:creationId xmlns:a16="http://schemas.microsoft.com/office/drawing/2014/main" id="{00000000-0008-0000-0000-000047000000}"/>
                    </a:ext>
                  </a:extLst>
                </xdr:cNvPr>
                <xdr:cNvCxnSpPr>
                  <a:stCxn id="69" idx="0"/>
                  <a:endCxn id="64" idx="2"/>
                </xdr:cNvCxnSpPr>
              </xdr:nvCxnSpPr>
              <xdr:spPr>
                <a:xfrm flipV="1">
                  <a:off x="15648041" y="25006557"/>
                  <a:ext cx="1322594" cy="57988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2" name="Přímá spojnice 71">
                  <a:extLst>
                    <a:ext uri="{FF2B5EF4-FFF2-40B4-BE49-F238E27FC236}">
                      <a16:creationId xmlns:a16="http://schemas.microsoft.com/office/drawing/2014/main" id="{00000000-0008-0000-0000-000048000000}"/>
                    </a:ext>
                  </a:extLst>
                </xdr:cNvPr>
                <xdr:cNvCxnSpPr>
                  <a:stCxn id="69" idx="0"/>
                  <a:endCxn id="66" idx="2"/>
                </xdr:cNvCxnSpPr>
              </xdr:nvCxnSpPr>
              <xdr:spPr>
                <a:xfrm flipV="1">
                  <a:off x="15648041" y="25025407"/>
                  <a:ext cx="393635" cy="561032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3" name="Přímá spojnice 72">
                  <a:extLst>
                    <a:ext uri="{FF2B5EF4-FFF2-40B4-BE49-F238E27FC236}">
                      <a16:creationId xmlns:a16="http://schemas.microsoft.com/office/drawing/2014/main" id="{00000000-0008-0000-0000-000049000000}"/>
                    </a:ext>
                  </a:extLst>
                </xdr:cNvPr>
                <xdr:cNvCxnSpPr>
                  <a:stCxn id="69" idx="0"/>
                  <a:endCxn id="67" idx="2"/>
                </xdr:cNvCxnSpPr>
              </xdr:nvCxnSpPr>
              <xdr:spPr>
                <a:xfrm flipH="1" flipV="1">
                  <a:off x="15084207" y="25028720"/>
                  <a:ext cx="563834" cy="557719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4" name="Přímá spojnice 73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CxnSpPr>
                  <a:stCxn id="69" idx="0"/>
                  <a:endCxn id="63" idx="2"/>
                </xdr:cNvCxnSpPr>
              </xdr:nvCxnSpPr>
              <xdr:spPr>
                <a:xfrm flipH="1" flipV="1">
                  <a:off x="14299565" y="25028582"/>
                  <a:ext cx="1348476" cy="557857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1" name="TextovéPole 90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SpPr txBox="1"/>
            </xdr:nvSpPr>
            <xdr:spPr>
              <a:xfrm>
                <a:off x="13959167" y="231989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3)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1" name="Skupina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GrpSpPr/>
          </xdr:nvGrpSpPr>
          <xdr:grpSpPr>
            <a:xfrm>
              <a:off x="13044767" y="22791964"/>
              <a:ext cx="5010737" cy="2590800"/>
              <a:chOff x="14149667" y="22593300"/>
              <a:chExt cx="4984883" cy="2590800"/>
            </a:xfrm>
          </xdr:grpSpPr>
          <xdr:pic>
            <xdr:nvPicPr>
              <xdr:cNvPr id="99" name="Obrázek 98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4544675" y="22593300"/>
                <a:ext cx="4589875" cy="2590800"/>
              </a:xfrm>
              <a:prstGeom prst="rect">
                <a:avLst/>
              </a:prstGeom>
            </xdr:spPr>
          </xdr:pic>
          <xdr:sp macro="" textlink="">
            <xdr:nvSpPr>
              <xdr:cNvPr id="100" name="TextovéPole 99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SpPr txBox="1"/>
            </xdr:nvSpPr>
            <xdr:spPr>
              <a:xfrm>
                <a:off x="14149667" y="23237076"/>
                <a:ext cx="78552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2)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106" name="Skupina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GrpSpPr/>
          </xdr:nvGrpSpPr>
          <xdr:grpSpPr>
            <a:xfrm>
              <a:off x="13362215" y="28194000"/>
              <a:ext cx="4818821" cy="2588091"/>
              <a:chOff x="13158107" y="28194000"/>
              <a:chExt cx="4818821" cy="2588091"/>
            </a:xfrm>
          </xdr:grpSpPr>
          <xdr:pic>
            <xdr:nvPicPr>
              <xdr:cNvPr id="104" name="Obrázek 103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3158107" y="28194000"/>
                <a:ext cx="4818821" cy="2540959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05" name="TextovéPo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 txBox="1"/>
            </xdr:nvSpPr>
            <xdr:spPr>
              <a:xfrm>
                <a:off x="13628352" y="30280415"/>
                <a:ext cx="790664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4)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36" name="Obdélník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2368671" y="12676414"/>
            <a:ext cx="13778593" cy="105918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5</xdr:col>
      <xdr:colOff>306781</xdr:colOff>
      <xdr:row>150</xdr:row>
      <xdr:rowOff>64325</xdr:rowOff>
    </xdr:from>
    <xdr:to>
      <xdr:col>12</xdr:col>
      <xdr:colOff>27216</xdr:colOff>
      <xdr:row>171</xdr:row>
      <xdr:rowOff>91539</xdr:rowOff>
    </xdr:to>
    <xdr:grpSp>
      <xdr:nvGrpSpPr>
        <xdr:cNvPr id="55" name="Skupina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>
          <a:off x="3332369" y="28785001"/>
          <a:ext cx="3956259" cy="4027714"/>
          <a:chOff x="7320643" y="28370893"/>
          <a:chExt cx="4000500" cy="4027714"/>
        </a:xfrm>
      </xdr:grpSpPr>
      <xdr:grpSp>
        <xdr:nvGrpSpPr>
          <xdr:cNvPr id="98" name="Skupina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7533111" y="28622624"/>
            <a:ext cx="3536198" cy="3552118"/>
            <a:chOff x="13139248" y="27241500"/>
            <a:chExt cx="3519633" cy="3552118"/>
          </a:xfrm>
        </xdr:grpSpPr>
        <xdr:pic>
          <xdr:nvPicPr>
            <xdr:cNvPr id="61" name="Obrázek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189324" y="29622189"/>
              <a:ext cx="3464989" cy="117142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97" name="Skupina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GrpSpPr/>
          </xdr:nvGrpSpPr>
          <xdr:grpSpPr>
            <a:xfrm>
              <a:off x="13139248" y="27241500"/>
              <a:ext cx="3519633" cy="2285714"/>
              <a:chOff x="13139248" y="27241500"/>
              <a:chExt cx="3519633" cy="2285714"/>
            </a:xfrm>
          </xdr:grpSpPr>
          <xdr:sp macro="" textlink="">
            <xdr:nvSpPr>
              <xdr:cNvPr id="16" name="TextovéPole 15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 txBox="1"/>
            </xdr:nvSpPr>
            <xdr:spPr>
              <a:xfrm>
                <a:off x="13139248" y="27439841"/>
                <a:ext cx="777006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VIII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  <xdr:grpSp>
            <xdr:nvGrpSpPr>
              <xdr:cNvPr id="96" name="Skupina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GrpSpPr/>
            </xdr:nvGrpSpPr>
            <xdr:grpSpPr>
              <a:xfrm>
                <a:off x="13906500" y="27241500"/>
                <a:ext cx="2752381" cy="2285714"/>
                <a:chOff x="13982700" y="28174950"/>
                <a:chExt cx="2752381" cy="2285714"/>
              </a:xfrm>
            </xdr:grpSpPr>
            <xdr:pic>
              <xdr:nvPicPr>
                <xdr:cNvPr id="93" name="Obrázek 92">
                  <a:extLst>
                    <a:ext uri="{FF2B5EF4-FFF2-40B4-BE49-F238E27FC236}">
                      <a16:creationId xmlns:a16="http://schemas.microsoft.com/office/drawing/2014/main" id="{00000000-0008-0000-0000-00005D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9"/>
                <a:stretch>
                  <a:fillRect/>
                </a:stretch>
              </xdr:blipFill>
              <xdr:spPr>
                <a:xfrm>
                  <a:off x="13982700" y="28174950"/>
                  <a:ext cx="2752381" cy="2285714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94" name="Obdélník 93">
                  <a:extLst>
                    <a:ext uri="{FF2B5EF4-FFF2-40B4-BE49-F238E27FC236}">
                      <a16:creationId xmlns:a16="http://schemas.microsoft.com/office/drawing/2014/main" id="{00000000-0008-0000-0000-00005E000000}"/>
                    </a:ext>
                  </a:extLst>
                </xdr:cNvPr>
                <xdr:cNvSpPr/>
              </xdr:nvSpPr>
              <xdr:spPr>
                <a:xfrm>
                  <a:off x="16149917" y="28987497"/>
                  <a:ext cx="334266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  <xdr:sp macro="" textlink="">
              <xdr:nvSpPr>
                <xdr:cNvPr id="95" name="Obdélník 94">
                  <a:extLst>
                    <a:ext uri="{FF2B5EF4-FFF2-40B4-BE49-F238E27FC236}">
                      <a16:creationId xmlns:a16="http://schemas.microsoft.com/office/drawing/2014/main" id="{00000000-0008-0000-0000-00005F000000}"/>
                    </a:ext>
                  </a:extLst>
                </xdr:cNvPr>
                <xdr:cNvSpPr/>
              </xdr:nvSpPr>
              <xdr:spPr>
                <a:xfrm>
                  <a:off x="15582900" y="28336875"/>
                  <a:ext cx="504825" cy="904875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</xdr:grpSp>
      </xdr:grpSp>
      <xdr:sp macro="" textlink="">
        <xdr:nvSpPr>
          <xdr:cNvPr id="46" name="Obdélník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7320643" y="28370893"/>
            <a:ext cx="4000500" cy="4027714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4</xdr:col>
      <xdr:colOff>129021</xdr:colOff>
      <xdr:row>173</xdr:row>
      <xdr:rowOff>88323</xdr:rowOff>
    </xdr:from>
    <xdr:to>
      <xdr:col>15</xdr:col>
      <xdr:colOff>81397</xdr:colOff>
      <xdr:row>221</xdr:row>
      <xdr:rowOff>69273</xdr:rowOff>
    </xdr:to>
    <xdr:grpSp>
      <xdr:nvGrpSpPr>
        <xdr:cNvPr id="76" name="Skupina 75">
          <a:extLst>
            <a:ext uri="{FF2B5EF4-FFF2-40B4-BE49-F238E27FC236}">
              <a16:creationId xmlns:a16="http://schemas.microsoft.com/office/drawing/2014/main" id="{1BC61EC7-BC9B-4655-A44B-B870E48B5E10}"/>
            </a:ext>
          </a:extLst>
        </xdr:cNvPr>
        <xdr:cNvGrpSpPr/>
      </xdr:nvGrpSpPr>
      <xdr:grpSpPr>
        <a:xfrm>
          <a:off x="2549492" y="33190499"/>
          <a:ext cx="6608670" cy="9124950"/>
          <a:chOff x="7267575" y="32556450"/>
          <a:chExt cx="6657976" cy="9124950"/>
        </a:xfrm>
      </xdr:grpSpPr>
      <xdr:grpSp>
        <xdr:nvGrpSpPr>
          <xdr:cNvPr id="84" name="Skupina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7307036" y="32617682"/>
            <a:ext cx="6519460" cy="8979657"/>
            <a:chOff x="7345136" y="32541482"/>
            <a:chExt cx="6519460" cy="8979657"/>
          </a:xfrm>
        </xdr:grpSpPr>
        <xdr:grpSp>
          <xdr:nvGrpSpPr>
            <xdr:cNvPr id="78" name="Skupina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GrpSpPr/>
          </xdr:nvGrpSpPr>
          <xdr:grpSpPr>
            <a:xfrm>
              <a:off x="7345136" y="32541482"/>
              <a:ext cx="6519460" cy="8979657"/>
              <a:chOff x="7398204" y="32795936"/>
              <a:chExt cx="6519460" cy="8979657"/>
            </a:xfrm>
          </xdr:grpSpPr>
          <xdr:grpSp>
            <xdr:nvGrpSpPr>
              <xdr:cNvPr id="75" name="Skupina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GrpSpPr/>
            </xdr:nvGrpSpPr>
            <xdr:grpSpPr>
              <a:xfrm>
                <a:off x="7464878" y="32795936"/>
                <a:ext cx="6452786" cy="4314286"/>
                <a:chOff x="7443107" y="34140321"/>
                <a:chExt cx="6714286" cy="4314286"/>
              </a:xfrm>
            </xdr:grpSpPr>
            <xdr:pic>
              <xdr:nvPicPr>
                <xdr:cNvPr id="70" name="Obrázek 69">
                  <a:extLst>
                    <a:ext uri="{FF2B5EF4-FFF2-40B4-BE49-F238E27FC236}">
                      <a16:creationId xmlns:a16="http://schemas.microsoft.com/office/drawing/2014/main" id="{00000000-0008-0000-0000-00004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0"/>
                <a:stretch>
                  <a:fillRect/>
                </a:stretch>
              </xdr:blipFill>
              <xdr:spPr>
                <a:xfrm>
                  <a:off x="7443107" y="34140321"/>
                  <a:ext cx="6714286" cy="4314286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102" name="TextovéPole 101">
                  <a:extLst>
                    <a:ext uri="{FF2B5EF4-FFF2-40B4-BE49-F238E27FC236}">
                      <a16:creationId xmlns:a16="http://schemas.microsoft.com/office/drawing/2014/main" id="{00000000-0008-0000-0000-000066000000}"/>
                    </a:ext>
                  </a:extLst>
                </xdr:cNvPr>
                <xdr:cNvSpPr txBox="1"/>
              </xdr:nvSpPr>
              <xdr:spPr>
                <a:xfrm>
                  <a:off x="10382251" y="34181142"/>
                  <a:ext cx="780663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IX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pic>
            <xdr:nvPicPr>
              <xdr:cNvPr id="77" name="Obrázek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7398204" y="37886368"/>
                <a:ext cx="6452786" cy="3889225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pic>
          <xdr:nvPicPr>
            <xdr:cNvPr id="83" name="Obrázek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419976" y="36337875"/>
              <a:ext cx="4057650" cy="1252823"/>
            </a:xfrm>
            <a:prstGeom prst="rect">
              <a:avLst/>
            </a:prstGeom>
          </xdr:spPr>
        </xdr:pic>
      </xdr:grpSp>
      <xdr:sp macro="" textlink="">
        <xdr:nvSpPr>
          <xdr:cNvPr id="108" name="Obdélník 107">
            <a:extLst>
              <a:ext uri="{FF2B5EF4-FFF2-40B4-BE49-F238E27FC236}">
                <a16:creationId xmlns:a16="http://schemas.microsoft.com/office/drawing/2014/main" id="{32610F3D-FAF0-49F7-9EC0-BAAFC204E797}"/>
              </a:ext>
            </a:extLst>
          </xdr:cNvPr>
          <xdr:cNvSpPr/>
        </xdr:nvSpPr>
        <xdr:spPr>
          <a:xfrm>
            <a:off x="7267575" y="32556450"/>
            <a:ext cx="6657976" cy="91249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11</xdr:col>
      <xdr:colOff>69272</xdr:colOff>
      <xdr:row>0</xdr:row>
      <xdr:rowOff>0</xdr:rowOff>
    </xdr:from>
    <xdr:to>
      <xdr:col>22</xdr:col>
      <xdr:colOff>158284</xdr:colOff>
      <xdr:row>12</xdr:row>
      <xdr:rowOff>155864</xdr:rowOff>
    </xdr:to>
    <xdr:grpSp>
      <xdr:nvGrpSpPr>
        <xdr:cNvPr id="79" name="Skupina 78">
          <a:extLst>
            <a:ext uri="{FF2B5EF4-FFF2-40B4-BE49-F238E27FC236}">
              <a16:creationId xmlns:a16="http://schemas.microsoft.com/office/drawing/2014/main" id="{3F0F51A3-0190-4802-B8AD-AE0F738D464C}"/>
            </a:ext>
          </a:extLst>
        </xdr:cNvPr>
        <xdr:cNvGrpSpPr/>
      </xdr:nvGrpSpPr>
      <xdr:grpSpPr>
        <a:xfrm>
          <a:off x="6725566" y="0"/>
          <a:ext cx="6745306" cy="2587540"/>
          <a:chOff x="6130636" y="0"/>
          <a:chExt cx="6756512" cy="2580409"/>
        </a:xfrm>
      </xdr:grpSpPr>
      <xdr:grpSp>
        <xdr:nvGrpSpPr>
          <xdr:cNvPr id="22" name="Skupina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GrpSpPr/>
        </xdr:nvGrpSpPr>
        <xdr:grpSpPr>
          <a:xfrm>
            <a:off x="6201440" y="0"/>
            <a:ext cx="6685708" cy="2549194"/>
            <a:chOff x="4667252" y="33616"/>
            <a:chExt cx="6674503" cy="2433061"/>
          </a:xfrm>
        </xdr:grpSpPr>
        <xdr:pic>
          <xdr:nvPicPr>
            <xdr:cNvPr id="3" name="Obrázek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667252" y="85725"/>
              <a:ext cx="6674503" cy="238095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" name="TextovéPo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5759823" y="33616"/>
              <a:ext cx="297197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I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sp macro="" textlink="">
        <xdr:nvSpPr>
          <xdr:cNvPr id="109" name="Obdélník 108">
            <a:extLst>
              <a:ext uri="{FF2B5EF4-FFF2-40B4-BE49-F238E27FC236}">
                <a16:creationId xmlns:a16="http://schemas.microsoft.com/office/drawing/2014/main" id="{A407B5C7-1624-492F-8B5B-E1308F60CB93}"/>
              </a:ext>
            </a:extLst>
          </xdr:cNvPr>
          <xdr:cNvSpPr/>
        </xdr:nvSpPr>
        <xdr:spPr>
          <a:xfrm>
            <a:off x="6130636" y="0"/>
            <a:ext cx="6754091" cy="258040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11</xdr:col>
      <xdr:colOff>95250</xdr:colOff>
      <xdr:row>12</xdr:row>
      <xdr:rowOff>164305</xdr:rowOff>
    </xdr:from>
    <xdr:to>
      <xdr:col>22</xdr:col>
      <xdr:colOff>27213</xdr:colOff>
      <xdr:row>90</xdr:row>
      <xdr:rowOff>75240</xdr:rowOff>
    </xdr:to>
    <xdr:grpSp>
      <xdr:nvGrpSpPr>
        <xdr:cNvPr id="80" name="Skupina 79">
          <a:extLst>
            <a:ext uri="{FF2B5EF4-FFF2-40B4-BE49-F238E27FC236}">
              <a16:creationId xmlns:a16="http://schemas.microsoft.com/office/drawing/2014/main" id="{527A7C19-2B0F-4A0E-A15F-820B4E8ACF6E}"/>
            </a:ext>
          </a:extLst>
        </xdr:cNvPr>
        <xdr:cNvGrpSpPr/>
      </xdr:nvGrpSpPr>
      <xdr:grpSpPr>
        <a:xfrm>
          <a:off x="6751544" y="2595981"/>
          <a:ext cx="6588257" cy="14769935"/>
          <a:chOff x="6232071" y="2619994"/>
          <a:chExt cx="6667499" cy="14797149"/>
        </a:xfrm>
      </xdr:grpSpPr>
      <xdr:grpSp>
        <xdr:nvGrpSpPr>
          <xdr:cNvPr id="51" name="Skupina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6336126" y="2641388"/>
            <a:ext cx="6389609" cy="14751740"/>
            <a:chOff x="6163236" y="2398061"/>
            <a:chExt cx="6317571" cy="14746938"/>
          </a:xfrm>
        </xdr:grpSpPr>
        <xdr:grpSp>
          <xdr:nvGrpSpPr>
            <xdr:cNvPr id="44" name="Skupina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GrpSpPr/>
          </xdr:nvGrpSpPr>
          <xdr:grpSpPr>
            <a:xfrm>
              <a:off x="6163236" y="2398061"/>
              <a:ext cx="6317571" cy="14746938"/>
              <a:chOff x="6163236" y="2398061"/>
              <a:chExt cx="6317571" cy="14746938"/>
            </a:xfrm>
          </xdr:grpSpPr>
          <xdr:grpSp>
            <xdr:nvGrpSpPr>
              <xdr:cNvPr id="23" name="Skupina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GrpSpPr/>
            </xdr:nvGrpSpPr>
            <xdr:grpSpPr>
              <a:xfrm>
                <a:off x="6163236" y="2398061"/>
                <a:ext cx="6317571" cy="8451720"/>
                <a:chOff x="0" y="2915210"/>
                <a:chExt cx="5073549" cy="7286463"/>
              </a:xfrm>
            </xdr:grpSpPr>
            <xdr:grpSp>
              <xdr:nvGrpSpPr>
                <xdr:cNvPr id="10" name="Skupina 9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GrpSpPr/>
              </xdr:nvGrpSpPr>
              <xdr:grpSpPr>
                <a:xfrm>
                  <a:off x="0" y="2915210"/>
                  <a:ext cx="5073549" cy="7286463"/>
                  <a:chOff x="1638300" y="9324975"/>
                  <a:chExt cx="5114017" cy="7286463"/>
                </a:xfrm>
              </xdr:grpSpPr>
              <xdr:pic>
                <xdr:nvPicPr>
                  <xdr:cNvPr id="8" name="Obrázek 7">
                    <a:extLst>
                      <a:ext uri="{FF2B5EF4-FFF2-40B4-BE49-F238E27FC236}">
                        <a16:creationId xmlns:a16="http://schemas.microsoft.com/office/drawing/2014/main" id="{00000000-0008-0000-0000-000008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14"/>
                  <a:srcRect b="14922"/>
                  <a:stretch/>
                </xdr:blipFill>
                <xdr:spPr>
                  <a:xfrm>
                    <a:off x="1638300" y="9324975"/>
                    <a:ext cx="5097936" cy="408656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9" name="Obrázek 8">
                    <a:extLst>
                      <a:ext uri="{FF2B5EF4-FFF2-40B4-BE49-F238E27FC236}">
                        <a16:creationId xmlns:a16="http://schemas.microsoft.com/office/drawing/2014/main" id="{00000000-0008-0000-0000-000009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 rotWithShape="1">
                  <a:blip xmlns:r="http://schemas.openxmlformats.org/officeDocument/2006/relationships" r:embed="rId15"/>
                  <a:srcRect t="20744" b="121"/>
                  <a:stretch/>
                </xdr:blipFill>
                <xdr:spPr>
                  <a:xfrm>
                    <a:off x="1694543" y="13440518"/>
                    <a:ext cx="5057774" cy="317092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sp macro="" textlink="">
              <xdr:nvSpPr>
                <xdr:cNvPr id="13" name="TextovéPole 12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2684056" y="4599524"/>
                  <a:ext cx="522259" cy="50167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grpSp>
            <xdr:nvGrpSpPr>
              <xdr:cNvPr id="43" name="Skupina 42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GrpSpPr/>
            </xdr:nvGrpSpPr>
            <xdr:grpSpPr>
              <a:xfrm>
                <a:off x="6208060" y="10888551"/>
                <a:ext cx="6186627" cy="6256448"/>
                <a:chOff x="1602441" y="9297317"/>
                <a:chExt cx="6186627" cy="6256448"/>
              </a:xfrm>
            </xdr:grpSpPr>
            <xdr:grpSp>
              <xdr:nvGrpSpPr>
                <xdr:cNvPr id="39" name="Skupina 38">
                  <a:extLst>
                    <a:ext uri="{FF2B5EF4-FFF2-40B4-BE49-F238E27FC236}">
                      <a16:creationId xmlns:a16="http://schemas.microsoft.com/office/drawing/2014/main" id="{00000000-0008-0000-0000-000027000000}"/>
                    </a:ext>
                  </a:extLst>
                </xdr:cNvPr>
                <xdr:cNvGrpSpPr/>
              </xdr:nvGrpSpPr>
              <xdr:grpSpPr>
                <a:xfrm>
                  <a:off x="2001584" y="9297317"/>
                  <a:ext cx="5529885" cy="3858391"/>
                  <a:chOff x="320585" y="9758525"/>
                  <a:chExt cx="7161905" cy="5430568"/>
                </a:xfrm>
              </xdr:grpSpPr>
              <xdr:pic>
                <xdr:nvPicPr>
                  <xdr:cNvPr id="38" name="Obrázek 37">
                    <a:extLst>
                      <a:ext uri="{FF2B5EF4-FFF2-40B4-BE49-F238E27FC236}">
                        <a16:creationId xmlns:a16="http://schemas.microsoft.com/office/drawing/2014/main" id="{00000000-0008-0000-0000-000026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6"/>
                  <a:stretch>
                    <a:fillRect/>
                  </a:stretch>
                </xdr:blipFill>
                <xdr:spPr>
                  <a:xfrm>
                    <a:off x="384082" y="13484331"/>
                    <a:ext cx="6914286" cy="1704762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37" name="Obrázek 36">
                    <a:extLst>
                      <a:ext uri="{FF2B5EF4-FFF2-40B4-BE49-F238E27FC236}">
                        <a16:creationId xmlns:a16="http://schemas.microsoft.com/office/drawing/2014/main" id="{00000000-0008-0000-0000-000025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7"/>
                  <a:stretch>
                    <a:fillRect/>
                  </a:stretch>
                </xdr:blipFill>
                <xdr:spPr>
                  <a:xfrm>
                    <a:off x="320585" y="9758525"/>
                    <a:ext cx="7161905" cy="3752381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grpSp>
              <xdr:nvGrpSpPr>
                <xdr:cNvPr id="42" name="Skupina 41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GrpSpPr/>
              </xdr:nvGrpSpPr>
              <xdr:grpSpPr>
                <a:xfrm>
                  <a:off x="1602441" y="13178118"/>
                  <a:ext cx="6186627" cy="2375647"/>
                  <a:chOff x="990065" y="8967122"/>
                  <a:chExt cx="9350268" cy="3590476"/>
                </a:xfrm>
              </xdr:grpSpPr>
              <xdr:pic>
                <xdr:nvPicPr>
                  <xdr:cNvPr id="40" name="Obrázek 39">
                    <a:extLst>
                      <a:ext uri="{FF2B5EF4-FFF2-40B4-BE49-F238E27FC236}">
                        <a16:creationId xmlns:a16="http://schemas.microsoft.com/office/drawing/2014/main" id="{00000000-0008-0000-0000-000028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/>
                  <a:stretch>
                    <a:fillRect/>
                  </a:stretch>
                </xdr:blipFill>
                <xdr:spPr>
                  <a:xfrm>
                    <a:off x="1007000" y="8967122"/>
                    <a:ext cx="9333333" cy="3590476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41" name="Obdélník 40">
                    <a:extLst>
                      <a:ext uri="{FF2B5EF4-FFF2-40B4-BE49-F238E27FC236}">
                        <a16:creationId xmlns:a16="http://schemas.microsoft.com/office/drawing/2014/main" id="{00000000-0008-0000-0000-000029000000}"/>
                      </a:ext>
                    </a:extLst>
                  </xdr:cNvPr>
                  <xdr:cNvSpPr/>
                </xdr:nvSpPr>
                <xdr:spPr>
                  <a:xfrm>
                    <a:off x="990065" y="9000738"/>
                    <a:ext cx="7877736" cy="257737"/>
                  </a:xfrm>
                  <a:prstGeom prst="rect">
                    <a:avLst/>
                  </a:prstGeom>
                  <a:noFill/>
                  <a:ln w="28575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>
                      <a:ln>
                        <a:solidFill>
                          <a:schemeClr val="tx1"/>
                        </a:solidFill>
                      </a:ln>
                    </a:endParaRPr>
                  </a:p>
                </xdr:txBody>
              </xdr:sp>
            </xdr:grpSp>
          </xdr:grpSp>
        </xdr:grpSp>
        <xdr:sp macro="" textlink="">
          <xdr:nvSpPr>
            <xdr:cNvPr id="50" name="TextovéPole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10410265" y="15060705"/>
              <a:ext cx="1680882" cy="19610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Q16,Q26</a:t>
              </a:r>
              <a:r>
                <a:rPr lang="en-GB" sz="1100" baseline="0"/>
                <a:t> are for general direction non-zero. If non-zero, there is coupling between tension and shear. for 0 and 90 angle with respect to material coor system those are zeros</a:t>
              </a:r>
              <a:endParaRPr lang="cs-CZ" sz="1100"/>
            </a:p>
          </xdr:txBody>
        </xdr:sp>
      </xdr:grpSp>
      <xdr:sp macro="" textlink="">
        <xdr:nvSpPr>
          <xdr:cNvPr id="110" name="Obdélník 109">
            <a:extLst>
              <a:ext uri="{FF2B5EF4-FFF2-40B4-BE49-F238E27FC236}">
                <a16:creationId xmlns:a16="http://schemas.microsoft.com/office/drawing/2014/main" id="{AD2FF0ED-961D-45D1-88FC-68B80115049D}"/>
              </a:ext>
            </a:extLst>
          </xdr:cNvPr>
          <xdr:cNvSpPr/>
        </xdr:nvSpPr>
        <xdr:spPr>
          <a:xfrm>
            <a:off x="6232071" y="2619994"/>
            <a:ext cx="6667499" cy="1479714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22</xdr:col>
      <xdr:colOff>217714</xdr:colOff>
      <xdr:row>0</xdr:row>
      <xdr:rowOff>13606</xdr:rowOff>
    </xdr:from>
    <xdr:to>
      <xdr:col>33</xdr:col>
      <xdr:colOff>285750</xdr:colOff>
      <xdr:row>40</xdr:row>
      <xdr:rowOff>13606</xdr:rowOff>
    </xdr:to>
    <xdr:grpSp>
      <xdr:nvGrpSpPr>
        <xdr:cNvPr id="81" name="Skupina 80">
          <a:extLst>
            <a:ext uri="{FF2B5EF4-FFF2-40B4-BE49-F238E27FC236}">
              <a16:creationId xmlns:a16="http://schemas.microsoft.com/office/drawing/2014/main" id="{24BD83C0-2237-402A-8DDA-5ADD86E00FF2}"/>
            </a:ext>
          </a:extLst>
        </xdr:cNvPr>
        <xdr:cNvGrpSpPr/>
      </xdr:nvGrpSpPr>
      <xdr:grpSpPr>
        <a:xfrm>
          <a:off x="13530302" y="13606"/>
          <a:ext cx="6836389" cy="7765676"/>
          <a:chOff x="13076464" y="13606"/>
          <a:chExt cx="6912429" cy="7728857"/>
        </a:xfrm>
      </xdr:grpSpPr>
      <xdr:grpSp>
        <xdr:nvGrpSpPr>
          <xdr:cNvPr id="34" name="Skupina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13116484" y="56029"/>
            <a:ext cx="6780802" cy="7579981"/>
            <a:chOff x="12909176" y="44823"/>
            <a:chExt cx="6704762" cy="7471124"/>
          </a:xfrm>
        </xdr:grpSpPr>
        <xdr:grpSp>
          <xdr:nvGrpSpPr>
            <xdr:cNvPr id="31" name="Skupina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pSpPr/>
          </xdr:nvGrpSpPr>
          <xdr:grpSpPr>
            <a:xfrm>
              <a:off x="12909176" y="44823"/>
              <a:ext cx="6704762" cy="7471124"/>
              <a:chOff x="10656795" y="8180294"/>
              <a:chExt cx="6704762" cy="7449108"/>
            </a:xfrm>
          </xdr:grpSpPr>
          <xdr:grpSp>
            <xdr:nvGrpSpPr>
              <xdr:cNvPr id="29" name="Skupina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GrpSpPr/>
            </xdr:nvGrpSpPr>
            <xdr:grpSpPr>
              <a:xfrm>
                <a:off x="10656795" y="8180294"/>
                <a:ext cx="6704762" cy="4257526"/>
                <a:chOff x="10656795" y="8180294"/>
                <a:chExt cx="6704762" cy="4257526"/>
              </a:xfrm>
            </xdr:grpSpPr>
            <xdr:grpSp>
              <xdr:nvGrpSpPr>
                <xdr:cNvPr id="28" name="Skupina 27">
                  <a:extLst>
                    <a:ext uri="{FF2B5EF4-FFF2-40B4-BE49-F238E27FC236}">
                      <a16:creationId xmlns:a16="http://schemas.microsoft.com/office/drawing/2014/main" id="{00000000-0008-0000-0000-00001C000000}"/>
                    </a:ext>
                  </a:extLst>
                </xdr:cNvPr>
                <xdr:cNvGrpSpPr/>
              </xdr:nvGrpSpPr>
              <xdr:grpSpPr>
                <a:xfrm>
                  <a:off x="10656795" y="8180294"/>
                  <a:ext cx="6704762" cy="4257526"/>
                  <a:chOff x="12102353" y="9356912"/>
                  <a:chExt cx="6704762" cy="4257526"/>
                </a:xfrm>
              </xdr:grpSpPr>
              <xdr:pic>
                <xdr:nvPicPr>
                  <xdr:cNvPr id="26" name="Obrázek 25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9"/>
                  <a:stretch>
                    <a:fillRect/>
                  </a:stretch>
                </xdr:blipFill>
                <xdr:spPr>
                  <a:xfrm>
                    <a:off x="12102353" y="9356912"/>
                    <a:ext cx="6704762" cy="1019048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pic>
                <xdr:nvPicPr>
                  <xdr:cNvPr id="27" name="Obrázek 26">
                    <a:extLst>
                      <a:ext uri="{FF2B5EF4-FFF2-40B4-BE49-F238E27FC236}">
                        <a16:creationId xmlns:a16="http://schemas.microsoft.com/office/drawing/2014/main" id="{00000000-0008-0000-0000-00001B0000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0"/>
                  <a:stretch>
                    <a:fillRect/>
                  </a:stretch>
                </xdr:blipFill>
                <xdr:spPr>
                  <a:xfrm>
                    <a:off x="12102353" y="10309676"/>
                    <a:ext cx="6685714" cy="3304762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</xdr:grpSp>
            <xdr:sp macro="" textlink="">
              <xdr:nvSpPr>
                <xdr:cNvPr id="12" name="TextovéPole 11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 txBox="1"/>
              </xdr:nvSpPr>
              <xdr:spPr>
                <a:xfrm>
                  <a:off x="15201901" y="9442076"/>
                  <a:ext cx="409728" cy="501676"/>
                </a:xfrm>
                <a:prstGeom prst="rect">
                  <a:avLst/>
                </a:prstGeom>
                <a:noFill/>
                <a:ln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pic>
            <xdr:nvPicPr>
              <xdr:cNvPr id="30" name="Obrázek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/>
              <a:stretch>
                <a:fillRect/>
              </a:stretch>
            </xdr:blipFill>
            <xdr:spPr>
              <a:xfrm>
                <a:off x="10656796" y="12438926"/>
                <a:ext cx="6209524" cy="3190476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32" name="TextovéPol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7201029" y="5113613"/>
              <a:ext cx="1277470" cy="503159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Note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sp macro="" textlink="">
        <xdr:nvSpPr>
          <xdr:cNvPr id="111" name="Obdélník 110">
            <a:extLst>
              <a:ext uri="{FF2B5EF4-FFF2-40B4-BE49-F238E27FC236}">
                <a16:creationId xmlns:a16="http://schemas.microsoft.com/office/drawing/2014/main" id="{01BA0E25-59D0-4262-8516-BC159118D2E9}"/>
              </a:ext>
            </a:extLst>
          </xdr:cNvPr>
          <xdr:cNvSpPr/>
        </xdr:nvSpPr>
        <xdr:spPr>
          <a:xfrm>
            <a:off x="13076464" y="13606"/>
            <a:ext cx="6912429" cy="7728857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22</xdr:col>
      <xdr:colOff>312965</xdr:colOff>
      <xdr:row>40</xdr:row>
      <xdr:rowOff>54429</xdr:rowOff>
    </xdr:from>
    <xdr:to>
      <xdr:col>37</xdr:col>
      <xdr:colOff>517071</xdr:colOff>
      <xdr:row>92</xdr:row>
      <xdr:rowOff>95250</xdr:rowOff>
    </xdr:to>
    <xdr:grpSp>
      <xdr:nvGrpSpPr>
        <xdr:cNvPr id="82" name="Skupina 81">
          <a:extLst>
            <a:ext uri="{FF2B5EF4-FFF2-40B4-BE49-F238E27FC236}">
              <a16:creationId xmlns:a16="http://schemas.microsoft.com/office/drawing/2014/main" id="{54293158-E6C8-4DD2-A34E-1D5D137A0584}"/>
            </a:ext>
          </a:extLst>
        </xdr:cNvPr>
        <xdr:cNvGrpSpPr/>
      </xdr:nvGrpSpPr>
      <xdr:grpSpPr>
        <a:xfrm>
          <a:off x="13625553" y="7820105"/>
          <a:ext cx="9392930" cy="9946821"/>
          <a:chOff x="13035644" y="7810501"/>
          <a:chExt cx="9497785" cy="9974035"/>
        </a:xfrm>
      </xdr:grpSpPr>
      <xdr:grpSp>
        <xdr:nvGrpSpPr>
          <xdr:cNvPr id="18" name="Skupina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13049249" y="7863329"/>
            <a:ext cx="9378847" cy="9849932"/>
            <a:chOff x="12886765" y="7720855"/>
            <a:chExt cx="9273991" cy="9845130"/>
          </a:xfrm>
        </xdr:grpSpPr>
        <xdr:pic>
          <xdr:nvPicPr>
            <xdr:cNvPr id="6" name="Obrázek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9168786" y="11810999"/>
              <a:ext cx="2991970" cy="188645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25" name="Skupina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12886765" y="7720855"/>
              <a:ext cx="6275295" cy="9845130"/>
              <a:chOff x="5143500" y="2566147"/>
              <a:chExt cx="5301981" cy="8444394"/>
            </a:xfrm>
          </xdr:grpSpPr>
          <xdr:grpSp>
            <xdr:nvGrpSpPr>
              <xdr:cNvPr id="24" name="Skupina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5143500" y="2566147"/>
                <a:ext cx="5301981" cy="8444394"/>
                <a:chOff x="5143500" y="2566147"/>
                <a:chExt cx="5301981" cy="8444394"/>
              </a:xfrm>
            </xdr:grpSpPr>
            <xdr:pic>
              <xdr:nvPicPr>
                <xdr:cNvPr id="4" name="Obrázek 3">
                  <a:extLst>
                    <a:ext uri="{FF2B5EF4-FFF2-40B4-BE49-F238E27FC236}">
                      <a16:creationId xmlns:a16="http://schemas.microsoft.com/office/drawing/2014/main" id="{00000000-0008-0000-0000-000004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/>
                <a:stretch>
                  <a:fillRect/>
                </a:stretch>
              </xdr:blipFill>
              <xdr:spPr>
                <a:xfrm>
                  <a:off x="5161432" y="2566147"/>
                  <a:ext cx="5284049" cy="5188324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5" name="Obrázek 4">
                  <a:extLst>
                    <a:ext uri="{FF2B5EF4-FFF2-40B4-BE49-F238E27FC236}">
                      <a16:creationId xmlns:a16="http://schemas.microsoft.com/office/drawing/2014/main" id="{00000000-0008-0000-0000-000005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5143500" y="7743266"/>
                  <a:ext cx="5289176" cy="3267275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5" name="TextovéPole 14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SpPr txBox="1"/>
            </xdr:nvSpPr>
            <xdr:spPr>
              <a:xfrm>
                <a:off x="8173570" y="3086101"/>
                <a:ext cx="555601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IV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112" name="Obdélník 111">
            <a:extLst>
              <a:ext uri="{FF2B5EF4-FFF2-40B4-BE49-F238E27FC236}">
                <a16:creationId xmlns:a16="http://schemas.microsoft.com/office/drawing/2014/main" id="{F08F531E-946F-45B5-B011-2A4EB21B3338}"/>
              </a:ext>
            </a:extLst>
          </xdr:cNvPr>
          <xdr:cNvSpPr/>
        </xdr:nvSpPr>
        <xdr:spPr>
          <a:xfrm>
            <a:off x="13035644" y="7810501"/>
            <a:ext cx="9497785" cy="997403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4</xdr:col>
      <xdr:colOff>183079</xdr:colOff>
      <xdr:row>91</xdr:row>
      <xdr:rowOff>74222</xdr:rowOff>
    </xdr:from>
    <xdr:to>
      <xdr:col>15</xdr:col>
      <xdr:colOff>74221</xdr:colOff>
      <xdr:row>148</xdr:row>
      <xdr:rowOff>60614</xdr:rowOff>
    </xdr:to>
    <xdr:grpSp>
      <xdr:nvGrpSpPr>
        <xdr:cNvPr id="89" name="Skupina 88">
          <a:extLst>
            <a:ext uri="{FF2B5EF4-FFF2-40B4-BE49-F238E27FC236}">
              <a16:creationId xmlns:a16="http://schemas.microsoft.com/office/drawing/2014/main" id="{618B75AE-05F6-4A77-94AC-54A092254828}"/>
            </a:ext>
          </a:extLst>
        </xdr:cNvPr>
        <xdr:cNvGrpSpPr/>
      </xdr:nvGrpSpPr>
      <xdr:grpSpPr>
        <a:xfrm>
          <a:off x="2603550" y="17555398"/>
          <a:ext cx="6547436" cy="10844892"/>
          <a:chOff x="6340929" y="17389929"/>
          <a:chExt cx="6626678" cy="10844892"/>
        </a:xfrm>
      </xdr:grpSpPr>
      <xdr:grpSp>
        <xdr:nvGrpSpPr>
          <xdr:cNvPr id="33" name="Skupina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6448185" y="17471571"/>
            <a:ext cx="6410564" cy="10655710"/>
            <a:chOff x="6163235" y="12718677"/>
            <a:chExt cx="6331323" cy="10655710"/>
          </a:xfrm>
        </xdr:grpSpPr>
        <xdr:pic>
          <xdr:nvPicPr>
            <xdr:cNvPr id="35" name="Obrázek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163235" y="16651940"/>
              <a:ext cx="6331323" cy="672244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21" name="Skupina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/>
          </xdr:nvGrpSpPr>
          <xdr:grpSpPr>
            <a:xfrm>
              <a:off x="6185647" y="12718677"/>
              <a:ext cx="6252881" cy="3978088"/>
              <a:chOff x="12752295" y="19498236"/>
              <a:chExt cx="5228571" cy="3276190"/>
            </a:xfrm>
          </xdr:grpSpPr>
          <xdr:pic>
            <xdr:nvPicPr>
              <xdr:cNvPr id="19" name="Obrázek 18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6"/>
              <a:stretch>
                <a:fillRect/>
              </a:stretch>
            </xdr:blipFill>
            <xdr:spPr>
              <a:xfrm>
                <a:off x="12752295" y="19498236"/>
                <a:ext cx="5228571" cy="3276190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17" name="TextovéPole 16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 txBox="1"/>
            </xdr:nvSpPr>
            <xdr:spPr>
              <a:xfrm>
                <a:off x="13386548" y="20087662"/>
                <a:ext cx="443070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V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</xdr:grpSp>
      <xdr:sp macro="" textlink="">
        <xdr:nvSpPr>
          <xdr:cNvPr id="114" name="Obdélník 113">
            <a:extLst>
              <a:ext uri="{FF2B5EF4-FFF2-40B4-BE49-F238E27FC236}">
                <a16:creationId xmlns:a16="http://schemas.microsoft.com/office/drawing/2014/main" id="{3DF9F0A6-61A4-413E-ACD2-285FAF0F951C}"/>
              </a:ext>
            </a:extLst>
          </xdr:cNvPr>
          <xdr:cNvSpPr/>
        </xdr:nvSpPr>
        <xdr:spPr>
          <a:xfrm>
            <a:off x="6340929" y="17389929"/>
            <a:ext cx="6626678" cy="10844892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>
    <xdr:from>
      <xdr:col>34</xdr:col>
      <xdr:colOff>612912</xdr:colOff>
      <xdr:row>3</xdr:row>
      <xdr:rowOff>49695</xdr:rowOff>
    </xdr:from>
    <xdr:to>
      <xdr:col>47</xdr:col>
      <xdr:colOff>223631</xdr:colOff>
      <xdr:row>19</xdr:row>
      <xdr:rowOff>99391</xdr:rowOff>
    </xdr:to>
    <xdr:sp macro="" textlink="">
      <xdr:nvSpPr>
        <xdr:cNvPr id="120" name="TextovéPole 119">
          <a:extLst>
            <a:ext uri="{FF2B5EF4-FFF2-40B4-BE49-F238E27FC236}">
              <a16:creationId xmlns:a16="http://schemas.microsoft.com/office/drawing/2014/main" id="{AB32C6CE-D048-4CA5-AC5D-CDAC4307E0FC}"/>
            </a:ext>
          </a:extLst>
        </xdr:cNvPr>
        <xdr:cNvSpPr txBox="1"/>
      </xdr:nvSpPr>
      <xdr:spPr>
        <a:xfrm>
          <a:off x="21551347" y="646043"/>
          <a:ext cx="7578588" cy="3180522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0) Determine testing device and test baseline tubes to get RC</a:t>
          </a:r>
          <a:endParaRPr lang="en-GB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Input material data into Excel database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Select laminate plies stacking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get lamina plane weight</a:t>
          </a:r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Run laminate calculator to get lamina stiffness (E)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Iterate 2) and 3) for lamina of second panel face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You have E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plane weight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thicknesses of both panel faces --&gt; insert them into panel_stiffness_calculator.m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also estimated real vehicle panel width</a:t>
          </a:r>
          <a:r>
            <a:rPr lang="cs-CZ" sz="1200"/>
            <a:t> </a:t>
          </a:r>
          <a:r>
            <a:rPr lang="en-GB" sz="1200"/>
            <a:t>bf and estimated panel</a:t>
          </a:r>
          <a:r>
            <a:rPr lang="en-GB" sz="1200" baseline="0"/>
            <a:t> length af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insert also RC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In excel, tab Stacking sequence select core material, core thickness and the structure the panel is for 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Save excel file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run panel_stiffness_calculator.m</a:t>
          </a:r>
          <a:r>
            <a:rPr lang="cs-CZ" sz="1200"/>
            <a:t> </a:t>
          </a:r>
          <a:endParaRPr lang="en-GB" sz="1200"/>
        </a:p>
        <a:p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You get: 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Stiffness comparison to baseline rules as precsibed in rules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panel thickness</a:t>
          </a:r>
          <a:r>
            <a:rPr lang="cs-CZ" sz="1200"/>
            <a:t> </a:t>
          </a:r>
          <a:endParaRPr lang="en-GB" sz="1200"/>
        </a:p>
        <a:p>
          <a:r>
            <a:rPr lang="en-GB" sz="1200"/>
            <a:t>	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mass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</a:t>
          </a:r>
          <a:r>
            <a:rPr lang="cs-CZ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panel </a:t>
          </a:r>
          <a:r>
            <a:rPr lang="cs-CZ" sz="1200"/>
            <a:t> </a:t>
          </a:r>
        </a:p>
      </xdr:txBody>
    </xdr:sp>
    <xdr:clientData/>
  </xdr:twoCellAnchor>
  <xdr:twoCellAnchor>
    <xdr:from>
      <xdr:col>16</xdr:col>
      <xdr:colOff>397699</xdr:colOff>
      <xdr:row>92</xdr:row>
      <xdr:rowOff>78674</xdr:rowOff>
    </xdr:from>
    <xdr:to>
      <xdr:col>39</xdr:col>
      <xdr:colOff>598715</xdr:colOff>
      <xdr:row>127</xdr:row>
      <xdr:rowOff>182583</xdr:rowOff>
    </xdr:to>
    <xdr:grpSp>
      <xdr:nvGrpSpPr>
        <xdr:cNvPr id="131" name="Skupina 130">
          <a:extLst>
            <a:ext uri="{FF2B5EF4-FFF2-40B4-BE49-F238E27FC236}">
              <a16:creationId xmlns:a16="http://schemas.microsoft.com/office/drawing/2014/main" id="{B4D66B2C-AEF6-48DE-A87F-55DE4B1C682E}"/>
            </a:ext>
          </a:extLst>
        </xdr:cNvPr>
        <xdr:cNvGrpSpPr/>
      </xdr:nvGrpSpPr>
      <xdr:grpSpPr>
        <a:xfrm>
          <a:off x="10079581" y="17750350"/>
          <a:ext cx="14230781" cy="6771409"/>
          <a:chOff x="10194842" y="17699924"/>
          <a:chExt cx="14393266" cy="6771409"/>
        </a:xfrm>
      </xdr:grpSpPr>
      <xdr:grpSp>
        <xdr:nvGrpSpPr>
          <xdr:cNvPr id="129" name="Skupina 128">
            <a:extLst>
              <a:ext uri="{FF2B5EF4-FFF2-40B4-BE49-F238E27FC236}">
                <a16:creationId xmlns:a16="http://schemas.microsoft.com/office/drawing/2014/main" id="{FBA93D30-FC9B-4CA1-BD78-9FF182176EDE}"/>
              </a:ext>
            </a:extLst>
          </xdr:cNvPr>
          <xdr:cNvGrpSpPr/>
        </xdr:nvGrpSpPr>
        <xdr:grpSpPr>
          <a:xfrm>
            <a:off x="10194842" y="17699924"/>
            <a:ext cx="14393266" cy="6771409"/>
            <a:chOff x="10194842" y="17699924"/>
            <a:chExt cx="14393266" cy="6771409"/>
          </a:xfrm>
        </xdr:grpSpPr>
        <xdr:grpSp>
          <xdr:nvGrpSpPr>
            <xdr:cNvPr id="119" name="Skupina 118">
              <a:extLst>
                <a:ext uri="{FF2B5EF4-FFF2-40B4-BE49-F238E27FC236}">
                  <a16:creationId xmlns:a16="http://schemas.microsoft.com/office/drawing/2014/main" id="{5B7EAA2B-A079-4456-89B1-391791B5B124}"/>
                </a:ext>
              </a:extLst>
            </xdr:cNvPr>
            <xdr:cNvGrpSpPr/>
          </xdr:nvGrpSpPr>
          <xdr:grpSpPr>
            <a:xfrm>
              <a:off x="10194842" y="17699924"/>
              <a:ext cx="14393266" cy="6771409"/>
              <a:chOff x="12136582" y="17797896"/>
              <a:chExt cx="14322922" cy="6771409"/>
            </a:xfrm>
          </xdr:grpSpPr>
          <xdr:grpSp>
            <xdr:nvGrpSpPr>
              <xdr:cNvPr id="117" name="Skupina 116">
                <a:extLst>
                  <a:ext uri="{FF2B5EF4-FFF2-40B4-BE49-F238E27FC236}">
                    <a16:creationId xmlns:a16="http://schemas.microsoft.com/office/drawing/2014/main" id="{A787BD32-1616-4AA2-B5BD-0B0A6517CBBC}"/>
                  </a:ext>
                </a:extLst>
              </xdr:cNvPr>
              <xdr:cNvGrpSpPr/>
            </xdr:nvGrpSpPr>
            <xdr:grpSpPr>
              <a:xfrm>
                <a:off x="12136582" y="17797896"/>
                <a:ext cx="14322922" cy="6771409"/>
                <a:chOff x="12070773" y="17803091"/>
                <a:chExt cx="14240613" cy="6771409"/>
              </a:xfrm>
            </xdr:grpSpPr>
            <xdr:grpSp>
              <xdr:nvGrpSpPr>
                <xdr:cNvPr id="115" name="Skupina 114">
                  <a:extLst>
                    <a:ext uri="{FF2B5EF4-FFF2-40B4-BE49-F238E27FC236}">
                      <a16:creationId xmlns:a16="http://schemas.microsoft.com/office/drawing/2014/main" id="{D35736E9-6288-43AE-A5E0-63BADE4777AF}"/>
                    </a:ext>
                  </a:extLst>
                </xdr:cNvPr>
                <xdr:cNvGrpSpPr/>
              </xdr:nvGrpSpPr>
              <xdr:grpSpPr>
                <a:xfrm>
                  <a:off x="12105408" y="17838964"/>
                  <a:ext cx="8504762" cy="6691728"/>
                  <a:chOff x="12105408" y="17838964"/>
                  <a:chExt cx="8504762" cy="6691728"/>
                </a:xfrm>
              </xdr:grpSpPr>
              <xdr:grpSp>
                <xdr:nvGrpSpPr>
                  <xdr:cNvPr id="88" name="Skupina 87">
                    <a:extLst>
                      <a:ext uri="{FF2B5EF4-FFF2-40B4-BE49-F238E27FC236}">
                        <a16:creationId xmlns:a16="http://schemas.microsoft.com/office/drawing/2014/main" id="{E5717014-038C-49C1-908D-E7E4F7D959D8}"/>
                      </a:ext>
                    </a:extLst>
                  </xdr:cNvPr>
                  <xdr:cNvGrpSpPr/>
                </xdr:nvGrpSpPr>
                <xdr:grpSpPr>
                  <a:xfrm>
                    <a:off x="12768448" y="17838964"/>
                    <a:ext cx="6969329" cy="2612571"/>
                    <a:chOff x="12899571" y="18083893"/>
                    <a:chExt cx="7048500" cy="2612571"/>
                  </a:xfrm>
                </xdr:grpSpPr>
                <xdr:grpSp>
                  <xdr:nvGrpSpPr>
                    <xdr:cNvPr id="49" name="Skupina 48">
                      <a:extLst>
                        <a:ext uri="{FF2B5EF4-FFF2-40B4-BE49-F238E27FC236}">
                          <a16:creationId xmlns:a16="http://schemas.microsoft.com/office/drawing/2014/main" id="{00000000-0008-0000-0000-000031000000}"/>
                        </a:ext>
                      </a:extLst>
                    </xdr:cNvPr>
                    <xdr:cNvGrpSpPr/>
                  </xdr:nvGrpSpPr>
                  <xdr:grpSpPr>
                    <a:xfrm>
                      <a:off x="13026838" y="18214521"/>
                      <a:ext cx="6837945" cy="2360747"/>
                      <a:chOff x="12875559" y="18100862"/>
                      <a:chExt cx="6761905" cy="2360747"/>
                    </a:xfrm>
                  </xdr:grpSpPr>
                  <xdr:pic>
                    <xdr:nvPicPr>
                      <xdr:cNvPr id="47" name="Obrázek 46">
                        <a:extLst>
                          <a:ext uri="{FF2B5EF4-FFF2-40B4-BE49-F238E27FC236}">
                            <a16:creationId xmlns:a16="http://schemas.microsoft.com/office/drawing/2014/main" id="{00000000-0008-0000-0000-00002F000000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 rotWithShape="1">
                      <a:blip xmlns:r="http://schemas.openxmlformats.org/officeDocument/2006/relationships" r:embed="rId27"/>
                      <a:srcRect t="11472"/>
                      <a:stretch/>
                    </xdr:blipFill>
                    <xdr:spPr>
                      <a:xfrm>
                        <a:off x="12875559" y="18100862"/>
                        <a:ext cx="6761905" cy="2360747"/>
                      </a:xfrm>
                      <a:prstGeom prst="rect">
                        <a:avLst/>
                      </a:prstGeom>
                      <a:ln>
                        <a:solidFill>
                          <a:schemeClr val="tx1"/>
                        </a:solidFill>
                      </a:ln>
                    </xdr:spPr>
                  </xdr:pic>
                  <xdr:pic>
                    <xdr:nvPicPr>
                      <xdr:cNvPr id="48" name="Obrázek 47">
                        <a:extLst>
                          <a:ext uri="{FF2B5EF4-FFF2-40B4-BE49-F238E27FC236}">
                            <a16:creationId xmlns:a16="http://schemas.microsoft.com/office/drawing/2014/main" id="{00000000-0008-0000-0000-000030000000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28"/>
                      <a:stretch>
                        <a:fillRect/>
                      </a:stretch>
                    </xdr:blipFill>
                    <xdr:spPr>
                      <a:xfrm>
                        <a:off x="15486529" y="19341353"/>
                        <a:ext cx="1933333" cy="657143"/>
                      </a:xfrm>
                      <a:prstGeom prst="rect">
                        <a:avLst/>
                      </a:prstGeom>
                      <a:ln>
                        <a:solidFill>
                          <a:schemeClr val="tx1"/>
                        </a:solidFill>
                      </a:ln>
                    </xdr:spPr>
                  </xdr:pic>
                  <xdr:sp macro="" textlink="">
                    <xdr:nvSpPr>
                      <xdr:cNvPr id="14" name="TextovéPole 13">
                        <a:extLst>
                          <a:ext uri="{FF2B5EF4-FFF2-40B4-BE49-F238E27FC236}">
                            <a16:creationId xmlns:a16="http://schemas.microsoft.com/office/drawing/2014/main" id="{00000000-0008-0000-0000-00000E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871141" y="19114992"/>
                        <a:ext cx="555601" cy="501676"/>
                      </a:xfrm>
                      <a:prstGeom prst="rect">
                        <a:avLst/>
                      </a:prstGeom>
                      <a:noFill/>
                      <a:ln>
                        <a:solidFill>
                          <a:schemeClr val="tx1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none" rtlCol="0" anchor="t">
                        <a:noAutofit/>
                      </a:bodyPr>
                      <a:lstStyle/>
                      <a:p>
                        <a:r>
                          <a:rPr lang="en-GB" sz="2800" b="1">
                            <a:solidFill>
                              <a:srgbClr val="FF0000"/>
                            </a:solidFill>
                            <a:latin typeface="Centaur" panose="02030504050205020304" pitchFamily="18" charset="0"/>
                          </a:rPr>
                          <a:t>VI</a:t>
                        </a:r>
                        <a:endParaRPr lang="cs-CZ" sz="2800" b="1">
                          <a:solidFill>
                            <a:srgbClr val="FF0000"/>
                          </a:solidFill>
                          <a:latin typeface="Centaur" panose="02030504050205020304" pitchFamily="18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113" name="Obdélník 112">
                      <a:extLst>
                        <a:ext uri="{FF2B5EF4-FFF2-40B4-BE49-F238E27FC236}">
                          <a16:creationId xmlns:a16="http://schemas.microsoft.com/office/drawing/2014/main" id="{202112B7-61C8-4F88-884C-624C28CA415D}"/>
                        </a:ext>
                      </a:extLst>
                    </xdr:cNvPr>
                    <xdr:cNvSpPr/>
                  </xdr:nvSpPr>
                  <xdr:spPr>
                    <a:xfrm>
                      <a:off x="12899571" y="18083893"/>
                      <a:ext cx="7048500" cy="2612571"/>
                    </a:xfrm>
                    <a:prstGeom prst="rect">
                      <a:avLst/>
                    </a:prstGeom>
                    <a:noFill/>
                    <a:ln w="28575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cs-CZ" sz="1100"/>
                    </a:p>
                  </xdr:txBody>
                </xdr:sp>
              </xdr:grpSp>
              <xdr:pic>
                <xdr:nvPicPr>
                  <xdr:cNvPr id="53" name="Obrázek 52">
                    <a:extLst>
                      <a:ext uri="{FF2B5EF4-FFF2-40B4-BE49-F238E27FC236}">
                        <a16:creationId xmlns:a16="http://schemas.microsoft.com/office/drawing/2014/main" id="{BD874DAA-A1A8-4D21-8B02-8933B1AB099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29"/>
                  <a:stretch>
                    <a:fillRect/>
                  </a:stretch>
                </xdr:blipFill>
                <xdr:spPr>
                  <a:xfrm>
                    <a:off x="12105408" y="20435454"/>
                    <a:ext cx="8504762" cy="4095238"/>
                  </a:xfrm>
                  <a:prstGeom prst="rect">
                    <a:avLst/>
                  </a:prstGeom>
                  <a:ln w="28575">
                    <a:solidFill>
                      <a:schemeClr val="tx1"/>
                    </a:solidFill>
                  </a:ln>
                </xdr:spPr>
              </xdr:pic>
            </xdr:grpSp>
            <xdr:sp macro="" textlink="">
              <xdr:nvSpPr>
                <xdr:cNvPr id="116" name="Obdélník 115">
                  <a:extLst>
                    <a:ext uri="{FF2B5EF4-FFF2-40B4-BE49-F238E27FC236}">
                      <a16:creationId xmlns:a16="http://schemas.microsoft.com/office/drawing/2014/main" id="{14FA3ACB-09E1-421D-8BC4-1761C2729648}"/>
                    </a:ext>
                  </a:extLst>
                </xdr:cNvPr>
                <xdr:cNvSpPr/>
              </xdr:nvSpPr>
              <xdr:spPr>
                <a:xfrm>
                  <a:off x="12070773" y="17803091"/>
                  <a:ext cx="14240613" cy="6771409"/>
                </a:xfrm>
                <a:prstGeom prst="rect">
                  <a:avLst/>
                </a:prstGeom>
                <a:noFill/>
                <a:ln w="2857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  <xdr:sp macro="" textlink="">
            <xdr:nvSpPr>
              <xdr:cNvPr id="118" name="TextovéPole 117">
                <a:extLst>
                  <a:ext uri="{FF2B5EF4-FFF2-40B4-BE49-F238E27FC236}">
                    <a16:creationId xmlns:a16="http://schemas.microsoft.com/office/drawing/2014/main" id="{897796F8-00D6-4C84-9F60-A52B9B145517}"/>
                  </a:ext>
                </a:extLst>
              </xdr:cNvPr>
              <xdr:cNvSpPr txBox="1"/>
            </xdr:nvSpPr>
            <xdr:spPr>
              <a:xfrm>
                <a:off x="15517091" y="21469350"/>
                <a:ext cx="1961283" cy="6191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500"/>
                  <a:t>Force</a:t>
                </a:r>
                <a:r>
                  <a:rPr lang="en-GB" sz="1500" baseline="0"/>
                  <a:t> [N/mm], Moment [N*mm/mm]</a:t>
                </a:r>
                <a:endParaRPr lang="cs-CZ" sz="1500"/>
              </a:p>
            </xdr:txBody>
          </xdr:sp>
        </xdr:grpSp>
        <xdr:grpSp>
          <xdr:nvGrpSpPr>
            <xdr:cNvPr id="125" name="Skupina 124">
              <a:extLst>
                <a:ext uri="{FF2B5EF4-FFF2-40B4-BE49-F238E27FC236}">
                  <a16:creationId xmlns:a16="http://schemas.microsoft.com/office/drawing/2014/main" id="{AE9E299C-7DCD-459E-B84D-3D0EFA272937}"/>
                </a:ext>
              </a:extLst>
            </xdr:cNvPr>
            <xdr:cNvGrpSpPr/>
          </xdr:nvGrpSpPr>
          <xdr:grpSpPr>
            <a:xfrm>
              <a:off x="19063606" y="19988893"/>
              <a:ext cx="5415643" cy="1646464"/>
              <a:chOff x="19458214" y="18206357"/>
              <a:chExt cx="5415643" cy="1646464"/>
            </a:xfrm>
          </xdr:grpSpPr>
          <xdr:grpSp>
            <xdr:nvGrpSpPr>
              <xdr:cNvPr id="123" name="Skupina 122">
                <a:extLst>
                  <a:ext uri="{FF2B5EF4-FFF2-40B4-BE49-F238E27FC236}">
                    <a16:creationId xmlns:a16="http://schemas.microsoft.com/office/drawing/2014/main" id="{7DACAD72-F3C1-49F4-8E0E-CDFEF07471F9}"/>
                  </a:ext>
                </a:extLst>
              </xdr:cNvPr>
              <xdr:cNvGrpSpPr/>
            </xdr:nvGrpSpPr>
            <xdr:grpSpPr>
              <a:xfrm>
                <a:off x="19458214" y="18206357"/>
                <a:ext cx="5415643" cy="1646464"/>
                <a:chOff x="19458214" y="18206357"/>
                <a:chExt cx="5415643" cy="1646464"/>
              </a:xfrm>
            </xdr:grpSpPr>
            <xdr:sp macro="" textlink="">
              <xdr:nvSpPr>
                <xdr:cNvPr id="121" name="TextovéPole 120">
                  <a:extLst>
                    <a:ext uri="{FF2B5EF4-FFF2-40B4-BE49-F238E27FC236}">
                      <a16:creationId xmlns:a16="http://schemas.microsoft.com/office/drawing/2014/main" id="{DDBCC0B4-C861-4765-9AA9-D7CF14C509E3}"/>
                    </a:ext>
                  </a:extLst>
                </xdr:cNvPr>
                <xdr:cNvSpPr txBox="1"/>
              </xdr:nvSpPr>
              <xdr:spPr>
                <a:xfrm>
                  <a:off x="19458214" y="18206357"/>
                  <a:ext cx="5415643" cy="164646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tx1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600"/>
                    <a:t>To</a:t>
                  </a:r>
                  <a:r>
                    <a:rPr lang="en-GB" sz="1600" baseline="0"/>
                    <a:t> get a line t</a:t>
                  </a:r>
                  <a:r>
                    <a:rPr lang="en-GB" sz="1600"/>
                    <a:t>ensile</a:t>
                  </a:r>
                  <a:r>
                    <a:rPr lang="en-GB" sz="1600" baseline="0"/>
                    <a:t> force from 3-point bending loaded by point force in the middle use:</a:t>
                  </a:r>
                </a:p>
                <a:p>
                  <a:endParaRPr lang="en-GB" sz="1600" baseline="0"/>
                </a:p>
                <a:p>
                  <a:endParaRPr lang="en-GB" sz="1600" baseline="0"/>
                </a:p>
                <a:p>
                  <a:endParaRPr lang="en-GB" sz="1600" baseline="0"/>
                </a:p>
                <a:p>
                  <a:r>
                    <a:rPr lang="en-GB" sz="1600" baseline="0"/>
                    <a:t>F - force, L - beam length, b-width,h-total beam height</a:t>
                  </a:r>
                  <a:endParaRPr lang="cs-CZ" sz="1600"/>
                </a:p>
              </xdr:txBody>
            </xdr:sp>
            <xdr:pic>
              <xdr:nvPicPr>
                <xdr:cNvPr id="122" name="Obrázek 121">
                  <a:extLst>
                    <a:ext uri="{FF2B5EF4-FFF2-40B4-BE49-F238E27FC236}">
                      <a16:creationId xmlns:a16="http://schemas.microsoft.com/office/drawing/2014/main" id="{D5927D6F-45C1-4DB7-BE79-A732E05A670D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30"/>
                <a:stretch>
                  <a:fillRect/>
                </a:stretch>
              </xdr:blipFill>
              <xdr:spPr>
                <a:xfrm>
                  <a:off x="19567071" y="18723429"/>
                  <a:ext cx="1657143" cy="790476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124" name="TextovéPole 123">
                <a:extLst>
                  <a:ext uri="{FF2B5EF4-FFF2-40B4-BE49-F238E27FC236}">
                    <a16:creationId xmlns:a16="http://schemas.microsoft.com/office/drawing/2014/main" id="{5D24CCC1-8CB6-4F49-9B39-16AA29A4954C}"/>
                  </a:ext>
                </a:extLst>
              </xdr:cNvPr>
              <xdr:cNvSpPr txBox="1"/>
            </xdr:nvSpPr>
            <xdr:spPr>
              <a:xfrm>
                <a:off x="21199929" y="18954750"/>
                <a:ext cx="857250" cy="381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600"/>
                  <a:t>[N/mm]</a:t>
                </a:r>
                <a:endParaRPr lang="cs-CZ" sz="1600"/>
              </a:p>
            </xdr:txBody>
          </xdr:sp>
        </xdr:grpSp>
        <xdr:grpSp>
          <xdr:nvGrpSpPr>
            <xdr:cNvPr id="128" name="Skupina 127">
              <a:extLst>
                <a:ext uri="{FF2B5EF4-FFF2-40B4-BE49-F238E27FC236}">
                  <a16:creationId xmlns:a16="http://schemas.microsoft.com/office/drawing/2014/main" id="{03DC62BB-7210-4EBE-A358-37A3106BA45F}"/>
                </a:ext>
              </a:extLst>
            </xdr:cNvPr>
            <xdr:cNvGrpSpPr/>
          </xdr:nvGrpSpPr>
          <xdr:grpSpPr>
            <a:xfrm>
              <a:off x="19063607" y="21757823"/>
              <a:ext cx="5415643" cy="2598964"/>
              <a:chOff x="19553464" y="20369894"/>
              <a:chExt cx="5415643" cy="2598964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26" name="TextovéPole 125">
                    <a:extLst>
                      <a:ext uri="{FF2B5EF4-FFF2-40B4-BE49-F238E27FC236}">
                        <a16:creationId xmlns:a16="http://schemas.microsoft.com/office/drawing/2014/main" id="{66EE743F-AD44-45DC-8709-CA84916E0B35}"/>
                      </a:ext>
                    </a:extLst>
                  </xdr:cNvPr>
                  <xdr:cNvSpPr txBox="1"/>
                </xdr:nvSpPr>
                <xdr:spPr>
                  <a:xfrm>
                    <a:off x="19553464" y="20369894"/>
                    <a:ext cx="5415643" cy="2598964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tx1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600"/>
                      <a:t>To</a:t>
                    </a:r>
                    <a:r>
                      <a:rPr lang="en-GB" sz="1600" baseline="0"/>
                      <a:t> get a line t</a:t>
                    </a:r>
                    <a:r>
                      <a:rPr lang="en-GB" sz="1600"/>
                      <a:t>ensile</a:t>
                    </a:r>
                    <a:r>
                      <a:rPr lang="en-GB" sz="1600" baseline="0"/>
                      <a:t> force from bending of simple supported beam and loaded by uniformly distributed load q, use:</a:t>
                    </a:r>
                  </a:p>
                  <a:p>
                    <a:endParaRPr lang="en-GB" sz="1600" baseline="0"/>
                  </a:p>
                  <a:p>
                    <a:pPr/>
                    <a14:m>
                      <m:oMathPara xmlns:m="http://schemas.openxmlformats.org/officeDocument/2006/math">
                        <m:oMathParaPr>
                          <m:jc m:val="left"/>
                        </m:oMathParaPr>
                        <m:oMath xmlns:m="http://schemas.openxmlformats.org/officeDocument/2006/math"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𝑞𝑥</m:t>
                          </m:r>
                          <m:r>
                            <a:rPr lang="en-GB" sz="1600" b="0" i="0" baseline="0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en-GB" sz="1600" b="0" i="1" baseline="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GB" sz="1600" b="0" i="1" baseline="0"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  <m:r>
                                <a:rPr lang="en-GB" sz="1600" b="0" i="1" baseline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∙</m:t>
                              </m:r>
                              <m:sSup>
                                <m:sSupPr>
                                  <m:ctrlPr>
                                    <a:rPr lang="en-GB" sz="1600" b="0" i="1" baseline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GB" sz="1600" b="0" i="1" baseline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p>
                                  <m:r>
                                    <a:rPr lang="en-GB" sz="1600" b="0" i="1" baseline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n-GB" sz="1600" b="0" i="1" baseline="0">
                                  <a:latin typeface="Cambria Math" panose="02040503050406030204" pitchFamily="18" charset="0"/>
                                </a:rPr>
                                <m:t>8</m:t>
                              </m:r>
                              <m:r>
                                <a:rPr lang="en-GB" sz="1600" b="0" i="1" baseline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∙</m:t>
                              </m:r>
                              <m:r>
                                <a:rPr lang="en-GB" sz="1600" b="0" i="1" baseline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𝑏</m:t>
                              </m:r>
                              <m:r>
                                <a:rPr lang="en-GB" sz="1600" b="0" i="1" baseline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∙</m:t>
                              </m:r>
                              <m:r>
                                <a:rPr lang="en-GB" sz="1600" b="0" i="1" baseline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h</m:t>
                              </m:r>
                            </m:den>
                          </m:f>
                        </m:oMath>
                      </m:oMathPara>
                    </a14:m>
                    <a:endParaRPr lang="en-GB" sz="1600" baseline="0"/>
                  </a:p>
                  <a:p>
                    <a:endParaRPr lang="en-GB" sz="1600" baseline="0"/>
                  </a:p>
                  <a:p>
                    <a:r>
                      <a:rPr lang="en-GB" sz="1600" baseline="0"/>
                      <a:t>q-distrib load [N/mm], L - beam length, b-width,h-total beam height</a:t>
                    </a:r>
                    <a:endParaRPr lang="cs-CZ" sz="1600"/>
                  </a:p>
                </xdr:txBody>
              </xdr:sp>
            </mc:Choice>
            <mc:Fallback>
              <xdr:sp macro="" textlink="">
                <xdr:nvSpPr>
                  <xdr:cNvPr id="126" name="TextovéPole 125">
                    <a:extLst>
                      <a:ext uri="{FF2B5EF4-FFF2-40B4-BE49-F238E27FC236}">
                        <a16:creationId xmlns:a16="http://schemas.microsoft.com/office/drawing/2014/main" id="{66EE743F-AD44-45DC-8709-CA84916E0B35}"/>
                      </a:ext>
                    </a:extLst>
                  </xdr:cNvPr>
                  <xdr:cNvSpPr txBox="1"/>
                </xdr:nvSpPr>
                <xdr:spPr>
                  <a:xfrm>
                    <a:off x="19553464" y="20369894"/>
                    <a:ext cx="5415643" cy="2598964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tx1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600"/>
                      <a:t>To</a:t>
                    </a:r>
                    <a:r>
                      <a:rPr lang="en-GB" sz="1600" baseline="0"/>
                      <a:t> get a line t</a:t>
                    </a:r>
                    <a:r>
                      <a:rPr lang="en-GB" sz="1600"/>
                      <a:t>ensile</a:t>
                    </a:r>
                    <a:r>
                      <a:rPr lang="en-GB" sz="1600" baseline="0"/>
                      <a:t> force from bending of simple supported beam and loaded by uniformly distributed load q, use:</a:t>
                    </a:r>
                  </a:p>
                  <a:p>
                    <a:endParaRPr lang="en-GB" sz="1600" baseline="0"/>
                  </a:p>
                  <a:p>
                    <a:pPr/>
                    <a:r>
                      <a:rPr lang="en-GB" sz="1600" b="0" i="0" baseline="0">
                        <a:latin typeface="Cambria Math" panose="02040503050406030204" pitchFamily="18" charset="0"/>
                      </a:rPr>
                      <a:t>𝑞𝑥=(𝑞</a:t>
                    </a:r>
                    <a:r>
                      <a:rPr lang="en-GB" sz="1600" b="0" i="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∙𝐿^2)/(</a:t>
                    </a:r>
                    <a:r>
                      <a:rPr lang="en-GB" sz="1600" b="0" i="0" baseline="0">
                        <a:latin typeface="Cambria Math" panose="02040503050406030204" pitchFamily="18" charset="0"/>
                      </a:rPr>
                      <a:t>8</a:t>
                    </a:r>
                    <a:r>
                      <a:rPr lang="en-GB" sz="1600" b="0" i="0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∙𝑏∙ℎ)</a:t>
                    </a:r>
                    <a:endParaRPr lang="en-GB" sz="1600" baseline="0"/>
                  </a:p>
                  <a:p>
                    <a:endParaRPr lang="en-GB" sz="1600" baseline="0"/>
                  </a:p>
                  <a:p>
                    <a:r>
                      <a:rPr lang="en-GB" sz="1600" baseline="0"/>
                      <a:t>q-distrib load [N/mm], L - beam length, b-width,h-total beam height</a:t>
                    </a:r>
                    <a:endParaRPr lang="cs-CZ" sz="1600"/>
                  </a:p>
                </xdr:txBody>
              </xdr:sp>
            </mc:Fallback>
          </mc:AlternateContent>
          <xdr:sp macro="" textlink="">
            <xdr:nvSpPr>
              <xdr:cNvPr id="127" name="TextovéPole 126">
                <a:extLst>
                  <a:ext uri="{FF2B5EF4-FFF2-40B4-BE49-F238E27FC236}">
                    <a16:creationId xmlns:a16="http://schemas.microsoft.com/office/drawing/2014/main" id="{EF465B00-33F5-4ACD-8BD2-9547813EC01A}"/>
                  </a:ext>
                </a:extLst>
              </xdr:cNvPr>
              <xdr:cNvSpPr txBox="1"/>
            </xdr:nvSpPr>
            <xdr:spPr>
              <a:xfrm>
                <a:off x="21091071" y="21227143"/>
                <a:ext cx="857250" cy="381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600"/>
                  <a:t>[N/mm]</a:t>
                </a:r>
                <a:endParaRPr lang="cs-CZ" sz="1600"/>
              </a:p>
            </xdr:txBody>
          </xdr:sp>
        </xdr:grpSp>
      </xdr:grpSp>
      <xdr:sp macro="" textlink="">
        <xdr:nvSpPr>
          <xdr:cNvPr id="130" name="TextovéPole 129">
            <a:extLst>
              <a:ext uri="{FF2B5EF4-FFF2-40B4-BE49-F238E27FC236}">
                <a16:creationId xmlns:a16="http://schemas.microsoft.com/office/drawing/2014/main" id="{5FEF1044-ABC4-4194-9A4B-8966F62B405F}"/>
              </a:ext>
            </a:extLst>
          </xdr:cNvPr>
          <xdr:cNvSpPr txBox="1"/>
        </xdr:nvSpPr>
        <xdr:spPr>
          <a:xfrm>
            <a:off x="18981964" y="18029464"/>
            <a:ext cx="5306786" cy="18369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Tensile force</a:t>
            </a:r>
            <a:r>
              <a:rPr lang="en-GB" sz="1600" baseline="0"/>
              <a:t> used in CLT can be also determined in form of a reaction force from FEA</a:t>
            </a:r>
            <a:endParaRPr lang="cs-CZ" sz="1600"/>
          </a:p>
        </xdr:txBody>
      </xdr:sp>
    </xdr:grpSp>
    <xdr:clientData/>
  </xdr:twoCellAnchor>
  <xdr:twoCellAnchor>
    <xdr:from>
      <xdr:col>16</xdr:col>
      <xdr:colOff>56030</xdr:colOff>
      <xdr:row>190</xdr:row>
      <xdr:rowOff>67644</xdr:rowOff>
    </xdr:from>
    <xdr:to>
      <xdr:col>27</xdr:col>
      <xdr:colOff>168114</xdr:colOff>
      <xdr:row>209</xdr:row>
      <xdr:rowOff>112060</xdr:rowOff>
    </xdr:to>
    <xdr:grpSp>
      <xdr:nvGrpSpPr>
        <xdr:cNvPr id="138" name="Skupina 137">
          <a:extLst>
            <a:ext uri="{FF2B5EF4-FFF2-40B4-BE49-F238E27FC236}">
              <a16:creationId xmlns:a16="http://schemas.microsoft.com/office/drawing/2014/main" id="{4837A1A3-95AC-4942-81DE-98E49CA424B3}"/>
            </a:ext>
          </a:extLst>
        </xdr:cNvPr>
        <xdr:cNvGrpSpPr/>
      </xdr:nvGrpSpPr>
      <xdr:grpSpPr>
        <a:xfrm>
          <a:off x="9737912" y="36408320"/>
          <a:ext cx="6768378" cy="3663916"/>
          <a:chOff x="10892118" y="36497967"/>
          <a:chExt cx="6768378" cy="3663916"/>
        </a:xfrm>
      </xdr:grpSpPr>
      <xdr:grpSp>
        <xdr:nvGrpSpPr>
          <xdr:cNvPr id="136" name="Skupina 135">
            <a:extLst>
              <a:ext uri="{FF2B5EF4-FFF2-40B4-BE49-F238E27FC236}">
                <a16:creationId xmlns:a16="http://schemas.microsoft.com/office/drawing/2014/main" id="{26A404CA-84C8-409A-BC41-2DCC0A17BE23}"/>
              </a:ext>
            </a:extLst>
          </xdr:cNvPr>
          <xdr:cNvGrpSpPr/>
        </xdr:nvGrpSpPr>
        <xdr:grpSpPr>
          <a:xfrm>
            <a:off x="10892118" y="36531176"/>
            <a:ext cx="6768378" cy="3630707"/>
            <a:chOff x="10892118" y="36531176"/>
            <a:chExt cx="6768378" cy="3630707"/>
          </a:xfrm>
        </xdr:grpSpPr>
        <xdr:grpSp>
          <xdr:nvGrpSpPr>
            <xdr:cNvPr id="134" name="Skupina 133">
              <a:extLst>
                <a:ext uri="{FF2B5EF4-FFF2-40B4-BE49-F238E27FC236}">
                  <a16:creationId xmlns:a16="http://schemas.microsoft.com/office/drawing/2014/main" id="{0B05C8EA-07A6-4238-B7A8-A25C4B64E78F}"/>
                </a:ext>
              </a:extLst>
            </xdr:cNvPr>
            <xdr:cNvGrpSpPr/>
          </xdr:nvGrpSpPr>
          <xdr:grpSpPr>
            <a:xfrm>
              <a:off x="10892118" y="36531176"/>
              <a:ext cx="6768378" cy="3543071"/>
              <a:chOff x="10892118" y="36531176"/>
              <a:chExt cx="6768378" cy="3543071"/>
            </a:xfrm>
          </xdr:grpSpPr>
          <xdr:pic>
            <xdr:nvPicPr>
              <xdr:cNvPr id="132" name="Obrázek 131">
                <a:extLst>
                  <a:ext uri="{FF2B5EF4-FFF2-40B4-BE49-F238E27FC236}">
                    <a16:creationId xmlns:a16="http://schemas.microsoft.com/office/drawing/2014/main" id="{845CA1E8-53E6-409C-964E-E658756769D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1"/>
              <a:stretch>
                <a:fillRect/>
              </a:stretch>
            </xdr:blipFill>
            <xdr:spPr>
              <a:xfrm>
                <a:off x="10892118" y="36531176"/>
                <a:ext cx="6768378" cy="1828571"/>
              </a:xfrm>
              <a:prstGeom prst="rect">
                <a:avLst/>
              </a:prstGeom>
            </xdr:spPr>
          </xdr:pic>
          <xdr:pic>
            <xdr:nvPicPr>
              <xdr:cNvPr id="133" name="Obrázek 132">
                <a:extLst>
                  <a:ext uri="{FF2B5EF4-FFF2-40B4-BE49-F238E27FC236}">
                    <a16:creationId xmlns:a16="http://schemas.microsoft.com/office/drawing/2014/main" id="{F78415E7-4645-46DB-8000-0AFDB0E9EC3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2"/>
              <a:stretch>
                <a:fillRect/>
              </a:stretch>
            </xdr:blipFill>
            <xdr:spPr>
              <a:xfrm>
                <a:off x="10892118" y="38245676"/>
                <a:ext cx="1904762" cy="1828571"/>
              </a:xfrm>
              <a:prstGeom prst="rect">
                <a:avLst/>
              </a:prstGeom>
            </xdr:spPr>
          </xdr:pic>
        </xdr:grpSp>
        <xdr:sp macro="" textlink="">
          <xdr:nvSpPr>
            <xdr:cNvPr id="135" name="TextovéPole 134">
              <a:extLst>
                <a:ext uri="{FF2B5EF4-FFF2-40B4-BE49-F238E27FC236}">
                  <a16:creationId xmlns:a16="http://schemas.microsoft.com/office/drawing/2014/main" id="{BB60508C-8AAE-4219-A463-E30F6F42D03C}"/>
                </a:ext>
              </a:extLst>
            </xdr:cNvPr>
            <xdr:cNvSpPr txBox="1"/>
          </xdr:nvSpPr>
          <xdr:spPr>
            <a:xfrm>
              <a:off x="12785911" y="38066383"/>
              <a:ext cx="4874560" cy="2095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>
                  <a:solidFill>
                    <a:srgbClr val="FF0000"/>
                  </a:solidFill>
                </a:rPr>
                <a:t>Poznamka: Tuhost laminatu z CLT se pro uhly</a:t>
              </a:r>
              <a:r>
                <a:rPr lang="en-GB" sz="1600" baseline="0">
                  <a:solidFill>
                    <a:srgbClr val="FF0000"/>
                  </a:solidFill>
                </a:rPr>
                <a:t> 0+90,0+45,45+90 predpoklada vyssi okolo 10% vzhledem k realite.</a:t>
              </a:r>
            </a:p>
            <a:p>
              <a:r>
                <a:rPr lang="en-GB" sz="1600" baseline="0">
                  <a:solidFill>
                    <a:srgbClr val="FF0000"/>
                  </a:solidFill>
                </a:rPr>
                <a:t>Pro rozmanite skladby (napr 0,20,40,60) dochazi k pridavnemu zatizeni laminatu (torze + ohyb) uz pri jednoosem tahu --&gt; tuhost z CLT se pak predpoklada az o 20% vyssi nez v realite. </a:t>
              </a:r>
            </a:p>
            <a:p>
              <a:r>
                <a:rPr lang="en-GB" sz="1600" baseline="0">
                  <a:solidFill>
                    <a:srgbClr val="FF0000"/>
                  </a:solidFill>
                </a:rPr>
                <a:t>--&gt; navrhovat panely alespon o 10 - 20 %  tuzsi nez limit </a:t>
              </a:r>
              <a:endParaRPr lang="cs-CZ" sz="160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137" name="Obdélník 136">
            <a:extLst>
              <a:ext uri="{FF2B5EF4-FFF2-40B4-BE49-F238E27FC236}">
                <a16:creationId xmlns:a16="http://schemas.microsoft.com/office/drawing/2014/main" id="{AB5DE924-54F0-46D1-839A-22109C857972}"/>
              </a:ext>
            </a:extLst>
          </xdr:cNvPr>
          <xdr:cNvSpPr/>
        </xdr:nvSpPr>
        <xdr:spPr>
          <a:xfrm>
            <a:off x="10903324" y="36497967"/>
            <a:ext cx="6757147" cy="3652709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401951</xdr:colOff>
      <xdr:row>0</xdr:row>
      <xdr:rowOff>138367</xdr:rowOff>
    </xdr:from>
    <xdr:to>
      <xdr:col>28</xdr:col>
      <xdr:colOff>593885</xdr:colOff>
      <xdr:row>19</xdr:row>
      <xdr:rowOff>119582</xdr:rowOff>
    </xdr:to>
    <xdr:grpSp>
      <xdr:nvGrpSpPr>
        <xdr:cNvPr id="8" name="Skupin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4356076" y="138367"/>
          <a:ext cx="5068734" cy="4276990"/>
          <a:chOff x="6626087" y="4265543"/>
          <a:chExt cx="5095238" cy="4634092"/>
        </a:xfrm>
      </xdr:grpSpPr>
      <xdr:pic>
        <xdr:nvPicPr>
          <xdr:cNvPr id="6" name="Obrázek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6087" y="4265543"/>
            <a:ext cx="5095238" cy="181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7" name="Obrázek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59218" y="6087718"/>
            <a:ext cx="5010978" cy="2811917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13</xdr:col>
      <xdr:colOff>411695</xdr:colOff>
      <xdr:row>0</xdr:row>
      <xdr:rowOff>238126</xdr:rowOff>
    </xdr:from>
    <xdr:to>
      <xdr:col>20</xdr:col>
      <xdr:colOff>367194</xdr:colOff>
      <xdr:row>19</xdr:row>
      <xdr:rowOff>55849</xdr:rowOff>
    </xdr:to>
    <xdr:grpSp>
      <xdr:nvGrpSpPr>
        <xdr:cNvPr id="10" name="Skupin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0098620" y="238126"/>
          <a:ext cx="4222699" cy="4113498"/>
          <a:chOff x="10003930" y="238126"/>
          <a:chExt cx="4191323" cy="4479370"/>
        </a:xfrm>
      </xdr:grpSpPr>
      <xdr:grpSp>
        <xdr:nvGrpSpPr>
          <xdr:cNvPr id="4" name="Skupina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0020859" y="238126"/>
            <a:ext cx="4087347" cy="2390068"/>
            <a:chOff x="3209924" y="2847975"/>
            <a:chExt cx="5275665" cy="2971138"/>
          </a:xfrm>
        </xdr:grpSpPr>
        <xdr:pic>
          <xdr:nvPicPr>
            <xdr:cNvPr id="2" name="Obrázek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9924" y="2871103"/>
              <a:ext cx="5275665" cy="294801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791074" y="2847975"/>
              <a:ext cx="2855616" cy="4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600" b="1" i="0" u="sng">
                  <a:latin typeface="Century" panose="02040604050505020304" pitchFamily="18" charset="0"/>
                </a:rPr>
                <a:t>Stacking order</a:t>
              </a:r>
              <a:endParaRPr lang="cs-CZ" sz="1600" b="1" i="0" u="sng">
                <a:latin typeface="Century" panose="02040604050505020304" pitchFamily="18" charset="0"/>
              </a:endParaRPr>
            </a:p>
          </xdr:txBody>
        </xdr:sp>
      </xdr:grpSp>
      <xdr:pic>
        <xdr:nvPicPr>
          <xdr:cNvPr id="9" name="Obrázek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03930" y="2688925"/>
            <a:ext cx="4191323" cy="2028571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200025</xdr:colOff>
      <xdr:row>9</xdr:row>
      <xdr:rowOff>38100</xdr:rowOff>
    </xdr:from>
    <xdr:to>
      <xdr:col>25</xdr:col>
      <xdr:colOff>313871</xdr:colOff>
      <xdr:row>20</xdr:row>
      <xdr:rowOff>94938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B5176FC-0347-41A5-B609-5218170B1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5" y="2276475"/>
          <a:ext cx="3628571" cy="249523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AS60"/>
  <sheetViews>
    <sheetView tabSelected="1" topLeftCell="H168" zoomScale="85" zoomScaleNormal="85" workbookViewId="0">
      <selection activeCell="AD200" sqref="AD200"/>
    </sheetView>
  </sheetViews>
  <sheetFormatPr defaultRowHeight="15" x14ac:dyDescent="0.25"/>
  <cols>
    <col min="30" max="30" width="10.7109375" customWidth="1"/>
  </cols>
  <sheetData>
    <row r="2" spans="36:45" ht="15.75" thickBot="1" x14ac:dyDescent="0.3"/>
    <row r="3" spans="36:45" ht="16.5" customHeight="1" thickTop="1" thickBot="1" x14ac:dyDescent="0.3">
      <c r="AJ3" s="139" t="s">
        <v>102</v>
      </c>
      <c r="AK3" s="140"/>
      <c r="AL3" s="140"/>
      <c r="AM3" s="140"/>
      <c r="AN3" s="140"/>
      <c r="AO3" s="140"/>
      <c r="AP3" s="140"/>
      <c r="AQ3" s="140"/>
      <c r="AR3" s="140"/>
      <c r="AS3" s="141"/>
    </row>
    <row r="4" spans="36:45" ht="16.5" customHeight="1" thickTop="1" x14ac:dyDescent="0.25"/>
    <row r="5" spans="36:45" ht="16.5" customHeight="1" x14ac:dyDescent="0.25"/>
    <row r="6" spans="36:45" ht="16.5" customHeight="1" x14ac:dyDescent="0.25"/>
    <row r="7" spans="36:45" ht="16.5" customHeight="1" x14ac:dyDescent="0.25"/>
    <row r="8" spans="36:45" ht="16.5" customHeight="1" x14ac:dyDescent="0.25"/>
    <row r="19" spans="41:41" x14ac:dyDescent="0.25">
      <c r="AO19" s="59"/>
    </row>
    <row r="45" spans="2:10" x14ac:dyDescent="0.25">
      <c r="B45" s="131" t="s">
        <v>44</v>
      </c>
      <c r="C45" s="131"/>
      <c r="D45" s="131"/>
      <c r="E45" s="131"/>
      <c r="F45" s="131"/>
      <c r="G45" s="131"/>
      <c r="H45" s="131"/>
      <c r="I45" s="131"/>
      <c r="J45" s="131"/>
    </row>
    <row r="46" spans="2:10" x14ac:dyDescent="0.25">
      <c r="B46" s="131"/>
      <c r="C46" s="131"/>
      <c r="D46" s="131"/>
      <c r="E46" s="131"/>
      <c r="F46" s="131"/>
      <c r="G46" s="131"/>
      <c r="H46" s="131"/>
      <c r="I46" s="131"/>
      <c r="J46" s="131"/>
    </row>
    <row r="47" spans="2:10" x14ac:dyDescent="0.25">
      <c r="B47" s="131"/>
      <c r="C47" s="131"/>
      <c r="D47" s="131"/>
      <c r="E47" s="131"/>
      <c r="F47" s="131"/>
      <c r="G47" s="131"/>
      <c r="H47" s="131"/>
      <c r="I47" s="131"/>
      <c r="J47" s="131"/>
    </row>
    <row r="48" spans="2:10" x14ac:dyDescent="0.25">
      <c r="B48" s="131"/>
      <c r="C48" s="131"/>
      <c r="D48" s="131"/>
      <c r="E48" s="131"/>
      <c r="F48" s="131"/>
      <c r="G48" s="131"/>
      <c r="H48" s="131"/>
      <c r="I48" s="131"/>
      <c r="J48" s="131"/>
    </row>
    <row r="50" spans="1:10" x14ac:dyDescent="0.25">
      <c r="B50" s="131" t="s">
        <v>45</v>
      </c>
      <c r="C50" s="131"/>
      <c r="D50" s="131"/>
      <c r="E50" s="131"/>
      <c r="F50" s="131"/>
      <c r="G50" s="131"/>
      <c r="H50" s="131"/>
      <c r="I50" s="131"/>
      <c r="J50" s="131"/>
    </row>
    <row r="51" spans="1:10" x14ac:dyDescent="0.25">
      <c r="B51" s="131"/>
      <c r="C51" s="131"/>
      <c r="D51" s="131"/>
      <c r="E51" s="131"/>
      <c r="F51" s="131"/>
      <c r="G51" s="131"/>
      <c r="H51" s="131"/>
      <c r="I51" s="131"/>
      <c r="J51" s="131"/>
    </row>
    <row r="52" spans="1:10" x14ac:dyDescent="0.25">
      <c r="B52" s="131"/>
      <c r="C52" s="131"/>
      <c r="D52" s="131"/>
      <c r="E52" s="131"/>
      <c r="F52" s="131"/>
      <c r="G52" s="131"/>
      <c r="H52" s="131"/>
      <c r="I52" s="131"/>
      <c r="J52" s="131"/>
    </row>
    <row r="53" spans="1:10" x14ac:dyDescent="0.25">
      <c r="B53" s="131"/>
      <c r="C53" s="131"/>
      <c r="D53" s="131"/>
      <c r="E53" s="131"/>
      <c r="F53" s="131"/>
      <c r="G53" s="131"/>
      <c r="H53" s="131"/>
      <c r="I53" s="131"/>
      <c r="J53" s="131"/>
    </row>
    <row r="55" spans="1:10" x14ac:dyDescent="0.25">
      <c r="A55" s="132" t="s">
        <v>46</v>
      </c>
      <c r="B55" s="133"/>
      <c r="C55" s="133"/>
      <c r="D55" s="133"/>
      <c r="E55" s="133"/>
      <c r="F55" s="133"/>
      <c r="G55" s="133"/>
      <c r="H55" s="133"/>
      <c r="I55" s="133"/>
      <c r="J55" s="134"/>
    </row>
    <row r="56" spans="1:10" x14ac:dyDescent="0.25">
      <c r="A56" s="57">
        <v>1</v>
      </c>
      <c r="B56" s="58" t="s">
        <v>47</v>
      </c>
      <c r="C56" s="59"/>
      <c r="D56" s="59"/>
      <c r="E56" s="59"/>
      <c r="F56" s="59"/>
      <c r="G56" s="59"/>
      <c r="H56" s="59"/>
      <c r="I56" s="59"/>
      <c r="J56" s="60"/>
    </row>
    <row r="57" spans="1:10" x14ac:dyDescent="0.25">
      <c r="A57" s="57">
        <v>2</v>
      </c>
      <c r="B57" s="59" t="s">
        <v>48</v>
      </c>
      <c r="C57" s="59"/>
      <c r="D57" s="59"/>
      <c r="E57" s="59"/>
      <c r="F57" s="59"/>
      <c r="G57" s="59"/>
      <c r="H57" s="59"/>
      <c r="I57" s="59"/>
      <c r="J57" s="60"/>
    </row>
    <row r="58" spans="1:10" x14ac:dyDescent="0.25">
      <c r="A58" s="57"/>
      <c r="B58" s="59"/>
      <c r="C58" s="59"/>
      <c r="D58" s="59"/>
      <c r="E58" s="59"/>
      <c r="F58" s="59"/>
      <c r="G58" s="59"/>
      <c r="H58" s="59"/>
      <c r="I58" s="59"/>
      <c r="J58" s="60"/>
    </row>
    <row r="59" spans="1:10" x14ac:dyDescent="0.25">
      <c r="A59" s="57"/>
      <c r="B59" s="135" t="s">
        <v>49</v>
      </c>
      <c r="C59" s="135"/>
      <c r="D59" s="135"/>
      <c r="E59" s="135"/>
      <c r="F59" s="135"/>
      <c r="G59" s="135"/>
      <c r="H59" s="135"/>
      <c r="I59" s="135"/>
      <c r="J59" s="136"/>
    </row>
    <row r="60" spans="1:10" x14ac:dyDescent="0.25">
      <c r="A60" s="61"/>
      <c r="B60" s="137"/>
      <c r="C60" s="137"/>
      <c r="D60" s="137"/>
      <c r="E60" s="137"/>
      <c r="F60" s="137"/>
      <c r="G60" s="137"/>
      <c r="H60" s="137"/>
      <c r="I60" s="137"/>
      <c r="J60" s="138"/>
    </row>
  </sheetData>
  <mergeCells count="5">
    <mergeCell ref="B45:J48"/>
    <mergeCell ref="B50:J53"/>
    <mergeCell ref="A55:J55"/>
    <mergeCell ref="B59:J60"/>
    <mergeCell ref="AJ3:AS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M38"/>
  <sheetViews>
    <sheetView zoomScaleNormal="100" workbookViewId="0">
      <selection activeCell="F27" sqref="F27"/>
    </sheetView>
  </sheetViews>
  <sheetFormatPr defaultRowHeight="15" x14ac:dyDescent="0.25"/>
  <cols>
    <col min="1" max="1" width="35" customWidth="1"/>
    <col min="4" max="4" width="9.7109375" customWidth="1"/>
  </cols>
  <sheetData>
    <row r="1" spans="1:13" ht="39.75" customHeight="1" thickTop="1" thickBot="1" x14ac:dyDescent="0.3">
      <c r="A1" s="152" t="s">
        <v>31</v>
      </c>
      <c r="B1" s="153"/>
      <c r="C1" s="153"/>
      <c r="D1" s="153"/>
      <c r="E1" s="153"/>
      <c r="F1" s="153"/>
    </row>
    <row r="2" spans="1:13" ht="16.5" thickTop="1" thickBot="1" x14ac:dyDescent="0.3"/>
    <row r="3" spans="1:13" ht="15.75" thickTop="1" x14ac:dyDescent="0.25">
      <c r="A3" s="14" t="s">
        <v>5</v>
      </c>
      <c r="B3" s="15"/>
      <c r="C3" s="54"/>
      <c r="D3" s="16">
        <v>1</v>
      </c>
      <c r="E3" s="17">
        <v>2</v>
      </c>
      <c r="F3" s="18">
        <v>3</v>
      </c>
      <c r="G3" s="19">
        <v>4</v>
      </c>
      <c r="H3" s="20">
        <v>5</v>
      </c>
      <c r="I3" s="21">
        <v>6</v>
      </c>
      <c r="J3" s="22">
        <v>7</v>
      </c>
      <c r="K3" s="23">
        <v>8</v>
      </c>
      <c r="L3" s="24">
        <v>9</v>
      </c>
      <c r="M3" s="25">
        <v>10</v>
      </c>
    </row>
    <row r="4" spans="1:13" x14ac:dyDescent="0.25">
      <c r="A4" s="26" t="s">
        <v>4</v>
      </c>
      <c r="B4" s="154" t="s">
        <v>36</v>
      </c>
      <c r="C4" s="155"/>
      <c r="D4" s="27" t="s">
        <v>34</v>
      </c>
      <c r="E4" s="28" t="s">
        <v>34</v>
      </c>
      <c r="F4" s="29" t="s">
        <v>34</v>
      </c>
      <c r="G4" s="30" t="s">
        <v>34</v>
      </c>
      <c r="H4" s="31" t="s">
        <v>35</v>
      </c>
      <c r="I4" s="32" t="s">
        <v>35</v>
      </c>
      <c r="J4" s="33" t="s">
        <v>35</v>
      </c>
      <c r="K4" s="34" t="s">
        <v>35</v>
      </c>
      <c r="L4" s="35" t="s">
        <v>35</v>
      </c>
      <c r="M4" s="36" t="s">
        <v>35</v>
      </c>
    </row>
    <row r="5" spans="1:13" ht="15.75" thickBot="1" x14ac:dyDescent="0.3">
      <c r="A5" s="38" t="s">
        <v>38</v>
      </c>
      <c r="B5" s="39" t="s">
        <v>32</v>
      </c>
      <c r="C5" s="52" t="s">
        <v>37</v>
      </c>
      <c r="D5" s="42">
        <v>0</v>
      </c>
      <c r="E5" s="43">
        <v>0</v>
      </c>
      <c r="F5" s="44">
        <v>45</v>
      </c>
      <c r="G5" s="45">
        <v>45</v>
      </c>
      <c r="H5" s="46">
        <v>90</v>
      </c>
      <c r="I5" s="47">
        <v>-45</v>
      </c>
      <c r="J5" s="48">
        <v>0</v>
      </c>
      <c r="K5" s="49">
        <v>0</v>
      </c>
      <c r="L5" s="50">
        <v>0</v>
      </c>
      <c r="M5" s="51">
        <v>0</v>
      </c>
    </row>
    <row r="6" spans="1:13" ht="15.75" thickTop="1" x14ac:dyDescent="0.25">
      <c r="A6" s="26" t="s">
        <v>6</v>
      </c>
      <c r="B6" s="1" t="s">
        <v>0</v>
      </c>
      <c r="C6" s="53" t="s">
        <v>19</v>
      </c>
      <c r="D6" s="2">
        <f>HLOOKUP(D$4,Material_Database!$D$4:$N$16,2,0)</f>
        <v>57452</v>
      </c>
      <c r="E6" s="2">
        <f>HLOOKUP(E$4,Material_Database!$D$4:$N$16,2,0)</f>
        <v>57452</v>
      </c>
      <c r="F6" s="2">
        <f>HLOOKUP(F$4,Material_Database!$D$4:$N$16,2,0)</f>
        <v>57452</v>
      </c>
      <c r="G6" s="2">
        <f>HLOOKUP(G$4,Material_Database!$D$4:$N$16,2,0)</f>
        <v>57452</v>
      </c>
      <c r="H6" s="2">
        <f>HLOOKUP(H$4,Material_Database!$D$4:$N$16,2,0)</f>
        <v>0</v>
      </c>
      <c r="I6" s="2">
        <f>HLOOKUP(I$4,Material_Database!$D$4:$N$16,2,0)</f>
        <v>0</v>
      </c>
      <c r="J6" s="2">
        <f>HLOOKUP(J$4,Material_Database!$D$4:$N$16,2,0)</f>
        <v>0</v>
      </c>
      <c r="K6" s="2">
        <f>HLOOKUP(K$4,Material_Database!$D$4:$N$16,2,0)</f>
        <v>0</v>
      </c>
      <c r="L6" s="2">
        <f>HLOOKUP(L$4,Material_Database!$D$4:$N$16,2,0)</f>
        <v>0</v>
      </c>
      <c r="M6" s="37">
        <f>HLOOKUP(M$4,Material_Database!$D$4:$N$16,2,0)</f>
        <v>0</v>
      </c>
    </row>
    <row r="7" spans="1:13" x14ac:dyDescent="0.25">
      <c r="A7" s="26" t="s">
        <v>7</v>
      </c>
      <c r="B7" s="1" t="s">
        <v>1</v>
      </c>
      <c r="C7" s="53" t="s">
        <v>19</v>
      </c>
      <c r="D7" s="2">
        <f>HLOOKUP(D$4,Material_Database!$D$4:$N$16,3,0)</f>
        <v>57452</v>
      </c>
      <c r="E7" s="2">
        <f>HLOOKUP(E$4,Material_Database!$D$4:$N$16,3,0)</f>
        <v>57452</v>
      </c>
      <c r="F7" s="2">
        <f>HLOOKUP(F$4,Material_Database!$D$4:$N$16,3,0)</f>
        <v>57452</v>
      </c>
      <c r="G7" s="2">
        <f>HLOOKUP(G$4,Material_Database!$D$4:$N$16,3,0)</f>
        <v>57452</v>
      </c>
      <c r="H7" s="2">
        <f>HLOOKUP(H$4,Material_Database!$D$4:$N$16,3,0)</f>
        <v>0</v>
      </c>
      <c r="I7" s="2">
        <f>HLOOKUP(I$4,Material_Database!$D$4:$N$16,3,0)</f>
        <v>0</v>
      </c>
      <c r="J7" s="2">
        <f>HLOOKUP(J$4,Material_Database!$D$4:$N$16,3,0)</f>
        <v>0</v>
      </c>
      <c r="K7" s="2">
        <f>HLOOKUP(K$4,Material_Database!$D$4:$N$16,3,0)</f>
        <v>0</v>
      </c>
      <c r="L7" s="2">
        <f>HLOOKUP(L$4,Material_Database!$D$4:$N$16,3,0)</f>
        <v>0</v>
      </c>
      <c r="M7" s="37">
        <f>HLOOKUP(M$4,Material_Database!$D$4:$N$16,3,0)</f>
        <v>0</v>
      </c>
    </row>
    <row r="8" spans="1:13" x14ac:dyDescent="0.25">
      <c r="A8" s="26" t="s">
        <v>8</v>
      </c>
      <c r="B8" s="1" t="s">
        <v>2</v>
      </c>
      <c r="C8" s="53" t="s">
        <v>19</v>
      </c>
      <c r="D8" s="2">
        <f>HLOOKUP(D$4,Material_Database!$D$4:$N$16,4,0)</f>
        <v>2630</v>
      </c>
      <c r="E8" s="2">
        <f>HLOOKUP(E$4,Material_Database!$D$4:$N$16,4,0)</f>
        <v>2630</v>
      </c>
      <c r="F8" s="2">
        <f>HLOOKUP(F$4,Material_Database!$D$4:$N$16,4,0)</f>
        <v>2630</v>
      </c>
      <c r="G8" s="2">
        <f>HLOOKUP(G$4,Material_Database!$D$4:$N$16,4,0)</f>
        <v>2630</v>
      </c>
      <c r="H8" s="2">
        <f>HLOOKUP(H$4,Material_Database!$D$4:$N$16,4,0)</f>
        <v>0</v>
      </c>
      <c r="I8" s="2">
        <f>HLOOKUP(I$4,Material_Database!$D$4:$N$16,4,0)</f>
        <v>0</v>
      </c>
      <c r="J8" s="2">
        <f>HLOOKUP(J$4,Material_Database!$D$4:$N$16,4,0)</f>
        <v>0</v>
      </c>
      <c r="K8" s="2">
        <f>HLOOKUP(K$4,Material_Database!$D$4:$N$16,4,0)</f>
        <v>0</v>
      </c>
      <c r="L8" s="2">
        <f>HLOOKUP(L$4,Material_Database!$D$4:$N$16,4,0)</f>
        <v>0</v>
      </c>
      <c r="M8" s="37">
        <f>HLOOKUP(M$4,Material_Database!$D$4:$N$16,4,0)</f>
        <v>0</v>
      </c>
    </row>
    <row r="9" spans="1:13" x14ac:dyDescent="0.25">
      <c r="A9" s="26" t="s">
        <v>9</v>
      </c>
      <c r="B9" s="1" t="s">
        <v>3</v>
      </c>
      <c r="C9" s="53" t="s">
        <v>20</v>
      </c>
      <c r="D9" s="2">
        <f>HLOOKUP(D$4,Material_Database!$D$4:$N$16,5,0)</f>
        <v>3.6999999999999998E-2</v>
      </c>
      <c r="E9" s="2">
        <f>HLOOKUP(E$4,Material_Database!$D$4:$N$16,5,0)</f>
        <v>3.6999999999999998E-2</v>
      </c>
      <c r="F9" s="2">
        <f>HLOOKUP(F$4,Material_Database!$D$4:$N$16,5,0)</f>
        <v>3.6999999999999998E-2</v>
      </c>
      <c r="G9" s="2">
        <f>HLOOKUP(G$4,Material_Database!$D$4:$N$16,5,0)</f>
        <v>3.6999999999999998E-2</v>
      </c>
      <c r="H9" s="2">
        <f>HLOOKUP(H$4,Material_Database!$D$4:$N$16,5,0)</f>
        <v>0</v>
      </c>
      <c r="I9" s="2">
        <f>HLOOKUP(I$4,Material_Database!$D$4:$N$16,5,0)</f>
        <v>0</v>
      </c>
      <c r="J9" s="2">
        <f>HLOOKUP(J$4,Material_Database!$D$4:$N$16,5,0)</f>
        <v>0</v>
      </c>
      <c r="K9" s="2">
        <f>HLOOKUP(K$4,Material_Database!$D$4:$N$16,5,0)</f>
        <v>0</v>
      </c>
      <c r="L9" s="2">
        <f>HLOOKUP(L$4,Material_Database!$D$4:$N$16,5,0)</f>
        <v>0</v>
      </c>
      <c r="M9" s="37">
        <f>HLOOKUP(M$4,Material_Database!$D$4:$N$16,5,0)</f>
        <v>0</v>
      </c>
    </row>
    <row r="10" spans="1:13" ht="18" x14ac:dyDescent="0.25">
      <c r="A10" s="26" t="s">
        <v>10</v>
      </c>
      <c r="B10" s="3" t="s">
        <v>29</v>
      </c>
      <c r="C10" s="53" t="s">
        <v>19</v>
      </c>
      <c r="D10" s="2">
        <f>HLOOKUP(D$4,Material_Database!$D$4:$N$16,6,0)</f>
        <v>700</v>
      </c>
      <c r="E10" s="2">
        <f>HLOOKUP(E$4,Material_Database!$D$4:$N$16,6,0)</f>
        <v>700</v>
      </c>
      <c r="F10" s="2">
        <f>HLOOKUP(F$4,Material_Database!$D$4:$N$16,6,0)</f>
        <v>700</v>
      </c>
      <c r="G10" s="2">
        <f>HLOOKUP(G$4,Material_Database!$D$4:$N$16,6,0)</f>
        <v>700</v>
      </c>
      <c r="H10" s="2">
        <f>HLOOKUP(H$4,Material_Database!$D$4:$N$16,6,0)</f>
        <v>0</v>
      </c>
      <c r="I10" s="2">
        <f>HLOOKUP(I$4,Material_Database!$D$4:$N$16,6,0)</f>
        <v>0</v>
      </c>
      <c r="J10" s="2">
        <f>HLOOKUP(J$4,Material_Database!$D$4:$N$16,6,0)</f>
        <v>0</v>
      </c>
      <c r="K10" s="2">
        <f>HLOOKUP(K$4,Material_Database!$D$4:$N$16,6,0)</f>
        <v>0</v>
      </c>
      <c r="L10" s="2">
        <f>HLOOKUP(L$4,Material_Database!$D$4:$N$16,6,0)</f>
        <v>0</v>
      </c>
      <c r="M10" s="37">
        <f>HLOOKUP(M$4,Material_Database!$D$4:$N$16,6,0)</f>
        <v>0</v>
      </c>
    </row>
    <row r="11" spans="1:13" ht="18" x14ac:dyDescent="0.25">
      <c r="A11" s="26" t="s">
        <v>11</v>
      </c>
      <c r="B11" s="3" t="s">
        <v>40</v>
      </c>
      <c r="C11" s="53" t="s">
        <v>19</v>
      </c>
      <c r="D11" s="2">
        <f>HLOOKUP(D$4,Material_Database!$D$4:$N$16,7,0)</f>
        <v>350</v>
      </c>
      <c r="E11" s="2">
        <f>HLOOKUP(E$4,Material_Database!$D$4:$N$16,7,0)</f>
        <v>350</v>
      </c>
      <c r="F11" s="2">
        <f>HLOOKUP(F$4,Material_Database!$D$4:$N$16,7,0)</f>
        <v>350</v>
      </c>
      <c r="G11" s="2">
        <f>HLOOKUP(G$4,Material_Database!$D$4:$N$16,7,0)</f>
        <v>350</v>
      </c>
      <c r="H11" s="2">
        <f>HLOOKUP(H$4,Material_Database!$D$4:$N$16,7,0)</f>
        <v>0</v>
      </c>
      <c r="I11" s="2">
        <f>HLOOKUP(I$4,Material_Database!$D$4:$N$16,7,0)</f>
        <v>0</v>
      </c>
      <c r="J11" s="2">
        <f>HLOOKUP(J$4,Material_Database!$D$4:$N$16,7,0)</f>
        <v>0</v>
      </c>
      <c r="K11" s="2">
        <f>HLOOKUP(K$4,Material_Database!$D$4:$N$16,7,0)</f>
        <v>0</v>
      </c>
      <c r="L11" s="2">
        <f>HLOOKUP(L$4,Material_Database!$D$4:$N$16,7,0)</f>
        <v>0</v>
      </c>
      <c r="M11" s="37">
        <f>HLOOKUP(M$4,Material_Database!$D$4:$N$16,7,0)</f>
        <v>0</v>
      </c>
    </row>
    <row r="12" spans="1:13" ht="18" x14ac:dyDescent="0.25">
      <c r="A12" s="26" t="s">
        <v>12</v>
      </c>
      <c r="B12" s="3" t="s">
        <v>26</v>
      </c>
      <c r="C12" s="53" t="s">
        <v>19</v>
      </c>
      <c r="D12" s="2">
        <f>HLOOKUP(D$4,Material_Database!$D$4:$N$16,8,0)</f>
        <v>700</v>
      </c>
      <c r="E12" s="2">
        <f>HLOOKUP(E$4,Material_Database!$D$4:$N$16,8,0)</f>
        <v>700</v>
      </c>
      <c r="F12" s="2">
        <f>HLOOKUP(F$4,Material_Database!$D$4:$N$16,8,0)</f>
        <v>700</v>
      </c>
      <c r="G12" s="2">
        <f>HLOOKUP(G$4,Material_Database!$D$4:$N$16,8,0)</f>
        <v>700</v>
      </c>
      <c r="H12" s="2">
        <f>HLOOKUP(H$4,Material_Database!$D$4:$N$16,8,0)</f>
        <v>0</v>
      </c>
      <c r="I12" s="2">
        <f>HLOOKUP(I$4,Material_Database!$D$4:$N$16,8,0)</f>
        <v>0</v>
      </c>
      <c r="J12" s="2">
        <f>HLOOKUP(J$4,Material_Database!$D$4:$N$16,8,0)</f>
        <v>0</v>
      </c>
      <c r="K12" s="2">
        <f>HLOOKUP(K$4,Material_Database!$D$4:$N$16,8,0)</f>
        <v>0</v>
      </c>
      <c r="L12" s="2">
        <f>HLOOKUP(L$4,Material_Database!$D$4:$N$16,8,0)</f>
        <v>0</v>
      </c>
      <c r="M12" s="37">
        <f>HLOOKUP(M$4,Material_Database!$D$4:$N$16,8,0)</f>
        <v>0</v>
      </c>
    </row>
    <row r="13" spans="1:13" ht="18" x14ac:dyDescent="0.25">
      <c r="A13" s="26" t="s">
        <v>13</v>
      </c>
      <c r="B13" s="3" t="s">
        <v>41</v>
      </c>
      <c r="C13" s="53" t="s">
        <v>19</v>
      </c>
      <c r="D13" s="2">
        <f>HLOOKUP(D$4,Material_Database!$D$4:$N$16,9,0)</f>
        <v>350</v>
      </c>
      <c r="E13" s="2">
        <f>HLOOKUP(E$4,Material_Database!$D$4:$N$16,9,0)</f>
        <v>350</v>
      </c>
      <c r="F13" s="2">
        <f>HLOOKUP(F$4,Material_Database!$D$4:$N$16,9,0)</f>
        <v>350</v>
      </c>
      <c r="G13" s="2">
        <f>HLOOKUP(G$4,Material_Database!$D$4:$N$16,9,0)</f>
        <v>350</v>
      </c>
      <c r="H13" s="2">
        <f>HLOOKUP(H$4,Material_Database!$D$4:$N$16,9,0)</f>
        <v>0</v>
      </c>
      <c r="I13" s="2">
        <f>HLOOKUP(I$4,Material_Database!$D$4:$N$16,9,0)</f>
        <v>0</v>
      </c>
      <c r="J13" s="2">
        <f>HLOOKUP(J$4,Material_Database!$D$4:$N$16,9,0)</f>
        <v>0</v>
      </c>
      <c r="K13" s="2">
        <f>HLOOKUP(K$4,Material_Database!$D$4:$N$16,9,0)</f>
        <v>0</v>
      </c>
      <c r="L13" s="2">
        <f>HLOOKUP(L$4,Material_Database!$D$4:$N$16,9,0)</f>
        <v>0</v>
      </c>
      <c r="M13" s="37">
        <f>HLOOKUP(M$4,Material_Database!$D$4:$N$16,9,0)</f>
        <v>0</v>
      </c>
    </row>
    <row r="14" spans="1:13" ht="18" x14ac:dyDescent="0.25">
      <c r="A14" s="26" t="s">
        <v>14</v>
      </c>
      <c r="B14" s="3" t="s">
        <v>30</v>
      </c>
      <c r="C14" s="53" t="s">
        <v>19</v>
      </c>
      <c r="D14" s="2">
        <f>HLOOKUP(D$4,Material_Database!$D$4:$N$16,10,0)</f>
        <v>70</v>
      </c>
      <c r="E14" s="2">
        <f>HLOOKUP(E$4,Material_Database!$D$4:$N$16,10,0)</f>
        <v>70</v>
      </c>
      <c r="F14" s="2">
        <f>HLOOKUP(F$4,Material_Database!$D$4:$N$16,10,0)</f>
        <v>70</v>
      </c>
      <c r="G14" s="2">
        <f>HLOOKUP(G$4,Material_Database!$D$4:$N$16,10,0)</f>
        <v>70</v>
      </c>
      <c r="H14" s="2">
        <f>HLOOKUP(H$4,Material_Database!$D$4:$N$16,10,0)</f>
        <v>0</v>
      </c>
      <c r="I14" s="2">
        <f>HLOOKUP(I$4,Material_Database!$D$4:$N$16,10,0)</f>
        <v>0</v>
      </c>
      <c r="J14" s="2">
        <f>HLOOKUP(J$4,Material_Database!$D$4:$N$16,10,0)</f>
        <v>0</v>
      </c>
      <c r="K14" s="2">
        <f>HLOOKUP(K$4,Material_Database!$D$4:$N$16,10,0)</f>
        <v>0</v>
      </c>
      <c r="L14" s="2">
        <f>HLOOKUP(L$4,Material_Database!$D$4:$N$16,10,0)</f>
        <v>0</v>
      </c>
      <c r="M14" s="37">
        <f>HLOOKUP(M$4,Material_Database!$D$4:$N$16,10,0)</f>
        <v>0</v>
      </c>
    </row>
    <row r="15" spans="1:13" x14ac:dyDescent="0.25">
      <c r="A15" s="26" t="s">
        <v>15</v>
      </c>
      <c r="B15" s="1" t="s">
        <v>18</v>
      </c>
      <c r="C15" s="53" t="s">
        <v>21</v>
      </c>
      <c r="D15" s="2">
        <f>HLOOKUP(D$4,Material_Database!$D$4:$N$16,11,0)</f>
        <v>0.22</v>
      </c>
      <c r="E15" s="2">
        <f>HLOOKUP(E$4,Material_Database!$D$4:$N$16,11,0)</f>
        <v>0.22</v>
      </c>
      <c r="F15" s="2">
        <f>HLOOKUP(F$4,Material_Database!$D$4:$N$16,11,0)</f>
        <v>0.22</v>
      </c>
      <c r="G15" s="2">
        <f>HLOOKUP(G$4,Material_Database!$D$4:$N$16,11,0)</f>
        <v>0.22</v>
      </c>
      <c r="H15" s="2">
        <f>HLOOKUP(H$4,Material_Database!$D$4:$N$16,11,0)</f>
        <v>0</v>
      </c>
      <c r="I15" s="2">
        <f>HLOOKUP(I$4,Material_Database!$D$4:$N$16,11,0)</f>
        <v>0</v>
      </c>
      <c r="J15" s="2">
        <f>HLOOKUP(J$4,Material_Database!$D$4:$N$16,11,0)</f>
        <v>0</v>
      </c>
      <c r="K15" s="2">
        <f>HLOOKUP(K$4,Material_Database!$D$4:$N$16,11,0)</f>
        <v>0</v>
      </c>
      <c r="L15" s="2">
        <f>HLOOKUP(L$4,Material_Database!$D$4:$N$16,11,0)</f>
        <v>0</v>
      </c>
      <c r="M15" s="37">
        <f>HLOOKUP(M$4,Material_Database!$D$4:$N$16,11,0)</f>
        <v>0</v>
      </c>
    </row>
    <row r="16" spans="1:13" ht="17.25" x14ac:dyDescent="0.25">
      <c r="A16" s="26" t="s">
        <v>16</v>
      </c>
      <c r="B16" s="3" t="s">
        <v>24</v>
      </c>
      <c r="C16" s="53" t="s">
        <v>22</v>
      </c>
      <c r="D16" s="2">
        <f>HLOOKUP(D$4,Material_Database!$D$4:$N$16,12,0)</f>
        <v>1460</v>
      </c>
      <c r="E16" s="2">
        <f>HLOOKUP(E$4,Material_Database!$D$4:$N$16,12,0)</f>
        <v>1460</v>
      </c>
      <c r="F16" s="2">
        <f>HLOOKUP(F$4,Material_Database!$D$4:$N$16,12,0)</f>
        <v>1460</v>
      </c>
      <c r="G16" s="2">
        <f>HLOOKUP(G$4,Material_Database!$D$4:$N$16,12,0)</f>
        <v>1460</v>
      </c>
      <c r="H16" s="2">
        <f>HLOOKUP(H$4,Material_Database!$D$4:$N$16,12,0)</f>
        <v>0</v>
      </c>
      <c r="I16" s="2">
        <f>HLOOKUP(I$4,Material_Database!$D$4:$N$16,12,0)</f>
        <v>0</v>
      </c>
      <c r="J16" s="2">
        <f>HLOOKUP(J$4,Material_Database!$D$4:$N$16,12,0)</f>
        <v>0</v>
      </c>
      <c r="K16" s="2">
        <f>HLOOKUP(K$4,Material_Database!$D$4:$N$16,12,0)</f>
        <v>0</v>
      </c>
      <c r="L16" s="2">
        <f>HLOOKUP(L$4,Material_Database!$D$4:$N$16,12,0)</f>
        <v>0</v>
      </c>
      <c r="M16" s="37">
        <f>HLOOKUP(M$4,Material_Database!$D$4:$N$16,12,0)</f>
        <v>0</v>
      </c>
    </row>
    <row r="17" spans="1:13" ht="18.75" thickBot="1" x14ac:dyDescent="0.3">
      <c r="A17" s="26" t="s">
        <v>17</v>
      </c>
      <c r="B17" s="1" t="s">
        <v>25</v>
      </c>
      <c r="C17" s="53" t="s">
        <v>23</v>
      </c>
      <c r="D17" s="40">
        <f>HLOOKUP(D$4,Material_Database!$D$4:$N$16,13,0)</f>
        <v>321</v>
      </c>
      <c r="E17" s="40">
        <f>HLOOKUP(E$4,Material_Database!$D$4:$N$16,13,0)</f>
        <v>321</v>
      </c>
      <c r="F17" s="40">
        <f>HLOOKUP(F$4,Material_Database!$D$4:$N$16,13,0)</f>
        <v>321</v>
      </c>
      <c r="G17" s="40">
        <f>HLOOKUP(G$4,Material_Database!$D$4:$N$16,13,0)</f>
        <v>321</v>
      </c>
      <c r="H17" s="40">
        <f>HLOOKUP(H$4,Material_Database!$D$4:$N$16,13,0)</f>
        <v>0</v>
      </c>
      <c r="I17" s="40">
        <f>HLOOKUP(I$4,Material_Database!$D$4:$N$16,13,0)</f>
        <v>0</v>
      </c>
      <c r="J17" s="40">
        <f>HLOOKUP(J$4,Material_Database!$D$4:$N$16,13,0)</f>
        <v>0</v>
      </c>
      <c r="K17" s="40">
        <f>HLOOKUP(K$4,Material_Database!$D$4:$N$16,13,0)</f>
        <v>0</v>
      </c>
      <c r="L17" s="40">
        <f>HLOOKUP(L$4,Material_Database!$D$4:$N$16,13,0)</f>
        <v>0</v>
      </c>
      <c r="M17" s="41">
        <f>HLOOKUP(M$4,Material_Database!$D$4:$N$16,13,0)</f>
        <v>0</v>
      </c>
    </row>
    <row r="18" spans="1:13" ht="18" thickTop="1" x14ac:dyDescent="0.25">
      <c r="A18" s="62" t="s">
        <v>33</v>
      </c>
      <c r="B18" s="63">
        <f>SUM(D17:M17)</f>
        <v>1284</v>
      </c>
      <c r="C18" s="64" t="s">
        <v>23</v>
      </c>
    </row>
    <row r="19" spans="1:13" ht="15.75" thickBot="1" x14ac:dyDescent="0.3">
      <c r="A19" s="65" t="s">
        <v>65</v>
      </c>
      <c r="B19" s="66">
        <f>SUM(D15:M15)</f>
        <v>0.88</v>
      </c>
      <c r="C19" s="67" t="s">
        <v>21</v>
      </c>
    </row>
    <row r="21" spans="1:13" ht="15.75" thickBot="1" x14ac:dyDescent="0.3"/>
    <row r="22" spans="1:13" ht="24.75" thickTop="1" thickBot="1" x14ac:dyDescent="0.3">
      <c r="A22" s="156" t="s">
        <v>51</v>
      </c>
      <c r="B22" s="157"/>
      <c r="C22" s="157"/>
      <c r="D22" s="158"/>
    </row>
    <row r="23" spans="1:13" x14ac:dyDescent="0.25">
      <c r="A23" s="144" t="s">
        <v>4</v>
      </c>
      <c r="B23" s="146" t="s">
        <v>36</v>
      </c>
      <c r="C23" s="147"/>
      <c r="D23" s="150" t="s">
        <v>59</v>
      </c>
    </row>
    <row r="24" spans="1:13" ht="15.75" thickBot="1" x14ac:dyDescent="0.3">
      <c r="A24" s="145"/>
      <c r="B24" s="148"/>
      <c r="C24" s="149"/>
      <c r="D24" s="151"/>
    </row>
    <row r="25" spans="1:13" ht="15.75" thickBot="1" x14ac:dyDescent="0.3">
      <c r="A25" s="129" t="s">
        <v>15</v>
      </c>
      <c r="B25" s="70" t="s">
        <v>18</v>
      </c>
      <c r="C25" s="71" t="s">
        <v>21</v>
      </c>
      <c r="D25" s="130">
        <v>20</v>
      </c>
    </row>
    <row r="26" spans="1:13" x14ac:dyDescent="0.25">
      <c r="A26" s="11" t="s">
        <v>57</v>
      </c>
      <c r="B26" s="5" t="s">
        <v>62</v>
      </c>
      <c r="C26" s="6" t="s">
        <v>19</v>
      </c>
      <c r="D26" s="6">
        <f>HLOOKUP(D$23,Material_Database!$D$22:$X$28,2,0)</f>
        <v>212</v>
      </c>
    </row>
    <row r="27" spans="1:13" x14ac:dyDescent="0.25">
      <c r="A27" s="10" t="s">
        <v>8</v>
      </c>
      <c r="B27" s="7" t="s">
        <v>63</v>
      </c>
      <c r="C27" s="8" t="s">
        <v>19</v>
      </c>
      <c r="D27" s="6">
        <f>HLOOKUP(D$23,Material_Database!$D$22:$X$28,3,0)</f>
        <v>100</v>
      </c>
    </row>
    <row r="28" spans="1:13" x14ac:dyDescent="0.25">
      <c r="A28" s="10" t="s">
        <v>9</v>
      </c>
      <c r="B28" s="7" t="s">
        <v>64</v>
      </c>
      <c r="C28" s="8" t="s">
        <v>20</v>
      </c>
      <c r="D28" s="6">
        <f>HLOOKUP(D$23,Material_Database!$D$22:$X$28,4,0)</f>
        <v>0.06</v>
      </c>
    </row>
    <row r="29" spans="1:13" ht="18" x14ac:dyDescent="0.25">
      <c r="A29" s="10" t="s">
        <v>58</v>
      </c>
      <c r="B29" s="9" t="s">
        <v>60</v>
      </c>
      <c r="C29" s="8" t="s">
        <v>19</v>
      </c>
      <c r="D29" s="6">
        <f>HLOOKUP(D$23,Material_Database!$D$22:$X$28,5,0)</f>
        <v>4</v>
      </c>
    </row>
    <row r="30" spans="1:13" ht="18" x14ac:dyDescent="0.25">
      <c r="A30" s="10" t="s">
        <v>14</v>
      </c>
      <c r="B30" s="9" t="s">
        <v>61</v>
      </c>
      <c r="C30" s="8" t="s">
        <v>19</v>
      </c>
      <c r="D30" s="6">
        <f>HLOOKUP(D$23,Material_Database!$D$22:$X$28,6,0)</f>
        <v>2</v>
      </c>
    </row>
    <row r="31" spans="1:13" ht="17.25" x14ac:dyDescent="0.25">
      <c r="A31" s="10" t="s">
        <v>16</v>
      </c>
      <c r="B31" s="9" t="s">
        <v>24</v>
      </c>
      <c r="C31" s="8" t="s">
        <v>22</v>
      </c>
      <c r="D31" s="6">
        <f>HLOOKUP(D$23,Material_Database!$D$22:$X$28,7,0)</f>
        <v>1560</v>
      </c>
    </row>
    <row r="33" spans="1:4" ht="15.75" thickBot="1" x14ac:dyDescent="0.3"/>
    <row r="34" spans="1:4" ht="22.5" thickTop="1" thickBot="1" x14ac:dyDescent="0.3">
      <c r="A34" s="159" t="s">
        <v>80</v>
      </c>
      <c r="B34" s="159"/>
      <c r="C34" s="159"/>
    </row>
    <row r="35" spans="1:4" ht="15.75" thickBot="1" x14ac:dyDescent="0.3">
      <c r="A35" s="127" t="s">
        <v>86</v>
      </c>
      <c r="B35" s="142" t="s">
        <v>36</v>
      </c>
      <c r="C35" s="143"/>
      <c r="D35" s="128" t="s">
        <v>91</v>
      </c>
    </row>
    <row r="36" spans="1:4" x14ac:dyDescent="0.25">
      <c r="A36" s="83" t="s">
        <v>88</v>
      </c>
      <c r="B36" s="5" t="s">
        <v>81</v>
      </c>
      <c r="C36" s="12" t="s">
        <v>20</v>
      </c>
      <c r="D36" s="126">
        <f>HLOOKUP(D$35,Baseline_tubes!$D$4:$J$7,2,0)</f>
        <v>3</v>
      </c>
    </row>
    <row r="37" spans="1:4" x14ac:dyDescent="0.25">
      <c r="A37" s="83" t="s">
        <v>87</v>
      </c>
      <c r="B37" s="7" t="s">
        <v>82</v>
      </c>
      <c r="C37" s="13" t="s">
        <v>21</v>
      </c>
      <c r="D37" s="126">
        <f>HLOOKUP(D$35,Baseline_tubes!$D$4:$J$7,3,0)</f>
        <v>25.4</v>
      </c>
    </row>
    <row r="38" spans="1:4" ht="15.75" thickBot="1" x14ac:dyDescent="0.3">
      <c r="A38" s="87" t="s">
        <v>89</v>
      </c>
      <c r="B38" s="109" t="s">
        <v>83</v>
      </c>
      <c r="C38" s="89" t="s">
        <v>21</v>
      </c>
      <c r="D38" s="67">
        <f>HLOOKUP(D$35,Baseline_tubes!$D$4:$J$7,4,0)</f>
        <v>1.2</v>
      </c>
    </row>
  </sheetData>
  <dataConsolidate/>
  <mergeCells count="8">
    <mergeCell ref="B35:C35"/>
    <mergeCell ref="A23:A24"/>
    <mergeCell ref="B23:C24"/>
    <mergeCell ref="D23:D24"/>
    <mergeCell ref="A1:F1"/>
    <mergeCell ref="B4:C4"/>
    <mergeCell ref="A22:D22"/>
    <mergeCell ref="A34:C34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Material_Database!$D$4:$N$4</xm:f>
          </x14:formula1>
          <xm:sqref>D4:M4</xm:sqref>
        </x14:dataValidation>
        <x14:dataValidation type="list" allowBlank="1" showInputMessage="1" showErrorMessage="1" xr:uid="{E65E43E9-D012-4476-A2CD-8438E13297FE}">
          <x14:formula1>
            <xm:f>Material_Database!$D$22:$X$22</xm:f>
          </x14:formula1>
          <xm:sqref>D23</xm:sqref>
        </x14:dataValidation>
        <x14:dataValidation type="list" allowBlank="1" showInputMessage="1" showErrorMessage="1" xr:uid="{743FE029-BCF9-4749-A071-02A02B7858FF}">
          <x14:formula1>
            <xm:f>Baseline_tubes!$D$4:$N$4</xm:f>
          </x14:formula1>
          <xm:sqref>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99FF"/>
  </sheetPr>
  <dimension ref="A1:AA37"/>
  <sheetViews>
    <sheetView workbookViewId="0">
      <selection activeCell="E16" sqref="E16"/>
    </sheetView>
  </sheetViews>
  <sheetFormatPr defaultRowHeight="15" x14ac:dyDescent="0.25"/>
  <cols>
    <col min="1" max="1" width="36.5703125" customWidth="1"/>
    <col min="4" max="4" width="9.140625" hidden="1" customWidth="1"/>
    <col min="5" max="24" width="8.7109375" customWidth="1"/>
    <col min="27" max="27" width="21" customWidth="1"/>
  </cols>
  <sheetData>
    <row r="1" spans="1:14" ht="31.5" customHeight="1" thickTop="1" thickBot="1" x14ac:dyDescent="0.3">
      <c r="A1" s="160" t="s">
        <v>52</v>
      </c>
      <c r="B1" s="153"/>
      <c r="C1" s="153"/>
      <c r="D1" s="153"/>
      <c r="E1" s="153"/>
    </row>
    <row r="2" spans="1:14" ht="16.5" thickTop="1" thickBot="1" x14ac:dyDescent="0.3">
      <c r="A2" s="164" t="s">
        <v>56</v>
      </c>
      <c r="B2" s="164"/>
      <c r="C2" s="164"/>
      <c r="D2" s="164"/>
      <c r="E2" s="164"/>
      <c r="H2" s="68" t="s">
        <v>66</v>
      </c>
      <c r="I2" s="74"/>
      <c r="J2" s="75" t="s">
        <v>67</v>
      </c>
    </row>
    <row r="3" spans="1:14" ht="15.75" thickBot="1" x14ac:dyDescent="0.3">
      <c r="A3" s="165"/>
      <c r="B3" s="165"/>
      <c r="C3" s="165"/>
      <c r="D3" s="164"/>
      <c r="E3" s="165"/>
    </row>
    <row r="4" spans="1:14" ht="33.75" customHeight="1" thickTop="1" thickBot="1" x14ac:dyDescent="0.3">
      <c r="A4" s="76" t="s">
        <v>4</v>
      </c>
      <c r="B4" s="77"/>
      <c r="C4" s="107"/>
      <c r="D4" s="55" t="s">
        <v>35</v>
      </c>
      <c r="E4" s="94" t="s">
        <v>34</v>
      </c>
      <c r="F4" s="81" t="s">
        <v>43</v>
      </c>
      <c r="G4" s="81" t="s">
        <v>42</v>
      </c>
      <c r="H4" s="81" t="s">
        <v>50</v>
      </c>
      <c r="I4" s="81" t="s">
        <v>39</v>
      </c>
      <c r="J4" s="81" t="s">
        <v>39</v>
      </c>
      <c r="K4" s="81" t="s">
        <v>39</v>
      </c>
      <c r="L4" s="81" t="s">
        <v>39</v>
      </c>
      <c r="M4" s="81" t="s">
        <v>39</v>
      </c>
      <c r="N4" s="82" t="s">
        <v>39</v>
      </c>
    </row>
    <row r="5" spans="1:14" ht="15.75" thickTop="1" x14ac:dyDescent="0.25">
      <c r="A5" s="83" t="s">
        <v>6</v>
      </c>
      <c r="B5" s="5" t="s">
        <v>0</v>
      </c>
      <c r="C5" s="108" t="s">
        <v>19</v>
      </c>
      <c r="D5" s="4">
        <v>0</v>
      </c>
      <c r="E5" s="103">
        <v>57452</v>
      </c>
      <c r="F5" s="84">
        <v>57450</v>
      </c>
      <c r="G5" s="84">
        <v>20010000</v>
      </c>
      <c r="H5" s="84">
        <v>47200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5">
        <v>0</v>
      </c>
    </row>
    <row r="6" spans="1:14" x14ac:dyDescent="0.25">
      <c r="A6" s="86" t="s">
        <v>7</v>
      </c>
      <c r="B6" s="7" t="s">
        <v>1</v>
      </c>
      <c r="C6" s="99" t="s">
        <v>19</v>
      </c>
      <c r="D6" s="56">
        <v>0</v>
      </c>
      <c r="E6" s="103">
        <v>57452</v>
      </c>
      <c r="F6" s="84">
        <v>57450</v>
      </c>
      <c r="G6" s="84">
        <v>1301000</v>
      </c>
      <c r="H6" s="84">
        <v>17322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5">
        <v>0</v>
      </c>
    </row>
    <row r="7" spans="1:14" x14ac:dyDescent="0.25">
      <c r="A7" s="86" t="s">
        <v>8</v>
      </c>
      <c r="B7" s="7" t="s">
        <v>2</v>
      </c>
      <c r="C7" s="99" t="s">
        <v>19</v>
      </c>
      <c r="D7" s="56">
        <v>0</v>
      </c>
      <c r="E7" s="103">
        <v>2630</v>
      </c>
      <c r="F7" s="84">
        <v>2630</v>
      </c>
      <c r="G7" s="84">
        <v>1001000</v>
      </c>
      <c r="H7" s="84">
        <v>4699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5">
        <v>0</v>
      </c>
    </row>
    <row r="8" spans="1:14" x14ac:dyDescent="0.25">
      <c r="A8" s="86" t="s">
        <v>9</v>
      </c>
      <c r="B8" s="7" t="s">
        <v>3</v>
      </c>
      <c r="C8" s="99" t="s">
        <v>20</v>
      </c>
      <c r="D8" s="56">
        <v>0</v>
      </c>
      <c r="E8" s="103">
        <v>3.6999999999999998E-2</v>
      </c>
      <c r="F8" s="84">
        <v>3.6999999999999998E-2</v>
      </c>
      <c r="G8" s="84">
        <v>0.3</v>
      </c>
      <c r="H8" s="84">
        <v>0.31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5">
        <v>0</v>
      </c>
    </row>
    <row r="9" spans="1:14" ht="18" x14ac:dyDescent="0.25">
      <c r="A9" s="86" t="s">
        <v>10</v>
      </c>
      <c r="B9" s="9" t="s">
        <v>29</v>
      </c>
      <c r="C9" s="99" t="s">
        <v>19</v>
      </c>
      <c r="D9" s="56">
        <v>0</v>
      </c>
      <c r="E9" s="103">
        <v>700</v>
      </c>
      <c r="F9" s="84">
        <v>700</v>
      </c>
      <c r="G9" s="84">
        <v>14</v>
      </c>
      <c r="H9" s="84">
        <v>1500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5">
        <v>0</v>
      </c>
    </row>
    <row r="10" spans="1:14" ht="18" x14ac:dyDescent="0.25">
      <c r="A10" s="86" t="s">
        <v>11</v>
      </c>
      <c r="B10" s="9" t="s">
        <v>28</v>
      </c>
      <c r="C10" s="99" t="s">
        <v>19</v>
      </c>
      <c r="D10" s="56">
        <v>0</v>
      </c>
      <c r="E10" s="103">
        <v>350</v>
      </c>
      <c r="F10" s="84">
        <v>350</v>
      </c>
      <c r="G10" s="84">
        <v>15</v>
      </c>
      <c r="H10" s="84">
        <v>800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5">
        <v>0</v>
      </c>
    </row>
    <row r="11" spans="1:14" ht="18" x14ac:dyDescent="0.25">
      <c r="A11" s="86" t="s">
        <v>12</v>
      </c>
      <c r="B11" s="9" t="s">
        <v>26</v>
      </c>
      <c r="C11" s="99" t="s">
        <v>19</v>
      </c>
      <c r="D11" s="56">
        <v>0</v>
      </c>
      <c r="E11" s="103">
        <v>700</v>
      </c>
      <c r="F11" s="84">
        <v>700</v>
      </c>
      <c r="G11" s="84">
        <v>16</v>
      </c>
      <c r="H11" s="84">
        <v>50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5">
        <v>0</v>
      </c>
    </row>
    <row r="12" spans="1:14" ht="18" x14ac:dyDescent="0.25">
      <c r="A12" s="86" t="s">
        <v>13</v>
      </c>
      <c r="B12" s="9" t="s">
        <v>27</v>
      </c>
      <c r="C12" s="99" t="s">
        <v>19</v>
      </c>
      <c r="D12" s="56">
        <v>0</v>
      </c>
      <c r="E12" s="103">
        <v>350</v>
      </c>
      <c r="F12" s="84">
        <v>350</v>
      </c>
      <c r="G12" s="84">
        <v>17</v>
      </c>
      <c r="H12" s="84">
        <v>75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5">
        <v>0</v>
      </c>
    </row>
    <row r="13" spans="1:14" ht="18" x14ac:dyDescent="0.25">
      <c r="A13" s="86" t="s">
        <v>14</v>
      </c>
      <c r="B13" s="9" t="s">
        <v>30</v>
      </c>
      <c r="C13" s="99" t="s">
        <v>19</v>
      </c>
      <c r="D13" s="56">
        <v>0</v>
      </c>
      <c r="E13" s="103">
        <v>70</v>
      </c>
      <c r="F13" s="84">
        <v>70</v>
      </c>
      <c r="G13" s="84">
        <v>18</v>
      </c>
      <c r="H13" s="84">
        <v>10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5">
        <v>0</v>
      </c>
    </row>
    <row r="14" spans="1:14" x14ac:dyDescent="0.25">
      <c r="A14" s="86" t="s">
        <v>15</v>
      </c>
      <c r="B14" s="7" t="s">
        <v>18</v>
      </c>
      <c r="C14" s="99" t="s">
        <v>21</v>
      </c>
      <c r="D14" s="56">
        <v>0</v>
      </c>
      <c r="E14" s="103">
        <v>0.22</v>
      </c>
      <c r="F14" s="84">
        <v>0.5</v>
      </c>
      <c r="G14" s="84">
        <v>5.0000000000000001E-3</v>
      </c>
      <c r="H14" s="84">
        <v>0.5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5">
        <v>0</v>
      </c>
    </row>
    <row r="15" spans="1:14" ht="17.25" x14ac:dyDescent="0.25">
      <c r="A15" s="86" t="s">
        <v>16</v>
      </c>
      <c r="B15" s="9" t="s">
        <v>24</v>
      </c>
      <c r="C15" s="99" t="s">
        <v>22</v>
      </c>
      <c r="D15" s="56">
        <v>0</v>
      </c>
      <c r="E15" s="103">
        <v>1460</v>
      </c>
      <c r="F15" s="84">
        <v>1460</v>
      </c>
      <c r="G15" s="84">
        <v>20</v>
      </c>
      <c r="H15" s="84">
        <v>10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5">
        <v>0</v>
      </c>
    </row>
    <row r="16" spans="1:14" ht="18.75" thickBot="1" x14ac:dyDescent="0.3">
      <c r="A16" s="87" t="s">
        <v>17</v>
      </c>
      <c r="B16" s="109" t="s">
        <v>25</v>
      </c>
      <c r="C16" s="100" t="s">
        <v>23</v>
      </c>
      <c r="D16" s="56">
        <v>0</v>
      </c>
      <c r="E16" s="104">
        <v>321</v>
      </c>
      <c r="F16" s="91">
        <v>321.2</v>
      </c>
      <c r="G16" s="91">
        <v>21</v>
      </c>
      <c r="H16" s="91">
        <v>10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73">
        <v>0</v>
      </c>
    </row>
    <row r="18" spans="1:27" ht="15.75" thickBot="1" x14ac:dyDescent="0.3"/>
    <row r="19" spans="1:27" ht="22.5" thickTop="1" thickBot="1" x14ac:dyDescent="0.3">
      <c r="A19" s="160" t="s">
        <v>53</v>
      </c>
      <c r="B19" s="153"/>
      <c r="C19" s="153"/>
      <c r="D19" s="153"/>
      <c r="E19" s="153"/>
    </row>
    <row r="20" spans="1:27" ht="15.75" thickTop="1" x14ac:dyDescent="0.25">
      <c r="A20" s="161" t="s">
        <v>55</v>
      </c>
      <c r="B20" s="162"/>
      <c r="C20" s="162"/>
      <c r="D20" s="162"/>
      <c r="E20" s="162"/>
      <c r="O20" s="161" t="s">
        <v>54</v>
      </c>
      <c r="P20" s="162"/>
      <c r="Q20" s="162"/>
      <c r="R20" s="162"/>
      <c r="S20" s="162"/>
    </row>
    <row r="21" spans="1:27" ht="15.75" thickBot="1" x14ac:dyDescent="0.3">
      <c r="A21" s="163"/>
      <c r="B21" s="163"/>
      <c r="C21" s="163"/>
      <c r="D21" s="163"/>
      <c r="E21" s="163"/>
      <c r="O21" s="163"/>
      <c r="P21" s="163"/>
      <c r="Q21" s="163"/>
      <c r="R21" s="163"/>
      <c r="S21" s="163"/>
    </row>
    <row r="22" spans="1:27" ht="35.25" customHeight="1" thickBot="1" x14ac:dyDescent="0.3">
      <c r="A22" s="76" t="s">
        <v>4</v>
      </c>
      <c r="B22" s="77"/>
      <c r="C22" s="78"/>
      <c r="D22" s="79" t="s">
        <v>35</v>
      </c>
      <c r="E22" s="80" t="s">
        <v>59</v>
      </c>
      <c r="F22" s="81" t="s">
        <v>39</v>
      </c>
      <c r="G22" s="81" t="s">
        <v>39</v>
      </c>
      <c r="H22" s="81" t="s">
        <v>39</v>
      </c>
      <c r="I22" s="81" t="s">
        <v>39</v>
      </c>
      <c r="J22" s="81" t="s">
        <v>39</v>
      </c>
      <c r="K22" s="81" t="s">
        <v>39</v>
      </c>
      <c r="L22" s="81" t="s">
        <v>39</v>
      </c>
      <c r="M22" s="81" t="s">
        <v>39</v>
      </c>
      <c r="N22" s="113" t="s">
        <v>39</v>
      </c>
      <c r="O22" s="117" t="s">
        <v>103</v>
      </c>
      <c r="P22" s="118" t="s">
        <v>101</v>
      </c>
      <c r="Q22" s="118" t="s">
        <v>39</v>
      </c>
      <c r="R22" s="118" t="s">
        <v>39</v>
      </c>
      <c r="S22" s="118" t="s">
        <v>39</v>
      </c>
      <c r="T22" s="118" t="s">
        <v>39</v>
      </c>
      <c r="U22" s="118" t="s">
        <v>39</v>
      </c>
      <c r="V22" s="118" t="s">
        <v>39</v>
      </c>
      <c r="W22" s="118" t="s">
        <v>39</v>
      </c>
      <c r="X22" s="119" t="s">
        <v>39</v>
      </c>
      <c r="Y22" s="120"/>
      <c r="Z22" s="121"/>
      <c r="AA22" s="122" t="s">
        <v>4</v>
      </c>
    </row>
    <row r="23" spans="1:27" ht="15.75" thickTop="1" x14ac:dyDescent="0.25">
      <c r="A23" s="83" t="s">
        <v>57</v>
      </c>
      <c r="B23" s="5" t="s">
        <v>62</v>
      </c>
      <c r="C23" s="12" t="s">
        <v>19</v>
      </c>
      <c r="D23" s="4">
        <v>0</v>
      </c>
      <c r="E23" s="84">
        <v>212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105">
        <v>0</v>
      </c>
      <c r="O23" s="114">
        <v>1020</v>
      </c>
      <c r="P23" s="115">
        <v>138</v>
      </c>
      <c r="Q23" s="115">
        <v>0</v>
      </c>
      <c r="R23" s="115">
        <v>0</v>
      </c>
      <c r="S23" s="115">
        <v>0</v>
      </c>
      <c r="T23" s="115">
        <v>0</v>
      </c>
      <c r="U23" s="115">
        <v>0</v>
      </c>
      <c r="V23" s="115">
        <v>0</v>
      </c>
      <c r="W23" s="115">
        <v>0</v>
      </c>
      <c r="X23" s="116">
        <v>0</v>
      </c>
      <c r="Y23" s="108" t="s">
        <v>19</v>
      </c>
      <c r="Z23" s="5" t="s">
        <v>62</v>
      </c>
      <c r="AA23" s="123" t="s">
        <v>57</v>
      </c>
    </row>
    <row r="24" spans="1:27" x14ac:dyDescent="0.25">
      <c r="A24" s="86" t="s">
        <v>8</v>
      </c>
      <c r="B24" s="7" t="s">
        <v>63</v>
      </c>
      <c r="C24" s="13" t="s">
        <v>19</v>
      </c>
      <c r="D24" s="56">
        <v>0</v>
      </c>
      <c r="E24" s="84">
        <v>100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105">
        <v>0</v>
      </c>
      <c r="O24" s="2">
        <f>MIN(O29:O30)</f>
        <v>220</v>
      </c>
      <c r="P24" s="2">
        <f>MIN(P29:P30)</f>
        <v>25</v>
      </c>
      <c r="Q24" s="2">
        <f>MIN(Q29:Q30)</f>
        <v>0</v>
      </c>
      <c r="R24" s="2">
        <f>MIN(R29:R30)</f>
        <v>0</v>
      </c>
      <c r="S24" s="2">
        <f t="shared" ref="S24:X24" si="0">MIN(S29:S30)</f>
        <v>0</v>
      </c>
      <c r="T24" s="2">
        <f t="shared" si="0"/>
        <v>0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53">
        <f t="shared" si="0"/>
        <v>0</v>
      </c>
      <c r="Y24" s="99" t="s">
        <v>19</v>
      </c>
      <c r="Z24" s="7" t="s">
        <v>63</v>
      </c>
      <c r="AA24" s="124" t="s">
        <v>8</v>
      </c>
    </row>
    <row r="25" spans="1:27" x14ac:dyDescent="0.25">
      <c r="A25" s="86" t="s">
        <v>9</v>
      </c>
      <c r="B25" s="7" t="s">
        <v>64</v>
      </c>
      <c r="C25" s="13" t="s">
        <v>20</v>
      </c>
      <c r="D25" s="56">
        <v>0</v>
      </c>
      <c r="E25" s="84">
        <v>0.06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105">
        <v>0</v>
      </c>
      <c r="O25" s="97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5">
        <v>0</v>
      </c>
      <c r="Y25" s="99" t="s">
        <v>20</v>
      </c>
      <c r="Z25" s="7" t="s">
        <v>64</v>
      </c>
      <c r="AA25" s="124" t="s">
        <v>9</v>
      </c>
    </row>
    <row r="26" spans="1:27" ht="18" x14ac:dyDescent="0.25">
      <c r="A26" s="86" t="s">
        <v>58</v>
      </c>
      <c r="B26" s="9" t="s">
        <v>60</v>
      </c>
      <c r="C26" s="13" t="s">
        <v>19</v>
      </c>
      <c r="D26" s="56">
        <v>0</v>
      </c>
      <c r="E26" s="84">
        <v>4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105">
        <v>0</v>
      </c>
      <c r="O26" s="97">
        <v>4.5</v>
      </c>
      <c r="P26" s="84">
        <v>1.8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4">
        <v>0</v>
      </c>
      <c r="X26" s="85">
        <v>0</v>
      </c>
      <c r="Y26" s="99" t="s">
        <v>19</v>
      </c>
      <c r="Z26" s="9" t="s">
        <v>60</v>
      </c>
      <c r="AA26" s="124" t="s">
        <v>79</v>
      </c>
    </row>
    <row r="27" spans="1:27" ht="18" x14ac:dyDescent="0.25">
      <c r="A27" s="86" t="s">
        <v>14</v>
      </c>
      <c r="B27" s="9" t="s">
        <v>61</v>
      </c>
      <c r="C27" s="13" t="s">
        <v>19</v>
      </c>
      <c r="D27" s="56">
        <v>0</v>
      </c>
      <c r="E27" s="84">
        <v>2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105">
        <v>0</v>
      </c>
      <c r="O27" s="2">
        <f>MIN(O31:O32)</f>
        <v>0.8</v>
      </c>
      <c r="P27" s="2">
        <f t="shared" ref="P27:X27" si="1">MIN(P31:P32)</f>
        <v>0.8</v>
      </c>
      <c r="Q27" s="2">
        <f t="shared" si="1"/>
        <v>0</v>
      </c>
      <c r="R27" s="2">
        <f t="shared" si="1"/>
        <v>0</v>
      </c>
      <c r="S27" s="2">
        <f t="shared" si="1"/>
        <v>0</v>
      </c>
      <c r="T27" s="2">
        <f t="shared" si="1"/>
        <v>0</v>
      </c>
      <c r="U27" s="2">
        <f t="shared" si="1"/>
        <v>0</v>
      </c>
      <c r="V27" s="2">
        <f t="shared" si="1"/>
        <v>0</v>
      </c>
      <c r="W27" s="2">
        <f t="shared" si="1"/>
        <v>0</v>
      </c>
      <c r="X27" s="53">
        <f t="shared" si="1"/>
        <v>0</v>
      </c>
      <c r="Y27" s="99" t="s">
        <v>19</v>
      </c>
      <c r="Z27" s="9" t="s">
        <v>61</v>
      </c>
      <c r="AA27" s="124" t="s">
        <v>14</v>
      </c>
    </row>
    <row r="28" spans="1:27" ht="18" thickBot="1" x14ac:dyDescent="0.3">
      <c r="A28" s="87" t="s">
        <v>16</v>
      </c>
      <c r="B28" s="88" t="s">
        <v>24</v>
      </c>
      <c r="C28" s="89" t="s">
        <v>22</v>
      </c>
      <c r="D28" s="90">
        <v>0</v>
      </c>
      <c r="E28" s="91">
        <v>1560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106">
        <v>0</v>
      </c>
      <c r="O28" s="98">
        <v>82</v>
      </c>
      <c r="P28" s="91">
        <v>48</v>
      </c>
      <c r="Q28" s="91">
        <v>0</v>
      </c>
      <c r="R28" s="91">
        <v>0</v>
      </c>
      <c r="S28" s="91">
        <v>0</v>
      </c>
      <c r="T28" s="91">
        <v>0</v>
      </c>
      <c r="U28" s="91">
        <v>0</v>
      </c>
      <c r="V28" s="91">
        <v>0</v>
      </c>
      <c r="W28" s="91">
        <v>0</v>
      </c>
      <c r="X28" s="73">
        <v>0</v>
      </c>
      <c r="Y28" s="100" t="s">
        <v>22</v>
      </c>
      <c r="Z28" s="88" t="s">
        <v>24</v>
      </c>
      <c r="AA28" s="125" t="s">
        <v>16</v>
      </c>
    </row>
    <row r="29" spans="1:27" x14ac:dyDescent="0.25">
      <c r="O29" s="101">
        <v>430</v>
      </c>
      <c r="P29" s="102">
        <v>42</v>
      </c>
      <c r="Q29" s="102">
        <v>0</v>
      </c>
      <c r="R29" s="102">
        <v>0</v>
      </c>
      <c r="S29" s="102">
        <v>0</v>
      </c>
      <c r="T29" s="102">
        <v>0</v>
      </c>
      <c r="U29" s="102">
        <v>0</v>
      </c>
      <c r="V29" s="102">
        <v>0</v>
      </c>
      <c r="W29" s="102">
        <v>0</v>
      </c>
      <c r="X29" s="72">
        <v>0</v>
      </c>
      <c r="Y29" s="92" t="s">
        <v>19</v>
      </c>
      <c r="Z29" s="7" t="s">
        <v>70</v>
      </c>
      <c r="AA29" s="124" t="s">
        <v>68</v>
      </c>
    </row>
    <row r="30" spans="1:27" x14ac:dyDescent="0.25">
      <c r="O30" s="103">
        <v>220</v>
      </c>
      <c r="P30" s="84">
        <v>25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5">
        <v>0</v>
      </c>
      <c r="Y30" s="92" t="s">
        <v>19</v>
      </c>
      <c r="Z30" s="7" t="s">
        <v>71</v>
      </c>
      <c r="AA30" s="124" t="s">
        <v>69</v>
      </c>
    </row>
    <row r="31" spans="1:27" ht="18" x14ac:dyDescent="0.25">
      <c r="O31" s="103">
        <v>1.35</v>
      </c>
      <c r="P31" s="84">
        <v>1.35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5">
        <v>0</v>
      </c>
      <c r="Y31" s="92" t="s">
        <v>19</v>
      </c>
      <c r="Z31" s="9" t="s">
        <v>73</v>
      </c>
      <c r="AA31" s="124" t="s">
        <v>72</v>
      </c>
    </row>
    <row r="32" spans="1:27" ht="18.75" thickBot="1" x14ac:dyDescent="0.3">
      <c r="O32" s="104">
        <v>0.8</v>
      </c>
      <c r="P32" s="91">
        <v>0.8</v>
      </c>
      <c r="Q32" s="91">
        <v>0</v>
      </c>
      <c r="R32" s="91">
        <v>0</v>
      </c>
      <c r="S32" s="91">
        <v>0</v>
      </c>
      <c r="T32" s="91">
        <v>0</v>
      </c>
      <c r="U32" s="91">
        <v>0</v>
      </c>
      <c r="V32" s="91">
        <v>0</v>
      </c>
      <c r="W32" s="91">
        <v>0</v>
      </c>
      <c r="X32" s="73">
        <v>0</v>
      </c>
      <c r="Y32" s="93" t="s">
        <v>19</v>
      </c>
      <c r="Z32" s="88" t="s">
        <v>75</v>
      </c>
      <c r="AA32" s="125" t="s">
        <v>74</v>
      </c>
    </row>
    <row r="33" spans="15:18" ht="15.75" thickBot="1" x14ac:dyDescent="0.3"/>
    <row r="34" spans="15:18" x14ac:dyDescent="0.25">
      <c r="O34" s="62" t="s">
        <v>76</v>
      </c>
      <c r="P34" s="110"/>
      <c r="Q34" s="110"/>
      <c r="R34" s="111"/>
    </row>
    <row r="35" spans="15:18" x14ac:dyDescent="0.25">
      <c r="O35" s="112"/>
      <c r="P35" s="59"/>
      <c r="Q35" s="59"/>
      <c r="R35" s="95"/>
    </row>
    <row r="36" spans="15:18" x14ac:dyDescent="0.25">
      <c r="O36" s="112" t="s">
        <v>77</v>
      </c>
      <c r="P36" s="59"/>
      <c r="Q36" s="59"/>
      <c r="R36" s="95"/>
    </row>
    <row r="37" spans="15:18" ht="15.75" thickBot="1" x14ac:dyDescent="0.3">
      <c r="O37" s="65" t="s">
        <v>78</v>
      </c>
      <c r="P37" s="69"/>
      <c r="Q37" s="69"/>
      <c r="R37" s="96"/>
    </row>
  </sheetData>
  <mergeCells count="5">
    <mergeCell ref="A1:E1"/>
    <mergeCell ref="O20:S21"/>
    <mergeCell ref="A19:E19"/>
    <mergeCell ref="A20:E21"/>
    <mergeCell ref="A2:E3"/>
  </mergeCells>
  <phoneticPr fontId="16" type="noConversion"/>
  <pageMargins left="0.7" right="0.7" top="0.78740157499999996" bottom="0.78740157499999996" header="0.3" footer="0.3"/>
  <pageSetup paperSize="9" orientation="portrait" r:id="rId1"/>
  <ignoredErrors>
    <ignoredError sqref="O24:X24 O27:X27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95E3-29AD-46E0-B322-9CA5329031F3}">
  <dimension ref="A1:J14"/>
  <sheetViews>
    <sheetView workbookViewId="0">
      <selection activeCell="G28" sqref="G28"/>
    </sheetView>
  </sheetViews>
  <sheetFormatPr defaultRowHeight="15" x14ac:dyDescent="0.25"/>
  <cols>
    <col min="1" max="1" width="16.42578125" customWidth="1"/>
    <col min="4" max="4" width="9.7109375" hidden="1" customWidth="1"/>
    <col min="5" max="14" width="9.7109375" customWidth="1"/>
  </cols>
  <sheetData>
    <row r="1" spans="1:10" ht="16.5" customHeight="1" x14ac:dyDescent="0.25"/>
    <row r="2" spans="1:10" ht="16.5" customHeight="1" thickBot="1" x14ac:dyDescent="0.3"/>
    <row r="3" spans="1:10" ht="22.5" thickTop="1" thickBot="1" x14ac:dyDescent="0.3">
      <c r="A3" s="166" t="s">
        <v>85</v>
      </c>
      <c r="B3" s="167"/>
      <c r="C3" s="167"/>
      <c r="D3" s="167"/>
      <c r="E3" s="168"/>
    </row>
    <row r="4" spans="1:10" ht="15.75" customHeight="1" thickBot="1" x14ac:dyDescent="0.3">
      <c r="A4" s="76" t="s">
        <v>86</v>
      </c>
      <c r="B4" s="77"/>
      <c r="C4" s="78"/>
      <c r="D4" s="79" t="s">
        <v>35</v>
      </c>
      <c r="E4" s="80" t="s">
        <v>90</v>
      </c>
      <c r="F4" s="81" t="s">
        <v>91</v>
      </c>
      <c r="G4" s="81" t="s">
        <v>92</v>
      </c>
      <c r="H4" s="81" t="s">
        <v>93</v>
      </c>
      <c r="I4" s="81" t="s">
        <v>84</v>
      </c>
      <c r="J4" s="82" t="s">
        <v>94</v>
      </c>
    </row>
    <row r="5" spans="1:10" ht="15.75" thickTop="1" x14ac:dyDescent="0.25">
      <c r="A5" s="83" t="s">
        <v>88</v>
      </c>
      <c r="B5" s="5" t="s">
        <v>81</v>
      </c>
      <c r="C5" s="12" t="s">
        <v>20</v>
      </c>
      <c r="D5" s="4">
        <v>0</v>
      </c>
      <c r="E5" s="2">
        <v>1</v>
      </c>
      <c r="F5" s="2">
        <v>3</v>
      </c>
      <c r="G5" s="2">
        <v>2</v>
      </c>
      <c r="H5" s="2">
        <v>1</v>
      </c>
      <c r="I5" s="2">
        <v>2</v>
      </c>
      <c r="J5" s="53">
        <v>1</v>
      </c>
    </row>
    <row r="6" spans="1:10" x14ac:dyDescent="0.25">
      <c r="A6" s="83" t="s">
        <v>87</v>
      </c>
      <c r="B6" s="7" t="s">
        <v>82</v>
      </c>
      <c r="C6" s="13" t="s">
        <v>21</v>
      </c>
      <c r="D6" s="56">
        <v>0</v>
      </c>
      <c r="E6" s="2">
        <v>25.4</v>
      </c>
      <c r="F6" s="2">
        <v>25.4</v>
      </c>
      <c r="G6" s="2">
        <v>25.4</v>
      </c>
      <c r="H6" s="2">
        <v>25.4</v>
      </c>
      <c r="I6" s="2">
        <v>25.4</v>
      </c>
      <c r="J6" s="53">
        <v>25.4</v>
      </c>
    </row>
    <row r="7" spans="1:10" ht="15.75" thickBot="1" x14ac:dyDescent="0.3">
      <c r="A7" s="87" t="s">
        <v>89</v>
      </c>
      <c r="B7" s="109" t="s">
        <v>83</v>
      </c>
      <c r="C7" s="89" t="s">
        <v>21</v>
      </c>
      <c r="D7" s="90">
        <v>0</v>
      </c>
      <c r="E7" s="71">
        <v>1.6</v>
      </c>
      <c r="F7" s="71">
        <v>1.2</v>
      </c>
      <c r="G7" s="71">
        <v>1.6</v>
      </c>
      <c r="H7" s="71">
        <v>1.6</v>
      </c>
      <c r="I7" s="71">
        <v>1.6</v>
      </c>
      <c r="J7" s="67">
        <v>2.4</v>
      </c>
    </row>
    <row r="9" spans="1:10" x14ac:dyDescent="0.25">
      <c r="E9" t="s">
        <v>90</v>
      </c>
      <c r="F9" t="s">
        <v>96</v>
      </c>
    </row>
    <row r="10" spans="1:10" x14ac:dyDescent="0.25">
      <c r="E10" t="s">
        <v>91</v>
      </c>
      <c r="F10" t="s">
        <v>97</v>
      </c>
    </row>
    <row r="11" spans="1:10" x14ac:dyDescent="0.25">
      <c r="E11" t="s">
        <v>92</v>
      </c>
      <c r="F11" t="s">
        <v>98</v>
      </c>
    </row>
    <row r="12" spans="1:10" x14ac:dyDescent="0.25">
      <c r="E12" t="s">
        <v>93</v>
      </c>
      <c r="F12" t="s">
        <v>99</v>
      </c>
    </row>
    <row r="13" spans="1:10" x14ac:dyDescent="0.25">
      <c r="E13" t="s">
        <v>84</v>
      </c>
      <c r="F13" t="s">
        <v>95</v>
      </c>
    </row>
    <row r="14" spans="1:10" x14ac:dyDescent="0.25">
      <c r="E14" t="s">
        <v>94</v>
      </c>
      <c r="F14" t="s">
        <v>100</v>
      </c>
    </row>
  </sheetData>
  <mergeCells count="1"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Introduction,Theory,Workflow</vt:lpstr>
      <vt:lpstr>Stacking_sequence</vt:lpstr>
      <vt:lpstr>Material_Database</vt:lpstr>
      <vt:lpstr>Baseline_tubes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Krzikalla</dc:creator>
  <cp:lastModifiedBy>David Krzikalla</cp:lastModifiedBy>
  <dcterms:created xsi:type="dcterms:W3CDTF">2020-03-07T19:14:34Z</dcterms:created>
  <dcterms:modified xsi:type="dcterms:W3CDTF">2020-05-21T11:23:59Z</dcterms:modified>
</cp:coreProperties>
</file>