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lubkem\Documents\COURSEWORK\ECE 551 Distribution\Spring 2021\Videos\Github\"/>
    </mc:Choice>
  </mc:AlternateContent>
  <bookViews>
    <workbookView xWindow="0" yWindow="0" windowWidth="19185" windowHeight="8093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0" i="1" l="1"/>
  <c r="E13" i="1" s="1"/>
  <c r="D10" i="1"/>
  <c r="D13" i="1" s="1"/>
  <c r="C10" i="1"/>
  <c r="C13" i="1" s="1"/>
  <c r="B10" i="1"/>
  <c r="B13" i="1" s="1"/>
  <c r="E6" i="1"/>
  <c r="D6" i="1"/>
  <c r="C6" i="1"/>
  <c r="B6" i="1"/>
  <c r="E2" i="1"/>
  <c r="D2" i="1"/>
  <c r="C2" i="1"/>
  <c r="B2" i="1"/>
  <c r="E7" i="1" l="1"/>
  <c r="E11" i="1" s="1"/>
  <c r="E12" i="1" s="1"/>
  <c r="C7" i="1"/>
  <c r="C11" i="1" s="1"/>
  <c r="C12" i="1" s="1"/>
  <c r="B7" i="1"/>
  <c r="D7" i="1"/>
  <c r="B11" i="1" l="1"/>
  <c r="B12" i="1" s="1"/>
  <c r="D11" i="1"/>
  <c r="D12" i="1" s="1"/>
</calcChain>
</file>

<file path=xl/sharedStrings.xml><?xml version="1.0" encoding="utf-8"?>
<sst xmlns="http://schemas.openxmlformats.org/spreadsheetml/2006/main" count="13" uniqueCount="13">
  <si>
    <t>R per mile</t>
  </si>
  <si>
    <t>X per mile</t>
  </si>
  <si>
    <t>L-L voltage</t>
  </si>
  <si>
    <t>L-N voltage</t>
  </si>
  <si>
    <t>K (% VD per kVA*mile)</t>
  </si>
  <si>
    <t>kVA served at each feeder breaker</t>
  </si>
  <si>
    <t>Sin (theta)</t>
  </si>
  <si>
    <t>Power Factor (Cos (theta))</t>
  </si>
  <si>
    <t>Load Center location</t>
  </si>
  <si>
    <t>Current flow served at each feeder breaker</t>
  </si>
  <si>
    <t>Max feeder length to assure VD &lt; 5%</t>
  </si>
  <si>
    <t>Max sq mi to assure VD &lt; 5%</t>
  </si>
  <si>
    <t>Substation kVA served at feeder thermal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</si>
</sst>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000%"/>
    <numFmt numFmtId="167" formatCode="0.000000"/>
    <numFmt numFmtId="168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43" fontId="0" fillId="0" borderId="0" xfId="2" applyFont="1"/>
    <xf numFmtId="165" fontId="2" fillId="0" borderId="0" xfId="2" applyNumberFormat="1" applyFont="1"/>
    <xf numFmtId="165" fontId="0" fillId="0" borderId="0" xfId="2" applyNumberFormat="1" applyFont="1"/>
    <xf numFmtId="164" fontId="2" fillId="0" borderId="0" xfId="0" applyNumberFormat="1" applyFont="1"/>
    <xf numFmtId="166" fontId="0" fillId="0" borderId="0" xfId="1" applyNumberFormat="1" applyFont="1"/>
    <xf numFmtId="0" fontId="3" fillId="0" borderId="0" xfId="0" applyFont="1"/>
    <xf numFmtId="167" fontId="2" fillId="0" borderId="0" xfId="0" applyNumberFormat="1" applyFont="1"/>
    <xf numFmtId="43" fontId="0" fillId="0" borderId="0" xfId="0" applyNumberFormat="1"/>
    <xf numFmtId="165" fontId="3" fillId="0" borderId="0" xfId="2" applyNumberFormat="1" applyFont="1"/>
    <xf numFmtId="10" fontId="3" fillId="0" borderId="0" xfId="1" applyNumberFormat="1" applyFont="1"/>
    <xf numFmtId="168" fontId="0" fillId="0" borderId="0" xfId="2" applyNumberFormat="1" applyFont="1"/>
    <xf numFmtId="41" fontId="0" fillId="0" borderId="0" xfId="2" applyNumberFormat="1" applyFont="1"/>
    <xf numFmtId="168" fontId="3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zoomScale="130" zoomScaleNormal="130" workbookViewId="0">
      <selection activeCell="B9" sqref="B9"/>
    </sheetView>
  </sheetViews>
  <sheetFormatPr defaultRowHeight="14.25" x14ac:dyDescent="0.45"/>
  <cols>
    <col min="1" max="1" width="40.1328125" customWidth="1"/>
    <col min="2" max="2" width="11.46484375" customWidth="1"/>
    <col min="3" max="3" width="12.33203125" customWidth="1"/>
    <col min="4" max="4" width="11.796875" customWidth="1"/>
    <col min="5" max="5" width="11.6640625" customWidth="1"/>
  </cols>
  <sheetData>
    <row r="1" spans="1:5" x14ac:dyDescent="0.45">
      <c r="A1" t="s">
        <v>2</v>
      </c>
      <c r="B1" s="3">
        <v>4160</v>
      </c>
      <c r="C1" s="3">
        <v>12470</v>
      </c>
      <c r="D1" s="3">
        <v>22860</v>
      </c>
      <c r="E1" s="3">
        <v>34500</v>
      </c>
    </row>
    <row r="2" spans="1:5" x14ac:dyDescent="0.45">
      <c r="A2" t="s">
        <v>3</v>
      </c>
      <c r="B2" s="4">
        <f>B1/SQRT(3)</f>
        <v>2401.7771198288433</v>
      </c>
      <c r="C2" s="4">
        <f>C1/SQRT(3)</f>
        <v>7199.5578567946341</v>
      </c>
      <c r="D2" s="4">
        <f>D1/SQRT(3)</f>
        <v>13198.227153674845</v>
      </c>
      <c r="E2" s="4">
        <f>E1/SQRT(3)</f>
        <v>19918.584287042089</v>
      </c>
    </row>
    <row r="3" spans="1:5" x14ac:dyDescent="0.45">
      <c r="A3" t="s">
        <v>0</v>
      </c>
      <c r="B3" s="8">
        <v>0.19730600000000001</v>
      </c>
      <c r="C3" s="8">
        <v>0.19730600000000001</v>
      </c>
      <c r="D3" s="8">
        <v>0.19730600000000001</v>
      </c>
      <c r="E3" s="8">
        <v>0.19730600000000001</v>
      </c>
    </row>
    <row r="4" spans="1:5" x14ac:dyDescent="0.45">
      <c r="A4" t="s">
        <v>1</v>
      </c>
      <c r="B4" s="8">
        <v>0.53377434352137998</v>
      </c>
      <c r="C4" s="8">
        <v>0.53377434352137998</v>
      </c>
      <c r="D4" s="8">
        <v>0.53377434352137998</v>
      </c>
      <c r="E4" s="8">
        <v>0.53377434352137998</v>
      </c>
    </row>
    <row r="5" spans="1:5" x14ac:dyDescent="0.45">
      <c r="A5" t="s">
        <v>7</v>
      </c>
      <c r="B5" s="5">
        <v>0.9</v>
      </c>
      <c r="C5" s="5">
        <v>0.9</v>
      </c>
      <c r="D5" s="5">
        <v>0.9</v>
      </c>
      <c r="E5" s="5">
        <v>0.9</v>
      </c>
    </row>
    <row r="6" spans="1:5" x14ac:dyDescent="0.45">
      <c r="A6" t="s">
        <v>6</v>
      </c>
      <c r="B6" s="1">
        <f>SIN(ACOS(B5))</f>
        <v>0.43588989435406728</v>
      </c>
      <c r="C6" s="1">
        <f>SIN(ACOS(C5))</f>
        <v>0.43588989435406728</v>
      </c>
      <c r="D6" s="1">
        <f>SIN(ACOS(D5))</f>
        <v>0.43588989435406728</v>
      </c>
      <c r="E6" s="1">
        <f>SIN(ACOS(E5))</f>
        <v>0.43588989435406728</v>
      </c>
    </row>
    <row r="7" spans="1:5" x14ac:dyDescent="0.45">
      <c r="A7" t="s">
        <v>4</v>
      </c>
      <c r="B7" s="6">
        <f>((B3*B5+B4*B6)/3*1000)/(B2^2)</f>
        <v>2.3705750867143924E-5</v>
      </c>
      <c r="C7" s="6">
        <f>((C3*C5+C4*C6)/3*1000)/(C2^2)</f>
        <v>2.6381985069311229E-6</v>
      </c>
      <c r="D7" s="6">
        <f>((D3*D5+D4*D6)/3*1000)/(D2^2)</f>
        <v>7.8503302120183401E-7</v>
      </c>
      <c r="E7" s="6">
        <f>((E3*E5+E4*E6)/3*1000)/(E2^2)</f>
        <v>3.4466897055782059E-7</v>
      </c>
    </row>
    <row r="8" spans="1:5" x14ac:dyDescent="0.45">
      <c r="A8" t="s">
        <v>8</v>
      </c>
      <c r="B8" s="2">
        <v>0.67</v>
      </c>
      <c r="C8" s="2">
        <v>0.67</v>
      </c>
      <c r="D8" s="2">
        <v>0.67</v>
      </c>
      <c r="E8" s="2">
        <v>0.67</v>
      </c>
    </row>
    <row r="9" spans="1:5" x14ac:dyDescent="0.45">
      <c r="A9" t="s">
        <v>9</v>
      </c>
      <c r="B9" s="13">
        <v>335</v>
      </c>
      <c r="C9" s="13">
        <v>335</v>
      </c>
      <c r="D9" s="13">
        <v>335</v>
      </c>
      <c r="E9" s="13">
        <v>335</v>
      </c>
    </row>
    <row r="10" spans="1:5" x14ac:dyDescent="0.45">
      <c r="A10" t="s">
        <v>5</v>
      </c>
      <c r="B10" s="12">
        <f>B9*B1*SQRT(3)/1000</f>
        <v>2413.7860054279872</v>
      </c>
      <c r="C10" s="12">
        <f t="shared" ref="C10:E10" si="0">C9*C1*SQRT(3)/1000</f>
        <v>7235.5556460786065</v>
      </c>
      <c r="D10" s="12">
        <f t="shared" si="0"/>
        <v>13264.218289443219</v>
      </c>
      <c r="E10" s="12">
        <f t="shared" si="0"/>
        <v>20018.1772084773</v>
      </c>
    </row>
    <row r="11" spans="1:5" x14ac:dyDescent="0.45">
      <c r="A11" t="s">
        <v>10</v>
      </c>
      <c r="B11" s="2">
        <f>0.05/(B$7*B10*B$8)</f>
        <v>1.304195569992707</v>
      </c>
      <c r="C11" s="2">
        <f t="shared" ref="C11:E11" si="1">0.05/(C$7*C10*C$8)</f>
        <v>3.9094516244733302</v>
      </c>
      <c r="D11" s="2">
        <f t="shared" si="1"/>
        <v>7.1668054639503049</v>
      </c>
      <c r="E11" s="2">
        <f t="shared" si="1"/>
        <v>10.81604499152605</v>
      </c>
    </row>
    <row r="12" spans="1:5" x14ac:dyDescent="0.45">
      <c r="A12" t="s">
        <v>11</v>
      </c>
      <c r="B12" s="14">
        <f>(B11*2)^2</f>
        <v>6.8037043391544083</v>
      </c>
      <c r="C12" s="14">
        <f t="shared" ref="C12:E12" si="2">(C11*2)^2</f>
        <v>61.135248016388644</v>
      </c>
      <c r="D12" s="14">
        <f t="shared" si="2"/>
        <v>205.45240223243178</v>
      </c>
      <c r="E12" s="14">
        <f t="shared" si="2"/>
        <v>467.94731703486303</v>
      </c>
    </row>
    <row r="13" spans="1:5" x14ac:dyDescent="0.45">
      <c r="A13" t="s">
        <v>12</v>
      </c>
      <c r="B13" s="10">
        <f>B10*4</f>
        <v>9655.1440217119489</v>
      </c>
      <c r="C13" s="10">
        <f>C10*4</f>
        <v>28942.222584314426</v>
      </c>
      <c r="D13" s="10">
        <f>D10*4</f>
        <v>53056.873157772876</v>
      </c>
      <c r="E13" s="10">
        <f>E10*4</f>
        <v>80072.708833909201</v>
      </c>
    </row>
    <row r="14" spans="1:5" x14ac:dyDescent="0.45">
      <c r="A14" s="7"/>
    </row>
    <row r="15" spans="1:5" x14ac:dyDescent="0.45">
      <c r="B15" s="9"/>
      <c r="C15" s="2"/>
      <c r="D15" s="2"/>
    </row>
    <row r="23" spans="2:5" x14ac:dyDescent="0.45">
      <c r="B23" s="3"/>
      <c r="C23" s="3"/>
      <c r="D23" s="3"/>
      <c r="E23" s="3"/>
    </row>
    <row r="24" spans="2:5" x14ac:dyDescent="0.45">
      <c r="B24" s="4"/>
      <c r="C24" s="4"/>
      <c r="D24" s="4"/>
      <c r="E24" s="4"/>
    </row>
    <row r="25" spans="2:5" x14ac:dyDescent="0.45">
      <c r="B25" s="8"/>
      <c r="C25" s="8"/>
      <c r="D25" s="8"/>
      <c r="E25" s="8"/>
    </row>
    <row r="26" spans="2:5" x14ac:dyDescent="0.45">
      <c r="B26" s="8"/>
      <c r="C26" s="8"/>
      <c r="D26" s="8"/>
      <c r="E26" s="8"/>
    </row>
    <row r="27" spans="2:5" x14ac:dyDescent="0.45">
      <c r="B27" s="5"/>
      <c r="C27" s="5"/>
      <c r="D27" s="5"/>
      <c r="E27" s="5"/>
    </row>
    <row r="28" spans="2:5" x14ac:dyDescent="0.45">
      <c r="B28" s="1"/>
      <c r="C28" s="1"/>
      <c r="D28" s="1"/>
      <c r="E28" s="1"/>
    </row>
    <row r="29" spans="2:5" x14ac:dyDescent="0.45">
      <c r="B29" s="6"/>
      <c r="C29" s="6"/>
      <c r="D29" s="6"/>
      <c r="E29" s="6"/>
    </row>
    <row r="30" spans="2:5" x14ac:dyDescent="0.45">
      <c r="B30" s="2"/>
      <c r="C30" s="2"/>
      <c r="D30" s="2"/>
      <c r="E30" s="2"/>
    </row>
    <row r="31" spans="2:5" x14ac:dyDescent="0.45">
      <c r="B31" s="2"/>
      <c r="C31" s="2"/>
      <c r="D31" s="2"/>
      <c r="E31" s="2"/>
    </row>
    <row r="32" spans="2:5" x14ac:dyDescent="0.45">
      <c r="B32" s="2"/>
      <c r="C32" s="2"/>
      <c r="D32" s="2"/>
      <c r="E32" s="2"/>
    </row>
    <row r="33" spans="2:5" x14ac:dyDescent="0.45">
      <c r="B33" s="2"/>
      <c r="C33" s="2"/>
      <c r="D33" s="2"/>
      <c r="E33" s="2"/>
    </row>
    <row r="34" spans="2:5" x14ac:dyDescent="0.45">
      <c r="B34" s="11"/>
      <c r="C34" s="11"/>
      <c r="D34" s="11"/>
      <c r="E34" s="11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Gajda</dc:creator>
  <cp:lastModifiedBy>David Lee Lubkeman</cp:lastModifiedBy>
  <dcterms:created xsi:type="dcterms:W3CDTF">2013-01-28T23:14:56Z</dcterms:created>
  <dcterms:modified xsi:type="dcterms:W3CDTF">2022-10-22T15:54:49Z</dcterms:modified>
</cp:coreProperties>
</file>