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foley/Desktop/"/>
    </mc:Choice>
  </mc:AlternateContent>
  <xr:revisionPtr revIDLastSave="0" documentId="8_{8A14D141-1C9D-4946-809E-1FE3FF79C069}" xr6:coauthVersionLast="43" xr6:coauthVersionMax="43" xr10:uidLastSave="{00000000-0000-0000-0000-000000000000}"/>
  <bookViews>
    <workbookView xWindow="2100" yWindow="920" windowWidth="25640" windowHeight="13300" activeTab="3" xr2:uid="{6B459E21-097E-6C49-9906-52F8F95CF12C}"/>
  </bookViews>
  <sheets>
    <sheet name="Modern Jacket" sheetId="1" r:id="rId1"/>
    <sheet name="Modern Pant" sheetId="3" r:id="rId2"/>
    <sheet name="Slim Jacket" sheetId="4" r:id="rId3"/>
    <sheet name="Slim Pant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5" l="1"/>
  <c r="K10" i="5" s="1"/>
  <c r="L10" i="5" s="1"/>
  <c r="M10" i="5" s="1"/>
  <c r="N10" i="5" s="1"/>
  <c r="H10" i="5"/>
  <c r="G10" i="5"/>
  <c r="F10" i="5" s="1"/>
  <c r="J9" i="5"/>
  <c r="K9" i="5" s="1"/>
  <c r="L9" i="5" s="1"/>
  <c r="M9" i="5" s="1"/>
  <c r="N9" i="5" s="1"/>
  <c r="H9" i="5"/>
  <c r="G9" i="5" s="1"/>
  <c r="F9" i="5" s="1"/>
  <c r="J7" i="5"/>
  <c r="K7" i="5" s="1"/>
  <c r="L7" i="5" s="1"/>
  <c r="M7" i="5" s="1"/>
  <c r="N7" i="5" s="1"/>
  <c r="H7" i="5"/>
  <c r="G7" i="5"/>
  <c r="F7" i="5"/>
  <c r="K6" i="5"/>
  <c r="L6" i="5" s="1"/>
  <c r="M6" i="5" s="1"/>
  <c r="N6" i="5" s="1"/>
  <c r="J6" i="5"/>
  <c r="H6" i="5"/>
  <c r="G6" i="5"/>
  <c r="F6" i="5"/>
  <c r="J14" i="4"/>
  <c r="K14" i="4" s="1"/>
  <c r="L14" i="4" s="1"/>
  <c r="M14" i="4" s="1"/>
  <c r="N14" i="4" s="1"/>
  <c r="H14" i="4"/>
  <c r="G14" i="4"/>
  <c r="F14" i="4" s="1"/>
  <c r="J13" i="4"/>
  <c r="K13" i="4" s="1"/>
  <c r="L13" i="4" s="1"/>
  <c r="M13" i="4" s="1"/>
  <c r="N13" i="4" s="1"/>
  <c r="J12" i="4"/>
  <c r="K12" i="4" s="1"/>
  <c r="L12" i="4" s="1"/>
  <c r="M12" i="4" s="1"/>
  <c r="N12" i="4" s="1"/>
  <c r="H12" i="4"/>
  <c r="J11" i="4"/>
  <c r="K11" i="4" s="1"/>
  <c r="L11" i="4" s="1"/>
  <c r="M11" i="4" s="1"/>
  <c r="N11" i="4" s="1"/>
  <c r="H11" i="4"/>
  <c r="G11" i="4" s="1"/>
  <c r="J10" i="4"/>
  <c r="K10" i="4" s="1"/>
  <c r="L10" i="4" s="1"/>
  <c r="M10" i="4" s="1"/>
  <c r="H10" i="4"/>
  <c r="G10" i="4"/>
  <c r="F10" i="4" s="1"/>
  <c r="J9" i="4"/>
  <c r="K9" i="4" s="1"/>
  <c r="L9" i="4" s="1"/>
  <c r="M9" i="4" s="1"/>
  <c r="N9" i="4" s="1"/>
  <c r="H9" i="4"/>
  <c r="G9" i="4" s="1"/>
  <c r="F9" i="4" s="1"/>
  <c r="J8" i="4"/>
  <c r="K8" i="4" s="1"/>
  <c r="L8" i="4" s="1"/>
  <c r="M8" i="4" s="1"/>
  <c r="N8" i="4" s="1"/>
  <c r="J7" i="4"/>
  <c r="K7" i="4" s="1"/>
  <c r="L7" i="4" s="1"/>
  <c r="M7" i="4" s="1"/>
  <c r="N7" i="4" s="1"/>
  <c r="H7" i="4"/>
  <c r="J6" i="4"/>
  <c r="K6" i="4" s="1"/>
  <c r="L6" i="4" s="1"/>
  <c r="M6" i="4" s="1"/>
  <c r="N6" i="4" s="1"/>
  <c r="H6" i="4"/>
  <c r="G6" i="4"/>
  <c r="J5" i="4"/>
  <c r="K5" i="4" s="1"/>
  <c r="L5" i="4" s="1"/>
  <c r="M5" i="4" s="1"/>
  <c r="H5" i="4"/>
  <c r="G5" i="4" s="1"/>
  <c r="F5" i="4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F8" i="3"/>
  <c r="E8" i="3" s="1"/>
  <c r="H7" i="3"/>
  <c r="I7" i="3" s="1"/>
  <c r="J7" i="3" s="1"/>
  <c r="K7" i="3" s="1"/>
  <c r="L7" i="3" s="1"/>
  <c r="M7" i="3" s="1"/>
  <c r="N7" i="3" s="1"/>
  <c r="O7" i="3" s="1"/>
  <c r="P7" i="3" s="1"/>
  <c r="Q7" i="3" s="1"/>
  <c r="R7" i="3" s="1"/>
  <c r="F7" i="3"/>
  <c r="E7" i="3"/>
  <c r="I6" i="3"/>
  <c r="J6" i="3" s="1"/>
  <c r="K6" i="3" s="1"/>
  <c r="L6" i="3" s="1"/>
  <c r="M6" i="3" s="1"/>
  <c r="N6" i="3" s="1"/>
  <c r="O6" i="3" s="1"/>
  <c r="P6" i="3" s="1"/>
  <c r="Q6" i="3" s="1"/>
  <c r="R6" i="3" s="1"/>
  <c r="H6" i="3"/>
  <c r="F6" i="3"/>
  <c r="E6" i="3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F5" i="3"/>
  <c r="E5" i="3"/>
  <c r="H4" i="3"/>
  <c r="I4" i="3" s="1"/>
  <c r="J4" i="3" s="1"/>
  <c r="K4" i="3" s="1"/>
  <c r="L4" i="3" s="1"/>
  <c r="M4" i="3" s="1"/>
  <c r="N4" i="3" s="1"/>
  <c r="O4" i="3" s="1"/>
  <c r="P4" i="3" s="1"/>
  <c r="Q4" i="3" s="1"/>
  <c r="R4" i="3" s="1"/>
  <c r="F4" i="3"/>
  <c r="E4" i="3" s="1"/>
  <c r="H3" i="3"/>
  <c r="I3" i="3" s="1"/>
  <c r="J3" i="3" s="1"/>
  <c r="K3" i="3" s="1"/>
  <c r="L3" i="3" s="1"/>
  <c r="M3" i="3" s="1"/>
  <c r="N3" i="3" s="1"/>
  <c r="O3" i="3" s="1"/>
  <c r="P3" i="3" s="1"/>
  <c r="Q3" i="3" s="1"/>
  <c r="R3" i="3" s="1"/>
  <c r="F3" i="3"/>
  <c r="E3" i="3"/>
  <c r="G3" i="1"/>
  <c r="F3" i="1" s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G4" i="1"/>
  <c r="F4" i="1" s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G5" i="1"/>
  <c r="F5" i="1" s="1"/>
  <c r="I5" i="1"/>
  <c r="J5" i="1"/>
  <c r="K5" i="1"/>
  <c r="L5" i="1" s="1"/>
  <c r="M5" i="1" s="1"/>
  <c r="N5" i="1" s="1"/>
  <c r="O5" i="1" s="1"/>
  <c r="P5" i="1" s="1"/>
  <c r="Q5" i="1" s="1"/>
  <c r="R5" i="1" s="1"/>
  <c r="S5" i="1" s="1"/>
  <c r="G6" i="1"/>
  <c r="F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O8" i="1"/>
  <c r="P8" i="1" s="1"/>
  <c r="Q8" i="1" s="1"/>
  <c r="R8" i="1" s="1"/>
  <c r="S8" i="1" s="1"/>
  <c r="G9" i="1"/>
  <c r="F9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F11" i="1"/>
  <c r="G11" i="1"/>
  <c r="I11" i="1"/>
  <c r="J11" i="1"/>
  <c r="K11" i="1"/>
  <c r="L11" i="1" s="1"/>
  <c r="M11" i="1" s="1"/>
  <c r="N11" i="1" s="1"/>
  <c r="O11" i="1" s="1"/>
  <c r="P11" i="1" s="1"/>
  <c r="Q11" i="1" s="1"/>
  <c r="R11" i="1" s="1"/>
  <c r="S11" i="1" s="1"/>
  <c r="I12" i="1"/>
  <c r="J12" i="1"/>
  <c r="K12" i="1"/>
  <c r="L12" i="1"/>
  <c r="M12" i="1" s="1"/>
  <c r="N12" i="1" s="1"/>
  <c r="G14" i="1"/>
  <c r="F14" i="1" s="1"/>
  <c r="I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O12" i="1" l="1"/>
  <c r="P12" i="1" s="1"/>
  <c r="Q12" i="1" s="1"/>
  <c r="R12" i="1" s="1"/>
  <c r="S12" i="1" s="1"/>
  <c r="N13" i="1"/>
  <c r="O13" i="1" s="1"/>
  <c r="P13" i="1" s="1"/>
  <c r="Q13" i="1" s="1"/>
  <c r="R13" i="1" s="1"/>
  <c r="S13" i="1" s="1"/>
  <c r="G10" i="1"/>
  <c r="F10" i="1" s="1"/>
</calcChain>
</file>

<file path=xl/sharedStrings.xml><?xml version="1.0" encoding="utf-8"?>
<sst xmlns="http://schemas.openxmlformats.org/spreadsheetml/2006/main" count="94" uniqueCount="73">
  <si>
    <t>袖肥</t>
    <phoneticPr fontId="0" type="noConversion"/>
  </si>
  <si>
    <t xml:space="preserve">bicep  </t>
    <phoneticPr fontId="0" type="noConversion"/>
  </si>
  <si>
    <t>XL</t>
    <phoneticPr fontId="0" type="noConversion"/>
  </si>
  <si>
    <t>L</t>
    <phoneticPr fontId="0" type="noConversion"/>
  </si>
  <si>
    <t>R</t>
    <phoneticPr fontId="0" type="noConversion"/>
  </si>
  <si>
    <t>后中长</t>
    <phoneticPr fontId="0" type="noConversion"/>
  </si>
  <si>
    <t>CB length</t>
    <phoneticPr fontId="0" type="noConversion"/>
  </si>
  <si>
    <t>S</t>
    <phoneticPr fontId="0" type="noConversion"/>
  </si>
  <si>
    <t>肩宽</t>
    <phoneticPr fontId="0" type="noConversion"/>
  </si>
  <si>
    <t xml:space="preserve">shoulder  </t>
    <phoneticPr fontId="0" type="noConversion"/>
  </si>
  <si>
    <t>袖长/ 颈肩点到袖口</t>
    <phoneticPr fontId="0" type="noConversion"/>
  </si>
  <si>
    <t>sleeve length from CB</t>
    <phoneticPr fontId="0" type="noConversion"/>
  </si>
  <si>
    <t>半腰围/合扣量</t>
    <phoneticPr fontId="0" type="noConversion"/>
  </si>
  <si>
    <t xml:space="preserve">half wasit </t>
    <phoneticPr fontId="0" type="noConversion"/>
  </si>
  <si>
    <t>半胸围</t>
    <phoneticPr fontId="0" type="noConversion"/>
  </si>
  <si>
    <t xml:space="preserve">half chest </t>
    <phoneticPr fontId="0" type="noConversion"/>
  </si>
  <si>
    <t>grading档差</t>
    <phoneticPr fontId="0" type="noConversion"/>
  </si>
  <si>
    <t>体</t>
    <phoneticPr fontId="0" type="noConversion"/>
  </si>
  <si>
    <t>公差tolerance</t>
    <phoneticPr fontId="0" type="noConversion"/>
  </si>
  <si>
    <t>部位</t>
    <phoneticPr fontId="0" type="noConversion"/>
  </si>
  <si>
    <t>position 全围尺寸</t>
    <phoneticPr fontId="0" type="noConversion"/>
  </si>
  <si>
    <t>Men's Modern Fit Jacket</t>
    <phoneticPr fontId="0" type="noConversion"/>
  </si>
  <si>
    <t>误差tolerance</t>
    <phoneticPr fontId="0" type="noConversion"/>
  </si>
  <si>
    <t xml:space="preserve">Men's Modern Fit Pant  </t>
    <phoneticPr fontId="0" type="noConversion"/>
  </si>
  <si>
    <t>grading</t>
    <phoneticPr fontId="0" type="noConversion"/>
  </si>
  <si>
    <t xml:space="preserve">half waist </t>
    <phoneticPr fontId="0" type="noConversion"/>
  </si>
  <si>
    <t xml:space="preserve">half seat </t>
    <phoneticPr fontId="0" type="noConversion"/>
  </si>
  <si>
    <t>half thigh</t>
  </si>
  <si>
    <t xml:space="preserve">half leg opening </t>
    <phoneticPr fontId="0" type="noConversion"/>
  </si>
  <si>
    <t xml:space="preserve">front rise </t>
    <phoneticPr fontId="0" type="noConversion"/>
  </si>
  <si>
    <t xml:space="preserve">back rise </t>
    <phoneticPr fontId="0" type="noConversion"/>
  </si>
  <si>
    <t>inseam</t>
    <phoneticPr fontId="0" type="noConversion"/>
  </si>
  <si>
    <t>UNHEMMED</t>
  </si>
  <si>
    <t>Inseam is revised to be unhemmed: added 2" for Reg and all extended sizes</t>
  </si>
  <si>
    <r>
      <t xml:space="preserve">Men's Slim Fit Jacket - </t>
    </r>
    <r>
      <rPr>
        <b/>
        <sz val="11"/>
        <color rgb="FF0000CC"/>
        <rFont val="宋体"/>
        <family val="3"/>
        <charset val="134"/>
      </rPr>
      <t/>
    </r>
  </si>
  <si>
    <t>position 尺寸</t>
    <phoneticPr fontId="0" type="noConversion"/>
  </si>
  <si>
    <t>部位</t>
    <phoneticPr fontId="0" type="noConversion"/>
  </si>
  <si>
    <t>公差tolerance +/-</t>
    <phoneticPr fontId="0" type="noConversion"/>
  </si>
  <si>
    <t>体</t>
    <phoneticPr fontId="0" type="noConversion"/>
  </si>
  <si>
    <t>档差grading</t>
    <phoneticPr fontId="0" type="noConversion"/>
  </si>
  <si>
    <t xml:space="preserve">half chest </t>
    <phoneticPr fontId="0" type="noConversion"/>
  </si>
  <si>
    <t xml:space="preserve">半胸围 </t>
    <phoneticPr fontId="0" type="noConversion"/>
  </si>
  <si>
    <t>half wasit</t>
    <phoneticPr fontId="0" type="noConversion"/>
  </si>
  <si>
    <t>半腰围/合扣量</t>
    <phoneticPr fontId="0" type="noConversion"/>
  </si>
  <si>
    <t>S</t>
    <phoneticPr fontId="0" type="noConversion"/>
  </si>
  <si>
    <t>sleeve from CB</t>
    <phoneticPr fontId="0" type="noConversion"/>
  </si>
  <si>
    <t>袖长/从后中点开始</t>
    <phoneticPr fontId="0" type="noConversion"/>
  </si>
  <si>
    <t>R</t>
    <phoneticPr fontId="0" type="noConversion"/>
  </si>
  <si>
    <t>L</t>
    <phoneticPr fontId="0" type="noConversion"/>
  </si>
  <si>
    <t>XL</t>
    <phoneticPr fontId="0" type="noConversion"/>
  </si>
  <si>
    <t xml:space="preserve">shoulder  </t>
    <phoneticPr fontId="0" type="noConversion"/>
  </si>
  <si>
    <t>肩宽</t>
    <phoneticPr fontId="0" type="noConversion"/>
  </si>
  <si>
    <t>back from CB</t>
    <phoneticPr fontId="0" type="noConversion"/>
  </si>
  <si>
    <t>后中长</t>
  </si>
  <si>
    <t xml:space="preserve">bicep </t>
    <phoneticPr fontId="0" type="noConversion"/>
  </si>
  <si>
    <t>袖肥</t>
    <phoneticPr fontId="0" type="noConversion"/>
  </si>
  <si>
    <t xml:space="preserve">Men's Slim Fit Pant - </t>
    <phoneticPr fontId="0" type="noConversion"/>
  </si>
  <si>
    <t xml:space="preserve">position  </t>
    <phoneticPr fontId="0" type="noConversion"/>
  </si>
  <si>
    <t>tolearance +/-</t>
  </si>
  <si>
    <t xml:space="preserve">half waist </t>
    <phoneticPr fontId="0" type="noConversion"/>
  </si>
  <si>
    <t>半腰围</t>
    <phoneticPr fontId="0" type="noConversion"/>
  </si>
  <si>
    <t xml:space="preserve">half seat </t>
    <phoneticPr fontId="0" type="noConversion"/>
  </si>
  <si>
    <t>半臀位</t>
    <phoneticPr fontId="0" type="noConversion"/>
  </si>
  <si>
    <t xml:space="preserve">half thigh </t>
    <phoneticPr fontId="0" type="noConversion"/>
  </si>
  <si>
    <t>半腿围</t>
    <phoneticPr fontId="0" type="noConversion"/>
  </si>
  <si>
    <t xml:space="preserve">leg opening </t>
    <phoneticPr fontId="0" type="noConversion"/>
  </si>
  <si>
    <t>裤口宽</t>
    <phoneticPr fontId="0" type="noConversion"/>
  </si>
  <si>
    <t xml:space="preserve">front rise </t>
    <phoneticPr fontId="0" type="noConversion"/>
  </si>
  <si>
    <t>前档含腰</t>
    <phoneticPr fontId="0" type="noConversion"/>
  </si>
  <si>
    <t xml:space="preserve">back rise </t>
    <phoneticPr fontId="0" type="noConversion"/>
  </si>
  <si>
    <t>后档含腰</t>
    <phoneticPr fontId="0" type="noConversion"/>
  </si>
  <si>
    <t>inseam-unhemed</t>
    <phoneticPr fontId="0" type="noConversion"/>
  </si>
  <si>
    <t>内长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</si>
</sst>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family val="2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i/>
      <sz val="10"/>
      <color theme="1"/>
      <name val="Arial Unicode MS"/>
      <family val="2"/>
      <charset val="134"/>
    </font>
    <font>
      <sz val="10"/>
      <color rgb="FF0000CC"/>
      <name val="Arial Unicode MS"/>
      <family val="2"/>
      <charset val="134"/>
    </font>
    <font>
      <b/>
      <sz val="10"/>
      <color rgb="FF0000CC"/>
      <name val="Arial Unicode MS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1"/>
      <color rgb="FF0000CC"/>
      <name val="Arial"/>
      <family val="2"/>
    </font>
    <font>
      <b/>
      <sz val="11"/>
      <color rgb="FF0000CC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 Unicode MS"/>
      <family val="2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name val="Arial Unicode MS"/>
      <family val="2"/>
      <charset val="134"/>
    </font>
    <font>
      <b/>
      <i/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03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12" fontId="1" fillId="0" borderId="1" xfId="0" applyNumberFormat="1" applyFont="1" applyBorder="1" applyAlignment="1">
      <alignment horizontal="left" vertical="center"/>
    </xf>
    <xf numFmtId="12" fontId="1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2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2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2" fontId="2" fillId="2" borderId="1" xfId="0" applyNumberFormat="1" applyFont="1" applyFill="1" applyBorder="1" applyAlignment="1">
      <alignment horizontal="left" vertical="center"/>
    </xf>
    <xf numFmtId="12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2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2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2" fontId="2" fillId="3" borderId="1" xfId="0" applyNumberFormat="1" applyFont="1" applyFill="1" applyBorder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2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2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0" fillId="0" borderId="0" xfId="0" applyNumberFormat="1"/>
    <xf numFmtId="0" fontId="6" fillId="0" borderId="0" xfId="1">
      <alignment vertical="center"/>
    </xf>
    <xf numFmtId="0" fontId="7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4" borderId="1" xfId="1" applyFont="1" applyFill="1" applyBorder="1">
      <alignment vertical="center"/>
    </xf>
    <xf numFmtId="0" fontId="12" fillId="4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2" fillId="0" borderId="1" xfId="1" applyFont="1" applyBorder="1">
      <alignment vertical="center"/>
    </xf>
    <xf numFmtId="12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2" fontId="14" fillId="0" borderId="1" xfId="1" applyNumberFormat="1" applyFont="1" applyBorder="1" applyAlignment="1">
      <alignment horizontal="left" vertical="center"/>
    </xf>
    <xf numFmtId="12" fontId="11" fillId="0" borderId="1" xfId="1" applyNumberFormat="1" applyFont="1" applyBorder="1" applyAlignment="1">
      <alignment horizontal="left" vertical="center"/>
    </xf>
    <xf numFmtId="12" fontId="11" fillId="2" borderId="1" xfId="1" applyNumberFormat="1" applyFont="1" applyFill="1" applyBorder="1" applyAlignment="1">
      <alignment horizontal="left" vertical="center"/>
    </xf>
    <xf numFmtId="0" fontId="6" fillId="0" borderId="4" xfId="1" applyBorder="1">
      <alignment vertical="center"/>
    </xf>
    <xf numFmtId="0" fontId="12" fillId="0" borderId="6" xfId="1" applyFont="1" applyBorder="1" applyAlignment="1">
      <alignment horizontal="left" vertical="center" wrapText="1"/>
    </xf>
    <xf numFmtId="12" fontId="6" fillId="0" borderId="6" xfId="1" applyNumberFormat="1" applyBorder="1" applyAlignment="1">
      <alignment horizontal="center" vertical="center"/>
    </xf>
    <xf numFmtId="12" fontId="11" fillId="5" borderId="1" xfId="1" applyNumberFormat="1" applyFont="1" applyFill="1" applyBorder="1" applyAlignment="1">
      <alignment horizontal="left" vertical="center"/>
    </xf>
    <xf numFmtId="0" fontId="12" fillId="0" borderId="3" xfId="1" applyFont="1" applyBorder="1" applyAlignment="1">
      <alignment vertical="center" wrapText="1"/>
    </xf>
    <xf numFmtId="0" fontId="12" fillId="0" borderId="7" xfId="1" applyFont="1" applyBorder="1" applyAlignment="1">
      <alignment horizontal="left" vertical="center" wrapText="1"/>
    </xf>
    <xf numFmtId="12" fontId="12" fillId="0" borderId="7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vertical="center" wrapText="1"/>
    </xf>
    <xf numFmtId="0" fontId="12" fillId="0" borderId="8" xfId="1" applyFont="1" applyBorder="1" applyAlignment="1">
      <alignment horizontal="left" vertical="center" wrapText="1"/>
    </xf>
    <xf numFmtId="12" fontId="12" fillId="0" borderId="8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/>
    </xf>
    <xf numFmtId="12" fontId="16" fillId="5" borderId="1" xfId="1" applyNumberFormat="1" applyFont="1" applyFill="1" applyBorder="1" applyAlignment="1">
      <alignment horizontal="left" vertical="center"/>
    </xf>
    <xf numFmtId="12" fontId="16" fillId="2" borderId="1" xfId="1" applyNumberFormat="1" applyFont="1" applyFill="1" applyBorder="1" applyAlignment="1">
      <alignment horizontal="left" vertical="center"/>
    </xf>
    <xf numFmtId="0" fontId="12" fillId="0" borderId="4" xfId="1" applyFont="1" applyBorder="1">
      <alignment vertical="center"/>
    </xf>
    <xf numFmtId="0" fontId="12" fillId="0" borderId="4" xfId="1" applyFont="1" applyBorder="1" applyAlignment="1">
      <alignment horizontal="left" vertical="center"/>
    </xf>
    <xf numFmtId="12" fontId="12" fillId="0" borderId="4" xfId="1" applyNumberFormat="1" applyFont="1" applyBorder="1" applyAlignment="1">
      <alignment horizontal="center" vertical="center"/>
    </xf>
    <xf numFmtId="0" fontId="12" fillId="0" borderId="3" xfId="1" applyFont="1" applyBorder="1">
      <alignment vertical="center"/>
    </xf>
    <xf numFmtId="0" fontId="12" fillId="0" borderId="3" xfId="1" applyFont="1" applyBorder="1" applyAlignment="1">
      <alignment horizontal="left" vertical="center"/>
    </xf>
    <xf numFmtId="12" fontId="12" fillId="0" borderId="3" xfId="1" applyNumberFormat="1" applyFont="1" applyBorder="1" applyAlignment="1">
      <alignment horizontal="center" vertical="center"/>
    </xf>
    <xf numFmtId="0" fontId="12" fillId="0" borderId="2" xfId="1" applyFont="1" applyBorder="1">
      <alignment vertical="center"/>
    </xf>
    <xf numFmtId="0" fontId="12" fillId="0" borderId="2" xfId="1" applyFont="1" applyBorder="1" applyAlignment="1">
      <alignment horizontal="left" vertical="center"/>
    </xf>
    <xf numFmtId="12" fontId="12" fillId="0" borderId="2" xfId="1" applyNumberFormat="1" applyFont="1" applyBorder="1" applyAlignment="1">
      <alignment horizontal="center" vertical="center"/>
    </xf>
    <xf numFmtId="0" fontId="10" fillId="0" borderId="0" xfId="1" applyFont="1">
      <alignment vertical="center"/>
    </xf>
    <xf numFmtId="12" fontId="10" fillId="0" borderId="0" xfId="1" applyNumberFormat="1" applyFont="1" applyAlignment="1">
      <alignment horizontal="center" vertical="center"/>
    </xf>
    <xf numFmtId="12" fontId="7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2" fontId="12" fillId="4" borderId="1" xfId="1" applyNumberFormat="1" applyFont="1" applyFill="1" applyBorder="1" applyAlignment="1">
      <alignment horizontal="center" vertical="center"/>
    </xf>
    <xf numFmtId="12" fontId="12" fillId="4" borderId="1" xfId="1" applyNumberFormat="1" applyFont="1" applyFill="1" applyBorder="1" applyAlignment="1">
      <alignment horizontal="left" vertical="center"/>
    </xf>
    <xf numFmtId="12" fontId="13" fillId="4" borderId="1" xfId="1" applyNumberFormat="1" applyFont="1" applyFill="1" applyBorder="1" applyAlignment="1">
      <alignment horizontal="center" vertical="center"/>
    </xf>
    <xf numFmtId="12" fontId="13" fillId="0" borderId="1" xfId="1" applyNumberFormat="1" applyFont="1" applyBorder="1" applyAlignment="1">
      <alignment horizontal="center" vertical="center"/>
    </xf>
    <xf numFmtId="12" fontId="13" fillId="2" borderId="1" xfId="1" applyNumberFormat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12" fontId="16" fillId="0" borderId="1" xfId="1" applyNumberFormat="1" applyFont="1" applyBorder="1" applyAlignment="1">
      <alignment horizontal="left" vertical="center"/>
    </xf>
    <xf numFmtId="12" fontId="16" fillId="0" borderId="4" xfId="1" applyNumberFormat="1" applyFont="1" applyBorder="1" applyAlignment="1">
      <alignment horizontal="left" vertical="center"/>
    </xf>
    <xf numFmtId="12" fontId="16" fillId="2" borderId="4" xfId="1" applyNumberFormat="1" applyFont="1" applyFill="1" applyBorder="1" applyAlignment="1">
      <alignment horizontal="left" vertical="center"/>
    </xf>
    <xf numFmtId="0" fontId="1" fillId="0" borderId="4" xfId="1" applyFont="1" applyBorder="1" applyAlignment="1">
      <alignment horizontal="left" vertical="center"/>
    </xf>
    <xf numFmtId="0" fontId="1" fillId="0" borderId="9" xfId="1" applyFont="1" applyBorder="1" applyAlignment="1">
      <alignment horizontal="left" vertical="center"/>
    </xf>
    <xf numFmtId="12" fontId="1" fillId="0" borderId="4" xfId="1" applyNumberFormat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12" fontId="1" fillId="0" borderId="10" xfId="1" applyNumberFormat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1" fillId="0" borderId="5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12" fontId="1" fillId="0" borderId="3" xfId="1" applyNumberFormat="1" applyFont="1" applyBorder="1" applyAlignment="1">
      <alignment horizontal="left" vertical="center"/>
    </xf>
    <xf numFmtId="0" fontId="6" fillId="0" borderId="11" xfId="1" applyBorder="1">
      <alignment vertical="center"/>
    </xf>
    <xf numFmtId="0" fontId="6" fillId="0" borderId="5" xfId="1" applyBorder="1">
      <alignment vertical="center"/>
    </xf>
    <xf numFmtId="0" fontId="1" fillId="0" borderId="2" xfId="1" applyFont="1" applyBorder="1" applyAlignment="1">
      <alignment horizontal="left" vertical="center"/>
    </xf>
    <xf numFmtId="0" fontId="1" fillId="0" borderId="13" xfId="1" applyFont="1" applyBorder="1" applyAlignment="1">
      <alignment horizontal="left" vertical="center"/>
    </xf>
    <xf numFmtId="12" fontId="1" fillId="0" borderId="2" xfId="1" applyNumberFormat="1" applyFont="1" applyBorder="1" applyAlignment="1">
      <alignment horizontal="left" vertical="center"/>
    </xf>
    <xf numFmtId="14" fontId="12" fillId="0" borderId="0" xfId="1" applyNumberFormat="1" applyFont="1" applyAlignment="1"/>
    <xf numFmtId="0" fontId="12" fillId="0" borderId="0" xfId="1" applyFont="1" applyAlignment="1"/>
  </cellXfs>
  <cellStyles count="2">
    <cellStyle name="Normal" xfId="0" builtinId="0"/>
    <cellStyle name="Normal 2" xfId="1" xr:uid="{E4211442-25E7-BB40-B2C0-6F7D968A0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C013-4D94-EA4E-BA34-6918F8825B3B}">
  <dimension ref="A1:S17"/>
  <sheetViews>
    <sheetView workbookViewId="0">
      <selection activeCell="V16" sqref="V16"/>
    </sheetView>
  </sheetViews>
  <sheetFormatPr baseColWidth="10" defaultColWidth="8.83203125" defaultRowHeight="13"/>
  <cols>
    <col min="1" max="1" width="15.5" customWidth="1"/>
    <col min="2" max="2" width="0" hidden="1" customWidth="1"/>
  </cols>
  <sheetData>
    <row r="1" spans="1:19" s="1" customFormat="1" ht="65" customHeight="1">
      <c r="A1" s="25" t="s">
        <v>21</v>
      </c>
      <c r="B1" s="25"/>
      <c r="C1" s="24"/>
      <c r="D1" s="3"/>
    </row>
    <row r="2" spans="1:19" s="3" customFormat="1" ht="65" customHeight="1">
      <c r="A2" s="22" t="s">
        <v>20</v>
      </c>
      <c r="B2" s="22" t="s">
        <v>19</v>
      </c>
      <c r="C2" s="23" t="s">
        <v>18</v>
      </c>
      <c r="D2" s="22" t="s">
        <v>17</v>
      </c>
      <c r="E2" s="22" t="s">
        <v>16</v>
      </c>
      <c r="F2" s="22">
        <v>34</v>
      </c>
      <c r="G2" s="22">
        <v>36</v>
      </c>
      <c r="H2" s="9">
        <v>38</v>
      </c>
      <c r="I2" s="22">
        <v>40</v>
      </c>
      <c r="J2" s="22">
        <v>42</v>
      </c>
      <c r="K2" s="22">
        <v>44</v>
      </c>
      <c r="L2" s="22">
        <v>46</v>
      </c>
      <c r="M2" s="22">
        <v>48</v>
      </c>
      <c r="N2" s="22">
        <v>50</v>
      </c>
      <c r="O2" s="22">
        <v>52</v>
      </c>
      <c r="P2" s="22">
        <v>54</v>
      </c>
      <c r="Q2" s="22">
        <v>56</v>
      </c>
      <c r="R2" s="22">
        <v>58</v>
      </c>
      <c r="S2" s="22">
        <v>60</v>
      </c>
    </row>
    <row r="3" spans="1:19" s="3" customFormat="1" ht="16">
      <c r="A3" s="7" t="s">
        <v>15</v>
      </c>
      <c r="B3" s="7" t="s">
        <v>14</v>
      </c>
      <c r="C3" s="8">
        <v>0.25</v>
      </c>
      <c r="D3" s="7"/>
      <c r="E3" s="21">
        <v>1</v>
      </c>
      <c r="F3" s="8">
        <f>G3-1</f>
        <v>18.75</v>
      </c>
      <c r="G3" s="8">
        <f>H3-1</f>
        <v>19.75</v>
      </c>
      <c r="H3" s="12">
        <v>20.75</v>
      </c>
      <c r="I3" s="8">
        <f>H3+1</f>
        <v>21.75</v>
      </c>
      <c r="J3" s="8">
        <f>I3+1</f>
        <v>22.75</v>
      </c>
      <c r="K3" s="8">
        <f>J3+1</f>
        <v>23.75</v>
      </c>
      <c r="L3" s="8">
        <f>K3+1</f>
        <v>24.75</v>
      </c>
      <c r="M3" s="8">
        <f>L3+1</f>
        <v>25.75</v>
      </c>
      <c r="N3" s="8">
        <f>M3+1</f>
        <v>26.75</v>
      </c>
      <c r="O3" s="8">
        <f>N3+1</f>
        <v>27.75</v>
      </c>
      <c r="P3" s="8">
        <f>O3+1</f>
        <v>28.75</v>
      </c>
      <c r="Q3" s="8">
        <f>P3+1</f>
        <v>29.75</v>
      </c>
      <c r="R3" s="8">
        <f>Q3+1</f>
        <v>30.75</v>
      </c>
      <c r="S3" s="8">
        <f>R3+1</f>
        <v>31.75</v>
      </c>
    </row>
    <row r="4" spans="1:19" s="3" customFormat="1" ht="16">
      <c r="A4" s="7" t="s">
        <v>13</v>
      </c>
      <c r="B4" s="7" t="s">
        <v>12</v>
      </c>
      <c r="C4" s="8">
        <v>0.25</v>
      </c>
      <c r="D4" s="7"/>
      <c r="E4" s="21">
        <v>1</v>
      </c>
      <c r="F4" s="8">
        <f>G4-1</f>
        <v>17.25</v>
      </c>
      <c r="G4" s="8">
        <f>H4-1</f>
        <v>18.25</v>
      </c>
      <c r="H4" s="12">
        <v>19.25</v>
      </c>
      <c r="I4" s="8">
        <f>H4+1</f>
        <v>20.25</v>
      </c>
      <c r="J4" s="8">
        <f>I4+1</f>
        <v>21.25</v>
      </c>
      <c r="K4" s="8">
        <f>J4+1</f>
        <v>22.25</v>
      </c>
      <c r="L4" s="8">
        <f>K4+1</f>
        <v>23.25</v>
      </c>
      <c r="M4" s="8">
        <f>L4+1</f>
        <v>24.25</v>
      </c>
      <c r="N4" s="8">
        <f>M4+1</f>
        <v>25.25</v>
      </c>
      <c r="O4" s="8">
        <f>N4+1</f>
        <v>26.25</v>
      </c>
      <c r="P4" s="8">
        <f>O4+1</f>
        <v>27.25</v>
      </c>
      <c r="Q4" s="8">
        <f>P4+1</f>
        <v>28.25</v>
      </c>
      <c r="R4" s="8">
        <f>Q4+1</f>
        <v>29.25</v>
      </c>
      <c r="S4" s="8">
        <f>R4+1</f>
        <v>30.25</v>
      </c>
    </row>
    <row r="5" spans="1:19" s="3" customFormat="1" ht="16">
      <c r="A5" s="20"/>
      <c r="B5" s="19"/>
      <c r="C5" s="18"/>
      <c r="D5" s="7" t="s">
        <v>7</v>
      </c>
      <c r="E5" s="8">
        <v>0.5</v>
      </c>
      <c r="F5" s="8">
        <f>G5-1/2</f>
        <v>31.25</v>
      </c>
      <c r="G5" s="8">
        <f>H5-1/2</f>
        <v>31.75</v>
      </c>
      <c r="H5" s="12">
        <v>32.25</v>
      </c>
      <c r="I5" s="8">
        <f>H5+1/2</f>
        <v>32.75</v>
      </c>
      <c r="J5" s="8">
        <f>I5+1/2</f>
        <v>33.25</v>
      </c>
      <c r="K5" s="8">
        <f>J5+1/2</f>
        <v>33.75</v>
      </c>
      <c r="L5" s="8">
        <f>K5+1/2</f>
        <v>34.25</v>
      </c>
      <c r="M5" s="8">
        <f>L5+1/2</f>
        <v>34.75</v>
      </c>
      <c r="N5" s="8">
        <f>M5+1/2</f>
        <v>35.25</v>
      </c>
      <c r="O5" s="8">
        <f>N5+1/2</f>
        <v>35.75</v>
      </c>
      <c r="P5" s="8">
        <f>O5+1/2</f>
        <v>36.25</v>
      </c>
      <c r="Q5" s="8">
        <f>P5+1/2</f>
        <v>36.75</v>
      </c>
      <c r="R5" s="8">
        <f>Q5+1/2</f>
        <v>37.25</v>
      </c>
      <c r="S5" s="8">
        <f>R5+1/2</f>
        <v>37.75</v>
      </c>
    </row>
    <row r="6" spans="1:19" s="3" customFormat="1" ht="51">
      <c r="A6" s="19" t="s">
        <v>11</v>
      </c>
      <c r="B6" s="19" t="s">
        <v>10</v>
      </c>
      <c r="C6" s="18">
        <v>0.375</v>
      </c>
      <c r="D6" s="7" t="s">
        <v>4</v>
      </c>
      <c r="E6" s="8">
        <v>0.5</v>
      </c>
      <c r="F6" s="8">
        <f>G6-1/2</f>
        <v>32.25</v>
      </c>
      <c r="G6" s="8">
        <f>H6-1/2</f>
        <v>32.75</v>
      </c>
      <c r="H6" s="12">
        <v>33.25</v>
      </c>
      <c r="I6" s="8">
        <f>H6+1/2</f>
        <v>33.75</v>
      </c>
      <c r="J6" s="8">
        <f>I6+1/2</f>
        <v>34.25</v>
      </c>
      <c r="K6" s="8">
        <f>J6+1/2</f>
        <v>34.75</v>
      </c>
      <c r="L6" s="8">
        <f>K6+1/2</f>
        <v>35.25</v>
      </c>
      <c r="M6" s="8">
        <f>L6+1/2</f>
        <v>35.75</v>
      </c>
      <c r="N6" s="8">
        <f>M6+1/2</f>
        <v>36.25</v>
      </c>
      <c r="O6" s="8">
        <f>N6+1/2</f>
        <v>36.75</v>
      </c>
      <c r="P6" s="8">
        <f>O6+1/2</f>
        <v>37.25</v>
      </c>
      <c r="Q6" s="8">
        <f>P6+1/2</f>
        <v>37.75</v>
      </c>
      <c r="R6" s="8">
        <f>Q6+1/2</f>
        <v>38.25</v>
      </c>
      <c r="S6" s="8">
        <f>R6+1/2</f>
        <v>38.75</v>
      </c>
    </row>
    <row r="7" spans="1:19" s="3" customFormat="1" ht="16">
      <c r="A7" s="19"/>
      <c r="B7" s="19"/>
      <c r="C7" s="18"/>
      <c r="D7" s="7" t="s">
        <v>3</v>
      </c>
      <c r="E7" s="8">
        <v>0.5</v>
      </c>
      <c r="F7" s="7"/>
      <c r="G7" s="7"/>
      <c r="H7" s="12">
        <v>34.75</v>
      </c>
      <c r="I7" s="8">
        <f>H7+1/2</f>
        <v>35.25</v>
      </c>
      <c r="J7" s="8">
        <f>I7+1/2</f>
        <v>35.75</v>
      </c>
      <c r="K7" s="8">
        <f>J7+1/2</f>
        <v>36.25</v>
      </c>
      <c r="L7" s="8">
        <f>K7+1/2</f>
        <v>36.75</v>
      </c>
      <c r="M7" s="8">
        <f>L7+1/2</f>
        <v>37.25</v>
      </c>
      <c r="N7" s="8">
        <f>M7+1/2</f>
        <v>37.75</v>
      </c>
      <c r="O7" s="8">
        <f>N7+1/2</f>
        <v>38.25</v>
      </c>
      <c r="P7" s="8">
        <f>O7+1/2</f>
        <v>38.75</v>
      </c>
      <c r="Q7" s="8">
        <f>P7+1/2</f>
        <v>39.25</v>
      </c>
      <c r="R7" s="8">
        <f>Q7+1/2</f>
        <v>39.75</v>
      </c>
      <c r="S7" s="8">
        <f>R7+1/2</f>
        <v>40.25</v>
      </c>
    </row>
    <row r="8" spans="1:19" s="3" customFormat="1" ht="16">
      <c r="A8" s="17"/>
      <c r="B8" s="17"/>
      <c r="C8" s="16"/>
      <c r="D8" s="7" t="s">
        <v>2</v>
      </c>
      <c r="E8" s="8">
        <v>0.5</v>
      </c>
      <c r="F8" s="7"/>
      <c r="G8" s="7"/>
      <c r="H8" s="9"/>
      <c r="I8" s="7"/>
      <c r="J8" s="7"/>
      <c r="K8" s="7"/>
      <c r="L8" s="7"/>
      <c r="M8" s="7"/>
      <c r="N8" s="8">
        <v>38.75</v>
      </c>
      <c r="O8" s="8">
        <f>N8+1/2</f>
        <v>39.25</v>
      </c>
      <c r="P8" s="8">
        <f>O8+1/2</f>
        <v>39.75</v>
      </c>
      <c r="Q8" s="8">
        <f>P8+1/2</f>
        <v>40.25</v>
      </c>
      <c r="R8" s="8">
        <f>Q8+1/2</f>
        <v>40.75</v>
      </c>
      <c r="S8" s="8">
        <f>R8+1/2</f>
        <v>41.25</v>
      </c>
    </row>
    <row r="9" spans="1:19" s="3" customFormat="1" ht="16">
      <c r="A9" s="7" t="s">
        <v>9</v>
      </c>
      <c r="B9" s="7" t="s">
        <v>8</v>
      </c>
      <c r="C9" s="8">
        <v>0.375</v>
      </c>
      <c r="D9" s="7"/>
      <c r="E9" s="8">
        <v>0.5</v>
      </c>
      <c r="F9" s="8">
        <f>G9-1/2</f>
        <v>17.625</v>
      </c>
      <c r="G9" s="8">
        <f>H9-1/2</f>
        <v>18.125</v>
      </c>
      <c r="H9" s="12">
        <v>18.625</v>
      </c>
      <c r="I9" s="8">
        <f>H9+1/2</f>
        <v>19.125</v>
      </c>
      <c r="J9" s="8">
        <f>I9+1/2</f>
        <v>19.625</v>
      </c>
      <c r="K9" s="8">
        <f>J9+1/2</f>
        <v>20.125</v>
      </c>
      <c r="L9" s="8">
        <f>K9+1/2</f>
        <v>20.625</v>
      </c>
      <c r="M9" s="8">
        <f>L9+1/2</f>
        <v>21.125</v>
      </c>
      <c r="N9" s="8">
        <f>M9+1/2</f>
        <v>21.625</v>
      </c>
      <c r="O9" s="8">
        <f>N9+1/2</f>
        <v>22.125</v>
      </c>
      <c r="P9" s="8">
        <f>O9+1/2</f>
        <v>22.625</v>
      </c>
      <c r="Q9" s="8">
        <f>P9+1/2</f>
        <v>23.125</v>
      </c>
      <c r="R9" s="8">
        <f>Q9+1/2</f>
        <v>23.625</v>
      </c>
      <c r="S9" s="8">
        <f>R9+1/2</f>
        <v>24.125</v>
      </c>
    </row>
    <row r="10" spans="1:19" s="3" customFormat="1" ht="16">
      <c r="A10" s="15"/>
      <c r="B10" s="14"/>
      <c r="C10" s="13"/>
      <c r="D10" s="7" t="s">
        <v>7</v>
      </c>
      <c r="E10" s="8">
        <v>0.375</v>
      </c>
      <c r="F10" s="8">
        <f>G10-3/8</f>
        <v>27.75</v>
      </c>
      <c r="G10" s="8">
        <f>H10-3/8</f>
        <v>28.125</v>
      </c>
      <c r="H10" s="12">
        <f>H11-3/4</f>
        <v>28.5</v>
      </c>
      <c r="I10" s="8">
        <f>H10+3/8</f>
        <v>28.875</v>
      </c>
      <c r="J10" s="8">
        <f>I10+3/8</f>
        <v>29.25</v>
      </c>
      <c r="K10" s="8">
        <f>J10+3/8</f>
        <v>29.625</v>
      </c>
      <c r="L10" s="8">
        <f>K10+3/8</f>
        <v>30</v>
      </c>
      <c r="M10" s="8">
        <f>L10+3/8</f>
        <v>30.375</v>
      </c>
      <c r="N10" s="8">
        <f>M10+3/8</f>
        <v>30.75</v>
      </c>
      <c r="O10" s="8">
        <f>N10+3/8</f>
        <v>31.125</v>
      </c>
      <c r="P10" s="8">
        <f>O10+3/8</f>
        <v>31.5</v>
      </c>
      <c r="Q10" s="8">
        <f>P10+3/8</f>
        <v>31.875</v>
      </c>
      <c r="R10" s="8">
        <f>Q10+3/8</f>
        <v>32.25</v>
      </c>
      <c r="S10" s="8">
        <f>R10+3/8</f>
        <v>32.625</v>
      </c>
    </row>
    <row r="11" spans="1:19" s="3" customFormat="1" ht="16">
      <c r="A11" s="14" t="s">
        <v>6</v>
      </c>
      <c r="B11" s="14" t="s">
        <v>5</v>
      </c>
      <c r="C11" s="13">
        <v>0.375</v>
      </c>
      <c r="D11" s="7" t="s">
        <v>4</v>
      </c>
      <c r="E11" s="8">
        <v>0.375</v>
      </c>
      <c r="F11" s="8">
        <f>G11-3/8</f>
        <v>28.5</v>
      </c>
      <c r="G11" s="8">
        <f>H11-3/8</f>
        <v>28.875</v>
      </c>
      <c r="H11" s="12">
        <v>29.25</v>
      </c>
      <c r="I11" s="8">
        <f>H11+3/8</f>
        <v>29.625</v>
      </c>
      <c r="J11" s="8">
        <f>I11+3/8</f>
        <v>30</v>
      </c>
      <c r="K11" s="8">
        <f>J11+3/8</f>
        <v>30.375</v>
      </c>
      <c r="L11" s="8">
        <f>K11+3/8</f>
        <v>30.75</v>
      </c>
      <c r="M11" s="8">
        <f>L11+3/8</f>
        <v>31.125</v>
      </c>
      <c r="N11" s="8">
        <f>M11+3/8</f>
        <v>31.5</v>
      </c>
      <c r="O11" s="8">
        <f>N11+3/8</f>
        <v>31.875</v>
      </c>
      <c r="P11" s="8">
        <f>O11+3/8</f>
        <v>32.25</v>
      </c>
      <c r="Q11" s="8">
        <f>P11+3/8</f>
        <v>32.625</v>
      </c>
      <c r="R11" s="8">
        <f>Q11+3/8</f>
        <v>33</v>
      </c>
      <c r="S11" s="8">
        <f>R11+3/8</f>
        <v>33.375</v>
      </c>
    </row>
    <row r="12" spans="1:19" s="3" customFormat="1" ht="16">
      <c r="A12" s="14"/>
      <c r="B12" s="14"/>
      <c r="C12" s="13"/>
      <c r="D12" s="7" t="s">
        <v>3</v>
      </c>
      <c r="E12" s="8">
        <v>0.375</v>
      </c>
      <c r="F12" s="7"/>
      <c r="G12" s="7"/>
      <c r="H12" s="12">
        <v>30.25</v>
      </c>
      <c r="I12" s="8">
        <f>H12+3/8</f>
        <v>30.625</v>
      </c>
      <c r="J12" s="8">
        <f>I12+3/8</f>
        <v>31</v>
      </c>
      <c r="K12" s="8">
        <f>J12+3/8</f>
        <v>31.375</v>
      </c>
      <c r="L12" s="8">
        <f>K12+3/8</f>
        <v>31.75</v>
      </c>
      <c r="M12" s="8">
        <f>L12+3/8</f>
        <v>32.125</v>
      </c>
      <c r="N12" s="8">
        <f>M12+3/8</f>
        <v>32.5</v>
      </c>
      <c r="O12" s="8">
        <f>N12+3/8</f>
        <v>32.875</v>
      </c>
      <c r="P12" s="8">
        <f>O12+3/8</f>
        <v>33.25</v>
      </c>
      <c r="Q12" s="8">
        <f>P12+3/8</f>
        <v>33.625</v>
      </c>
      <c r="R12" s="8">
        <f>Q12+3/8</f>
        <v>34</v>
      </c>
      <c r="S12" s="8">
        <f>R12+3/8</f>
        <v>34.375</v>
      </c>
    </row>
    <row r="13" spans="1:19" s="3" customFormat="1" ht="16">
      <c r="A13" s="11"/>
      <c r="B13" s="11"/>
      <c r="C13" s="10"/>
      <c r="D13" s="7" t="s">
        <v>2</v>
      </c>
      <c r="E13" s="8"/>
      <c r="F13" s="7"/>
      <c r="G13" s="7"/>
      <c r="H13" s="9"/>
      <c r="I13" s="7"/>
      <c r="J13" s="7"/>
      <c r="K13" s="7"/>
      <c r="L13" s="7"/>
      <c r="M13" s="7"/>
      <c r="N13" s="8">
        <f>N12+1</f>
        <v>33.5</v>
      </c>
      <c r="O13" s="8">
        <f>N13+3/8</f>
        <v>33.875</v>
      </c>
      <c r="P13" s="8">
        <f>O13+3/8</f>
        <v>34.25</v>
      </c>
      <c r="Q13" s="8">
        <f>P13+3/8</f>
        <v>34.625</v>
      </c>
      <c r="R13" s="8">
        <f>Q13+3/8</f>
        <v>35</v>
      </c>
      <c r="S13" s="8">
        <f>R13+3/8</f>
        <v>35.375</v>
      </c>
    </row>
    <row r="14" spans="1:19" s="3" customFormat="1" ht="16">
      <c r="A14" s="7" t="s">
        <v>1</v>
      </c>
      <c r="B14" s="7" t="s">
        <v>0</v>
      </c>
      <c r="C14" s="8">
        <v>0.25</v>
      </c>
      <c r="D14" s="7"/>
      <c r="E14" s="5">
        <v>0.625</v>
      </c>
      <c r="F14" s="5">
        <f>G14-5/8</f>
        <v>14.75</v>
      </c>
      <c r="G14" s="5">
        <f>H14-5/8</f>
        <v>15.375</v>
      </c>
      <c r="H14" s="6">
        <v>16</v>
      </c>
      <c r="I14" s="5">
        <f>H14+5/8</f>
        <v>16.625</v>
      </c>
      <c r="J14" s="5">
        <f>I14+5/8</f>
        <v>17.25</v>
      </c>
      <c r="K14" s="5">
        <f>J14+5/8</f>
        <v>17.875</v>
      </c>
      <c r="L14" s="5">
        <f>K14+5/8</f>
        <v>18.5</v>
      </c>
      <c r="M14" s="5">
        <f>L14+5/8</f>
        <v>19.125</v>
      </c>
      <c r="N14" s="5">
        <f>M14+5/8</f>
        <v>19.75</v>
      </c>
      <c r="O14" s="5">
        <f>N14+5/8</f>
        <v>20.375</v>
      </c>
      <c r="P14" s="5">
        <f>O14+5/8</f>
        <v>21</v>
      </c>
      <c r="Q14" s="5">
        <f>P14+5/8</f>
        <v>21.625</v>
      </c>
      <c r="R14" s="5">
        <f>Q14+5/8</f>
        <v>22.25</v>
      </c>
      <c r="S14" s="5">
        <f>R14+5/8</f>
        <v>22.875</v>
      </c>
    </row>
    <row r="15" spans="1:19" s="3" customFormat="1" ht="16">
      <c r="C15" s="4"/>
    </row>
    <row r="16" spans="1:19" s="1" customFormat="1" ht="16">
      <c r="C16" s="2"/>
      <c r="D16" s="3"/>
    </row>
    <row r="17" spans="3:3" s="1" customFormat="1" ht="16">
      <c r="C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7D2B-AA72-774E-9648-DA43A0B9A264}">
  <dimension ref="A1:R14"/>
  <sheetViews>
    <sheetView workbookViewId="0">
      <selection activeCell="A19" sqref="A19"/>
    </sheetView>
  </sheetViews>
  <sheetFormatPr baseColWidth="10" defaultColWidth="8.83203125" defaultRowHeight="13"/>
  <cols>
    <col min="1" max="1" width="28.83203125" customWidth="1"/>
  </cols>
  <sheetData>
    <row r="1" spans="1:18" s="1" customFormat="1" ht="62" customHeight="1">
      <c r="A1" s="26" t="s">
        <v>23</v>
      </c>
      <c r="B1" s="24"/>
    </row>
    <row r="2" spans="1:18" s="3" customFormat="1" ht="62" customHeight="1">
      <c r="A2" s="22" t="s">
        <v>20</v>
      </c>
      <c r="B2" s="23" t="s">
        <v>22</v>
      </c>
      <c r="C2" s="22" t="s">
        <v>17</v>
      </c>
      <c r="D2" s="22" t="s">
        <v>24</v>
      </c>
      <c r="E2" s="22">
        <v>28</v>
      </c>
      <c r="F2" s="22">
        <v>30</v>
      </c>
      <c r="G2" s="9">
        <v>32</v>
      </c>
      <c r="H2" s="22">
        <v>34</v>
      </c>
      <c r="I2" s="22">
        <v>36</v>
      </c>
      <c r="J2" s="22">
        <v>38</v>
      </c>
      <c r="K2" s="22">
        <v>40</v>
      </c>
      <c r="L2" s="22">
        <v>42</v>
      </c>
      <c r="M2" s="22">
        <v>44</v>
      </c>
      <c r="N2" s="22">
        <v>46</v>
      </c>
      <c r="O2" s="22">
        <v>48</v>
      </c>
      <c r="P2" s="22">
        <v>50</v>
      </c>
      <c r="Q2" s="22">
        <v>52</v>
      </c>
      <c r="R2" s="22">
        <v>54</v>
      </c>
    </row>
    <row r="3" spans="1:18" s="3" customFormat="1" ht="16">
      <c r="A3" s="7" t="s">
        <v>25</v>
      </c>
      <c r="B3" s="8">
        <v>0.25</v>
      </c>
      <c r="C3" s="21"/>
      <c r="D3" s="21">
        <v>1</v>
      </c>
      <c r="E3" s="7">
        <f>F3-1</f>
        <v>15</v>
      </c>
      <c r="F3" s="7">
        <f>G3-1</f>
        <v>16</v>
      </c>
      <c r="G3" s="9">
        <v>17</v>
      </c>
      <c r="H3" s="7">
        <f>G3+1</f>
        <v>18</v>
      </c>
      <c r="I3" s="7">
        <f>H3+1</f>
        <v>19</v>
      </c>
      <c r="J3" s="7">
        <f t="shared" ref="J3:R4" si="0">I3+1</f>
        <v>20</v>
      </c>
      <c r="K3" s="7">
        <f t="shared" si="0"/>
        <v>21</v>
      </c>
      <c r="L3" s="7">
        <f t="shared" si="0"/>
        <v>22</v>
      </c>
      <c r="M3" s="7">
        <f t="shared" si="0"/>
        <v>23</v>
      </c>
      <c r="N3" s="7">
        <f t="shared" si="0"/>
        <v>24</v>
      </c>
      <c r="O3" s="7">
        <f t="shared" si="0"/>
        <v>25</v>
      </c>
      <c r="P3" s="7">
        <f t="shared" si="0"/>
        <v>26</v>
      </c>
      <c r="Q3" s="7">
        <f t="shared" si="0"/>
        <v>27</v>
      </c>
      <c r="R3" s="7">
        <f t="shared" si="0"/>
        <v>28</v>
      </c>
    </row>
    <row r="4" spans="1:18" s="3" customFormat="1" ht="16">
      <c r="A4" s="7" t="s">
        <v>26</v>
      </c>
      <c r="B4" s="8">
        <v>0.25</v>
      </c>
      <c r="C4" s="21"/>
      <c r="D4" s="21">
        <v>1</v>
      </c>
      <c r="E4" s="8">
        <f>F4-1</f>
        <v>18.75</v>
      </c>
      <c r="F4" s="8">
        <f>G4-1</f>
        <v>19.75</v>
      </c>
      <c r="G4" s="12">
        <v>20.75</v>
      </c>
      <c r="H4" s="8">
        <f>G4+1</f>
        <v>21.75</v>
      </c>
      <c r="I4" s="8">
        <f>H4+1</f>
        <v>22.75</v>
      </c>
      <c r="J4" s="8">
        <f t="shared" si="0"/>
        <v>23.75</v>
      </c>
      <c r="K4" s="8">
        <f t="shared" si="0"/>
        <v>24.75</v>
      </c>
      <c r="L4" s="8">
        <f t="shared" si="0"/>
        <v>25.75</v>
      </c>
      <c r="M4" s="8">
        <f t="shared" si="0"/>
        <v>26.75</v>
      </c>
      <c r="N4" s="8">
        <f t="shared" si="0"/>
        <v>27.75</v>
      </c>
      <c r="O4" s="8">
        <f t="shared" si="0"/>
        <v>28.75</v>
      </c>
      <c r="P4" s="8">
        <f t="shared" si="0"/>
        <v>29.75</v>
      </c>
      <c r="Q4" s="8">
        <f t="shared" si="0"/>
        <v>30.75</v>
      </c>
      <c r="R4" s="8">
        <f t="shared" si="0"/>
        <v>31.75</v>
      </c>
    </row>
    <row r="5" spans="1:18" s="3" customFormat="1" ht="16">
      <c r="A5" s="11" t="s">
        <v>27</v>
      </c>
      <c r="B5" s="10">
        <v>0.25</v>
      </c>
      <c r="C5" s="21"/>
      <c r="D5" s="27">
        <v>0.625</v>
      </c>
      <c r="E5" s="8">
        <f>F5-5/8</f>
        <v>12</v>
      </c>
      <c r="F5" s="8">
        <f>G5-5/8</f>
        <v>12.625</v>
      </c>
      <c r="G5" s="12">
        <v>13.25</v>
      </c>
      <c r="H5" s="8">
        <f>G5+5/8</f>
        <v>13.875</v>
      </c>
      <c r="I5" s="8">
        <f>H5+5/8</f>
        <v>14.5</v>
      </c>
      <c r="J5" s="8">
        <f t="shared" ref="J5:R5" si="1">I5+5/8</f>
        <v>15.125</v>
      </c>
      <c r="K5" s="8">
        <f t="shared" si="1"/>
        <v>15.75</v>
      </c>
      <c r="L5" s="8">
        <f t="shared" si="1"/>
        <v>16.375</v>
      </c>
      <c r="M5" s="8">
        <f t="shared" si="1"/>
        <v>17</v>
      </c>
      <c r="N5" s="8">
        <f t="shared" si="1"/>
        <v>17.625</v>
      </c>
      <c r="O5" s="8">
        <f t="shared" si="1"/>
        <v>18.25</v>
      </c>
      <c r="P5" s="8">
        <f t="shared" si="1"/>
        <v>18.875</v>
      </c>
      <c r="Q5" s="8">
        <f t="shared" si="1"/>
        <v>19.5</v>
      </c>
      <c r="R5" s="8">
        <f t="shared" si="1"/>
        <v>20.125</v>
      </c>
    </row>
    <row r="6" spans="1:18" s="3" customFormat="1" ht="17">
      <c r="A6" s="28" t="s">
        <v>28</v>
      </c>
      <c r="B6" s="29">
        <v>0.125</v>
      </c>
      <c r="C6" s="21"/>
      <c r="D6" s="27">
        <v>0.125</v>
      </c>
      <c r="E6" s="8">
        <f>F6-1/8</f>
        <v>7.5</v>
      </c>
      <c r="F6" s="8">
        <f>G6-1/8</f>
        <v>7.625</v>
      </c>
      <c r="G6" s="12">
        <v>7.75</v>
      </c>
      <c r="H6" s="8">
        <f>G6+1/8</f>
        <v>7.875</v>
      </c>
      <c r="I6" s="8">
        <f>H6+1/8</f>
        <v>8</v>
      </c>
      <c r="J6" s="8">
        <f t="shared" ref="J6:R6" si="2">I6+1/8</f>
        <v>8.125</v>
      </c>
      <c r="K6" s="8">
        <f t="shared" si="2"/>
        <v>8.25</v>
      </c>
      <c r="L6" s="8">
        <f t="shared" si="2"/>
        <v>8.375</v>
      </c>
      <c r="M6" s="8">
        <f t="shared" si="2"/>
        <v>8.5</v>
      </c>
      <c r="N6" s="8">
        <f t="shared" si="2"/>
        <v>8.625</v>
      </c>
      <c r="O6" s="8">
        <f t="shared" si="2"/>
        <v>8.75</v>
      </c>
      <c r="P6" s="8">
        <f t="shared" si="2"/>
        <v>8.875</v>
      </c>
      <c r="Q6" s="8">
        <f t="shared" si="2"/>
        <v>9</v>
      </c>
      <c r="R6" s="8">
        <f t="shared" si="2"/>
        <v>9.125</v>
      </c>
    </row>
    <row r="7" spans="1:18" s="3" customFormat="1" ht="16">
      <c r="A7" s="15" t="s">
        <v>29</v>
      </c>
      <c r="B7" s="29">
        <v>0.25</v>
      </c>
      <c r="C7" s="21"/>
      <c r="D7" s="27">
        <v>0.375</v>
      </c>
      <c r="E7" s="8">
        <f>F7-3/8</f>
        <v>10.125</v>
      </c>
      <c r="F7" s="8">
        <f>G7-3/8</f>
        <v>10.5</v>
      </c>
      <c r="G7" s="12">
        <v>10.875</v>
      </c>
      <c r="H7" s="8">
        <f>G7+3/8</f>
        <v>11.25</v>
      </c>
      <c r="I7" s="8">
        <f>H7+3/8</f>
        <v>11.625</v>
      </c>
      <c r="J7" s="8">
        <f t="shared" ref="J7:R8" si="3">I7+3/8</f>
        <v>12</v>
      </c>
      <c r="K7" s="8">
        <f t="shared" si="3"/>
        <v>12.375</v>
      </c>
      <c r="L7" s="8">
        <f t="shared" si="3"/>
        <v>12.75</v>
      </c>
      <c r="M7" s="8">
        <f t="shared" si="3"/>
        <v>13.125</v>
      </c>
      <c r="N7" s="8">
        <f t="shared" si="3"/>
        <v>13.5</v>
      </c>
      <c r="O7" s="8">
        <f t="shared" si="3"/>
        <v>13.875</v>
      </c>
      <c r="P7" s="8">
        <f t="shared" si="3"/>
        <v>14.25</v>
      </c>
      <c r="Q7" s="8">
        <f t="shared" si="3"/>
        <v>14.625</v>
      </c>
      <c r="R7" s="8">
        <f t="shared" si="3"/>
        <v>15</v>
      </c>
    </row>
    <row r="8" spans="1:18" s="3" customFormat="1" ht="16">
      <c r="A8" s="15" t="s">
        <v>30</v>
      </c>
      <c r="B8" s="29">
        <v>0.25</v>
      </c>
      <c r="C8" s="21"/>
      <c r="D8" s="27">
        <v>0.375</v>
      </c>
      <c r="E8" s="8">
        <f>F8-3/8</f>
        <v>15.625</v>
      </c>
      <c r="F8" s="8">
        <f>G8-3/8</f>
        <v>16</v>
      </c>
      <c r="G8" s="12">
        <v>16.375</v>
      </c>
      <c r="H8" s="8">
        <f>G8+3/8</f>
        <v>16.75</v>
      </c>
      <c r="I8" s="8">
        <f>H8+3/8</f>
        <v>17.125</v>
      </c>
      <c r="J8" s="8">
        <f t="shared" si="3"/>
        <v>17.5</v>
      </c>
      <c r="K8" s="8">
        <f t="shared" si="3"/>
        <v>17.875</v>
      </c>
      <c r="L8" s="8">
        <f t="shared" si="3"/>
        <v>18.25</v>
      </c>
      <c r="M8" s="8">
        <f t="shared" si="3"/>
        <v>18.625</v>
      </c>
      <c r="N8" s="8">
        <f t="shared" si="3"/>
        <v>19</v>
      </c>
      <c r="O8" s="8">
        <f t="shared" si="3"/>
        <v>19.375</v>
      </c>
      <c r="P8" s="8">
        <f t="shared" si="3"/>
        <v>19.75</v>
      </c>
      <c r="Q8" s="8">
        <f t="shared" si="3"/>
        <v>20.125</v>
      </c>
      <c r="R8" s="8">
        <f t="shared" si="3"/>
        <v>20.5</v>
      </c>
    </row>
    <row r="9" spans="1:18" s="3" customFormat="1" ht="16">
      <c r="A9" s="15"/>
      <c r="B9" s="29"/>
      <c r="C9" s="30" t="s">
        <v>7</v>
      </c>
      <c r="D9" s="8"/>
      <c r="E9" s="7">
        <v>33</v>
      </c>
      <c r="F9" s="7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s="3" customFormat="1" ht="16">
      <c r="A10" s="14" t="s">
        <v>31</v>
      </c>
      <c r="B10" s="13"/>
      <c r="C10" s="30" t="s">
        <v>4</v>
      </c>
      <c r="D10" s="8"/>
      <c r="E10" s="7">
        <v>35</v>
      </c>
      <c r="F10" s="7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s="3" customFormat="1" ht="16">
      <c r="A11" s="14" t="s">
        <v>32</v>
      </c>
      <c r="B11" s="13"/>
      <c r="C11" s="30" t="s">
        <v>3</v>
      </c>
      <c r="D11" s="8"/>
      <c r="E11" s="7">
        <v>37</v>
      </c>
      <c r="F11" s="7"/>
      <c r="G11" s="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s="3" customFormat="1" ht="16">
      <c r="A12" s="11"/>
      <c r="B12" s="10"/>
      <c r="C12" s="30" t="s">
        <v>2</v>
      </c>
      <c r="D12" s="8"/>
      <c r="E12" s="7">
        <v>39</v>
      </c>
      <c r="F12" s="7"/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s="3" customFormat="1" ht="16">
      <c r="B13" s="4"/>
    </row>
    <row r="14" spans="1:18">
      <c r="A14" s="31">
        <v>43621</v>
      </c>
      <c r="B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FB9D-703D-4E49-A509-788A3CCF9674}">
  <dimension ref="A1:N16"/>
  <sheetViews>
    <sheetView workbookViewId="0">
      <selection activeCell="H18" sqref="H18"/>
    </sheetView>
  </sheetViews>
  <sheetFormatPr baseColWidth="10" defaultColWidth="8.83203125" defaultRowHeight="15"/>
  <cols>
    <col min="1" max="1" width="20.1640625" style="32" customWidth="1"/>
    <col min="2" max="2" width="13.6640625" style="32" hidden="1" customWidth="1"/>
    <col min="3" max="3" width="7.83203125" style="32" customWidth="1"/>
    <col min="4" max="4" width="7.1640625" style="32" customWidth="1"/>
    <col min="5" max="5" width="9.6640625" style="32" customWidth="1"/>
    <col min="6" max="8" width="13.1640625" style="32" customWidth="1"/>
    <col min="9" max="16384" width="8.83203125" style="32"/>
  </cols>
  <sheetData>
    <row r="1" spans="1:14" ht="44" customHeight="1">
      <c r="A1" s="33" t="s">
        <v>34</v>
      </c>
      <c r="B1" s="33"/>
      <c r="C1" s="33"/>
      <c r="D1" s="34"/>
      <c r="E1" s="35"/>
      <c r="F1" s="36"/>
      <c r="G1" s="36"/>
      <c r="H1" s="36"/>
      <c r="I1" s="36"/>
      <c r="J1" s="36"/>
      <c r="K1" s="36"/>
      <c r="L1" s="36"/>
      <c r="M1" s="36"/>
      <c r="N1" s="36"/>
    </row>
    <row r="2" spans="1:14" ht="44" customHeight="1">
      <c r="A2" s="37" t="s">
        <v>35</v>
      </c>
      <c r="B2" s="37" t="s">
        <v>36</v>
      </c>
      <c r="C2" s="37" t="s">
        <v>37</v>
      </c>
      <c r="D2" s="38" t="s">
        <v>38</v>
      </c>
      <c r="E2" s="39" t="s">
        <v>39</v>
      </c>
      <c r="F2" s="40">
        <v>34</v>
      </c>
      <c r="G2" s="40">
        <v>36</v>
      </c>
      <c r="H2" s="41">
        <v>38</v>
      </c>
      <c r="I2" s="42">
        <v>40</v>
      </c>
      <c r="J2" s="40">
        <v>42</v>
      </c>
      <c r="K2" s="41">
        <v>44</v>
      </c>
      <c r="L2" s="40">
        <v>46</v>
      </c>
      <c r="M2" s="40">
        <v>48</v>
      </c>
      <c r="N2" s="41">
        <v>50</v>
      </c>
    </row>
    <row r="3" spans="1:14" ht="44" customHeight="1">
      <c r="A3" s="43" t="s">
        <v>40</v>
      </c>
      <c r="B3" s="43" t="s">
        <v>41</v>
      </c>
      <c r="C3" s="44">
        <v>0.25</v>
      </c>
      <c r="D3" s="45"/>
      <c r="E3" s="46">
        <v>1</v>
      </c>
      <c r="F3" s="47">
        <v>17.75</v>
      </c>
      <c r="G3" s="47">
        <v>18.75</v>
      </c>
      <c r="H3" s="47">
        <v>19.75</v>
      </c>
      <c r="I3" s="48">
        <v>20.75</v>
      </c>
      <c r="J3" s="47">
        <v>21.75</v>
      </c>
      <c r="K3" s="47">
        <v>22.75</v>
      </c>
      <c r="L3" s="47">
        <v>23.75</v>
      </c>
      <c r="M3" s="47">
        <v>24.75</v>
      </c>
      <c r="N3" s="47">
        <v>25.75</v>
      </c>
    </row>
    <row r="4" spans="1:14" ht="17">
      <c r="A4" s="43" t="s">
        <v>42</v>
      </c>
      <c r="B4" s="43" t="s">
        <v>43</v>
      </c>
      <c r="C4" s="44">
        <v>0.25</v>
      </c>
      <c r="D4" s="45"/>
      <c r="E4" s="46">
        <v>1</v>
      </c>
      <c r="F4" s="47">
        <v>15.75</v>
      </c>
      <c r="G4" s="47">
        <v>16.75</v>
      </c>
      <c r="H4" s="47">
        <v>17.75</v>
      </c>
      <c r="I4" s="48">
        <v>18.75</v>
      </c>
      <c r="J4" s="47">
        <v>19.75</v>
      </c>
      <c r="K4" s="47">
        <v>20.75</v>
      </c>
      <c r="L4" s="47">
        <v>21.75</v>
      </c>
      <c r="M4" s="47">
        <v>22.75</v>
      </c>
      <c r="N4" s="47">
        <v>23.75</v>
      </c>
    </row>
    <row r="5" spans="1:14" ht="17">
      <c r="A5" s="49"/>
      <c r="B5" s="50"/>
      <c r="C5" s="51"/>
      <c r="D5" s="45" t="s">
        <v>44</v>
      </c>
      <c r="E5" s="46">
        <v>0.5</v>
      </c>
      <c r="F5" s="52">
        <f>G5-0.5</f>
        <v>31.25</v>
      </c>
      <c r="G5" s="52">
        <f>H5-0.5</f>
        <v>31.75</v>
      </c>
      <c r="H5" s="52">
        <f>I5-0.5</f>
        <v>32.25</v>
      </c>
      <c r="I5" s="48">
        <v>32.75</v>
      </c>
      <c r="J5" s="52">
        <f>I5+0.5</f>
        <v>33.25</v>
      </c>
      <c r="K5" s="52">
        <f t="shared" ref="K5:N9" si="0">J5+0.5</f>
        <v>33.75</v>
      </c>
      <c r="L5" s="52">
        <f t="shared" si="0"/>
        <v>34.25</v>
      </c>
      <c r="M5" s="52">
        <f t="shared" si="0"/>
        <v>34.75</v>
      </c>
      <c r="N5" s="52"/>
    </row>
    <row r="6" spans="1:14" ht="32">
      <c r="A6" s="53" t="s">
        <v>45</v>
      </c>
      <c r="B6" s="54" t="s">
        <v>46</v>
      </c>
      <c r="C6" s="55">
        <v>0.375</v>
      </c>
      <c r="D6" s="56" t="s">
        <v>47</v>
      </c>
      <c r="E6" s="46">
        <v>0.5</v>
      </c>
      <c r="F6" s="47"/>
      <c r="G6" s="52">
        <f>H6-0.5</f>
        <v>33.25</v>
      </c>
      <c r="H6" s="52">
        <f>I6-0.5</f>
        <v>33.75</v>
      </c>
      <c r="I6" s="48">
        <v>34.25</v>
      </c>
      <c r="J6" s="52">
        <f>I6+0.5</f>
        <v>34.75</v>
      </c>
      <c r="K6" s="52">
        <f t="shared" si="0"/>
        <v>35.25</v>
      </c>
      <c r="L6" s="52">
        <f t="shared" si="0"/>
        <v>35.75</v>
      </c>
      <c r="M6" s="52">
        <f t="shared" si="0"/>
        <v>36.25</v>
      </c>
      <c r="N6" s="52">
        <f t="shared" si="0"/>
        <v>36.75</v>
      </c>
    </row>
    <row r="7" spans="1:14" ht="17">
      <c r="A7" s="53"/>
      <c r="B7" s="54"/>
      <c r="C7" s="55"/>
      <c r="D7" s="45" t="s">
        <v>48</v>
      </c>
      <c r="E7" s="46">
        <v>0.5</v>
      </c>
      <c r="F7" s="47"/>
      <c r="G7" s="47"/>
      <c r="H7" s="52">
        <f>I7-0.5</f>
        <v>34.625</v>
      </c>
      <c r="I7" s="48">
        <v>35.125</v>
      </c>
      <c r="J7" s="52">
        <f>I7+0.5</f>
        <v>35.625</v>
      </c>
      <c r="K7" s="52">
        <f t="shared" si="0"/>
        <v>36.125</v>
      </c>
      <c r="L7" s="52">
        <f t="shared" si="0"/>
        <v>36.625</v>
      </c>
      <c r="M7" s="52">
        <f t="shared" si="0"/>
        <v>37.125</v>
      </c>
      <c r="N7" s="52">
        <f t="shared" si="0"/>
        <v>37.625</v>
      </c>
    </row>
    <row r="8" spans="1:14" ht="17">
      <c r="A8" s="57"/>
      <c r="B8" s="58"/>
      <c r="C8" s="59"/>
      <c r="D8" s="45" t="s">
        <v>49</v>
      </c>
      <c r="E8" s="46">
        <v>0.5</v>
      </c>
      <c r="F8" s="47"/>
      <c r="G8" s="47"/>
      <c r="H8" s="47"/>
      <c r="I8" s="48">
        <v>36.625</v>
      </c>
      <c r="J8" s="52">
        <f>I8+0.5</f>
        <v>37.125</v>
      </c>
      <c r="K8" s="52">
        <f t="shared" si="0"/>
        <v>37.625</v>
      </c>
      <c r="L8" s="52">
        <f t="shared" si="0"/>
        <v>38.125</v>
      </c>
      <c r="M8" s="52">
        <f t="shared" si="0"/>
        <v>38.625</v>
      </c>
      <c r="N8" s="52">
        <f t="shared" si="0"/>
        <v>39.125</v>
      </c>
    </row>
    <row r="9" spans="1:14" ht="17">
      <c r="A9" s="60" t="s">
        <v>50</v>
      </c>
      <c r="B9" s="60" t="s">
        <v>51</v>
      </c>
      <c r="C9" s="44">
        <v>0.375</v>
      </c>
      <c r="D9" s="45"/>
      <c r="E9" s="46">
        <v>0.5</v>
      </c>
      <c r="F9" s="61">
        <f>G9-0.5</f>
        <v>17</v>
      </c>
      <c r="G9" s="61">
        <f>H9-0.5</f>
        <v>17.5</v>
      </c>
      <c r="H9" s="61">
        <f>I9-0.5</f>
        <v>18</v>
      </c>
      <c r="I9" s="62">
        <v>18.5</v>
      </c>
      <c r="J9" s="61">
        <f>I9+0.5</f>
        <v>19</v>
      </c>
      <c r="K9" s="61">
        <f t="shared" si="0"/>
        <v>19.5</v>
      </c>
      <c r="L9" s="61">
        <f t="shared" si="0"/>
        <v>20</v>
      </c>
      <c r="M9" s="61">
        <f t="shared" si="0"/>
        <v>20.5</v>
      </c>
      <c r="N9" s="61">
        <f t="shared" si="0"/>
        <v>21</v>
      </c>
    </row>
    <row r="10" spans="1:14" ht="17">
      <c r="A10" s="63"/>
      <c r="B10" s="64"/>
      <c r="C10" s="65"/>
      <c r="D10" s="45" t="s">
        <v>44</v>
      </c>
      <c r="E10" s="46">
        <v>0.375</v>
      </c>
      <c r="F10" s="52">
        <f>G10-0.375</f>
        <v>26.875</v>
      </c>
      <c r="G10" s="52">
        <f>H10-0.375</f>
        <v>27.25</v>
      </c>
      <c r="H10" s="52">
        <f>I10-0.375</f>
        <v>27.625</v>
      </c>
      <c r="I10" s="48">
        <v>28</v>
      </c>
      <c r="J10" s="52">
        <f>I10+0.375</f>
        <v>28.375</v>
      </c>
      <c r="K10" s="52">
        <f t="shared" ref="K10:N13" si="1">J10+0.375</f>
        <v>28.75</v>
      </c>
      <c r="L10" s="52">
        <f t="shared" si="1"/>
        <v>29.125</v>
      </c>
      <c r="M10" s="52">
        <f t="shared" si="1"/>
        <v>29.5</v>
      </c>
      <c r="N10" s="47"/>
    </row>
    <row r="11" spans="1:14" ht="17">
      <c r="A11" s="66" t="s">
        <v>52</v>
      </c>
      <c r="B11" s="67" t="s">
        <v>53</v>
      </c>
      <c r="C11" s="68">
        <v>0.375</v>
      </c>
      <c r="D11" s="56" t="s">
        <v>47</v>
      </c>
      <c r="E11" s="46">
        <v>0.375</v>
      </c>
      <c r="F11" s="52"/>
      <c r="G11" s="52">
        <f>H11-0.375</f>
        <v>28</v>
      </c>
      <c r="H11" s="52">
        <f>I11-0.375</f>
        <v>28.375</v>
      </c>
      <c r="I11" s="48">
        <v>28.75</v>
      </c>
      <c r="J11" s="52">
        <f>I11+0.375</f>
        <v>29.125</v>
      </c>
      <c r="K11" s="52">
        <f t="shared" si="1"/>
        <v>29.5</v>
      </c>
      <c r="L11" s="52">
        <f t="shared" si="1"/>
        <v>29.875</v>
      </c>
      <c r="M11" s="52">
        <f t="shared" si="1"/>
        <v>30.25</v>
      </c>
      <c r="N11" s="52">
        <f t="shared" si="1"/>
        <v>30.625</v>
      </c>
    </row>
    <row r="12" spans="1:14" ht="17">
      <c r="A12" s="66"/>
      <c r="B12" s="67"/>
      <c r="C12" s="68"/>
      <c r="D12" s="45" t="s">
        <v>48</v>
      </c>
      <c r="E12" s="46">
        <v>0.375</v>
      </c>
      <c r="F12" s="47"/>
      <c r="G12" s="47"/>
      <c r="H12" s="52">
        <f>I12-0.375</f>
        <v>30.375</v>
      </c>
      <c r="I12" s="48">
        <v>30.75</v>
      </c>
      <c r="J12" s="52">
        <f>I12+0.375</f>
        <v>31.125</v>
      </c>
      <c r="K12" s="52">
        <f t="shared" si="1"/>
        <v>31.5</v>
      </c>
      <c r="L12" s="52">
        <f t="shared" si="1"/>
        <v>31.875</v>
      </c>
      <c r="M12" s="52">
        <f t="shared" si="1"/>
        <v>32.25</v>
      </c>
      <c r="N12" s="52">
        <f t="shared" si="1"/>
        <v>32.625</v>
      </c>
    </row>
    <row r="13" spans="1:14" ht="17">
      <c r="A13" s="69"/>
      <c r="B13" s="70"/>
      <c r="C13" s="71"/>
      <c r="D13" s="45" t="s">
        <v>49</v>
      </c>
      <c r="E13" s="46">
        <v>0.375</v>
      </c>
      <c r="F13" s="47"/>
      <c r="G13" s="47"/>
      <c r="H13" s="47"/>
      <c r="I13" s="48">
        <v>31.75</v>
      </c>
      <c r="J13" s="52">
        <f>I13+0.375</f>
        <v>32.125</v>
      </c>
      <c r="K13" s="52">
        <f t="shared" si="1"/>
        <v>32.5</v>
      </c>
      <c r="L13" s="52">
        <f t="shared" si="1"/>
        <v>32.875</v>
      </c>
      <c r="M13" s="52">
        <f t="shared" si="1"/>
        <v>33.25</v>
      </c>
      <c r="N13" s="52">
        <f t="shared" si="1"/>
        <v>33.625</v>
      </c>
    </row>
    <row r="14" spans="1:14" ht="17">
      <c r="A14" s="43" t="s">
        <v>54</v>
      </c>
      <c r="B14" s="43" t="s">
        <v>55</v>
      </c>
      <c r="C14" s="44">
        <v>0.25</v>
      </c>
      <c r="D14" s="45"/>
      <c r="E14" s="46">
        <v>0.625</v>
      </c>
      <c r="F14" s="47">
        <f>G14-5/8</f>
        <v>14.125</v>
      </c>
      <c r="G14" s="47">
        <f>H14-5/8</f>
        <v>14.75</v>
      </c>
      <c r="H14" s="47">
        <f>I14-5/8</f>
        <v>15.375</v>
      </c>
      <c r="I14" s="48">
        <v>16</v>
      </c>
      <c r="J14" s="47">
        <f>I14+5/8</f>
        <v>16.625</v>
      </c>
      <c r="K14" s="47">
        <f>J14+5/8</f>
        <v>17.25</v>
      </c>
      <c r="L14" s="47">
        <f>K14+5/8</f>
        <v>17.875</v>
      </c>
      <c r="M14" s="47">
        <f>L14+5/8</f>
        <v>18.5</v>
      </c>
      <c r="N14" s="47">
        <f>M14+5/8</f>
        <v>19.125</v>
      </c>
    </row>
    <row r="15" spans="1:14" ht="17">
      <c r="A15" s="72"/>
      <c r="B15" s="72"/>
      <c r="C15" s="73"/>
      <c r="D15" s="34"/>
      <c r="E15" s="35"/>
      <c r="F15" s="36"/>
      <c r="G15" s="36"/>
      <c r="H15" s="36"/>
      <c r="I15" s="36"/>
      <c r="J15" s="36"/>
      <c r="K15" s="36"/>
      <c r="L15" s="36"/>
      <c r="M15" s="36"/>
      <c r="N15" s="36"/>
    </row>
    <row r="16" spans="1:14" ht="17">
      <c r="A16" s="72"/>
      <c r="B16" s="72"/>
      <c r="C16" s="73"/>
      <c r="D16" s="34"/>
      <c r="E16" s="35"/>
      <c r="F16" s="36"/>
      <c r="G16" s="36"/>
      <c r="H16" s="36"/>
      <c r="I16" s="36"/>
      <c r="J16" s="36"/>
      <c r="K16" s="36"/>
      <c r="L16" s="36"/>
      <c r="M16" s="36"/>
      <c r="N1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A5C7-E368-3849-9C53-AB215258351E}">
  <dimension ref="A3:N16"/>
  <sheetViews>
    <sheetView tabSelected="1" workbookViewId="0">
      <selection activeCell="F20" sqref="F20"/>
    </sheetView>
  </sheetViews>
  <sheetFormatPr baseColWidth="10" defaultColWidth="8.83203125" defaultRowHeight="15"/>
  <cols>
    <col min="1" max="1" width="20.1640625" style="32" customWidth="1"/>
    <col min="2" max="2" width="13.6640625" style="32" hidden="1" customWidth="1"/>
    <col min="3" max="3" width="12.83203125" style="32" customWidth="1"/>
    <col min="4" max="4" width="7.1640625" style="32" customWidth="1"/>
    <col min="5" max="5" width="10.33203125" style="32" customWidth="1"/>
    <col min="6" max="8" width="13.1640625" style="32" customWidth="1"/>
    <col min="9" max="16384" width="8.83203125" style="32"/>
  </cols>
  <sheetData>
    <row r="3" spans="1:14" ht="17">
      <c r="A3" s="33" t="s">
        <v>56</v>
      </c>
      <c r="B3" s="33"/>
      <c r="C3" s="74"/>
      <c r="D3" s="75"/>
      <c r="E3" s="75"/>
      <c r="F3" s="36"/>
      <c r="G3" s="36"/>
      <c r="H3" s="36"/>
      <c r="I3" s="36"/>
      <c r="J3" s="36"/>
      <c r="K3" s="36"/>
      <c r="L3" s="36"/>
      <c r="M3" s="36"/>
      <c r="N3" s="36"/>
    </row>
    <row r="4" spans="1:14" ht="17">
      <c r="A4" s="37" t="s">
        <v>57</v>
      </c>
      <c r="B4" s="37" t="s">
        <v>36</v>
      </c>
      <c r="C4" s="76" t="s">
        <v>58</v>
      </c>
      <c r="D4" s="38"/>
      <c r="E4" s="77" t="s">
        <v>39</v>
      </c>
      <c r="F4" s="78">
        <v>27</v>
      </c>
      <c r="G4" s="78">
        <v>29</v>
      </c>
      <c r="H4" s="79">
        <v>31</v>
      </c>
      <c r="I4" s="80">
        <v>33</v>
      </c>
      <c r="J4" s="78">
        <v>35</v>
      </c>
      <c r="K4" s="79">
        <v>37</v>
      </c>
      <c r="L4" s="78">
        <v>39</v>
      </c>
      <c r="M4" s="78">
        <v>41</v>
      </c>
      <c r="N4" s="79">
        <v>43</v>
      </c>
    </row>
    <row r="5" spans="1:14" ht="17">
      <c r="A5" s="43" t="s">
        <v>59</v>
      </c>
      <c r="B5" s="43" t="s">
        <v>60</v>
      </c>
      <c r="C5" s="44">
        <v>0.25</v>
      </c>
      <c r="D5" s="81"/>
      <c r="E5" s="46">
        <v>1</v>
      </c>
      <c r="F5" s="82">
        <v>14.5</v>
      </c>
      <c r="G5" s="82">
        <v>15.5</v>
      </c>
      <c r="H5" s="82">
        <v>16.5</v>
      </c>
      <c r="I5" s="62">
        <v>17.5</v>
      </c>
      <c r="J5" s="82">
        <v>18.5</v>
      </c>
      <c r="K5" s="82">
        <v>19.5</v>
      </c>
      <c r="L5" s="82">
        <v>20.5</v>
      </c>
      <c r="M5" s="82">
        <v>21.5</v>
      </c>
      <c r="N5" s="82">
        <v>22.5</v>
      </c>
    </row>
    <row r="6" spans="1:14" ht="17">
      <c r="A6" s="43" t="s">
        <v>61</v>
      </c>
      <c r="B6" s="43" t="s">
        <v>62</v>
      </c>
      <c r="C6" s="44">
        <v>0.25</v>
      </c>
      <c r="D6" s="81"/>
      <c r="E6" s="46">
        <v>1</v>
      </c>
      <c r="F6" s="82">
        <f>G6-1</f>
        <v>18</v>
      </c>
      <c r="G6" s="82">
        <f>H6-1</f>
        <v>19</v>
      </c>
      <c r="H6" s="82">
        <f>I6-1</f>
        <v>20</v>
      </c>
      <c r="I6" s="62">
        <v>21</v>
      </c>
      <c r="J6" s="82">
        <f>I6+1</f>
        <v>22</v>
      </c>
      <c r="K6" s="82">
        <f t="shared" ref="K6:N6" si="0">J6+1</f>
        <v>23</v>
      </c>
      <c r="L6" s="82">
        <f t="shared" si="0"/>
        <v>24</v>
      </c>
      <c r="M6" s="82">
        <f t="shared" si="0"/>
        <v>25</v>
      </c>
      <c r="N6" s="82">
        <f t="shared" si="0"/>
        <v>26</v>
      </c>
    </row>
    <row r="7" spans="1:14" ht="17">
      <c r="A7" s="70" t="s">
        <v>63</v>
      </c>
      <c r="B7" s="70" t="s">
        <v>64</v>
      </c>
      <c r="C7" s="71">
        <v>0.25</v>
      </c>
      <c r="D7" s="81"/>
      <c r="E7" s="46">
        <v>0.625</v>
      </c>
      <c r="F7" s="83">
        <f>G7-0.625</f>
        <v>11.125</v>
      </c>
      <c r="G7" s="83">
        <f>H7-0.625</f>
        <v>11.75</v>
      </c>
      <c r="H7" s="83">
        <f>I7-0.625</f>
        <v>12.375</v>
      </c>
      <c r="I7" s="84">
        <v>13</v>
      </c>
      <c r="J7" s="83">
        <f>I7+0.625</f>
        <v>13.625</v>
      </c>
      <c r="K7" s="83">
        <f t="shared" ref="K7:N7" si="1">J7+0.625</f>
        <v>14.25</v>
      </c>
      <c r="L7" s="83">
        <f t="shared" si="1"/>
        <v>14.875</v>
      </c>
      <c r="M7" s="83">
        <f t="shared" si="1"/>
        <v>15.5</v>
      </c>
      <c r="N7" s="83">
        <f t="shared" si="1"/>
        <v>16.125</v>
      </c>
    </row>
    <row r="8" spans="1:14" ht="17">
      <c r="A8" s="60" t="s">
        <v>65</v>
      </c>
      <c r="B8" s="60" t="s">
        <v>66</v>
      </c>
      <c r="C8" s="44">
        <v>0.125</v>
      </c>
      <c r="D8" s="81"/>
      <c r="E8" s="46">
        <v>0.125</v>
      </c>
      <c r="F8" s="83">
        <v>7.125</v>
      </c>
      <c r="G8" s="83">
        <v>7.25</v>
      </c>
      <c r="H8" s="83">
        <v>7.375</v>
      </c>
      <c r="I8" s="84">
        <v>7.5</v>
      </c>
      <c r="J8" s="83">
        <v>7.625</v>
      </c>
      <c r="K8" s="83">
        <v>7.75</v>
      </c>
      <c r="L8" s="83">
        <v>7.875</v>
      </c>
      <c r="M8" s="83">
        <v>8</v>
      </c>
      <c r="N8" s="83">
        <v>8.125</v>
      </c>
    </row>
    <row r="9" spans="1:14" ht="17">
      <c r="A9" s="64" t="s">
        <v>67</v>
      </c>
      <c r="B9" s="64" t="s">
        <v>68</v>
      </c>
      <c r="C9" s="65">
        <v>0.25</v>
      </c>
      <c r="D9" s="81"/>
      <c r="E9" s="46">
        <v>0.375</v>
      </c>
      <c r="F9" s="82">
        <f>G9-0.375</f>
        <v>9.375</v>
      </c>
      <c r="G9" s="82">
        <f>H9-3/8</f>
        <v>9.75</v>
      </c>
      <c r="H9" s="82">
        <f>I9-3/8</f>
        <v>10.125</v>
      </c>
      <c r="I9" s="62">
        <v>10.5</v>
      </c>
      <c r="J9" s="82">
        <f>I9+0.375</f>
        <v>10.875</v>
      </c>
      <c r="K9" s="82">
        <f t="shared" ref="K9:N10" si="2">J9+0.375</f>
        <v>11.25</v>
      </c>
      <c r="L9" s="82">
        <f t="shared" si="2"/>
        <v>11.625</v>
      </c>
      <c r="M9" s="82">
        <f t="shared" si="2"/>
        <v>12</v>
      </c>
      <c r="N9" s="82">
        <f t="shared" si="2"/>
        <v>12.375</v>
      </c>
    </row>
    <row r="10" spans="1:14" ht="17">
      <c r="A10" s="60" t="s">
        <v>69</v>
      </c>
      <c r="B10" s="60" t="s">
        <v>70</v>
      </c>
      <c r="C10" s="44">
        <v>0.25</v>
      </c>
      <c r="D10" s="81"/>
      <c r="E10" s="46">
        <v>0.375</v>
      </c>
      <c r="F10" s="82">
        <f>G10-0.375</f>
        <v>14.875</v>
      </c>
      <c r="G10" s="82">
        <f>H10-3/8</f>
        <v>15.25</v>
      </c>
      <c r="H10" s="82">
        <f>I10-3/8</f>
        <v>15.625</v>
      </c>
      <c r="I10" s="62">
        <v>16</v>
      </c>
      <c r="J10" s="82">
        <f>I10+0.375</f>
        <v>16.375</v>
      </c>
      <c r="K10" s="82">
        <f t="shared" si="2"/>
        <v>16.75</v>
      </c>
      <c r="L10" s="82">
        <f t="shared" si="2"/>
        <v>17.125</v>
      </c>
      <c r="M10" s="82">
        <f t="shared" si="2"/>
        <v>17.5</v>
      </c>
      <c r="N10" s="82">
        <f t="shared" si="2"/>
        <v>17.875</v>
      </c>
    </row>
    <row r="11" spans="1:14" ht="17">
      <c r="A11" s="85"/>
      <c r="B11" s="86"/>
      <c r="C11" s="87"/>
      <c r="D11" s="88" t="s">
        <v>44</v>
      </c>
      <c r="E11" s="89"/>
      <c r="F11" s="90">
        <v>33</v>
      </c>
      <c r="G11" s="91"/>
      <c r="H11" s="91"/>
      <c r="I11" s="91"/>
      <c r="J11" s="91"/>
      <c r="K11" s="91"/>
      <c r="L11" s="91"/>
      <c r="M11" s="91"/>
      <c r="N11" s="92"/>
    </row>
    <row r="12" spans="1:14" ht="16">
      <c r="A12" s="93" t="s">
        <v>71</v>
      </c>
      <c r="B12" s="94" t="s">
        <v>72</v>
      </c>
      <c r="C12" s="95"/>
      <c r="D12" s="88" t="s">
        <v>47</v>
      </c>
      <c r="E12" s="89"/>
      <c r="F12" s="90">
        <v>35</v>
      </c>
      <c r="G12" s="96"/>
      <c r="H12" s="96"/>
      <c r="I12" s="96"/>
      <c r="J12" s="96"/>
      <c r="K12" s="96"/>
      <c r="L12" s="96"/>
      <c r="M12" s="96"/>
      <c r="N12" s="97"/>
    </row>
    <row r="13" spans="1:14" ht="16">
      <c r="A13" s="93"/>
      <c r="B13" s="94"/>
      <c r="C13" s="95"/>
      <c r="D13" s="88" t="s">
        <v>48</v>
      </c>
      <c r="E13" s="89"/>
      <c r="F13" s="90">
        <v>37</v>
      </c>
      <c r="G13" s="96"/>
      <c r="H13" s="96"/>
      <c r="I13" s="96"/>
      <c r="J13" s="96"/>
      <c r="K13" s="96"/>
      <c r="L13" s="96"/>
      <c r="M13" s="96"/>
      <c r="N13" s="97"/>
    </row>
    <row r="14" spans="1:14" ht="16">
      <c r="A14" s="98"/>
      <c r="B14" s="99"/>
      <c r="C14" s="100"/>
      <c r="D14" s="88" t="s">
        <v>49</v>
      </c>
      <c r="E14" s="89"/>
      <c r="F14" s="90">
        <v>39</v>
      </c>
      <c r="G14" s="96"/>
      <c r="H14" s="96"/>
      <c r="I14" s="96"/>
      <c r="J14" s="96"/>
      <c r="K14" s="96"/>
      <c r="L14" s="96"/>
      <c r="M14" s="96"/>
      <c r="N14" s="97"/>
    </row>
    <row r="16" spans="1:14">
      <c r="C16" s="101">
        <v>43621</v>
      </c>
      <c r="D16" s="10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Modern Jacket</vt:lpstr>
      <vt:lpstr>Modern Pant</vt:lpstr>
      <vt:lpstr>Slim Jacket</vt:lpstr>
      <vt:lpstr>Slim Pant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Foley</dc:creator>
  <cp:lastModifiedBy>Jeanne Foley</cp:lastModifiedBy>
  <dcterms:created xsi:type="dcterms:W3CDTF">2019-08-02T19:16:18Z</dcterms:created>
  <dcterms:modified xsi:type="dcterms:W3CDTF">2019-08-02T19:19:46Z</dcterms:modified>
</cp:coreProperties>
</file>