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<sst xmlns="http://schemas.openxmlformats.org/spreadsheetml/2006/main" count="76" uniqueCount="30">
  <si>
    <t xml:space="preserve">Calculations have an assumption of padding=same built in.  With padding=valid, params would be the same, but MACs and Ops would decrease</t>
  </si>
  <si>
    <t xml:space="preserve">We're neglecting the ops that constitute the activation function (ReLU) and Max-pooling.</t>
  </si>
  <si>
    <r>
      <rPr>
        <sz val="12"/>
        <color rgb="FF000000"/>
        <rFont val="Calibri"/>
        <family val="2"/>
        <charset val="1"/>
      </rPr>
      <t xml:space="preserve">Values in </t>
    </r>
    <r>
      <rPr>
        <b val="true"/>
        <sz val="12"/>
        <color rgb="FF0070C0"/>
        <rFont val="Calibri (Body)"/>
        <family val="0"/>
        <charset val="1"/>
      </rPr>
      <t xml:space="preserve">blue</t>
    </r>
    <r>
      <rPr>
        <sz val="12"/>
        <color rgb="FF000000"/>
        <rFont val="Calibri"/>
        <family val="2"/>
        <charset val="1"/>
      </rPr>
      <t xml:space="preserve"> are configurable</t>
    </r>
  </si>
  <si>
    <t xml:space="preserve">Model 1 (Standard Convolutions)</t>
  </si>
  <si>
    <t xml:space="preserve">Layer Type</t>
  </si>
  <si>
    <t xml:space="preserve">Kernel Size X</t>
  </si>
  <si>
    <t xml:space="preserve">Kernel Size Y</t>
  </si>
  <si>
    <t xml:space="preserve">Output Size Z(# Units)</t>
  </si>
  <si>
    <t xml:space="preserve">Stride x</t>
  </si>
  <si>
    <t xml:space="preserve">Stride y</t>
  </si>
  <si>
    <t xml:space="preserve">Input Size X</t>
  </si>
  <si>
    <t xml:space="preserve">Input Size Y</t>
  </si>
  <si>
    <t xml:space="preserve">Inputs Size Z (# Units)</t>
  </si>
  <si>
    <t xml:space="preserve">Output Size X</t>
  </si>
  <si>
    <t xml:space="preserve">Output Size Y</t>
  </si>
  <si>
    <t xml:space="preserve">Params</t>
  </si>
  <si>
    <t xml:space="preserve">MACs</t>
  </si>
  <si>
    <t xml:space="preserve">Ops</t>
  </si>
  <si>
    <t xml:space="preserve">Input</t>
  </si>
  <si>
    <t xml:space="preserve">Conv2D</t>
  </si>
  <si>
    <t xml:space="preserve">Batch Norm</t>
  </si>
  <si>
    <t xml:space="preserve">MaxPooling</t>
  </si>
  <si>
    <t xml:space="preserve">Num Units is not configurable because it operates per input feature map</t>
  </si>
  <si>
    <t xml:space="preserve">Flatten</t>
  </si>
  <si>
    <t xml:space="preserve">Dense (FC)</t>
  </si>
  <si>
    <t xml:space="preserve">Total</t>
  </si>
  <si>
    <t xml:space="preserve">Model 2 (Depthwise-Separable Convolutions)</t>
  </si>
  <si>
    <t xml:space="preserve">DepthwiseConv2D</t>
  </si>
  <si>
    <t xml:space="preserve">Summary:</t>
  </si>
  <si>
    <t xml:space="preserve">Notice that while the total parameter counts are similar for the two models, because the FC layer near the end dominates the parameter footprint, the depthwise-separable (DS) model is half as heavy on MACs as the standard conv model.  You can also see that the parameter counts on the DS-Conv layers are much lower than their corresponding standard convolutional layers.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</si>
</sst>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(* #,##0.00_);_(* \(#,##0.00\);_(* \-??_);_(@_)"/>
    <numFmt numFmtId="166" formatCode="_(* #,##0_);_(* \(#,##0\);_(* \-??_);_(@_)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70C0"/>
      <name val="Calibri (Body)"/>
      <family val="0"/>
      <charset val="1"/>
    </font>
    <font>
      <b val="true"/>
      <sz val="12"/>
      <color rgb="FF000000"/>
      <name val="Calibri"/>
      <family val="2"/>
      <charset val="1"/>
    </font>
    <font>
      <sz val="12"/>
      <color rgb="FF0070C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6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P1048576"/>
  <sheetViews>
    <sheetView showFormulas="false" showGridLines="true" showRowColHeaders="true" showZeros="true" rightToLeft="false" tabSelected="true" showOutlineSymbols="true" defaultGridColor="true" view="normal" topLeftCell="A6" colorId="64" zoomScale="110" zoomScaleNormal="110" zoomScalePageLayoutView="100" workbookViewId="0">
      <selection pane="topLeft" activeCell="M25" activeCellId="0" sqref="M25"/>
    </sheetView>
  </sheetViews>
  <sheetFormatPr defaultColWidth="10.51171875" defaultRowHeight="15.75" zeroHeight="false" outlineLevelRow="0" outlineLevelCol="0"/>
  <cols>
    <col collapsed="false" customWidth="true" hidden="false" outlineLevel="0" max="2" min="2" style="0" width="19.83"/>
    <col collapsed="false" customWidth="true" hidden="false" outlineLevel="0" max="3" min="3" style="0" width="3.5"/>
    <col collapsed="false" customWidth="true" hidden="false" outlineLevel="0" max="4" min="4" style="0" width="4.16"/>
    <col collapsed="false" customWidth="true" hidden="false" outlineLevel="0" max="8" min="5" style="0" width="6"/>
    <col collapsed="false" customWidth="true" hidden="false" outlineLevel="0" max="9" min="9" style="0" width="5.5"/>
    <col collapsed="false" customWidth="true" hidden="false" outlineLevel="0" max="10" min="10" style="0" width="6.16"/>
    <col collapsed="false" customWidth="true" hidden="false" outlineLevel="0" max="11" min="11" style="0" width="4.16"/>
    <col collapsed="false" customWidth="true" hidden="false" outlineLevel="0" max="12" min="12" style="0" width="6"/>
    <col collapsed="false" customWidth="true" hidden="false" outlineLevel="0" max="13" min="13" style="0" width="12.66"/>
    <col collapsed="false" customWidth="true" hidden="false" outlineLevel="0" max="14" min="14" style="0" width="12.5"/>
    <col collapsed="false" customWidth="true" hidden="false" outlineLevel="0" max="15" min="15" style="0" width="12.33"/>
    <col collapsed="false" customWidth="true" hidden="false" outlineLevel="0" max="16" min="16" style="0" width="28.5"/>
  </cols>
  <sheetData>
    <row r="3" customFormat="false" ht="15.75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customFormat="false" ht="15.75" hidden="false" customHeight="fals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customFormat="false" ht="15.75" hidden="false" customHeight="false" outlineLevel="0" collapsed="false">
      <c r="A5" s="1" t="s">
        <v>0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customFormat="false" ht="15.75" hidden="false" customHeight="false" outlineLevel="0" collapsed="false">
      <c r="A6" s="1" t="s">
        <v>1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customFormat="false" ht="15.75" hidden="false" customHeight="false" outlineLevel="0" collapsed="false">
      <c r="A7" s="1" t="s">
        <v>2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customFormat="false" ht="15.7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customFormat="false" ht="15.75" hidden="false" customHeight="false" outlineLevel="0" collapsed="false">
      <c r="B9" s="2" t="s">
        <v>3</v>
      </c>
      <c r="C9" s="2"/>
      <c r="D9" s="2"/>
      <c r="E9" s="2"/>
    </row>
    <row r="10" customFormat="false" ht="106.5" hidden="false" customHeight="false" outlineLevel="0" collapsed="false">
      <c r="B10" s="3" t="s">
        <v>4</v>
      </c>
      <c r="C10" s="3" t="s">
        <v>5</v>
      </c>
      <c r="D10" s="3" t="s">
        <v>6</v>
      </c>
      <c r="E10" s="3" t="s">
        <v>7</v>
      </c>
      <c r="F10" s="3" t="s">
        <v>8</v>
      </c>
      <c r="G10" s="3" t="s">
        <v>9</v>
      </c>
      <c r="H10" s="3" t="s">
        <v>10</v>
      </c>
      <c r="I10" s="3" t="s">
        <v>11</v>
      </c>
      <c r="J10" s="3" t="s">
        <v>12</v>
      </c>
      <c r="K10" s="3" t="s">
        <v>13</v>
      </c>
      <c r="L10" s="3" t="s">
        <v>14</v>
      </c>
      <c r="M10" s="3" t="s">
        <v>15</v>
      </c>
      <c r="N10" s="3" t="s">
        <v>16</v>
      </c>
      <c r="O10" s="3" t="s">
        <v>17</v>
      </c>
    </row>
    <row r="11" customFormat="false" ht="15.75" hidden="false" customHeight="false" outlineLevel="0" collapsed="false">
      <c r="B11" s="4" t="s">
        <v>18</v>
      </c>
      <c r="C11" s="5" t="n">
        <v>32</v>
      </c>
      <c r="D11" s="5" t="n">
        <v>32</v>
      </c>
      <c r="E11" s="5" t="n">
        <v>3</v>
      </c>
      <c r="F11" s="4"/>
      <c r="G11" s="4"/>
      <c r="H11" s="4"/>
      <c r="I11" s="4"/>
      <c r="J11" s="4"/>
      <c r="K11" s="4" t="n">
        <v>32</v>
      </c>
      <c r="L11" s="4" t="n">
        <v>32</v>
      </c>
      <c r="M11" s="4" t="n">
        <v>0</v>
      </c>
      <c r="N11" s="4" t="n">
        <v>0</v>
      </c>
      <c r="O11" s="4" t="n">
        <v>0</v>
      </c>
    </row>
    <row r="12" customFormat="false" ht="15" hidden="false" customHeight="false" outlineLevel="0" collapsed="false">
      <c r="A12" s="0" t="n">
        <v>32</v>
      </c>
      <c r="B12" s="4" t="s">
        <v>19</v>
      </c>
      <c r="C12" s="5" t="n">
        <v>3</v>
      </c>
      <c r="D12" s="5" t="n">
        <v>3</v>
      </c>
      <c r="E12" s="5" t="n">
        <v>32</v>
      </c>
      <c r="F12" s="5" t="n">
        <v>2</v>
      </c>
      <c r="G12" s="5" t="n">
        <v>2</v>
      </c>
      <c r="H12" s="4" t="n">
        <f aca="false">K11</f>
        <v>32</v>
      </c>
      <c r="I12" s="4" t="n">
        <f aca="false">L11</f>
        <v>32</v>
      </c>
      <c r="J12" s="4" t="n">
        <f aca="false">E11</f>
        <v>3</v>
      </c>
      <c r="K12" s="4" t="n">
        <f aca="false">H12/F12</f>
        <v>16</v>
      </c>
      <c r="L12" s="4" t="n">
        <f aca="false">I12/G12</f>
        <v>16</v>
      </c>
      <c r="M12" s="6" t="n">
        <f aca="false">E12*C12*D12*J12+E12</f>
        <v>896</v>
      </c>
      <c r="N12" s="6" t="n">
        <f aca="false">E12*K12*L12*C12*D12*J12</f>
        <v>221184</v>
      </c>
      <c r="O12" s="7" t="n">
        <f aca="false">2*N12+E12*K12*L12</f>
        <v>450560</v>
      </c>
    </row>
    <row r="13" customFormat="false" ht="15" hidden="false" customHeight="false" outlineLevel="0" collapsed="false">
      <c r="B13" s="4" t="s">
        <v>20</v>
      </c>
      <c r="C13" s="5" t="n">
        <v>3</v>
      </c>
      <c r="D13" s="5" t="n">
        <v>3</v>
      </c>
      <c r="E13" s="5" t="n">
        <v>32</v>
      </c>
      <c r="F13" s="5" t="n">
        <v>2</v>
      </c>
      <c r="G13" s="5" t="n">
        <v>2</v>
      </c>
      <c r="H13" s="4" t="n">
        <v>32</v>
      </c>
      <c r="I13" s="4" t="n">
        <v>32</v>
      </c>
      <c r="J13" s="4" t="n">
        <v>3</v>
      </c>
      <c r="K13" s="4" t="n">
        <f aca="false">H13/F13</f>
        <v>16</v>
      </c>
      <c r="L13" s="4" t="n">
        <f aca="false">I13/G13</f>
        <v>16</v>
      </c>
      <c r="M13" s="6" t="n">
        <f aca="false">E13*4</f>
        <v>128</v>
      </c>
      <c r="N13" s="6" t="n">
        <f aca="false">E13*K13*L13*C13*D13*J13</f>
        <v>221184</v>
      </c>
      <c r="O13" s="7"/>
    </row>
    <row r="14" customFormat="false" ht="15" hidden="false" customHeight="false" outlineLevel="0" collapsed="false">
      <c r="A14" s="0" t="n">
        <v>64</v>
      </c>
      <c r="B14" s="4" t="s">
        <v>19</v>
      </c>
      <c r="C14" s="5" t="n">
        <v>3</v>
      </c>
      <c r="D14" s="5" t="n">
        <v>3</v>
      </c>
      <c r="E14" s="5" t="n">
        <v>64</v>
      </c>
      <c r="F14" s="5" t="n">
        <v>2</v>
      </c>
      <c r="G14" s="5" t="n">
        <v>2</v>
      </c>
      <c r="H14" s="4" t="n">
        <f aca="false">K12</f>
        <v>16</v>
      </c>
      <c r="I14" s="4" t="n">
        <f aca="false">L12</f>
        <v>16</v>
      </c>
      <c r="J14" s="4" t="n">
        <f aca="false">E13</f>
        <v>32</v>
      </c>
      <c r="K14" s="4" t="n">
        <f aca="false">H14/F14</f>
        <v>8</v>
      </c>
      <c r="L14" s="4" t="n">
        <f aca="false">I14/G14</f>
        <v>8</v>
      </c>
      <c r="M14" s="6" t="n">
        <f aca="false">E14*C14*D14*J14+E14</f>
        <v>18496</v>
      </c>
      <c r="N14" s="6" t="n">
        <f aca="false">E14*K14*L14*C14*D14*J14</f>
        <v>1179648</v>
      </c>
      <c r="O14" s="7" t="n">
        <f aca="false">2*N14+E14*K14*L14</f>
        <v>2363392</v>
      </c>
    </row>
    <row r="15" customFormat="false" ht="15" hidden="false" customHeight="false" outlineLevel="0" collapsed="false">
      <c r="B15" s="4" t="s">
        <v>20</v>
      </c>
      <c r="C15" s="5" t="n">
        <v>3</v>
      </c>
      <c r="D15" s="5" t="n">
        <v>3</v>
      </c>
      <c r="E15" s="5" t="n">
        <v>64</v>
      </c>
      <c r="F15" s="5" t="n">
        <v>2</v>
      </c>
      <c r="G15" s="5" t="n">
        <v>2</v>
      </c>
      <c r="H15" s="4" t="n">
        <v>16</v>
      </c>
      <c r="I15" s="4" t="n">
        <v>16</v>
      </c>
      <c r="J15" s="4" t="n">
        <v>32</v>
      </c>
      <c r="K15" s="4" t="n">
        <f aca="false">H15/F15</f>
        <v>8</v>
      </c>
      <c r="L15" s="4" t="n">
        <f aca="false">I15/G15</f>
        <v>8</v>
      </c>
      <c r="M15" s="6" t="n">
        <f aca="false">E15*4</f>
        <v>256</v>
      </c>
      <c r="N15" s="6" t="n">
        <f aca="false">E15*K15*L15*C15*D15*J15</f>
        <v>1179648</v>
      </c>
      <c r="O15" s="7"/>
    </row>
    <row r="16" customFormat="false" ht="15" hidden="false" customHeight="false" outlineLevel="0" collapsed="false">
      <c r="A16" s="0" t="n">
        <v>128</v>
      </c>
      <c r="B16" s="4" t="s">
        <v>19</v>
      </c>
      <c r="C16" s="5" t="n">
        <v>3</v>
      </c>
      <c r="D16" s="5" t="n">
        <v>3</v>
      </c>
      <c r="E16" s="5" t="n">
        <v>128</v>
      </c>
      <c r="F16" s="5" t="n">
        <v>1</v>
      </c>
      <c r="G16" s="5" t="n">
        <v>1</v>
      </c>
      <c r="H16" s="4" t="n">
        <f aca="false">K14</f>
        <v>8</v>
      </c>
      <c r="I16" s="4" t="n">
        <f aca="false">L14</f>
        <v>8</v>
      </c>
      <c r="J16" s="4" t="n">
        <f aca="false">E15</f>
        <v>64</v>
      </c>
      <c r="K16" s="4" t="n">
        <f aca="false">H16/F16</f>
        <v>8</v>
      </c>
      <c r="L16" s="4" t="n">
        <f aca="false">I16/G16</f>
        <v>8</v>
      </c>
      <c r="M16" s="6" t="n">
        <f aca="false">E16*C16*D16*J16+E16</f>
        <v>73856</v>
      </c>
      <c r="N16" s="6" t="n">
        <f aca="false">E16*K16*L16*C16*D16*J16</f>
        <v>4718592</v>
      </c>
      <c r="O16" s="7" t="n">
        <f aca="false">2*N16+E16*K16*L16</f>
        <v>9445376</v>
      </c>
    </row>
    <row r="17" customFormat="false" ht="15" hidden="false" customHeight="false" outlineLevel="0" collapsed="false">
      <c r="B17" s="4" t="s">
        <v>20</v>
      </c>
      <c r="C17" s="5" t="n">
        <v>3</v>
      </c>
      <c r="D17" s="5" t="n">
        <v>3</v>
      </c>
      <c r="E17" s="5" t="n">
        <v>128</v>
      </c>
      <c r="F17" s="5" t="n">
        <v>1</v>
      </c>
      <c r="G17" s="5" t="n">
        <v>1</v>
      </c>
      <c r="H17" s="4" t="n">
        <v>8</v>
      </c>
      <c r="I17" s="4" t="n">
        <v>8</v>
      </c>
      <c r="J17" s="4" t="n">
        <v>64</v>
      </c>
      <c r="K17" s="4" t="n">
        <f aca="false">H17/F17</f>
        <v>8</v>
      </c>
      <c r="L17" s="4" t="n">
        <f aca="false">I17/G17</f>
        <v>8</v>
      </c>
      <c r="M17" s="6" t="n">
        <f aca="false">E17*4</f>
        <v>512</v>
      </c>
      <c r="N17" s="6" t="n">
        <f aca="false">E17*K17*L17*C17*D17*J17</f>
        <v>4718592</v>
      </c>
      <c r="O17" s="7"/>
    </row>
    <row r="18" customFormat="false" ht="15" hidden="false" customHeight="false" outlineLevel="0" collapsed="false">
      <c r="A18" s="0" t="n">
        <v>128</v>
      </c>
      <c r="B18" s="4" t="s">
        <v>19</v>
      </c>
      <c r="C18" s="5" t="n">
        <v>3</v>
      </c>
      <c r="D18" s="5" t="n">
        <v>3</v>
      </c>
      <c r="E18" s="5" t="n">
        <v>128</v>
      </c>
      <c r="F18" s="5" t="n">
        <v>1</v>
      </c>
      <c r="G18" s="5" t="n">
        <v>1</v>
      </c>
      <c r="H18" s="4" t="n">
        <f aca="false">K16</f>
        <v>8</v>
      </c>
      <c r="I18" s="4" t="n">
        <f aca="false">L16</f>
        <v>8</v>
      </c>
      <c r="J18" s="4" t="n">
        <f aca="false">E17</f>
        <v>128</v>
      </c>
      <c r="K18" s="4" t="n">
        <f aca="false">H18/F18</f>
        <v>8</v>
      </c>
      <c r="L18" s="4" t="n">
        <f aca="false">I18/G18</f>
        <v>8</v>
      </c>
      <c r="M18" s="6" t="n">
        <f aca="false">E18*C18*D18*J18+E18</f>
        <v>147584</v>
      </c>
      <c r="N18" s="6" t="n">
        <f aca="false">E18*K18*L18*C18*D18*J18</f>
        <v>9437184</v>
      </c>
      <c r="O18" s="7" t="n">
        <f aca="false">2*N18+E18*K18*L18</f>
        <v>18882560</v>
      </c>
    </row>
    <row r="19" customFormat="false" ht="15" hidden="false" customHeight="false" outlineLevel="0" collapsed="false">
      <c r="B19" s="4" t="s">
        <v>20</v>
      </c>
      <c r="C19" s="5" t="n">
        <v>3</v>
      </c>
      <c r="D19" s="5" t="n">
        <v>3</v>
      </c>
      <c r="E19" s="5" t="n">
        <v>128</v>
      </c>
      <c r="F19" s="5" t="n">
        <v>1</v>
      </c>
      <c r="G19" s="5" t="n">
        <v>1</v>
      </c>
      <c r="H19" s="4" t="n">
        <v>8</v>
      </c>
      <c r="I19" s="4" t="n">
        <v>8</v>
      </c>
      <c r="J19" s="4" t="n">
        <v>128</v>
      </c>
      <c r="K19" s="4" t="n">
        <f aca="false">H19/F19</f>
        <v>8</v>
      </c>
      <c r="L19" s="4" t="n">
        <f aca="false">I19/G19</f>
        <v>8</v>
      </c>
      <c r="M19" s="6" t="n">
        <f aca="false">E19*4</f>
        <v>512</v>
      </c>
      <c r="N19" s="6" t="n">
        <f aca="false">E19*K19*L19*C19*D19*J19</f>
        <v>9437184</v>
      </c>
      <c r="O19" s="7"/>
    </row>
    <row r="20" customFormat="false" ht="15" hidden="false" customHeight="false" outlineLevel="0" collapsed="false">
      <c r="A20" s="0" t="n">
        <v>128</v>
      </c>
      <c r="B20" s="4" t="s">
        <v>19</v>
      </c>
      <c r="C20" s="5" t="n">
        <v>3</v>
      </c>
      <c r="D20" s="5" t="n">
        <v>3</v>
      </c>
      <c r="E20" s="5" t="n">
        <v>128</v>
      </c>
      <c r="F20" s="5" t="n">
        <v>1</v>
      </c>
      <c r="G20" s="5" t="n">
        <v>1</v>
      </c>
      <c r="H20" s="4" t="n">
        <f aca="false">K18</f>
        <v>8</v>
      </c>
      <c r="I20" s="4" t="n">
        <f aca="false">L18</f>
        <v>8</v>
      </c>
      <c r="J20" s="4" t="n">
        <f aca="false">E19</f>
        <v>128</v>
      </c>
      <c r="K20" s="4" t="n">
        <f aca="false">H20/F20</f>
        <v>8</v>
      </c>
      <c r="L20" s="4" t="n">
        <f aca="false">I20/G20</f>
        <v>8</v>
      </c>
      <c r="M20" s="6" t="n">
        <f aca="false">E20*C20*D20*J20+E20</f>
        <v>147584</v>
      </c>
      <c r="N20" s="6" t="n">
        <f aca="false">E20*K20*L20*C20*D20*J20</f>
        <v>9437184</v>
      </c>
      <c r="O20" s="7" t="n">
        <f aca="false">2*N20+E20*K20*L20</f>
        <v>18882560</v>
      </c>
    </row>
    <row r="21" customFormat="false" ht="15" hidden="false" customHeight="false" outlineLevel="0" collapsed="false">
      <c r="B21" s="4" t="s">
        <v>20</v>
      </c>
      <c r="C21" s="5" t="n">
        <v>3</v>
      </c>
      <c r="D21" s="5" t="n">
        <v>3</v>
      </c>
      <c r="E21" s="5" t="n">
        <v>128</v>
      </c>
      <c r="F21" s="5" t="n">
        <v>1</v>
      </c>
      <c r="G21" s="5" t="n">
        <v>1</v>
      </c>
      <c r="H21" s="4" t="n">
        <v>8</v>
      </c>
      <c r="I21" s="4" t="n">
        <v>8</v>
      </c>
      <c r="J21" s="4" t="n">
        <v>128</v>
      </c>
      <c r="K21" s="4" t="n">
        <f aca="false">H21/F21</f>
        <v>8</v>
      </c>
      <c r="L21" s="4" t="n">
        <f aca="false">I21/G21</f>
        <v>8</v>
      </c>
      <c r="M21" s="6" t="n">
        <f aca="false">E21*4</f>
        <v>512</v>
      </c>
      <c r="N21" s="6" t="n">
        <f aca="false">E21*K21*L21*C21*D21*J21</f>
        <v>9437184</v>
      </c>
      <c r="O21" s="7"/>
    </row>
    <row r="22" customFormat="false" ht="15" hidden="false" customHeight="false" outlineLevel="0" collapsed="false">
      <c r="A22" s="0" t="n">
        <v>128</v>
      </c>
      <c r="B22" s="4" t="s">
        <v>19</v>
      </c>
      <c r="C22" s="5" t="n">
        <v>3</v>
      </c>
      <c r="D22" s="5" t="n">
        <v>3</v>
      </c>
      <c r="E22" s="5" t="n">
        <v>128</v>
      </c>
      <c r="F22" s="5" t="n">
        <v>1</v>
      </c>
      <c r="G22" s="5" t="n">
        <v>1</v>
      </c>
      <c r="H22" s="4" t="n">
        <f aca="false">K20</f>
        <v>8</v>
      </c>
      <c r="I22" s="4" t="n">
        <f aca="false">L20</f>
        <v>8</v>
      </c>
      <c r="J22" s="4" t="n">
        <f aca="false">E21</f>
        <v>128</v>
      </c>
      <c r="K22" s="4" t="n">
        <f aca="false">H22/F22</f>
        <v>8</v>
      </c>
      <c r="L22" s="4" t="n">
        <f aca="false">I22/G22</f>
        <v>8</v>
      </c>
      <c r="M22" s="6" t="n">
        <f aca="false">E22*C22*D22*J22+E22</f>
        <v>147584</v>
      </c>
      <c r="N22" s="6" t="n">
        <f aca="false">E22*K22*L22*C22*D22*J22</f>
        <v>9437184</v>
      </c>
      <c r="O22" s="7" t="n">
        <f aca="false">2*N22+E22*K22*L22</f>
        <v>18882560</v>
      </c>
    </row>
    <row r="23" customFormat="false" ht="15" hidden="false" customHeight="false" outlineLevel="0" collapsed="false">
      <c r="B23" s="4" t="s">
        <v>20</v>
      </c>
      <c r="C23" s="5" t="n">
        <v>3</v>
      </c>
      <c r="D23" s="5" t="n">
        <v>3</v>
      </c>
      <c r="E23" s="5" t="n">
        <v>128</v>
      </c>
      <c r="F23" s="5" t="n">
        <v>1</v>
      </c>
      <c r="G23" s="5" t="n">
        <v>1</v>
      </c>
      <c r="H23" s="4" t="n">
        <v>8</v>
      </c>
      <c r="I23" s="4" t="n">
        <v>8</v>
      </c>
      <c r="J23" s="4" t="n">
        <v>128</v>
      </c>
      <c r="K23" s="4" t="n">
        <f aca="false">H23/F23</f>
        <v>8</v>
      </c>
      <c r="L23" s="4" t="n">
        <f aca="false">I23/G23</f>
        <v>8</v>
      </c>
      <c r="M23" s="6" t="n">
        <f aca="false">E23*4</f>
        <v>512</v>
      </c>
      <c r="N23" s="6" t="n">
        <f aca="false">E23*K23*L23*C23*D23*J23</f>
        <v>9437184</v>
      </c>
      <c r="O23" s="7"/>
    </row>
    <row r="24" customFormat="false" ht="15" hidden="false" customHeight="false" outlineLevel="0" collapsed="false">
      <c r="A24" s="0" t="n">
        <v>128</v>
      </c>
      <c r="B24" s="4" t="s">
        <v>19</v>
      </c>
      <c r="C24" s="5" t="n">
        <v>3</v>
      </c>
      <c r="D24" s="5" t="n">
        <v>3</v>
      </c>
      <c r="E24" s="5" t="n">
        <v>128</v>
      </c>
      <c r="F24" s="5" t="n">
        <v>1</v>
      </c>
      <c r="G24" s="5" t="n">
        <v>1</v>
      </c>
      <c r="H24" s="4" t="n">
        <f aca="false">K22</f>
        <v>8</v>
      </c>
      <c r="I24" s="4" t="n">
        <f aca="false">L22</f>
        <v>8</v>
      </c>
      <c r="J24" s="4" t="n">
        <f aca="false">E23</f>
        <v>128</v>
      </c>
      <c r="K24" s="4" t="n">
        <f aca="false">H24/F24</f>
        <v>8</v>
      </c>
      <c r="L24" s="4" t="n">
        <f aca="false">I24/G24</f>
        <v>8</v>
      </c>
      <c r="M24" s="6" t="n">
        <f aca="false">E24*C24*D24*J24+E24</f>
        <v>147584</v>
      </c>
      <c r="N24" s="6" t="n">
        <f aca="false">E24*K24*L24*C24*D24*J24</f>
        <v>9437184</v>
      </c>
      <c r="O24" s="7" t="n">
        <f aca="false">2*N24+E24*K24*L24</f>
        <v>18882560</v>
      </c>
    </row>
    <row r="25" customFormat="false" ht="15" hidden="false" customHeight="false" outlineLevel="0" collapsed="false">
      <c r="B25" s="4" t="s">
        <v>20</v>
      </c>
      <c r="C25" s="5" t="n">
        <v>4</v>
      </c>
      <c r="D25" s="5" t="n">
        <v>4</v>
      </c>
      <c r="E25" s="5" t="n">
        <v>128</v>
      </c>
      <c r="F25" s="5" t="n">
        <v>1</v>
      </c>
      <c r="G25" s="5" t="n">
        <v>1</v>
      </c>
      <c r="H25" s="4" t="n">
        <v>8</v>
      </c>
      <c r="I25" s="4" t="n">
        <v>8</v>
      </c>
      <c r="J25" s="4" t="n">
        <v>128</v>
      </c>
      <c r="K25" s="4" t="n">
        <f aca="false">H25/F25</f>
        <v>8</v>
      </c>
      <c r="L25" s="4" t="n">
        <f aca="false">I25/G25</f>
        <v>8</v>
      </c>
      <c r="M25" s="6" t="n">
        <f aca="false">E25*4</f>
        <v>512</v>
      </c>
      <c r="N25" s="6" t="n">
        <v>0</v>
      </c>
      <c r="O25" s="7" t="n">
        <v>0</v>
      </c>
    </row>
    <row r="26" customFormat="false" ht="15" hidden="false" customHeight="false" outlineLevel="0" collapsed="false">
      <c r="B26" s="4" t="s">
        <v>21</v>
      </c>
      <c r="C26" s="5" t="n">
        <v>1</v>
      </c>
      <c r="D26" s="5" t="n">
        <v>1</v>
      </c>
      <c r="E26" s="4" t="n">
        <v>128</v>
      </c>
      <c r="F26" s="4" t="n">
        <v>4</v>
      </c>
      <c r="G26" s="4" t="n">
        <v>4</v>
      </c>
      <c r="H26" s="4" t="n">
        <f aca="false">K14</f>
        <v>8</v>
      </c>
      <c r="I26" s="4" t="n">
        <f aca="false">L14</f>
        <v>8</v>
      </c>
      <c r="J26" s="4" t="n">
        <f aca="false">E14</f>
        <v>64</v>
      </c>
      <c r="K26" s="4" t="n">
        <f aca="false">H26/F26</f>
        <v>2</v>
      </c>
      <c r="L26" s="4" t="n">
        <f aca="false">I26/G26</f>
        <v>2</v>
      </c>
      <c r="M26" s="6" t="n">
        <v>0</v>
      </c>
      <c r="N26" s="6" t="n">
        <v>0</v>
      </c>
      <c r="O26" s="4" t="n">
        <v>0</v>
      </c>
      <c r="P26" s="0" t="s">
        <v>22</v>
      </c>
    </row>
    <row r="27" customFormat="false" ht="15" hidden="false" customHeight="false" outlineLevel="0" collapsed="false">
      <c r="B27" s="4" t="s">
        <v>23</v>
      </c>
      <c r="C27" s="4" t="n">
        <v>1</v>
      </c>
      <c r="D27" s="4" t="n">
        <v>1</v>
      </c>
      <c r="E27" s="4" t="n">
        <v>128</v>
      </c>
      <c r="F27" s="4"/>
      <c r="G27" s="4"/>
      <c r="H27" s="4" t="n">
        <f aca="false">K26</f>
        <v>2</v>
      </c>
      <c r="I27" s="4" t="n">
        <f aca="false">L26</f>
        <v>2</v>
      </c>
      <c r="J27" s="4" t="n">
        <f aca="false">E26</f>
        <v>128</v>
      </c>
      <c r="K27" s="4" t="n">
        <v>1</v>
      </c>
      <c r="L27" s="4" t="n">
        <v>1</v>
      </c>
      <c r="M27" s="6" t="n">
        <v>0</v>
      </c>
      <c r="N27" s="6" t="n">
        <v>0</v>
      </c>
      <c r="O27" s="4" t="n">
        <v>0</v>
      </c>
    </row>
    <row r="28" customFormat="false" ht="15" hidden="false" customHeight="false" outlineLevel="0" collapsed="false">
      <c r="B28" s="4" t="s">
        <v>24</v>
      </c>
      <c r="C28" s="5"/>
      <c r="D28" s="5"/>
      <c r="E28" s="5" t="n">
        <v>128</v>
      </c>
      <c r="F28" s="4"/>
      <c r="G28" s="4"/>
      <c r="H28" s="4" t="n">
        <f aca="false">K27</f>
        <v>1</v>
      </c>
      <c r="I28" s="4" t="n">
        <f aca="false">L27</f>
        <v>1</v>
      </c>
      <c r="J28" s="4" t="n">
        <f aca="false">E27</f>
        <v>128</v>
      </c>
      <c r="K28" s="4" t="n">
        <v>1</v>
      </c>
      <c r="L28" s="4" t="n">
        <v>1</v>
      </c>
      <c r="M28" s="6" t="n">
        <f aca="false">J28*E28+E28</f>
        <v>16512</v>
      </c>
      <c r="N28" s="6" t="n">
        <f aca="false">J28*E28</f>
        <v>16384</v>
      </c>
      <c r="O28" s="7" t="n">
        <f aca="false">2*N28+E28</f>
        <v>32896</v>
      </c>
    </row>
    <row r="29" customFormat="false" ht="15.75" hidden="false" customHeight="false" outlineLevel="0" collapsed="false">
      <c r="B29" s="4" t="s">
        <v>24</v>
      </c>
      <c r="C29" s="5"/>
      <c r="D29" s="5"/>
      <c r="E29" s="5" t="n">
        <v>10</v>
      </c>
      <c r="F29" s="4"/>
      <c r="G29" s="4"/>
      <c r="H29" s="4" t="n">
        <f aca="false">K28</f>
        <v>1</v>
      </c>
      <c r="I29" s="4" t="n">
        <f aca="false">L28</f>
        <v>1</v>
      </c>
      <c r="J29" s="4" t="n">
        <f aca="false">E28</f>
        <v>128</v>
      </c>
      <c r="K29" s="4" t="n">
        <v>1</v>
      </c>
      <c r="L29" s="4" t="n">
        <v>1</v>
      </c>
      <c r="M29" s="6" t="n">
        <f aca="false">J29*E29+E29</f>
        <v>1290</v>
      </c>
      <c r="N29" s="6" t="n">
        <f aca="false">J29*E29</f>
        <v>1280</v>
      </c>
      <c r="O29" s="7" t="n">
        <f aca="false">2*N29+E29</f>
        <v>2570</v>
      </c>
    </row>
    <row r="30" customFormat="false" ht="15.75" hidden="false" customHeight="false" outlineLevel="0" collapsed="false">
      <c r="B30" s="8" t="s">
        <v>25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10" t="n">
        <f aca="false">SUM(M11:M29)</f>
        <v>704330</v>
      </c>
      <c r="N30" s="10" t="n">
        <f aca="false">SUM(N11:N29)</f>
        <v>78316800</v>
      </c>
      <c r="O30" s="10" t="n">
        <f aca="false">SUM(O11:O29)</f>
        <v>87825034</v>
      </c>
    </row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>
      <c r="B36" s="2" t="s">
        <v>26</v>
      </c>
      <c r="C36" s="2"/>
      <c r="D36" s="2"/>
      <c r="E36" s="2"/>
      <c r="F36" s="2"/>
      <c r="G36" s="2"/>
      <c r="H36" s="2"/>
      <c r="I36" s="2"/>
    </row>
    <row r="37" customFormat="false" ht="142.45" hidden="false" customHeight="false" outlineLevel="0" collapsed="false">
      <c r="B37" s="3" t="s">
        <v>4</v>
      </c>
      <c r="C37" s="3" t="s">
        <v>5</v>
      </c>
      <c r="D37" s="3" t="s">
        <v>6</v>
      </c>
      <c r="E37" s="3" t="s">
        <v>7</v>
      </c>
      <c r="F37" s="3" t="s">
        <v>8</v>
      </c>
      <c r="G37" s="3" t="s">
        <v>9</v>
      </c>
      <c r="H37" s="3" t="s">
        <v>10</v>
      </c>
      <c r="I37" s="3" t="s">
        <v>11</v>
      </c>
      <c r="J37" s="3" t="s">
        <v>12</v>
      </c>
      <c r="K37" s="3" t="s">
        <v>13</v>
      </c>
      <c r="L37" s="3" t="s">
        <v>14</v>
      </c>
      <c r="M37" s="3" t="s">
        <v>15</v>
      </c>
      <c r="N37" s="3" t="s">
        <v>16</v>
      </c>
      <c r="O37" s="3" t="s">
        <v>17</v>
      </c>
    </row>
    <row r="38" customFormat="false" ht="15" hidden="false" customHeight="false" outlineLevel="0" collapsed="false">
      <c r="B38" s="4" t="s">
        <v>18</v>
      </c>
      <c r="C38" s="5" t="n">
        <v>3</v>
      </c>
      <c r="D38" s="5" t="n">
        <v>3</v>
      </c>
      <c r="E38" s="5" t="n">
        <v>32</v>
      </c>
      <c r="F38" s="4"/>
      <c r="G38" s="4"/>
      <c r="H38" s="4"/>
      <c r="I38" s="4"/>
      <c r="J38" s="4"/>
      <c r="K38" s="4" t="n">
        <v>32</v>
      </c>
      <c r="L38" s="4" t="n">
        <v>32</v>
      </c>
      <c r="M38" s="4" t="n">
        <v>0</v>
      </c>
      <c r="N38" s="4" t="n">
        <v>0</v>
      </c>
      <c r="O38" s="4" t="n">
        <v>0</v>
      </c>
    </row>
    <row r="39" customFormat="false" ht="15" hidden="false" customHeight="false" outlineLevel="0" collapsed="false">
      <c r="A39" s="0" t="n">
        <v>32</v>
      </c>
      <c r="B39" s="4" t="s">
        <v>27</v>
      </c>
      <c r="C39" s="5" t="n">
        <v>3</v>
      </c>
      <c r="D39" s="5" t="n">
        <v>3</v>
      </c>
      <c r="E39" s="4" t="n">
        <v>32</v>
      </c>
      <c r="F39" s="5" t="n">
        <v>2</v>
      </c>
      <c r="G39" s="5" t="n">
        <v>2</v>
      </c>
      <c r="H39" s="4" t="n">
        <f aca="false">K38</f>
        <v>32</v>
      </c>
      <c r="I39" s="4" t="n">
        <f aca="false">K38</f>
        <v>32</v>
      </c>
      <c r="J39" s="4" t="n">
        <f aca="false">E38</f>
        <v>32</v>
      </c>
      <c r="K39" s="4" t="n">
        <f aca="false">H39/F39</f>
        <v>16</v>
      </c>
      <c r="L39" s="4" t="n">
        <f aca="false">I39/G39</f>
        <v>16</v>
      </c>
      <c r="M39" s="6" t="n">
        <f aca="false">E39*C39*D39+E39</f>
        <v>320</v>
      </c>
      <c r="N39" s="6" t="n">
        <f aca="false">E39*K39*L39*C39*D39</f>
        <v>73728</v>
      </c>
      <c r="O39" s="7" t="n">
        <f aca="false">2*N39+E39*K39*L39</f>
        <v>155648</v>
      </c>
    </row>
    <row r="40" customFormat="false" ht="15" hidden="false" customHeight="false" outlineLevel="0" collapsed="false">
      <c r="B40" s="4" t="s">
        <v>20</v>
      </c>
      <c r="C40" s="5" t="n">
        <v>1</v>
      </c>
      <c r="D40" s="5" t="n">
        <v>1</v>
      </c>
      <c r="E40" s="5" t="n">
        <v>32</v>
      </c>
      <c r="F40" s="5" t="n">
        <v>2</v>
      </c>
      <c r="G40" s="5" t="n">
        <v>2</v>
      </c>
      <c r="H40" s="4" t="n">
        <v>32</v>
      </c>
      <c r="I40" s="4" t="n">
        <v>32</v>
      </c>
      <c r="J40" s="4" t="n">
        <v>32</v>
      </c>
      <c r="K40" s="4" t="n">
        <f aca="false">H40/F40</f>
        <v>16</v>
      </c>
      <c r="L40" s="4" t="n">
        <f aca="false">I40/G40</f>
        <v>16</v>
      </c>
      <c r="M40" s="6" t="n">
        <f aca="false">E40*4</f>
        <v>128</v>
      </c>
      <c r="N40" s="6" t="n">
        <f aca="false">E40*K40*L40*C40*D40*J40</f>
        <v>262144</v>
      </c>
      <c r="O40" s="7" t="n">
        <f aca="false">2*N40+E40*K40*L40</f>
        <v>532480</v>
      </c>
    </row>
    <row r="41" customFormat="false" ht="15" hidden="false" customHeight="false" outlineLevel="0" collapsed="false">
      <c r="A41" s="0" t="n">
        <v>64</v>
      </c>
      <c r="B41" s="4" t="s">
        <v>27</v>
      </c>
      <c r="C41" s="5" t="n">
        <v>3</v>
      </c>
      <c r="D41" s="5" t="n">
        <v>3</v>
      </c>
      <c r="E41" s="4" t="n">
        <v>64</v>
      </c>
      <c r="F41" s="5" t="n">
        <v>2</v>
      </c>
      <c r="G41" s="5" t="n">
        <v>2</v>
      </c>
      <c r="H41" s="4" t="n">
        <f aca="false">K40</f>
        <v>16</v>
      </c>
      <c r="I41" s="4" t="n">
        <f aca="false">K40</f>
        <v>16</v>
      </c>
      <c r="J41" s="4" t="n">
        <f aca="false">E40</f>
        <v>32</v>
      </c>
      <c r="K41" s="4" t="n">
        <f aca="false">H41/F41</f>
        <v>8</v>
      </c>
      <c r="L41" s="4" t="n">
        <f aca="false">I41/G41</f>
        <v>8</v>
      </c>
      <c r="M41" s="6" t="n">
        <f aca="false">E41*C41*D41+E41</f>
        <v>640</v>
      </c>
      <c r="N41" s="6" t="n">
        <f aca="false">E41*K41*L41*C41*D41</f>
        <v>36864</v>
      </c>
      <c r="O41" s="7" t="n">
        <f aca="false">2*N41+E41*K41*L41</f>
        <v>77824</v>
      </c>
    </row>
    <row r="42" customFormat="false" ht="15" hidden="false" customHeight="false" outlineLevel="0" collapsed="false">
      <c r="B42" s="4" t="s">
        <v>20</v>
      </c>
      <c r="C42" s="5" t="n">
        <v>1</v>
      </c>
      <c r="D42" s="5" t="n">
        <v>1</v>
      </c>
      <c r="E42" s="5" t="n">
        <v>64</v>
      </c>
      <c r="F42" s="5" t="n">
        <v>2</v>
      </c>
      <c r="G42" s="5" t="n">
        <v>2</v>
      </c>
      <c r="H42" s="4" t="n">
        <f aca="false">K41</f>
        <v>8</v>
      </c>
      <c r="I42" s="4" t="n">
        <f aca="false">L41</f>
        <v>8</v>
      </c>
      <c r="J42" s="4" t="n">
        <f aca="false">E41</f>
        <v>64</v>
      </c>
      <c r="K42" s="4" t="n">
        <f aca="false">H42/F42</f>
        <v>4</v>
      </c>
      <c r="L42" s="4" t="n">
        <f aca="false">I42/G42</f>
        <v>4</v>
      </c>
      <c r="M42" s="6" t="n">
        <f aca="false">E42*C42*D42*J42+E42</f>
        <v>4160</v>
      </c>
      <c r="N42" s="6" t="n">
        <f aca="false">E42*K42*L42*C42*D42*J42</f>
        <v>65536</v>
      </c>
      <c r="O42" s="7" t="n">
        <f aca="false">2*N42+E42*K42*L42</f>
        <v>132096</v>
      </c>
    </row>
    <row r="43" customFormat="false" ht="15" hidden="false" customHeight="false" outlineLevel="0" collapsed="false">
      <c r="A43" s="0" t="n">
        <v>128</v>
      </c>
      <c r="B43" s="4" t="s">
        <v>27</v>
      </c>
      <c r="C43" s="5" t="n">
        <v>3</v>
      </c>
      <c r="D43" s="5" t="n">
        <v>3</v>
      </c>
      <c r="E43" s="4" t="n">
        <v>128</v>
      </c>
      <c r="F43" s="5" t="n">
        <v>2</v>
      </c>
      <c r="G43" s="5" t="n">
        <v>2</v>
      </c>
      <c r="H43" s="4" t="n">
        <f aca="false">K42</f>
        <v>4</v>
      </c>
      <c r="I43" s="4" t="n">
        <f aca="false">K42</f>
        <v>4</v>
      </c>
      <c r="J43" s="4" t="n">
        <f aca="false">E42</f>
        <v>64</v>
      </c>
      <c r="K43" s="4" t="n">
        <f aca="false">H43/F43</f>
        <v>2</v>
      </c>
      <c r="L43" s="4" t="n">
        <f aca="false">I43/G43</f>
        <v>2</v>
      </c>
      <c r="M43" s="6" t="n">
        <f aca="false">E43*C43*D43+E43</f>
        <v>1280</v>
      </c>
      <c r="N43" s="6" t="n">
        <f aca="false">E43*K43*L43*C43*D43</f>
        <v>4608</v>
      </c>
      <c r="O43" s="7" t="n">
        <f aca="false">2*N43+E43*K43*L43</f>
        <v>9728</v>
      </c>
    </row>
    <row r="44" customFormat="false" ht="15" hidden="false" customHeight="false" outlineLevel="0" collapsed="false">
      <c r="B44" s="4" t="s">
        <v>20</v>
      </c>
      <c r="C44" s="5" t="n">
        <v>1</v>
      </c>
      <c r="D44" s="5" t="n">
        <v>1</v>
      </c>
      <c r="E44" s="5" t="n">
        <v>128</v>
      </c>
      <c r="F44" s="5" t="n">
        <v>2</v>
      </c>
      <c r="G44" s="5" t="n">
        <v>2</v>
      </c>
      <c r="H44" s="4" t="n">
        <f aca="false">K43</f>
        <v>2</v>
      </c>
      <c r="I44" s="4" t="n">
        <f aca="false">L43</f>
        <v>2</v>
      </c>
      <c r="J44" s="4" t="n">
        <f aca="false">E43</f>
        <v>128</v>
      </c>
      <c r="K44" s="4" t="n">
        <f aca="false">H44/F44</f>
        <v>1</v>
      </c>
      <c r="L44" s="4" t="n">
        <f aca="false">I44/G44</f>
        <v>1</v>
      </c>
      <c r="M44" s="6" t="n">
        <f aca="false">E44*C44*D44*J44+E44</f>
        <v>16512</v>
      </c>
      <c r="N44" s="6" t="n">
        <f aca="false">E44*K44*L44*C44*D44*J44</f>
        <v>16384</v>
      </c>
      <c r="O44" s="7" t="n">
        <f aca="false">2*N44+E44*K44*L44</f>
        <v>32896</v>
      </c>
    </row>
    <row r="45" customFormat="false" ht="15" hidden="false" customHeight="false" outlineLevel="0" collapsed="false">
      <c r="A45" s="0" t="n">
        <v>128</v>
      </c>
      <c r="B45" s="4" t="s">
        <v>27</v>
      </c>
      <c r="C45" s="5" t="n">
        <v>3</v>
      </c>
      <c r="D45" s="5" t="n">
        <v>3</v>
      </c>
      <c r="E45" s="4" t="n">
        <v>128</v>
      </c>
      <c r="F45" s="5" t="n">
        <v>1</v>
      </c>
      <c r="G45" s="5" t="n">
        <v>1</v>
      </c>
      <c r="H45" s="4" t="n">
        <f aca="false">K44</f>
        <v>1</v>
      </c>
      <c r="I45" s="4" t="n">
        <f aca="false">K44</f>
        <v>1</v>
      </c>
      <c r="J45" s="4" t="n">
        <f aca="false">E44</f>
        <v>128</v>
      </c>
      <c r="K45" s="4" t="n">
        <f aca="false">H45/F45</f>
        <v>1</v>
      </c>
      <c r="L45" s="4" t="n">
        <f aca="false">I45/G45</f>
        <v>1</v>
      </c>
      <c r="M45" s="6" t="n">
        <f aca="false">E45*C45*D45+E45</f>
        <v>1280</v>
      </c>
      <c r="N45" s="6" t="n">
        <f aca="false">E45*K45*L45*C45*D45</f>
        <v>1152</v>
      </c>
      <c r="O45" s="7" t="n">
        <f aca="false">2*N45+E45*K45*L45</f>
        <v>2432</v>
      </c>
    </row>
    <row r="46" customFormat="false" ht="15" hidden="false" customHeight="false" outlineLevel="0" collapsed="false">
      <c r="B46" s="4" t="s">
        <v>20</v>
      </c>
      <c r="C46" s="5" t="n">
        <v>1</v>
      </c>
      <c r="D46" s="5" t="n">
        <v>1</v>
      </c>
      <c r="E46" s="5" t="n">
        <v>128</v>
      </c>
      <c r="F46" s="5" t="n">
        <v>1</v>
      </c>
      <c r="G46" s="5" t="n">
        <v>1</v>
      </c>
      <c r="H46" s="4" t="n">
        <f aca="false">K45</f>
        <v>1</v>
      </c>
      <c r="I46" s="4" t="n">
        <f aca="false">L45</f>
        <v>1</v>
      </c>
      <c r="J46" s="4" t="n">
        <f aca="false">E45</f>
        <v>128</v>
      </c>
      <c r="K46" s="4" t="n">
        <f aca="false">H46/F46</f>
        <v>1</v>
      </c>
      <c r="L46" s="4" t="n">
        <f aca="false">I46/G46</f>
        <v>1</v>
      </c>
      <c r="M46" s="6" t="n">
        <f aca="false">E46*C46*D46*J46+E46</f>
        <v>16512</v>
      </c>
      <c r="N46" s="6" t="n">
        <f aca="false">E46*K46*L46*C46*D46*J46</f>
        <v>16384</v>
      </c>
      <c r="O46" s="7" t="n">
        <f aca="false">2*N46+E46*K46*L46</f>
        <v>32896</v>
      </c>
    </row>
    <row r="47" customFormat="false" ht="15" hidden="false" customHeight="false" outlineLevel="0" collapsed="false">
      <c r="A47" s="0" t="n">
        <v>128</v>
      </c>
      <c r="B47" s="4" t="s">
        <v>27</v>
      </c>
      <c r="C47" s="5" t="n">
        <v>3</v>
      </c>
      <c r="D47" s="5" t="n">
        <v>3</v>
      </c>
      <c r="E47" s="4" t="n">
        <v>128</v>
      </c>
      <c r="F47" s="5" t="n">
        <v>1</v>
      </c>
      <c r="G47" s="5" t="n">
        <v>1</v>
      </c>
      <c r="H47" s="4" t="n">
        <f aca="false">K46</f>
        <v>1</v>
      </c>
      <c r="I47" s="4" t="n">
        <f aca="false">K46</f>
        <v>1</v>
      </c>
      <c r="J47" s="4" t="n">
        <f aca="false">E46</f>
        <v>128</v>
      </c>
      <c r="K47" s="4" t="n">
        <f aca="false">H47/F47</f>
        <v>1</v>
      </c>
      <c r="L47" s="4" t="n">
        <f aca="false">I47/G47</f>
        <v>1</v>
      </c>
      <c r="M47" s="6" t="n">
        <f aca="false">E47*C47*D47+E47</f>
        <v>1280</v>
      </c>
      <c r="N47" s="6" t="n">
        <f aca="false">E47*K47*L47*C47*D47</f>
        <v>1152</v>
      </c>
      <c r="O47" s="7" t="n">
        <f aca="false">2*N47+E47*K47*L47</f>
        <v>2432</v>
      </c>
    </row>
    <row r="48" customFormat="false" ht="15" hidden="false" customHeight="false" outlineLevel="0" collapsed="false">
      <c r="B48" s="4" t="s">
        <v>20</v>
      </c>
      <c r="C48" s="5" t="n">
        <v>1</v>
      </c>
      <c r="D48" s="5" t="n">
        <v>1</v>
      </c>
      <c r="E48" s="5" t="n">
        <v>128</v>
      </c>
      <c r="F48" s="5" t="n">
        <v>1</v>
      </c>
      <c r="G48" s="5" t="n">
        <v>1</v>
      </c>
      <c r="H48" s="4" t="n">
        <f aca="false">K47</f>
        <v>1</v>
      </c>
      <c r="I48" s="4" t="n">
        <f aca="false">L47</f>
        <v>1</v>
      </c>
      <c r="J48" s="4" t="n">
        <f aca="false">E47</f>
        <v>128</v>
      </c>
      <c r="K48" s="4" t="n">
        <f aca="false">H48/F48</f>
        <v>1</v>
      </c>
      <c r="L48" s="4" t="n">
        <f aca="false">I48/G48</f>
        <v>1</v>
      </c>
      <c r="M48" s="6" t="n">
        <f aca="false">E48*C48*D48*J48+E48</f>
        <v>16512</v>
      </c>
      <c r="N48" s="6" t="n">
        <f aca="false">E48*K48*L48*C48*D48*J48</f>
        <v>16384</v>
      </c>
      <c r="O48" s="7" t="n">
        <f aca="false">2*N48+E48*K48*L48</f>
        <v>32896</v>
      </c>
    </row>
    <row r="49" customFormat="false" ht="15" hidden="false" customHeight="false" outlineLevel="0" collapsed="false">
      <c r="A49" s="0" t="n">
        <v>128</v>
      </c>
      <c r="B49" s="4" t="s">
        <v>27</v>
      </c>
      <c r="C49" s="5" t="n">
        <v>3</v>
      </c>
      <c r="D49" s="5" t="n">
        <v>3</v>
      </c>
      <c r="E49" s="4" t="n">
        <v>128</v>
      </c>
      <c r="F49" s="5" t="n">
        <v>1</v>
      </c>
      <c r="G49" s="5" t="n">
        <v>1</v>
      </c>
      <c r="H49" s="4" t="n">
        <f aca="false">K48</f>
        <v>1</v>
      </c>
      <c r="I49" s="4" t="n">
        <f aca="false">K48</f>
        <v>1</v>
      </c>
      <c r="J49" s="4" t="n">
        <f aca="false">E48</f>
        <v>128</v>
      </c>
      <c r="K49" s="4" t="n">
        <f aca="false">H49/F49</f>
        <v>1</v>
      </c>
      <c r="L49" s="4" t="n">
        <f aca="false">I49/G49</f>
        <v>1</v>
      </c>
      <c r="M49" s="6" t="n">
        <f aca="false">E49*C49*D49+E49</f>
        <v>1280</v>
      </c>
      <c r="N49" s="6" t="n">
        <f aca="false">E49*K49*L49*C49*D49</f>
        <v>1152</v>
      </c>
      <c r="O49" s="7" t="n">
        <f aca="false">2*N49+E49*K49*L49</f>
        <v>2432</v>
      </c>
    </row>
    <row r="50" customFormat="false" ht="15" hidden="false" customHeight="false" outlineLevel="0" collapsed="false">
      <c r="B50" s="4" t="s">
        <v>20</v>
      </c>
      <c r="C50" s="5" t="n">
        <v>1</v>
      </c>
      <c r="D50" s="5" t="n">
        <v>1</v>
      </c>
      <c r="E50" s="5" t="n">
        <v>128</v>
      </c>
      <c r="F50" s="5" t="n">
        <v>1</v>
      </c>
      <c r="G50" s="5" t="n">
        <v>1</v>
      </c>
      <c r="H50" s="4" t="n">
        <f aca="false">K49</f>
        <v>1</v>
      </c>
      <c r="I50" s="4" t="n">
        <f aca="false">L49</f>
        <v>1</v>
      </c>
      <c r="J50" s="4" t="n">
        <f aca="false">E49</f>
        <v>128</v>
      </c>
      <c r="K50" s="4" t="n">
        <f aca="false">H50/F50</f>
        <v>1</v>
      </c>
      <c r="L50" s="4" t="n">
        <f aca="false">I50/G50</f>
        <v>1</v>
      </c>
      <c r="M50" s="6" t="n">
        <f aca="false">E50*C50*D50*J50+E50</f>
        <v>16512</v>
      </c>
      <c r="N50" s="6" t="n">
        <f aca="false">E50*K50*L50*C50*D50*J50</f>
        <v>16384</v>
      </c>
      <c r="O50" s="7" t="n">
        <f aca="false">2*N50+E50*K50*L50</f>
        <v>32896</v>
      </c>
    </row>
    <row r="51" customFormat="false" ht="15" hidden="false" customHeight="false" outlineLevel="0" collapsed="false">
      <c r="A51" s="0" t="n">
        <v>128</v>
      </c>
      <c r="B51" s="4" t="s">
        <v>27</v>
      </c>
      <c r="C51" s="5" t="n">
        <v>3</v>
      </c>
      <c r="D51" s="5" t="n">
        <v>3</v>
      </c>
      <c r="E51" s="4" t="n">
        <v>128</v>
      </c>
      <c r="F51" s="5" t="n">
        <v>1</v>
      </c>
      <c r="G51" s="5" t="n">
        <v>1</v>
      </c>
      <c r="H51" s="4" t="n">
        <f aca="false">K50</f>
        <v>1</v>
      </c>
      <c r="I51" s="4" t="n">
        <f aca="false">K50</f>
        <v>1</v>
      </c>
      <c r="J51" s="4" t="n">
        <f aca="false">E50</f>
        <v>128</v>
      </c>
      <c r="K51" s="4" t="n">
        <f aca="false">H51/F51</f>
        <v>1</v>
      </c>
      <c r="L51" s="4" t="n">
        <f aca="false">I51/G51</f>
        <v>1</v>
      </c>
      <c r="M51" s="6" t="n">
        <f aca="false">E51*C51*D51+E51</f>
        <v>1280</v>
      </c>
      <c r="N51" s="6" t="n">
        <f aca="false">E51*K51*L51*C51*D51</f>
        <v>1152</v>
      </c>
      <c r="O51" s="7" t="n">
        <f aca="false">2*N51+E51*K51*L51</f>
        <v>2432</v>
      </c>
    </row>
    <row r="52" customFormat="false" ht="15" hidden="false" customHeight="false" outlineLevel="0" collapsed="false">
      <c r="B52" s="4" t="s">
        <v>20</v>
      </c>
      <c r="C52" s="5" t="n">
        <v>1</v>
      </c>
      <c r="D52" s="5" t="n">
        <v>1</v>
      </c>
      <c r="E52" s="5" t="n">
        <v>128</v>
      </c>
      <c r="F52" s="5" t="n">
        <v>1</v>
      </c>
      <c r="G52" s="5" t="n">
        <v>1</v>
      </c>
      <c r="H52" s="4" t="n">
        <f aca="false">K51</f>
        <v>1</v>
      </c>
      <c r="I52" s="4" t="n">
        <f aca="false">L51</f>
        <v>1</v>
      </c>
      <c r="J52" s="4" t="n">
        <f aca="false">E51</f>
        <v>128</v>
      </c>
      <c r="K52" s="4" t="n">
        <f aca="false">H52/F52</f>
        <v>1</v>
      </c>
      <c r="L52" s="4" t="n">
        <f aca="false">I52/G52</f>
        <v>1</v>
      </c>
      <c r="M52" s="6" t="n">
        <f aca="false">E52*C52*D52*J52+E52</f>
        <v>16512</v>
      </c>
      <c r="N52" s="6" t="n">
        <f aca="false">E52*K52*L52*C52*D52*J52</f>
        <v>16384</v>
      </c>
      <c r="O52" s="7" t="n">
        <f aca="false">2*N52+E52*K52*L52</f>
        <v>32896</v>
      </c>
    </row>
    <row r="53" customFormat="false" ht="15" hidden="false" customHeight="false" outlineLevel="0" collapsed="false">
      <c r="B53" s="4" t="s">
        <v>21</v>
      </c>
      <c r="C53" s="5" t="n">
        <v>4</v>
      </c>
      <c r="D53" s="5" t="n">
        <v>4</v>
      </c>
      <c r="E53" s="4" t="n">
        <v>128</v>
      </c>
      <c r="F53" s="4" t="n">
        <v>4</v>
      </c>
      <c r="G53" s="4" t="n">
        <v>4</v>
      </c>
      <c r="H53" s="4" t="n">
        <f aca="false">K42</f>
        <v>4</v>
      </c>
      <c r="I53" s="4" t="n">
        <f aca="false">L42</f>
        <v>4</v>
      </c>
      <c r="J53" s="4" t="n">
        <f aca="false">E42</f>
        <v>64</v>
      </c>
      <c r="K53" s="4" t="n">
        <f aca="false">H53/F53</f>
        <v>1</v>
      </c>
      <c r="L53" s="4" t="n">
        <f aca="false">I53/G53</f>
        <v>1</v>
      </c>
      <c r="M53" s="6" t="n">
        <v>0</v>
      </c>
      <c r="N53" s="6" t="n">
        <v>0</v>
      </c>
      <c r="O53" s="4" t="n">
        <v>0</v>
      </c>
    </row>
    <row r="54" customFormat="false" ht="15" hidden="false" customHeight="false" outlineLevel="0" collapsed="false">
      <c r="B54" s="4" t="s">
        <v>23</v>
      </c>
      <c r="C54" s="4" t="n">
        <v>1</v>
      </c>
      <c r="D54" s="4" t="n">
        <v>1</v>
      </c>
      <c r="E54" s="4" t="n">
        <f aca="false">H54*I54*J54</f>
        <v>128</v>
      </c>
      <c r="F54" s="4"/>
      <c r="G54" s="4"/>
      <c r="H54" s="4" t="n">
        <f aca="false">K53</f>
        <v>1</v>
      </c>
      <c r="I54" s="4" t="n">
        <f aca="false">L53</f>
        <v>1</v>
      </c>
      <c r="J54" s="4" t="n">
        <f aca="false">E53</f>
        <v>128</v>
      </c>
      <c r="K54" s="4" t="n">
        <v>1</v>
      </c>
      <c r="L54" s="4" t="n">
        <v>1</v>
      </c>
      <c r="M54" s="6" t="n">
        <v>0</v>
      </c>
      <c r="N54" s="6" t="n">
        <v>0</v>
      </c>
      <c r="O54" s="4" t="n">
        <v>0</v>
      </c>
    </row>
    <row r="55" customFormat="false" ht="15" hidden="false" customHeight="false" outlineLevel="0" collapsed="false">
      <c r="B55" s="4" t="s">
        <v>24</v>
      </c>
      <c r="C55" s="5"/>
      <c r="D55" s="5"/>
      <c r="E55" s="5" t="n">
        <v>128</v>
      </c>
      <c r="F55" s="4"/>
      <c r="G55" s="4"/>
      <c r="H55" s="4" t="n">
        <f aca="false">K54</f>
        <v>1</v>
      </c>
      <c r="I55" s="4" t="n">
        <f aca="false">L54</f>
        <v>1</v>
      </c>
      <c r="J55" s="4" t="n">
        <f aca="false">E54</f>
        <v>128</v>
      </c>
      <c r="K55" s="4" t="n">
        <v>1</v>
      </c>
      <c r="L55" s="4" t="n">
        <v>1</v>
      </c>
      <c r="M55" s="6" t="n">
        <f aca="false">J55*E55+E55</f>
        <v>16512</v>
      </c>
      <c r="N55" s="6" t="n">
        <f aca="false">J55*E55</f>
        <v>16384</v>
      </c>
      <c r="O55" s="7" t="n">
        <f aca="false">2*N55+E55</f>
        <v>32896</v>
      </c>
    </row>
    <row r="56" customFormat="false" ht="15" hidden="false" customHeight="false" outlineLevel="0" collapsed="false">
      <c r="B56" s="4" t="s">
        <v>24</v>
      </c>
      <c r="C56" s="5"/>
      <c r="D56" s="5"/>
      <c r="E56" s="5" t="n">
        <v>10</v>
      </c>
      <c r="F56" s="4"/>
      <c r="G56" s="4"/>
      <c r="H56" s="4" t="n">
        <f aca="false">K55</f>
        <v>1</v>
      </c>
      <c r="I56" s="4" t="n">
        <f aca="false">L55</f>
        <v>1</v>
      </c>
      <c r="J56" s="4" t="n">
        <f aca="false">E55</f>
        <v>128</v>
      </c>
      <c r="K56" s="4" t="n">
        <v>1</v>
      </c>
      <c r="L56" s="4" t="n">
        <v>1</v>
      </c>
      <c r="M56" s="6" t="n">
        <f aca="false">J56*E56+E56</f>
        <v>1290</v>
      </c>
      <c r="N56" s="6" t="n">
        <f aca="false">J56*E56</f>
        <v>1280</v>
      </c>
      <c r="O56" s="7" t="n">
        <f aca="false">2*N56+E56</f>
        <v>2570</v>
      </c>
    </row>
    <row r="57" customFormat="false" ht="15" hidden="false" customHeight="false" outlineLevel="0" collapsed="false">
      <c r="B57" s="8" t="s">
        <v>25</v>
      </c>
      <c r="C57" s="9"/>
      <c r="D57" s="9"/>
      <c r="E57" s="9"/>
      <c r="F57" s="9"/>
      <c r="G57" s="9"/>
      <c r="H57" s="9"/>
      <c r="I57" s="9"/>
      <c r="J57" s="9"/>
      <c r="K57" s="9"/>
      <c r="L57" s="9"/>
      <c r="M57" s="10" t="n">
        <f aca="false">SUM(M40:M56)</f>
        <v>111690</v>
      </c>
      <c r="N57" s="10" t="n">
        <f aca="false">SUM(N40:N56)</f>
        <v>473344</v>
      </c>
      <c r="O57" s="10" t="n">
        <f aca="false">SUM(O40:O56)</f>
        <v>961802</v>
      </c>
    </row>
    <row r="58" customFormat="false" ht="15" hidden="false" customHeight="false" outlineLevel="0" collapsed="false"/>
    <row r="59" customFormat="false" ht="15" hidden="false" customHeight="false" outlineLevel="0" collapsed="false"/>
    <row r="60" customFormat="false" ht="15" hidden="false" customHeight="false" outlineLevel="0" collapsed="false"/>
    <row r="61" customFormat="false" ht="15" hidden="false" customHeight="false" outlineLevel="0" collapsed="false"/>
    <row r="62" customFormat="false" ht="15" hidden="false" customHeight="false" outlineLevel="0" collapsed="false"/>
    <row r="63" customFormat="false" ht="15" hidden="false" customHeight="false" outlineLevel="0" collapsed="false"/>
    <row r="64" customFormat="false" ht="15" hidden="false" customHeight="false" outlineLevel="0" collapsed="false"/>
    <row r="65" customFormat="false" ht="15" hidden="false" customHeight="false" outlineLevel="0" collapsed="false"/>
    <row r="66" customFormat="false" ht="147" hidden="false" customHeight="true" outlineLevel="0" collapsed="false">
      <c r="B66" s="11" t="s">
        <v>28</v>
      </c>
      <c r="C66" s="12" t="s">
        <v>29</v>
      </c>
      <c r="D66" s="12"/>
      <c r="E66" s="12"/>
      <c r="F66" s="12"/>
      <c r="G66" s="12"/>
      <c r="H66" s="12"/>
      <c r="I66" s="12"/>
      <c r="J66" s="12"/>
      <c r="K66" s="12"/>
    </row>
    <row r="67" customFormat="false" ht="15" hidden="false" customHeight="false" outlineLevel="0" collapsed="false"/>
    <row r="68" customFormat="false" ht="15" hidden="false" customHeight="false" outlineLevel="0" collapsed="false"/>
    <row r="69" customFormat="false" ht="15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1">
    <mergeCell ref="A3:O3"/>
    <mergeCell ref="A4:O4"/>
    <mergeCell ref="A5:O5"/>
    <mergeCell ref="A6:O6"/>
    <mergeCell ref="A7:O7"/>
    <mergeCell ref="A8:O8"/>
    <mergeCell ref="B9:E9"/>
    <mergeCell ref="C30:L30"/>
    <mergeCell ref="B36:I36"/>
    <mergeCell ref="C57:L57"/>
    <mergeCell ref="C66:K6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2021-03-01T16:40:50Z</dcterms:created>
  <dc:creator>Holleman, Jeremy</dc:creator>
  <dc:description/>
  <dc:language>en-US</dc:language>
  <cp:lastModifiedBy/>
  <dcterms:modified xsi:type="dcterms:W3CDTF">2023-02-20T21:26:45Z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