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klipf\OneDrive\Documents\"/>
    </mc:Choice>
  </mc:AlternateContent>
  <xr:revisionPtr revIDLastSave="0" documentId="8_{02C1477B-F00E-492E-A49A-CFD94DC536C0}" xr6:coauthVersionLast="47" xr6:coauthVersionMax="47" xr10:uidLastSave="{00000000-0000-0000-0000-000000000000}"/>
  <bookViews>
    <workbookView xWindow="-120" yWindow="-120" windowWidth="27855" windowHeight="16440" xr2:uid="{00000000-000D-0000-FFFF-FFFF00000000}"/>
  </bookViews>
  <sheets>
    <sheet name="Recipe" sheetId="11" r:id="rId1"/>
    <sheet name="Scaling Sheet" sheetId="9" r:id="rId2"/>
    <sheet name="Recipe Costing" sheetId="1" r:id="rId3"/>
    <sheet name="Ingredient List" sheetId="8" r:id="rId4"/>
    <sheet name="Unit Sizes" sheetId="2" r:id="rId5"/>
    <sheet name="Conversion Table" sheetId="10" r:id="rId6"/>
  </sheets>
  <definedNames>
    <definedName name="cost_cup">'Ingredient List'!$Q$2:$Q$205</definedName>
    <definedName name="cost_ea">'Ingredient List'!$J$2:$J$205</definedName>
    <definedName name="cost_floz">'Ingredient List'!$R$1</definedName>
    <definedName name="cost_floz1">'Ingredient List'!$R$2:$R$205</definedName>
    <definedName name="cost_gal">'Ingredient List'!$O$2:$O$205</definedName>
    <definedName name="cost_lb">'Ingredient List'!$L$2:$L$205</definedName>
    <definedName name="cost_oz">'Ingredient List'!$M$2:$M$205</definedName>
    <definedName name="cost_qt">'Ingredient List'!$P$2:$P$205</definedName>
    <definedName name="cost_Tbs">'Ingredient List'!$S$2:$S$205</definedName>
    <definedName name="Cost_tsp">'Ingredient List'!$T$2:$T$205</definedName>
    <definedName name="Ingredient">'Recipe Costing'!#REF!</definedName>
    <definedName name="ingredient_list1">OFFSET(#REF!,,,COUNTIF(#REF!,"?*"))</definedName>
    <definedName name="Ingredient1">#REF!</definedName>
    <definedName name="IngredientList">'Ingredient List'!$D$2:$D$205</definedName>
    <definedName name="IngredientSearch">OFFSET(#REF!,,,COUNTIF(#REF!,"?*"))</definedName>
    <definedName name="_xlnm.Print_Area" localSheetId="2">'Recipe Costing'!$A$1:$E$33</definedName>
    <definedName name="_xlnm.Print_Area" localSheetId="1">'Scaling Sheet'!$A$2:$D$47</definedName>
    <definedName name="search_ingredient">#REF!</definedName>
    <definedName name="Unit_Size">'Unit Sizes'!$A$7:$A$15</definedName>
    <definedName name="Units">'Unit Sizes'!$A$8:$A$15</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46" i="10" l="1"/>
  <c r="D46" i="10"/>
  <c r="C46" i="10"/>
  <c r="L28" i="10"/>
  <c r="B4" i="9"/>
  <c r="C8" i="9"/>
  <c r="E25" i="10"/>
  <c r="C9" i="9"/>
  <c r="E26" i="10"/>
  <c r="C10" i="9"/>
  <c r="E27" i="10"/>
  <c r="C11" i="9"/>
  <c r="E28" i="10"/>
  <c r="C12" i="9"/>
  <c r="E29" i="10"/>
  <c r="C13" i="9"/>
  <c r="E30" i="10"/>
  <c r="C14" i="9"/>
  <c r="E31" i="10"/>
  <c r="C15" i="9"/>
  <c r="E32" i="10"/>
  <c r="C16" i="9"/>
  <c r="E33" i="10"/>
  <c r="C17" i="9"/>
  <c r="E34" i="10"/>
  <c r="C18" i="9"/>
  <c r="E35" i="10"/>
  <c r="C19" i="9"/>
  <c r="E36" i="10"/>
  <c r="C20" i="9"/>
  <c r="E37" i="10"/>
  <c r="C21" i="9"/>
  <c r="E38" i="10"/>
  <c r="C22" i="9"/>
  <c r="E39" i="10"/>
  <c r="C23" i="9"/>
  <c r="E40" i="10"/>
  <c r="C24" i="9"/>
  <c r="E41" i="10"/>
  <c r="C25" i="9"/>
  <c r="E42" i="10"/>
  <c r="C26" i="9"/>
  <c r="E43" i="10"/>
  <c r="C27" i="9"/>
  <c r="E44" i="10"/>
  <c r="O13" i="10"/>
  <c r="E24" i="10"/>
  <c r="D25" i="10"/>
  <c r="D26" i="10"/>
  <c r="D27" i="10"/>
  <c r="D28" i="10"/>
  <c r="D29" i="10"/>
  <c r="D30" i="10"/>
  <c r="D31" i="10"/>
  <c r="D32" i="10"/>
  <c r="D33" i="10"/>
  <c r="D34" i="10"/>
  <c r="D35" i="10"/>
  <c r="D36" i="10"/>
  <c r="D37" i="10"/>
  <c r="D38" i="10"/>
  <c r="D39" i="10"/>
  <c r="D40" i="10"/>
  <c r="D41" i="10"/>
  <c r="D42" i="10"/>
  <c r="D43" i="10"/>
  <c r="D44" i="10"/>
  <c r="D24" i="10"/>
  <c r="C25" i="10"/>
  <c r="C26" i="10"/>
  <c r="C27" i="10"/>
  <c r="C28" i="10"/>
  <c r="C29" i="10"/>
  <c r="C30" i="10"/>
  <c r="C31" i="10"/>
  <c r="C32" i="10"/>
  <c r="C33" i="10"/>
  <c r="C34" i="10"/>
  <c r="C35" i="10"/>
  <c r="C36" i="10"/>
  <c r="C37" i="10"/>
  <c r="C38" i="10"/>
  <c r="C39" i="10"/>
  <c r="C40" i="10"/>
  <c r="C41" i="10"/>
  <c r="C42" i="10"/>
  <c r="C43" i="10"/>
  <c r="C44" i="10"/>
  <c r="C24" i="10"/>
  <c r="C4" i="9"/>
  <c r="A2" i="9"/>
  <c r="L25" i="10"/>
  <c r="B8" i="1"/>
  <c r="A8" i="1"/>
  <c r="C8" i="1"/>
  <c r="M118" i="8"/>
  <c r="R118" i="8"/>
  <c r="O118" i="8"/>
  <c r="P118" i="8"/>
  <c r="Q118" i="8"/>
  <c r="D8" i="1"/>
  <c r="E8" i="1"/>
  <c r="B9" i="1"/>
  <c r="A9" i="1"/>
  <c r="C9" i="1"/>
  <c r="L492" i="8"/>
  <c r="Q492" i="8"/>
  <c r="D9" i="1"/>
  <c r="E9" i="1"/>
  <c r="B10" i="1"/>
  <c r="A10" i="1"/>
  <c r="C10" i="1"/>
  <c r="O148" i="8"/>
  <c r="P148" i="8"/>
  <c r="Q148" i="8"/>
  <c r="D10" i="1"/>
  <c r="E10" i="1"/>
  <c r="B11" i="1"/>
  <c r="A11" i="1"/>
  <c r="C11" i="1"/>
  <c r="O160" i="8"/>
  <c r="P160" i="8"/>
  <c r="Q160" i="8"/>
  <c r="D11" i="1"/>
  <c r="E11" i="1"/>
  <c r="B12" i="1"/>
  <c r="A12" i="1"/>
  <c r="C12" i="1"/>
  <c r="L270" i="8"/>
  <c r="M270" i="8"/>
  <c r="S270" i="8"/>
  <c r="P270" i="8"/>
  <c r="Q270" i="8"/>
  <c r="D12" i="1"/>
  <c r="E12" i="1"/>
  <c r="B13" i="1"/>
  <c r="A13" i="1"/>
  <c r="C13" i="1"/>
  <c r="O275" i="8"/>
  <c r="P275" i="8"/>
  <c r="Q275" i="8"/>
  <c r="D13" i="1"/>
  <c r="E13" i="1"/>
  <c r="B14" i="1"/>
  <c r="A14" i="1"/>
  <c r="C14" i="1"/>
  <c r="T212" i="8"/>
  <c r="D14" i="1"/>
  <c r="E14" i="1"/>
  <c r="B15" i="1"/>
  <c r="A15" i="1"/>
  <c r="C15" i="1"/>
  <c r="L251" i="8"/>
  <c r="M251" i="8"/>
  <c r="S251" i="8"/>
  <c r="T251" i="8"/>
  <c r="D15" i="1"/>
  <c r="E15" i="1"/>
  <c r="B16" i="1"/>
  <c r="A16" i="1"/>
  <c r="C16" i="1"/>
  <c r="O285" i="8"/>
  <c r="P285" i="8"/>
  <c r="R285" i="8"/>
  <c r="S285" i="8"/>
  <c r="T285" i="8"/>
  <c r="D16" i="1"/>
  <c r="E16" i="1"/>
  <c r="B17" i="1"/>
  <c r="A17" i="1"/>
  <c r="C17" i="1"/>
  <c r="O591" i="8"/>
  <c r="P591" i="8"/>
  <c r="Q591" i="8"/>
  <c r="D17" i="1"/>
  <c r="E17" i="1"/>
  <c r="B18" i="1"/>
  <c r="E18" i="1"/>
  <c r="B19" i="1"/>
  <c r="E19" i="1"/>
  <c r="B20" i="1"/>
  <c r="E20" i="1"/>
  <c r="B21" i="1"/>
  <c r="E21" i="1"/>
  <c r="B22" i="1"/>
  <c r="E22" i="1"/>
  <c r="B23" i="1"/>
  <c r="E23" i="1"/>
  <c r="B24" i="1"/>
  <c r="E24" i="1"/>
  <c r="B25" i="1"/>
  <c r="E25" i="1"/>
  <c r="B26" i="1"/>
  <c r="E26" i="1"/>
  <c r="B27" i="1"/>
  <c r="E27" i="1"/>
  <c r="B28" i="1"/>
  <c r="E28" i="1"/>
  <c r="E30" i="1"/>
  <c r="B4" i="1"/>
  <c r="E31" i="1"/>
  <c r="E32" i="1"/>
  <c r="E33" i="1"/>
  <c r="C4" i="1"/>
  <c r="L54" i="8"/>
  <c r="L165" i="8"/>
  <c r="M165" i="8"/>
  <c r="L454" i="8"/>
  <c r="L399" i="8"/>
  <c r="L485" i="8"/>
  <c r="L375" i="8"/>
  <c r="G375" i="8"/>
  <c r="J276" i="8"/>
  <c r="M276" i="8"/>
  <c r="L356" i="8"/>
  <c r="I204" i="8"/>
  <c r="J424" i="8"/>
  <c r="L112" i="8"/>
  <c r="J112" i="8"/>
  <c r="M41" i="8"/>
  <c r="J41" i="8"/>
  <c r="J373" i="8"/>
  <c r="M373" i="8"/>
  <c r="R373" i="8"/>
  <c r="M250" i="8"/>
  <c r="S250" i="8"/>
  <c r="M244" i="8"/>
  <c r="S244" i="8"/>
  <c r="O244" i="8"/>
  <c r="M264" i="8"/>
  <c r="S264" i="8"/>
  <c r="O264" i="8"/>
  <c r="M231" i="8"/>
  <c r="S231" i="8"/>
  <c r="R102" i="8"/>
  <c r="L196" i="8"/>
  <c r="A18" i="1"/>
  <c r="C18" i="1"/>
  <c r="D18" i="1"/>
  <c r="C19" i="1"/>
  <c r="A19" i="1"/>
  <c r="D19" i="1"/>
  <c r="C20" i="1"/>
  <c r="C21" i="1"/>
  <c r="A21" i="1"/>
  <c r="D21" i="1"/>
  <c r="C22" i="1"/>
  <c r="A22" i="1"/>
  <c r="D22" i="1"/>
  <c r="C23" i="1"/>
  <c r="A23" i="1"/>
  <c r="D23" i="1"/>
  <c r="G9" i="1"/>
  <c r="G8" i="1"/>
  <c r="G10" i="1"/>
  <c r="G11" i="1"/>
  <c r="G12" i="1"/>
  <c r="G13" i="1"/>
  <c r="G14" i="1"/>
  <c r="G15" i="1"/>
  <c r="G16" i="1"/>
  <c r="G17" i="1"/>
  <c r="G18" i="1"/>
  <c r="G19" i="1"/>
  <c r="A20" i="1"/>
  <c r="G20" i="1"/>
  <c r="G21" i="1"/>
  <c r="G22" i="1"/>
  <c r="G23" i="1"/>
  <c r="A24" i="1"/>
  <c r="G24" i="1"/>
  <c r="A25" i="1"/>
  <c r="G25" i="1"/>
  <c r="A26" i="1"/>
  <c r="G26" i="1"/>
  <c r="A27" i="1"/>
  <c r="G27" i="1"/>
  <c r="A28" i="1"/>
  <c r="G28" i="1"/>
  <c r="L44" i="8"/>
  <c r="M44" i="8"/>
  <c r="J44" i="8"/>
  <c r="D20" i="1"/>
  <c r="B45" i="1"/>
  <c r="B43" i="1"/>
  <c r="B42" i="1"/>
  <c r="B41" i="1"/>
  <c r="B40" i="1"/>
  <c r="B39" i="1"/>
  <c r="B36" i="1"/>
  <c r="B35" i="1"/>
  <c r="L195" i="8"/>
  <c r="G200" i="8"/>
  <c r="G155" i="8"/>
  <c r="G154" i="8"/>
  <c r="G153" i="8"/>
  <c r="G105" i="8"/>
  <c r="L243" i="8"/>
  <c r="M243" i="8"/>
  <c r="S243" i="8"/>
  <c r="O243" i="8"/>
  <c r="L253" i="8"/>
  <c r="M253" i="8"/>
  <c r="Q253" i="8"/>
  <c r="O253" i="8"/>
  <c r="L398" i="8"/>
  <c r="F400" i="8"/>
  <c r="L400" i="8"/>
  <c r="J579" i="8"/>
  <c r="J570" i="8"/>
  <c r="L47" i="8"/>
  <c r="J47" i="8"/>
  <c r="J227" i="8"/>
  <c r="G144" i="8"/>
  <c r="M144" i="8"/>
  <c r="R144" i="8"/>
  <c r="L465" i="8"/>
  <c r="Q465" i="8"/>
  <c r="O465" i="8"/>
  <c r="M115" i="8"/>
  <c r="R115" i="8"/>
  <c r="G115" i="8"/>
  <c r="L467" i="8"/>
  <c r="Q467" i="8"/>
  <c r="O467" i="8"/>
  <c r="G118" i="8"/>
  <c r="M117" i="8"/>
  <c r="R117" i="8"/>
  <c r="G117" i="8"/>
  <c r="L114" i="8"/>
  <c r="Q114" i="8"/>
  <c r="O114" i="8"/>
  <c r="J114" i="8"/>
  <c r="L149" i="8"/>
  <c r="Q149" i="8"/>
  <c r="O149" i="8"/>
  <c r="M224" i="8"/>
  <c r="R224" i="8"/>
  <c r="J224" i="8"/>
  <c r="M256" i="8"/>
  <c r="S256" i="8"/>
  <c r="R256" i="8"/>
  <c r="L40" i="8"/>
  <c r="M58" i="8"/>
  <c r="J532" i="8"/>
  <c r="Q159" i="8"/>
  <c r="O159" i="8"/>
  <c r="L159" i="8"/>
  <c r="L571" i="8"/>
  <c r="J582" i="8"/>
  <c r="J605" i="8"/>
  <c r="J601" i="8"/>
  <c r="J533" i="8"/>
  <c r="J600" i="8"/>
  <c r="J604" i="8"/>
  <c r="J602" i="8"/>
  <c r="M139" i="8"/>
  <c r="L358" i="8"/>
  <c r="J538" i="8"/>
  <c r="L10" i="8"/>
  <c r="L269" i="8"/>
  <c r="M269" i="8"/>
  <c r="T269" i="8"/>
  <c r="A12" i="9"/>
  <c r="A13" i="9"/>
  <c r="A14" i="9"/>
  <c r="A15" i="9"/>
  <c r="A16" i="9"/>
  <c r="A17" i="9"/>
  <c r="A18" i="9"/>
  <c r="A19" i="9"/>
  <c r="A20" i="9"/>
  <c r="L486" i="8"/>
  <c r="J486" i="8"/>
  <c r="Q486" i="8"/>
  <c r="O486" i="8"/>
  <c r="D16" i="9"/>
  <c r="O603" i="8"/>
  <c r="P603" i="8"/>
  <c r="R603" i="8"/>
  <c r="S603" i="8"/>
  <c r="T603" i="8"/>
  <c r="Q603" i="8"/>
  <c r="A7" i="9"/>
  <c r="A8" i="9"/>
  <c r="A9" i="9"/>
  <c r="A10" i="9"/>
  <c r="A11" i="9"/>
  <c r="L138" i="8"/>
  <c r="M138" i="8"/>
  <c r="S138" i="8"/>
  <c r="O138" i="8"/>
  <c r="J35" i="8"/>
  <c r="L35" i="8"/>
  <c r="J433" i="8"/>
  <c r="M433" i="8"/>
  <c r="J596" i="8"/>
  <c r="R596" i="8"/>
  <c r="B3" i="1"/>
  <c r="G279" i="8"/>
  <c r="G278" i="8"/>
  <c r="G277" i="8"/>
  <c r="J347" i="8"/>
  <c r="J568" i="8"/>
  <c r="J581" i="8"/>
  <c r="L334" i="8"/>
  <c r="Q334" i="8"/>
  <c r="O334" i="8"/>
  <c r="L363" i="8"/>
  <c r="Q363" i="8"/>
  <c r="O363" i="8"/>
  <c r="P363" i="8"/>
  <c r="R363" i="8"/>
  <c r="S363" i="8"/>
  <c r="T363" i="8"/>
  <c r="N363" i="8"/>
  <c r="M363" i="8"/>
  <c r="M248" i="8"/>
  <c r="S248" i="8"/>
  <c r="T248" i="8"/>
  <c r="R248" i="8"/>
  <c r="O248" i="8"/>
  <c r="P248" i="8"/>
  <c r="Q248" i="8"/>
  <c r="L248" i="8"/>
  <c r="N248" i="8"/>
  <c r="O492" i="8"/>
  <c r="P492" i="8"/>
  <c r="R492" i="8"/>
  <c r="S492" i="8"/>
  <c r="T492" i="8"/>
  <c r="N492" i="8"/>
  <c r="M492" i="8"/>
  <c r="J492" i="8"/>
  <c r="L405" i="8"/>
  <c r="J405" i="8"/>
  <c r="Q405" i="8"/>
  <c r="O405" i="8"/>
  <c r="P405" i="8"/>
  <c r="R405" i="8"/>
  <c r="S405" i="8"/>
  <c r="T405" i="8"/>
  <c r="N405" i="8"/>
  <c r="M405" i="8"/>
  <c r="L403" i="8"/>
  <c r="J403" i="8"/>
  <c r="Q403" i="8"/>
  <c r="O403" i="8"/>
  <c r="P403" i="8"/>
  <c r="R403" i="8"/>
  <c r="S403" i="8"/>
  <c r="T403" i="8"/>
  <c r="N403" i="8"/>
  <c r="M403" i="8"/>
  <c r="L409" i="8"/>
  <c r="Q409" i="8"/>
  <c r="O409" i="8"/>
  <c r="P409" i="8"/>
  <c r="R409" i="8"/>
  <c r="S409" i="8"/>
  <c r="T409" i="8"/>
  <c r="N409" i="8"/>
  <c r="M409" i="8"/>
  <c r="J409" i="8"/>
  <c r="L466" i="8"/>
  <c r="M466" i="8"/>
  <c r="Q466" i="8"/>
  <c r="O466" i="8"/>
  <c r="P466" i="8"/>
  <c r="R466" i="8"/>
  <c r="S466" i="8"/>
  <c r="T466" i="8"/>
  <c r="N466" i="8"/>
  <c r="J466" i="8"/>
  <c r="L489" i="8"/>
  <c r="Q489" i="8"/>
  <c r="O489" i="8"/>
  <c r="P489" i="8"/>
  <c r="R489" i="8"/>
  <c r="S489" i="8"/>
  <c r="T489" i="8"/>
  <c r="N489" i="8"/>
  <c r="M489" i="8"/>
  <c r="L487" i="8"/>
  <c r="Q487" i="8"/>
  <c r="O487" i="8"/>
  <c r="P487" i="8"/>
  <c r="R487" i="8"/>
  <c r="S487" i="8"/>
  <c r="T487" i="8"/>
  <c r="N487" i="8"/>
  <c r="M487" i="8"/>
  <c r="J487" i="8"/>
  <c r="J392" i="8"/>
  <c r="Q392" i="8"/>
  <c r="O392" i="8"/>
  <c r="P392" i="8"/>
  <c r="R392" i="8"/>
  <c r="S392" i="8"/>
  <c r="T392" i="8"/>
  <c r="J377" i="8"/>
  <c r="P377" i="8"/>
  <c r="R377" i="8"/>
  <c r="S377" i="8"/>
  <c r="T377" i="8"/>
  <c r="Q377" i="8"/>
  <c r="O377" i="8"/>
  <c r="M377" i="8"/>
  <c r="L377" i="8"/>
  <c r="N377" i="8"/>
  <c r="L328" i="8"/>
  <c r="Q328" i="8"/>
  <c r="O328" i="8"/>
  <c r="L327" i="8"/>
  <c r="Q327" i="8"/>
  <c r="O327" i="8"/>
  <c r="L427" i="8"/>
  <c r="M427" i="8"/>
  <c r="R427" i="8"/>
  <c r="M436" i="8"/>
  <c r="R436" i="8"/>
  <c r="R595" i="8"/>
  <c r="G124" i="8"/>
  <c r="Q124" i="8"/>
  <c r="O124" i="8"/>
  <c r="R592" i="8"/>
  <c r="M121" i="8"/>
  <c r="R121" i="8"/>
  <c r="H121" i="8"/>
  <c r="L316" i="8"/>
  <c r="M316" i="8"/>
  <c r="Q316" i="8"/>
  <c r="O316" i="8"/>
  <c r="L11" i="8"/>
  <c r="F11" i="8"/>
  <c r="J11" i="8"/>
  <c r="L438" i="8"/>
  <c r="M438" i="8"/>
  <c r="Q438" i="8"/>
  <c r="O438" i="8"/>
  <c r="L370" i="8"/>
  <c r="D24" i="1"/>
  <c r="D25" i="1"/>
  <c r="D26" i="1"/>
  <c r="D27" i="1"/>
  <c r="D28" i="1"/>
  <c r="G191" i="8"/>
  <c r="D8" i="9"/>
  <c r="D9" i="9"/>
  <c r="D10" i="9"/>
  <c r="D11" i="9"/>
  <c r="D12" i="9"/>
  <c r="D13" i="9"/>
  <c r="D14" i="9"/>
  <c r="D15" i="9"/>
  <c r="D17" i="9"/>
  <c r="D18" i="9"/>
  <c r="D19" i="9"/>
  <c r="D20" i="9"/>
  <c r="D21" i="9"/>
  <c r="D22" i="9"/>
  <c r="D23" i="9"/>
  <c r="D24" i="9"/>
  <c r="D25" i="9"/>
  <c r="D26" i="9"/>
  <c r="D27" i="9"/>
  <c r="A21" i="9"/>
  <c r="A22" i="9"/>
  <c r="A23" i="9"/>
  <c r="A24" i="9"/>
  <c r="A25" i="9"/>
  <c r="A26" i="9"/>
  <c r="A27" i="9"/>
  <c r="C24" i="1"/>
  <c r="C25" i="1"/>
  <c r="C26" i="1"/>
  <c r="C27" i="1"/>
  <c r="C28" i="1"/>
  <c r="P14" i="10"/>
  <c r="P13" i="10"/>
  <c r="P12" i="10"/>
  <c r="O12" i="10"/>
  <c r="N12" i="10"/>
  <c r="P11" i="10"/>
  <c r="O11" i="10"/>
  <c r="N11" i="10"/>
  <c r="M11" i="10"/>
  <c r="P10" i="10"/>
  <c r="O10" i="10"/>
  <c r="N10" i="10"/>
  <c r="M10" i="10"/>
  <c r="L10" i="10"/>
  <c r="I7" i="10"/>
  <c r="M110" i="8"/>
  <c r="R110" i="8"/>
  <c r="O110" i="8"/>
  <c r="L493" i="8"/>
  <c r="M493" i="8"/>
  <c r="M315" i="8"/>
  <c r="M103" i="8"/>
  <c r="M333" i="8"/>
  <c r="L43" i="8"/>
  <c r="L51" i="8"/>
  <c r="L12" i="8"/>
  <c r="L389" i="8"/>
  <c r="L490" i="8"/>
  <c r="L417" i="8"/>
  <c r="L450" i="8"/>
  <c r="L63" i="8"/>
  <c r="J133" i="8"/>
  <c r="M133" i="8"/>
  <c r="L133" i="8"/>
  <c r="J110" i="8"/>
  <c r="J541" i="8"/>
  <c r="J319" i="8"/>
  <c r="L2" i="8"/>
  <c r="N2" i="8"/>
  <c r="L3" i="8"/>
  <c r="N3" i="8"/>
  <c r="L7" i="8"/>
  <c r="N7" i="8"/>
  <c r="L8" i="8"/>
  <c r="N8" i="8"/>
  <c r="L9" i="8"/>
  <c r="N9" i="8"/>
  <c r="L13" i="8"/>
  <c r="N13" i="8"/>
  <c r="L14" i="8"/>
  <c r="N14" i="8"/>
  <c r="L15" i="8"/>
  <c r="N15" i="8"/>
  <c r="L17" i="8"/>
  <c r="N17" i="8"/>
  <c r="L18" i="8"/>
  <c r="N18" i="8"/>
  <c r="L19" i="8"/>
  <c r="N19" i="8"/>
  <c r="L20" i="8"/>
  <c r="N20" i="8"/>
  <c r="L21" i="8"/>
  <c r="N21" i="8"/>
  <c r="L23" i="8"/>
  <c r="N23" i="8"/>
  <c r="L25" i="8"/>
  <c r="N25" i="8"/>
  <c r="L26" i="8"/>
  <c r="N26" i="8"/>
  <c r="L27" i="8"/>
  <c r="N27" i="8"/>
  <c r="L28" i="8"/>
  <c r="N28" i="8"/>
  <c r="L29" i="8"/>
  <c r="N29" i="8"/>
  <c r="L30" i="8"/>
  <c r="N30" i="8"/>
  <c r="L31" i="8"/>
  <c r="N31" i="8"/>
  <c r="L32" i="8"/>
  <c r="N32" i="8"/>
  <c r="L33" i="8"/>
  <c r="N33" i="8"/>
  <c r="L34" i="8"/>
  <c r="N34" i="8"/>
  <c r="L36" i="8"/>
  <c r="N36" i="8"/>
  <c r="L37" i="8"/>
  <c r="N37" i="8"/>
  <c r="L38" i="8"/>
  <c r="N38" i="8"/>
  <c r="L39" i="8"/>
  <c r="N39" i="8"/>
  <c r="N44" i="8"/>
  <c r="L45" i="8"/>
  <c r="N45" i="8"/>
  <c r="L46" i="8"/>
  <c r="N46" i="8"/>
  <c r="L48" i="8"/>
  <c r="N48" i="8"/>
  <c r="L49" i="8"/>
  <c r="N49" i="8"/>
  <c r="L50" i="8"/>
  <c r="N50" i="8"/>
  <c r="N54" i="8"/>
  <c r="L55" i="8"/>
  <c r="N55" i="8"/>
  <c r="L56" i="8"/>
  <c r="N56" i="8"/>
  <c r="L60" i="8"/>
  <c r="N60" i="8"/>
  <c r="L61" i="8"/>
  <c r="N61" i="8"/>
  <c r="L81" i="8"/>
  <c r="N81" i="8"/>
  <c r="L65" i="8"/>
  <c r="N65" i="8"/>
  <c r="L66" i="8"/>
  <c r="N66" i="8"/>
  <c r="L67" i="8"/>
  <c r="N67" i="8"/>
  <c r="L68" i="8"/>
  <c r="N68" i="8"/>
  <c r="L94" i="8"/>
  <c r="N94" i="8"/>
  <c r="N69" i="8"/>
  <c r="L71" i="8"/>
  <c r="N71" i="8"/>
  <c r="L72" i="8"/>
  <c r="N72" i="8"/>
  <c r="L95" i="8"/>
  <c r="N95" i="8"/>
  <c r="L96" i="8"/>
  <c r="N96" i="8"/>
  <c r="L97" i="8"/>
  <c r="N97" i="8"/>
  <c r="L98" i="8"/>
  <c r="N98" i="8"/>
  <c r="L99" i="8"/>
  <c r="N99" i="8"/>
  <c r="L101" i="8"/>
  <c r="N101" i="8"/>
  <c r="L78" i="8"/>
  <c r="N78" i="8"/>
  <c r="M79" i="8"/>
  <c r="L79" i="8"/>
  <c r="N79" i="8"/>
  <c r="M80" i="8"/>
  <c r="L80" i="8"/>
  <c r="N80" i="8"/>
  <c r="M82" i="8"/>
  <c r="L82" i="8"/>
  <c r="N82" i="8"/>
  <c r="M83" i="8"/>
  <c r="L83" i="8"/>
  <c r="N83" i="8"/>
  <c r="L84" i="8"/>
  <c r="N84" i="8"/>
  <c r="M85" i="8"/>
  <c r="L85" i="8"/>
  <c r="N85" i="8"/>
  <c r="L87" i="8"/>
  <c r="N87" i="8"/>
  <c r="L88" i="8"/>
  <c r="N88" i="8"/>
  <c r="M89" i="8"/>
  <c r="L89" i="8"/>
  <c r="N89" i="8"/>
  <c r="L90" i="8"/>
  <c r="N90" i="8"/>
  <c r="M86" i="8"/>
  <c r="L86" i="8"/>
  <c r="N86" i="8"/>
  <c r="M105" i="8"/>
  <c r="L105" i="8"/>
  <c r="N105" i="8"/>
  <c r="L109" i="8"/>
  <c r="N109" i="8"/>
  <c r="L111" i="8"/>
  <c r="N111" i="8"/>
  <c r="M113" i="8"/>
  <c r="L113" i="8"/>
  <c r="N113" i="8"/>
  <c r="L116" i="8"/>
  <c r="N116" i="8"/>
  <c r="L119" i="8"/>
  <c r="N119" i="8"/>
  <c r="M120" i="8"/>
  <c r="L120" i="8"/>
  <c r="N120" i="8"/>
  <c r="M122" i="8"/>
  <c r="L122" i="8"/>
  <c r="N122" i="8"/>
  <c r="L123" i="8"/>
  <c r="N123" i="8"/>
  <c r="L125" i="8"/>
  <c r="N125" i="8"/>
  <c r="L126" i="8"/>
  <c r="N126" i="8"/>
  <c r="L127" i="8"/>
  <c r="N127" i="8"/>
  <c r="L129" i="8"/>
  <c r="N129" i="8"/>
  <c r="L131" i="8"/>
  <c r="N131" i="8"/>
  <c r="L135" i="8"/>
  <c r="N135" i="8"/>
  <c r="L136" i="8"/>
  <c r="N136" i="8"/>
  <c r="L137" i="8"/>
  <c r="N137" i="8"/>
  <c r="L140" i="8"/>
  <c r="N140" i="8"/>
  <c r="L141" i="8"/>
  <c r="N141" i="8"/>
  <c r="L142" i="8"/>
  <c r="N142" i="8"/>
  <c r="N143" i="8"/>
  <c r="L145" i="8"/>
  <c r="N145" i="8"/>
  <c r="N146" i="8"/>
  <c r="L148" i="8"/>
  <c r="N148" i="8"/>
  <c r="L150" i="8"/>
  <c r="N150" i="8"/>
  <c r="N151" i="8"/>
  <c r="N152" i="8"/>
  <c r="N153" i="8"/>
  <c r="N154" i="8"/>
  <c r="L157" i="8"/>
  <c r="N157" i="8"/>
  <c r="L158" i="8"/>
  <c r="N158" i="8"/>
  <c r="N160" i="8"/>
  <c r="N161" i="8"/>
  <c r="N162" i="8"/>
  <c r="N163" i="8"/>
  <c r="N164" i="8"/>
  <c r="N165" i="8"/>
  <c r="N166" i="8"/>
  <c r="N167" i="8"/>
  <c r="N168" i="8"/>
  <c r="N169" i="8"/>
  <c r="N170" i="8"/>
  <c r="L171" i="8"/>
  <c r="N171" i="8"/>
  <c r="M172" i="8"/>
  <c r="L172" i="8"/>
  <c r="N172" i="8"/>
  <c r="M173" i="8"/>
  <c r="L173" i="8"/>
  <c r="N173" i="8"/>
  <c r="N174" i="8"/>
  <c r="M175" i="8"/>
  <c r="L175" i="8"/>
  <c r="N175" i="8"/>
  <c r="L176" i="8"/>
  <c r="N176" i="8"/>
  <c r="L177" i="8"/>
  <c r="N177" i="8"/>
  <c r="L178" i="8"/>
  <c r="N178" i="8"/>
  <c r="L179" i="8"/>
  <c r="N179" i="8"/>
  <c r="L180" i="8"/>
  <c r="N180" i="8"/>
  <c r="L181" i="8"/>
  <c r="N181" i="8"/>
  <c r="L182" i="8"/>
  <c r="N182" i="8"/>
  <c r="L183" i="8"/>
  <c r="N183" i="8"/>
  <c r="L184" i="8"/>
  <c r="N184" i="8"/>
  <c r="L185" i="8"/>
  <c r="N185" i="8"/>
  <c r="L186" i="8"/>
  <c r="N186" i="8"/>
  <c r="L187" i="8"/>
  <c r="N187" i="8"/>
  <c r="L188" i="8"/>
  <c r="N188" i="8"/>
  <c r="M191" i="8"/>
  <c r="L191" i="8"/>
  <c r="N191" i="8"/>
  <c r="L197" i="8"/>
  <c r="N197" i="8"/>
  <c r="L198" i="8"/>
  <c r="N198" i="8"/>
  <c r="L199" i="8"/>
  <c r="N199" i="8"/>
  <c r="M200" i="8"/>
  <c r="L200" i="8"/>
  <c r="N200" i="8"/>
  <c r="L201" i="8"/>
  <c r="N201" i="8"/>
  <c r="L202" i="8"/>
  <c r="N202" i="8"/>
  <c r="L204" i="8"/>
  <c r="N204" i="8"/>
  <c r="L205" i="8"/>
  <c r="N205" i="8"/>
  <c r="L206" i="8"/>
  <c r="N206" i="8"/>
  <c r="L207" i="8"/>
  <c r="N207" i="8"/>
  <c r="M209" i="8"/>
  <c r="L209" i="8"/>
  <c r="N209" i="8"/>
  <c r="L210" i="8"/>
  <c r="N210" i="8"/>
  <c r="M211" i="8"/>
  <c r="L211" i="8"/>
  <c r="N211" i="8"/>
  <c r="L212" i="8"/>
  <c r="N212" i="8"/>
  <c r="L215" i="8"/>
  <c r="N215" i="8"/>
  <c r="L230" i="8"/>
  <c r="N230" i="8"/>
  <c r="L231" i="8"/>
  <c r="N231" i="8"/>
  <c r="M232" i="8"/>
  <c r="L232" i="8"/>
  <c r="N232" i="8"/>
  <c r="L233" i="8"/>
  <c r="N233" i="8"/>
  <c r="M234" i="8"/>
  <c r="L234" i="8"/>
  <c r="N234" i="8"/>
  <c r="L235" i="8"/>
  <c r="N235" i="8"/>
  <c r="L236" i="8"/>
  <c r="N236" i="8"/>
  <c r="L237" i="8"/>
  <c r="N237" i="8"/>
  <c r="M238" i="8"/>
  <c r="L238" i="8"/>
  <c r="N238" i="8"/>
  <c r="L239" i="8"/>
  <c r="N239" i="8"/>
  <c r="M240" i="8"/>
  <c r="L240" i="8"/>
  <c r="N240" i="8"/>
  <c r="M241" i="8"/>
  <c r="L241" i="8"/>
  <c r="N241" i="8"/>
  <c r="M242" i="8"/>
  <c r="L242" i="8"/>
  <c r="N242" i="8"/>
  <c r="N243" i="8"/>
  <c r="M245" i="8"/>
  <c r="L245" i="8"/>
  <c r="N245" i="8"/>
  <c r="L246" i="8"/>
  <c r="N246" i="8"/>
  <c r="L247" i="8"/>
  <c r="N247" i="8"/>
  <c r="L249" i="8"/>
  <c r="N249" i="8"/>
  <c r="N251" i="8"/>
  <c r="L252" i="8"/>
  <c r="N252" i="8"/>
  <c r="M254" i="8"/>
  <c r="L254" i="8"/>
  <c r="N254" i="8"/>
  <c r="L255" i="8"/>
  <c r="N255" i="8"/>
  <c r="L257" i="8"/>
  <c r="N257" i="8"/>
  <c r="L258" i="8"/>
  <c r="N258" i="8"/>
  <c r="M259" i="8"/>
  <c r="L259" i="8"/>
  <c r="N259" i="8"/>
  <c r="M260" i="8"/>
  <c r="L260" i="8"/>
  <c r="N260" i="8"/>
  <c r="L261" i="8"/>
  <c r="N261" i="8"/>
  <c r="M262" i="8"/>
  <c r="L262" i="8"/>
  <c r="N262" i="8"/>
  <c r="M263" i="8"/>
  <c r="L263" i="8"/>
  <c r="N263" i="8"/>
  <c r="M265" i="8"/>
  <c r="L265" i="8"/>
  <c r="N265" i="8"/>
  <c r="L266" i="8"/>
  <c r="N266" i="8"/>
  <c r="M267" i="8"/>
  <c r="L267" i="8"/>
  <c r="N267" i="8"/>
  <c r="M268" i="8"/>
  <c r="L268" i="8"/>
  <c r="N268" i="8"/>
  <c r="N270" i="8"/>
  <c r="L271" i="8"/>
  <c r="N271" i="8"/>
  <c r="L272" i="8"/>
  <c r="N272" i="8"/>
  <c r="L273" i="8"/>
  <c r="N273" i="8"/>
  <c r="L281" i="8"/>
  <c r="N281" i="8"/>
  <c r="L290" i="8"/>
  <c r="N290" i="8"/>
  <c r="L299" i="8"/>
  <c r="N299" i="8"/>
  <c r="L301" i="8"/>
  <c r="N301" i="8"/>
  <c r="M303" i="8"/>
  <c r="L303" i="8"/>
  <c r="N303" i="8"/>
  <c r="M306" i="8"/>
  <c r="L306" i="8"/>
  <c r="N306" i="8"/>
  <c r="M307" i="8"/>
  <c r="L307" i="8"/>
  <c r="N307" i="8"/>
  <c r="L308" i="8"/>
  <c r="N308" i="8"/>
  <c r="J309" i="8"/>
  <c r="M309" i="8"/>
  <c r="L309" i="8"/>
  <c r="N309" i="8"/>
  <c r="L310" i="8"/>
  <c r="N310" i="8"/>
  <c r="M312" i="8"/>
  <c r="L312" i="8"/>
  <c r="N312" i="8"/>
  <c r="L314" i="8"/>
  <c r="N314" i="8"/>
  <c r="M318" i="8"/>
  <c r="L318" i="8"/>
  <c r="N318" i="8"/>
  <c r="L276" i="8"/>
  <c r="N276" i="8"/>
  <c r="M320" i="8"/>
  <c r="L320" i="8"/>
  <c r="N320" i="8"/>
  <c r="L323" i="8"/>
  <c r="N323" i="8"/>
  <c r="L325" i="8"/>
  <c r="N325" i="8"/>
  <c r="L326" i="8"/>
  <c r="N326" i="8"/>
  <c r="N327" i="8"/>
  <c r="N328" i="8"/>
  <c r="L329" i="8"/>
  <c r="N329" i="8"/>
  <c r="L330" i="8"/>
  <c r="N330" i="8"/>
  <c r="L331" i="8"/>
  <c r="N331" i="8"/>
  <c r="L332" i="8"/>
  <c r="N332" i="8"/>
  <c r="N338" i="8"/>
  <c r="N345" i="8"/>
  <c r="L346" i="8"/>
  <c r="N346" i="8"/>
  <c r="L348" i="8"/>
  <c r="N348" i="8"/>
  <c r="L349" i="8"/>
  <c r="N349" i="8"/>
  <c r="L350" i="8"/>
  <c r="N350" i="8"/>
  <c r="L351" i="8"/>
  <c r="N351" i="8"/>
  <c r="M352" i="8"/>
  <c r="L352" i="8"/>
  <c r="N352" i="8"/>
  <c r="L353" i="8"/>
  <c r="N353" i="8"/>
  <c r="L354" i="8"/>
  <c r="N354" i="8"/>
  <c r="L355" i="8"/>
  <c r="N355" i="8"/>
  <c r="L357" i="8"/>
  <c r="N357" i="8"/>
  <c r="L359" i="8"/>
  <c r="N359" i="8"/>
  <c r="L360" i="8"/>
  <c r="N360" i="8"/>
  <c r="L361" i="8"/>
  <c r="N361" i="8"/>
  <c r="L362" i="8"/>
  <c r="N362" i="8"/>
  <c r="L364" i="8"/>
  <c r="N364" i="8"/>
  <c r="L365" i="8"/>
  <c r="N365" i="8"/>
  <c r="L366" i="8"/>
  <c r="N366" i="8"/>
  <c r="L367" i="8"/>
  <c r="N367" i="8"/>
  <c r="L368" i="8"/>
  <c r="N368" i="8"/>
  <c r="L369" i="8"/>
  <c r="N369" i="8"/>
  <c r="N370" i="8"/>
  <c r="L372" i="8"/>
  <c r="N372" i="8"/>
  <c r="L374" i="8"/>
  <c r="N374" i="8"/>
  <c r="L379" i="8"/>
  <c r="N379" i="8"/>
  <c r="L380" i="8"/>
  <c r="N380" i="8"/>
  <c r="M382" i="8"/>
  <c r="L382" i="8"/>
  <c r="N382" i="8"/>
  <c r="L388" i="8"/>
  <c r="N388" i="8"/>
  <c r="L390" i="8"/>
  <c r="N390" i="8"/>
  <c r="L391" i="8"/>
  <c r="N391" i="8"/>
  <c r="L393" i="8"/>
  <c r="N393" i="8"/>
  <c r="L394" i="8"/>
  <c r="N394" i="8"/>
  <c r="L395" i="8"/>
  <c r="N395" i="8"/>
  <c r="M396" i="8"/>
  <c r="L396" i="8"/>
  <c r="N396" i="8"/>
  <c r="M397" i="8"/>
  <c r="L397" i="8"/>
  <c r="N397" i="8"/>
  <c r="J401" i="8"/>
  <c r="L401" i="8"/>
  <c r="N401" i="8"/>
  <c r="L402" i="8"/>
  <c r="N402" i="8"/>
  <c r="L406" i="8"/>
  <c r="N406" i="8"/>
  <c r="L408" i="8"/>
  <c r="N408" i="8"/>
  <c r="L410" i="8"/>
  <c r="N410" i="8"/>
  <c r="M411" i="8"/>
  <c r="L411" i="8"/>
  <c r="N411" i="8"/>
  <c r="M415" i="8"/>
  <c r="L415" i="8"/>
  <c r="N415" i="8"/>
  <c r="L416" i="8"/>
  <c r="N416" i="8"/>
  <c r="J418" i="8"/>
  <c r="L418" i="8"/>
  <c r="N418" i="8"/>
  <c r="L419" i="8"/>
  <c r="N419" i="8"/>
  <c r="L420" i="8"/>
  <c r="N420" i="8"/>
  <c r="L421" i="8"/>
  <c r="N421" i="8"/>
  <c r="L422" i="8"/>
  <c r="N422" i="8"/>
  <c r="L423" i="8"/>
  <c r="N423" i="8"/>
  <c r="L424" i="8"/>
  <c r="N424" i="8"/>
  <c r="L425" i="8"/>
  <c r="N425" i="8"/>
  <c r="L426" i="8"/>
  <c r="N426" i="8"/>
  <c r="M428" i="8"/>
  <c r="L428" i="8"/>
  <c r="N428" i="8"/>
  <c r="M430" i="8"/>
  <c r="L430" i="8"/>
  <c r="N430" i="8"/>
  <c r="M431" i="8"/>
  <c r="L431" i="8"/>
  <c r="N431" i="8"/>
  <c r="M432" i="8"/>
  <c r="L432" i="8"/>
  <c r="N432" i="8"/>
  <c r="M434" i="8"/>
  <c r="L434" i="8"/>
  <c r="N434" i="8"/>
  <c r="M435" i="8"/>
  <c r="L435" i="8"/>
  <c r="N435" i="8"/>
  <c r="M437" i="8"/>
  <c r="L437" i="8"/>
  <c r="N437" i="8"/>
  <c r="P439" i="8"/>
  <c r="R439" i="8"/>
  <c r="M439" i="8"/>
  <c r="L439" i="8"/>
  <c r="N439" i="8"/>
  <c r="L441" i="8"/>
  <c r="N441" i="8"/>
  <c r="L443" i="8"/>
  <c r="N443" i="8"/>
  <c r="L448" i="8"/>
  <c r="N448" i="8"/>
  <c r="L452" i="8"/>
  <c r="N452" i="8"/>
  <c r="L453" i="8"/>
  <c r="N453" i="8"/>
  <c r="L455" i="8"/>
  <c r="N455" i="8"/>
  <c r="L456" i="8"/>
  <c r="N456" i="8"/>
  <c r="L457" i="8"/>
  <c r="N457" i="8"/>
  <c r="L458" i="8"/>
  <c r="N458" i="8"/>
  <c r="L459" i="8"/>
  <c r="N459" i="8"/>
  <c r="L460" i="8"/>
  <c r="N460" i="8"/>
  <c r="L463" i="8"/>
  <c r="N463" i="8"/>
  <c r="J464" i="8"/>
  <c r="L464" i="8"/>
  <c r="N464" i="8"/>
  <c r="N465" i="8"/>
  <c r="L468" i="8"/>
  <c r="N468" i="8"/>
  <c r="J469" i="8"/>
  <c r="L469" i="8"/>
  <c r="N469" i="8"/>
  <c r="L472" i="8"/>
  <c r="N472" i="8"/>
  <c r="L473" i="8"/>
  <c r="N473" i="8"/>
  <c r="L474" i="8"/>
  <c r="N474" i="8"/>
  <c r="L476" i="8"/>
  <c r="N476" i="8"/>
  <c r="M477" i="8"/>
  <c r="L477" i="8"/>
  <c r="N477" i="8"/>
  <c r="L480" i="8"/>
  <c r="N480" i="8"/>
  <c r="L481" i="8"/>
  <c r="N481" i="8"/>
  <c r="L483" i="8"/>
  <c r="N483" i="8"/>
  <c r="L484" i="8"/>
  <c r="N484" i="8"/>
  <c r="N485" i="8"/>
  <c r="L494" i="8"/>
  <c r="N494" i="8"/>
  <c r="L495" i="8"/>
  <c r="N495" i="8"/>
  <c r="L496" i="8"/>
  <c r="N496" i="8"/>
  <c r="L497" i="8"/>
  <c r="N497" i="8"/>
  <c r="L498" i="8"/>
  <c r="N498" i="8"/>
  <c r="L499" i="8"/>
  <c r="N499" i="8"/>
  <c r="L500" i="8"/>
  <c r="N500" i="8"/>
  <c r="L501" i="8"/>
  <c r="N501" i="8"/>
  <c r="L502" i="8"/>
  <c r="N502" i="8"/>
  <c r="L503" i="8"/>
  <c r="N503" i="8"/>
  <c r="L504" i="8"/>
  <c r="N504" i="8"/>
  <c r="L505" i="8"/>
  <c r="N505" i="8"/>
  <c r="L507" i="8"/>
  <c r="N507" i="8"/>
  <c r="L508" i="8"/>
  <c r="N508" i="8"/>
  <c r="L509" i="8"/>
  <c r="N509" i="8"/>
  <c r="L510" i="8"/>
  <c r="N510" i="8"/>
  <c r="L511" i="8"/>
  <c r="N511" i="8"/>
  <c r="L512" i="8"/>
  <c r="N512" i="8"/>
  <c r="L513" i="8"/>
  <c r="N513" i="8"/>
  <c r="L514" i="8"/>
  <c r="N514" i="8"/>
  <c r="L515" i="8"/>
  <c r="N515" i="8"/>
  <c r="L545" i="8"/>
  <c r="N545" i="8"/>
  <c r="L546" i="8"/>
  <c r="N546" i="8"/>
  <c r="L561" i="8"/>
  <c r="N561" i="8"/>
  <c r="M563" i="8"/>
  <c r="L563" i="8"/>
  <c r="N563" i="8"/>
  <c r="M564" i="8"/>
  <c r="L564" i="8"/>
  <c r="N564" i="8"/>
  <c r="L565" i="8"/>
  <c r="N565" i="8"/>
  <c r="M567" i="8"/>
  <c r="L567" i="8"/>
  <c r="N567" i="8"/>
  <c r="N571" i="8"/>
  <c r="L572" i="8"/>
  <c r="N572" i="8"/>
  <c r="L573" i="8"/>
  <c r="N573" i="8"/>
  <c r="L576" i="8"/>
  <c r="N576" i="8"/>
  <c r="L577" i="8"/>
  <c r="N577" i="8"/>
  <c r="L578" i="8"/>
  <c r="N578" i="8"/>
  <c r="L580" i="8"/>
  <c r="N580" i="8"/>
  <c r="L583" i="8"/>
  <c r="N583" i="8"/>
  <c r="M584" i="8"/>
  <c r="L584" i="8"/>
  <c r="N584" i="8"/>
  <c r="M132" i="8"/>
  <c r="L132" i="8"/>
  <c r="N132" i="8"/>
  <c r="L64" i="8"/>
  <c r="N64" i="8"/>
  <c r="L304" i="8"/>
  <c r="N304" i="8"/>
  <c r="L42" i="8"/>
  <c r="N42" i="8"/>
  <c r="L413" i="8"/>
  <c r="N413" i="8"/>
  <c r="L194" i="8"/>
  <c r="N194" i="8"/>
  <c r="J384" i="8"/>
  <c r="M384" i="8"/>
  <c r="L384" i="8"/>
  <c r="N384" i="8"/>
  <c r="L470" i="8"/>
  <c r="N470" i="8"/>
  <c r="L107" i="8"/>
  <c r="N107" i="8"/>
  <c r="L385" i="8"/>
  <c r="N385" i="8"/>
  <c r="L100" i="8"/>
  <c r="N100" i="8"/>
  <c r="L4" i="8"/>
  <c r="N4" i="8"/>
  <c r="J407" i="8"/>
  <c r="L407" i="8"/>
  <c r="N407" i="8"/>
  <c r="N5" i="8"/>
  <c r="N6" i="8"/>
  <c r="N16" i="8"/>
  <c r="M208" i="8"/>
  <c r="L208" i="8"/>
  <c r="N208" i="8"/>
  <c r="M319" i="8"/>
  <c r="L319" i="8"/>
  <c r="N319" i="8"/>
  <c r="L300" i="8"/>
  <c r="N300" i="8"/>
  <c r="L59" i="8"/>
  <c r="N59" i="8"/>
  <c r="N63" i="8"/>
  <c r="N133" i="8"/>
  <c r="L479" i="8"/>
  <c r="N479" i="8"/>
  <c r="L76" i="8"/>
  <c r="N76" i="8"/>
  <c r="M337" i="8"/>
  <c r="L337" i="8"/>
  <c r="N337" i="8"/>
  <c r="L449" i="8"/>
  <c r="N449" i="8"/>
  <c r="L475" i="8"/>
  <c r="N475" i="8"/>
  <c r="N334" i="8"/>
  <c r="L471" i="8"/>
  <c r="N471" i="8"/>
  <c r="L491" i="8"/>
  <c r="N491" i="8"/>
  <c r="L482" i="8"/>
  <c r="N482" i="8"/>
  <c r="L74" i="8"/>
  <c r="N74" i="8"/>
  <c r="L91" i="8"/>
  <c r="N91" i="8"/>
  <c r="L73" i="8"/>
  <c r="N73" i="8"/>
  <c r="N450" i="8"/>
  <c r="N417" i="8"/>
  <c r="N490" i="8"/>
  <c r="N269" i="8"/>
  <c r="M488" i="8"/>
  <c r="L488" i="8"/>
  <c r="N488" i="8"/>
  <c r="L93" i="8"/>
  <c r="N93" i="8"/>
  <c r="F53" i="8"/>
  <c r="L53" i="8"/>
  <c r="N53" i="8"/>
  <c r="J412" i="8"/>
  <c r="M412" i="8"/>
  <c r="L412" i="8"/>
  <c r="N412" i="8"/>
  <c r="L569" i="8"/>
  <c r="N569" i="8"/>
  <c r="L478" i="8"/>
  <c r="N478" i="8"/>
  <c r="N389" i="8"/>
  <c r="N302" i="8"/>
  <c r="N12" i="8"/>
  <c r="N51" i="8"/>
  <c r="L324" i="8"/>
  <c r="N324" i="8"/>
  <c r="L52" i="8"/>
  <c r="N52" i="8"/>
  <c r="N43" i="8"/>
  <c r="L103" i="8"/>
  <c r="N103" i="8"/>
  <c r="L315" i="8"/>
  <c r="N315" i="8"/>
  <c r="N493" i="8"/>
  <c r="J336" i="8"/>
  <c r="L336" i="8"/>
  <c r="N336" i="8"/>
  <c r="M272" i="8"/>
  <c r="S272" i="8"/>
  <c r="T272" i="8"/>
  <c r="M346" i="8"/>
  <c r="M370" i="8"/>
  <c r="J302" i="8"/>
  <c r="R302" i="8"/>
  <c r="O302" i="8"/>
  <c r="J311" i="8"/>
  <c r="R311" i="8"/>
  <c r="O311" i="8"/>
  <c r="J477" i="8"/>
  <c r="J397" i="8"/>
  <c r="J396" i="8"/>
  <c r="J483" i="8"/>
  <c r="M577" i="8"/>
  <c r="Q577" i="8"/>
  <c r="O577" i="8"/>
  <c r="R92" i="8"/>
  <c r="O92" i="8"/>
  <c r="R263" i="8"/>
  <c r="O263" i="8"/>
  <c r="J445" i="8"/>
  <c r="M423" i="8"/>
  <c r="J444" i="8"/>
  <c r="Q569" i="8"/>
  <c r="O569" i="8"/>
  <c r="J423" i="8"/>
  <c r="J425" i="8"/>
  <c r="M78" i="8"/>
  <c r="Q78" i="8"/>
  <c r="O78" i="8"/>
  <c r="J488" i="8"/>
  <c r="Q488" i="8"/>
  <c r="O488" i="8"/>
  <c r="J460" i="8"/>
  <c r="J73" i="8"/>
  <c r="M91" i="8"/>
  <c r="Q91" i="8"/>
  <c r="O91" i="8"/>
  <c r="P91" i="8"/>
  <c r="R91" i="8"/>
  <c r="S91" i="8"/>
  <c r="T91" i="8"/>
  <c r="M74" i="8"/>
  <c r="R74" i="8"/>
  <c r="O74" i="8"/>
  <c r="J449" i="8"/>
  <c r="R431" i="8"/>
  <c r="O431" i="8"/>
  <c r="P431" i="8"/>
  <c r="Q431" i="8"/>
  <c r="J462" i="8"/>
  <c r="M479" i="8"/>
  <c r="Q479" i="8"/>
  <c r="O479" i="8"/>
  <c r="P479" i="8"/>
  <c r="R479" i="8"/>
  <c r="S479" i="8"/>
  <c r="T479" i="8"/>
  <c r="Q116" i="8"/>
  <c r="O116" i="8"/>
  <c r="J59" i="8"/>
  <c r="T113" i="8"/>
  <c r="S113" i="8"/>
  <c r="O113" i="8"/>
  <c r="P113" i="8"/>
  <c r="M127" i="8"/>
  <c r="P272" i="8"/>
  <c r="Q272" i="8"/>
  <c r="O169" i="8"/>
  <c r="P169" i="8"/>
  <c r="Q169" i="8"/>
  <c r="O345" i="8"/>
  <c r="P345" i="8"/>
  <c r="Q345" i="8"/>
  <c r="J335" i="8"/>
  <c r="R134" i="8"/>
  <c r="S134" i="8"/>
  <c r="T134" i="8"/>
  <c r="J540" i="8"/>
  <c r="J539" i="8"/>
  <c r="Q319" i="8"/>
  <c r="O319" i="8"/>
  <c r="Q208" i="8"/>
  <c r="O208" i="8"/>
  <c r="F16" i="8"/>
  <c r="J16" i="8"/>
  <c r="M374" i="8"/>
  <c r="R374" i="8"/>
  <c r="O374" i="8"/>
  <c r="F6" i="8"/>
  <c r="F5" i="8"/>
  <c r="R370" i="8"/>
  <c r="O370" i="8"/>
  <c r="J531" i="8"/>
  <c r="M100" i="8"/>
  <c r="S142" i="8"/>
  <c r="M469" i="8"/>
  <c r="J598" i="8"/>
  <c r="M361" i="8"/>
  <c r="J361" i="8"/>
  <c r="M187" i="8"/>
  <c r="Q187" i="8"/>
  <c r="M194" i="8"/>
  <c r="Q194" i="8"/>
  <c r="O194" i="8"/>
  <c r="J42" i="8"/>
  <c r="O342" i="8"/>
  <c r="P156" i="8"/>
  <c r="M304" i="8"/>
  <c r="S304" i="8"/>
  <c r="O304" i="8"/>
  <c r="J304" i="8"/>
  <c r="M129" i="8"/>
  <c r="S129" i="8"/>
  <c r="O129" i="8"/>
  <c r="J128" i="8"/>
  <c r="M64" i="8"/>
  <c r="J64" i="8"/>
  <c r="T132" i="8"/>
  <c r="S132" i="8"/>
  <c r="O132" i="8"/>
  <c r="J566" i="8"/>
  <c r="J306" i="8"/>
  <c r="J562" i="8"/>
  <c r="J24" i="8"/>
  <c r="J599" i="8"/>
  <c r="J130" i="8"/>
  <c r="M419" i="8"/>
  <c r="R594" i="8"/>
  <c r="J323" i="8"/>
  <c r="J406" i="8"/>
  <c r="J584" i="8"/>
  <c r="M32" i="8"/>
  <c r="M68" i="8"/>
  <c r="S85" i="8"/>
  <c r="J440" i="8"/>
  <c r="P440" i="8"/>
  <c r="J565" i="8"/>
  <c r="Q565" i="8"/>
  <c r="O565" i="8"/>
  <c r="P565" i="8"/>
  <c r="R565" i="8"/>
  <c r="S565" i="8"/>
  <c r="T565" i="8"/>
  <c r="M565" i="8"/>
  <c r="M464" i="8"/>
  <c r="R597" i="8"/>
  <c r="O597" i="8"/>
  <c r="P597" i="8"/>
  <c r="Q597" i="8"/>
  <c r="J559" i="8"/>
  <c r="O530" i="8"/>
  <c r="M561" i="8"/>
  <c r="M9" i="8"/>
  <c r="M453" i="8"/>
  <c r="J453" i="8"/>
  <c r="S306" i="8"/>
  <c r="O306" i="8"/>
  <c r="P306" i="8"/>
  <c r="R306" i="8"/>
  <c r="R303" i="8"/>
  <c r="S320" i="8"/>
  <c r="R307" i="8"/>
  <c r="O307" i="8"/>
  <c r="J89" i="8"/>
  <c r="J441" i="8"/>
  <c r="R317" i="8"/>
  <c r="O317" i="8"/>
  <c r="J442" i="8"/>
  <c r="M485" i="8"/>
  <c r="J485" i="8"/>
  <c r="Q432" i="8"/>
  <c r="O432" i="8"/>
  <c r="P432" i="8"/>
  <c r="R432" i="8"/>
  <c r="S432" i="8"/>
  <c r="T432" i="8"/>
  <c r="S105" i="8"/>
  <c r="O105" i="8"/>
  <c r="P105" i="8"/>
  <c r="O386" i="8"/>
  <c r="J388" i="8"/>
  <c r="M388" i="8"/>
  <c r="M239" i="8"/>
  <c r="S239" i="8"/>
  <c r="O239" i="8"/>
  <c r="Q435" i="8"/>
  <c r="O435" i="8"/>
  <c r="M30" i="8"/>
  <c r="J415" i="8"/>
  <c r="M494" i="8"/>
  <c r="R286" i="8"/>
  <c r="O286" i="8"/>
  <c r="J106" i="8"/>
  <c r="M119" i="8"/>
  <c r="J123" i="8"/>
  <c r="J125" i="8"/>
  <c r="O439" i="8"/>
  <c r="J387" i="8"/>
  <c r="R382" i="8"/>
  <c r="F69" i="8"/>
  <c r="Q122" i="8"/>
  <c r="O122" i="8"/>
  <c r="J578" i="8"/>
  <c r="J238" i="8"/>
  <c r="M235" i="8"/>
  <c r="S234" i="8"/>
  <c r="P234" i="8"/>
  <c r="R234" i="8"/>
  <c r="M252" i="8"/>
  <c r="S252" i="8"/>
  <c r="T252" i="8"/>
  <c r="J517" i="8"/>
  <c r="J516" i="8"/>
  <c r="M515" i="8"/>
  <c r="M514" i="8"/>
  <c r="M508" i="8"/>
  <c r="J506" i="8"/>
  <c r="J528" i="8"/>
  <c r="J526" i="8"/>
  <c r="J525" i="8"/>
  <c r="J527" i="8"/>
  <c r="J529" i="8"/>
  <c r="J524" i="8"/>
  <c r="J523" i="8"/>
  <c r="J521" i="8"/>
  <c r="J520" i="8"/>
  <c r="J522" i="8"/>
  <c r="J518" i="8"/>
  <c r="J519" i="8"/>
  <c r="M503" i="8"/>
  <c r="M500" i="8"/>
  <c r="M502" i="8"/>
  <c r="M495" i="8"/>
  <c r="M498" i="8"/>
  <c r="Q369" i="8"/>
  <c r="O369" i="8"/>
  <c r="P369" i="8"/>
  <c r="R369" i="8"/>
  <c r="S369" i="8"/>
  <c r="T369" i="8"/>
  <c r="M369" i="8"/>
  <c r="M71" i="8"/>
  <c r="Q155" i="8"/>
  <c r="O155" i="8"/>
  <c r="M463" i="8"/>
  <c r="M28" i="8"/>
  <c r="O274" i="8"/>
  <c r="P274" i="8"/>
  <c r="P134" i="8"/>
  <c r="M126" i="8"/>
  <c r="J411" i="8"/>
  <c r="S430" i="8"/>
  <c r="J534" i="8"/>
  <c r="J15" i="8"/>
  <c r="J446" i="8"/>
  <c r="J536" i="8"/>
  <c r="J535" i="8"/>
  <c r="M31" i="8"/>
  <c r="M421" i="8"/>
  <c r="J404" i="8"/>
  <c r="Q204" i="8"/>
  <c r="P204" i="8"/>
  <c r="O204" i="8"/>
  <c r="M18" i="8"/>
  <c r="M418" i="8"/>
  <c r="Q437" i="8"/>
  <c r="O437" i="8"/>
  <c r="P437" i="8"/>
  <c r="R437" i="8"/>
  <c r="S437" i="8"/>
  <c r="T437" i="8"/>
  <c r="J22" i="8"/>
  <c r="R147" i="8"/>
  <c r="O147" i="8"/>
  <c r="J544" i="8"/>
  <c r="J542" i="8"/>
  <c r="J543" i="8"/>
  <c r="R591" i="8"/>
  <c r="S591" i="8"/>
  <c r="J108" i="8"/>
  <c r="S127" i="8"/>
  <c r="O127" i="8"/>
  <c r="M29" i="8"/>
  <c r="M20" i="8"/>
  <c r="M27" i="8"/>
  <c r="Q104" i="8"/>
  <c r="O104" i="8"/>
  <c r="P104" i="8"/>
  <c r="R104" i="8"/>
  <c r="S104" i="8"/>
  <c r="T104" i="8"/>
  <c r="T79" i="8"/>
  <c r="R79" i="8"/>
  <c r="O79" i="8"/>
  <c r="M326" i="8"/>
  <c r="M94" i="8"/>
  <c r="M67" i="8"/>
  <c r="Q67" i="8"/>
  <c r="O67" i="8"/>
  <c r="P67" i="8"/>
  <c r="R67" i="8"/>
  <c r="S67" i="8"/>
  <c r="T67" i="8"/>
  <c r="O75" i="8"/>
  <c r="P75" i="8"/>
  <c r="R75" i="8"/>
  <c r="S75" i="8"/>
  <c r="T75" i="8"/>
  <c r="M329" i="8"/>
  <c r="R322" i="8"/>
  <c r="S322" i="8"/>
  <c r="R321" i="8"/>
  <c r="Q111" i="8"/>
  <c r="O111" i="8"/>
  <c r="P111" i="8"/>
  <c r="R111" i="8"/>
  <c r="S111" i="8"/>
  <c r="T111" i="8"/>
  <c r="M111" i="8"/>
  <c r="R313" i="8"/>
  <c r="O313" i="8"/>
  <c r="P313" i="8"/>
  <c r="M310" i="8"/>
  <c r="Q310" i="8"/>
  <c r="O310" i="8"/>
  <c r="P310" i="8"/>
  <c r="M314" i="8"/>
  <c r="O588" i="8"/>
  <c r="M7" i="8"/>
  <c r="M13" i="8"/>
  <c r="M14" i="8"/>
  <c r="J451" i="8"/>
  <c r="M426" i="8"/>
  <c r="R426" i="8"/>
  <c r="J461" i="8"/>
  <c r="M448" i="8"/>
  <c r="J447" i="8"/>
  <c r="M422" i="8"/>
  <c r="O420" i="8"/>
  <c r="P420" i="8"/>
  <c r="Q420" i="8"/>
  <c r="J414" i="8"/>
  <c r="O98" i="8"/>
  <c r="P98" i="8"/>
  <c r="Q98" i="8"/>
  <c r="O339" i="8"/>
  <c r="P339" i="8"/>
  <c r="Q339" i="8"/>
  <c r="M2" i="8"/>
  <c r="M90" i="8"/>
  <c r="J90" i="8"/>
  <c r="M84" i="8"/>
  <c r="M72" i="8"/>
  <c r="M332" i="8"/>
  <c r="M34" i="8"/>
  <c r="M21" i="8"/>
  <c r="M26" i="8"/>
  <c r="M17" i="8"/>
  <c r="M424" i="8"/>
  <c r="M473" i="8"/>
  <c r="M420" i="8"/>
  <c r="J472" i="8"/>
  <c r="Q433" i="8"/>
  <c r="O433" i="8"/>
  <c r="J429" i="8"/>
  <c r="M457" i="8"/>
  <c r="J452" i="8"/>
  <c r="M443" i="8"/>
  <c r="Q429" i="8"/>
  <c r="O429" i="8"/>
  <c r="P429" i="8"/>
  <c r="R429" i="8"/>
  <c r="S429" i="8"/>
  <c r="T429" i="8"/>
  <c r="R428" i="8"/>
  <c r="P428" i="8"/>
  <c r="Q428" i="8"/>
  <c r="M393" i="8"/>
  <c r="M425" i="8"/>
  <c r="Q434" i="8"/>
  <c r="O434" i="8"/>
  <c r="P434" i="8"/>
  <c r="R434" i="8"/>
  <c r="S434" i="8"/>
  <c r="T434" i="8"/>
  <c r="M465" i="8"/>
  <c r="M484" i="8"/>
  <c r="M480" i="8"/>
  <c r="O338" i="8"/>
  <c r="P338" i="8"/>
  <c r="R338" i="8"/>
  <c r="S338" i="8"/>
  <c r="T338" i="8"/>
  <c r="M546" i="8"/>
  <c r="J547" i="8"/>
  <c r="J548" i="8"/>
  <c r="J549" i="8"/>
  <c r="J550" i="8"/>
  <c r="J551" i="8"/>
  <c r="J552" i="8"/>
  <c r="J553" i="8"/>
  <c r="J554" i="8"/>
  <c r="J555" i="8"/>
  <c r="J556" i="8"/>
  <c r="J557" i="8"/>
  <c r="J558" i="8"/>
  <c r="M572" i="8"/>
  <c r="M573" i="8"/>
  <c r="J574" i="8"/>
  <c r="J575" i="8"/>
  <c r="M576" i="8"/>
  <c r="M580" i="8"/>
  <c r="J560" i="8"/>
  <c r="M583" i="8"/>
  <c r="M135" i="8"/>
  <c r="Q135" i="8"/>
  <c r="P135" i="8"/>
  <c r="R135" i="8"/>
  <c r="O136" i="8"/>
  <c r="P136" i="8"/>
  <c r="Q136" i="8"/>
  <c r="M137" i="8"/>
  <c r="Q137" i="8"/>
  <c r="O137" i="8"/>
  <c r="P137" i="8"/>
  <c r="R137" i="8"/>
  <c r="S137" i="8"/>
  <c r="T137" i="8"/>
  <c r="M140" i="8"/>
  <c r="Q140" i="8"/>
  <c r="P140" i="8"/>
  <c r="M142" i="8"/>
  <c r="P142" i="8"/>
  <c r="R142" i="8"/>
  <c r="M143" i="8"/>
  <c r="P143" i="8"/>
  <c r="R143" i="8"/>
  <c r="S143" i="8"/>
  <c r="T143" i="8"/>
  <c r="M145" i="8"/>
  <c r="S145" i="8"/>
  <c r="P145" i="8"/>
  <c r="M146" i="8"/>
  <c r="P146" i="8"/>
  <c r="O146" i="8"/>
  <c r="M148" i="8"/>
  <c r="M150" i="8"/>
  <c r="Q150" i="8"/>
  <c r="P150" i="8"/>
  <c r="M151" i="8"/>
  <c r="O151" i="8"/>
  <c r="P151" i="8"/>
  <c r="R151" i="8"/>
  <c r="S151" i="8"/>
  <c r="T151" i="8"/>
  <c r="M152" i="8"/>
  <c r="O152" i="8"/>
  <c r="P152" i="8"/>
  <c r="M153" i="8"/>
  <c r="R153" i="8"/>
  <c r="M154" i="8"/>
  <c r="R154" i="8"/>
  <c r="M157" i="8"/>
  <c r="Q157" i="8"/>
  <c r="P157" i="8"/>
  <c r="M158" i="8"/>
  <c r="Q158" i="8"/>
  <c r="P158" i="8"/>
  <c r="M160" i="8"/>
  <c r="M161" i="8"/>
  <c r="R161" i="8"/>
  <c r="P161" i="8"/>
  <c r="M162" i="8"/>
  <c r="O162" i="8"/>
  <c r="P162" i="8"/>
  <c r="Q162" i="8"/>
  <c r="M163" i="8"/>
  <c r="R163" i="8"/>
  <c r="P163" i="8"/>
  <c r="M164" i="8"/>
  <c r="Q165" i="8"/>
  <c r="P165" i="8"/>
  <c r="M166" i="8"/>
  <c r="M167" i="8"/>
  <c r="O167" i="8"/>
  <c r="P167" i="8"/>
  <c r="R167" i="8"/>
  <c r="S167" i="8"/>
  <c r="T167" i="8"/>
  <c r="M168" i="8"/>
  <c r="Q168" i="8"/>
  <c r="P168" i="8"/>
  <c r="M169" i="8"/>
  <c r="M170" i="8"/>
  <c r="O170" i="8"/>
  <c r="P170" i="8"/>
  <c r="M171" i="8"/>
  <c r="O172" i="8"/>
  <c r="P172" i="8"/>
  <c r="R173" i="8"/>
  <c r="P173" i="8"/>
  <c r="M174" i="8"/>
  <c r="R174" i="8"/>
  <c r="M176" i="8"/>
  <c r="M177" i="8"/>
  <c r="M178" i="8"/>
  <c r="M179" i="8"/>
  <c r="M180" i="8"/>
  <c r="M181" i="8"/>
  <c r="M182" i="8"/>
  <c r="M183" i="8"/>
  <c r="M184" i="8"/>
  <c r="Q184" i="8"/>
  <c r="P184" i="8"/>
  <c r="O184" i="8"/>
  <c r="M185" i="8"/>
  <c r="Q185" i="8"/>
  <c r="P185" i="8"/>
  <c r="M186" i="8"/>
  <c r="R186" i="8"/>
  <c r="M188" i="8"/>
  <c r="Q188" i="8"/>
  <c r="P188" i="8"/>
  <c r="O188" i="8"/>
  <c r="O189" i="8"/>
  <c r="P189" i="8"/>
  <c r="Q189" i="8"/>
  <c r="R190" i="8"/>
  <c r="P190" i="8"/>
  <c r="Q191" i="8"/>
  <c r="P191" i="8"/>
  <c r="R191" i="8"/>
  <c r="S191" i="8"/>
  <c r="T191" i="8"/>
  <c r="O192" i="8"/>
  <c r="P192" i="8"/>
  <c r="R192" i="8"/>
  <c r="Q192" i="8"/>
  <c r="O193" i="8"/>
  <c r="P193" i="8"/>
  <c r="Q193" i="8"/>
  <c r="M197" i="8"/>
  <c r="P197" i="8"/>
  <c r="O197" i="8"/>
  <c r="M198" i="8"/>
  <c r="R198" i="8"/>
  <c r="M199" i="8"/>
  <c r="R199" i="8"/>
  <c r="Q200" i="8"/>
  <c r="P200" i="8"/>
  <c r="O200" i="8"/>
  <c r="R200" i="8"/>
  <c r="S200" i="8"/>
  <c r="T200" i="8"/>
  <c r="M201" i="8"/>
  <c r="O203" i="8"/>
  <c r="P203" i="8"/>
  <c r="M204" i="8"/>
  <c r="M205" i="8"/>
  <c r="Q205" i="8"/>
  <c r="P205" i="8"/>
  <c r="R205" i="8"/>
  <c r="M206" i="8"/>
  <c r="Q206" i="8"/>
  <c r="P206" i="8"/>
  <c r="M207" i="8"/>
  <c r="Q207" i="8"/>
  <c r="P207" i="8"/>
  <c r="O207" i="8"/>
  <c r="Q209" i="8"/>
  <c r="P209" i="8"/>
  <c r="R209" i="8"/>
  <c r="S209" i="8"/>
  <c r="T209" i="8"/>
  <c r="M210" i="8"/>
  <c r="Q210" i="8"/>
  <c r="P210" i="8"/>
  <c r="R210" i="8"/>
  <c r="S210" i="8"/>
  <c r="T210" i="8"/>
  <c r="T211" i="8"/>
  <c r="R211" i="8"/>
  <c r="S211" i="8"/>
  <c r="M212" i="8"/>
  <c r="R212" i="8"/>
  <c r="Q212" i="8"/>
  <c r="P212" i="8"/>
  <c r="O212" i="8"/>
  <c r="O222" i="8"/>
  <c r="P222" i="8"/>
  <c r="Q222" i="8"/>
  <c r="P213" i="8"/>
  <c r="R214" i="8"/>
  <c r="M215" i="8"/>
  <c r="S215" i="8"/>
  <c r="R220" i="8"/>
  <c r="P220" i="8"/>
  <c r="O216" i="8"/>
  <c r="P216" i="8"/>
  <c r="R217" i="8"/>
  <c r="O218" i="8"/>
  <c r="P218" i="8"/>
  <c r="R218" i="8"/>
  <c r="S218" i="8"/>
  <c r="O219" i="8"/>
  <c r="P219" i="8"/>
  <c r="R221" i="8"/>
  <c r="S221" i="8"/>
  <c r="O223" i="8"/>
  <c r="P223" i="8"/>
  <c r="Q223" i="8"/>
  <c r="R225" i="8"/>
  <c r="O225" i="8"/>
  <c r="R226" i="8"/>
  <c r="S226" i="8"/>
  <c r="T226" i="8"/>
  <c r="P226" i="8"/>
  <c r="O226" i="8"/>
  <c r="R227" i="8"/>
  <c r="O228" i="8"/>
  <c r="P228" i="8"/>
  <c r="R228" i="8"/>
  <c r="S228" i="8"/>
  <c r="T228" i="8"/>
  <c r="O229" i="8"/>
  <c r="P229" i="8"/>
  <c r="J232" i="8"/>
  <c r="M233" i="8"/>
  <c r="S233" i="8"/>
  <c r="M236" i="8"/>
  <c r="T236" i="8"/>
  <c r="R236" i="8"/>
  <c r="S236" i="8"/>
  <c r="M237" i="8"/>
  <c r="S237" i="8"/>
  <c r="O237" i="8"/>
  <c r="P237" i="8"/>
  <c r="R237" i="8"/>
  <c r="T242" i="8"/>
  <c r="S242" i="8"/>
  <c r="P242" i="8"/>
  <c r="R242" i="8"/>
  <c r="M246" i="8"/>
  <c r="S246" i="8"/>
  <c r="P246" i="8"/>
  <c r="M247" i="8"/>
  <c r="S247" i="8"/>
  <c r="P247" i="8"/>
  <c r="M249" i="8"/>
  <c r="R249" i="8"/>
  <c r="S249" i="8"/>
  <c r="T249" i="8"/>
  <c r="M255" i="8"/>
  <c r="S255" i="8"/>
  <c r="T255" i="8"/>
  <c r="M257" i="8"/>
  <c r="S257" i="8"/>
  <c r="P257" i="8"/>
  <c r="Q257" i="8"/>
  <c r="M258" i="8"/>
  <c r="S258" i="8"/>
  <c r="M261" i="8"/>
  <c r="T261" i="8"/>
  <c r="S261" i="8"/>
  <c r="R261" i="8"/>
  <c r="O261" i="8"/>
  <c r="P261" i="8"/>
  <c r="Q261" i="8"/>
  <c r="M266" i="8"/>
  <c r="S268" i="8"/>
  <c r="M271" i="8"/>
  <c r="Q271" i="8"/>
  <c r="P271" i="8"/>
  <c r="O271" i="8"/>
  <c r="M273" i="8"/>
  <c r="S273" i="8"/>
  <c r="Q277" i="8"/>
  <c r="P277" i="8"/>
  <c r="Q278" i="8"/>
  <c r="P278" i="8"/>
  <c r="R278" i="8"/>
  <c r="S278" i="8"/>
  <c r="T278" i="8"/>
  <c r="R280" i="8"/>
  <c r="S280" i="8"/>
  <c r="T280" i="8"/>
  <c r="M281" i="8"/>
  <c r="Q281" i="8"/>
  <c r="O281" i="8"/>
  <c r="P281" i="8"/>
  <c r="R281" i="8"/>
  <c r="S281" i="8"/>
  <c r="T281" i="8"/>
  <c r="J282" i="8"/>
  <c r="J283" i="8"/>
  <c r="J284" i="8"/>
  <c r="Q285" i="8"/>
  <c r="O287" i="8"/>
  <c r="P287" i="8"/>
  <c r="O288" i="8"/>
  <c r="P288" i="8"/>
  <c r="R288" i="8"/>
  <c r="S288" i="8"/>
  <c r="T288" i="8"/>
  <c r="O289" i="8"/>
  <c r="P289" i="8"/>
  <c r="Q289" i="8"/>
  <c r="M290" i="8"/>
  <c r="Q290" i="8"/>
  <c r="P290" i="8"/>
  <c r="R290" i="8"/>
  <c r="S290" i="8"/>
  <c r="T290" i="8"/>
  <c r="O292" i="8"/>
  <c r="P292" i="8"/>
  <c r="Q292" i="8"/>
  <c r="O293" i="8"/>
  <c r="P293" i="8"/>
  <c r="O294" i="8"/>
  <c r="P294" i="8"/>
  <c r="J296" i="8"/>
  <c r="J295" i="8"/>
  <c r="J297" i="8"/>
  <c r="J298" i="8"/>
  <c r="M299" i="8"/>
  <c r="T299" i="8"/>
  <c r="S299" i="8"/>
  <c r="P299" i="8"/>
  <c r="M348" i="8"/>
  <c r="M350" i="8"/>
  <c r="Q350" i="8"/>
  <c r="P350" i="8"/>
  <c r="R350" i="8"/>
  <c r="S350" i="8"/>
  <c r="T350" i="8"/>
  <c r="M351" i="8"/>
  <c r="M353" i="8"/>
  <c r="M354" i="8"/>
  <c r="Q354" i="8"/>
  <c r="M355" i="8"/>
  <c r="Q355" i="8"/>
  <c r="M357" i="8"/>
  <c r="Q357" i="8"/>
  <c r="O357" i="8"/>
  <c r="P357" i="8"/>
  <c r="R357" i="8"/>
  <c r="S357" i="8"/>
  <c r="T357" i="8"/>
  <c r="M359" i="8"/>
  <c r="M360" i="8"/>
  <c r="M362" i="8"/>
  <c r="Q362" i="8"/>
  <c r="P362" i="8"/>
  <c r="O362" i="8"/>
  <c r="M364" i="8"/>
  <c r="S364" i="8"/>
  <c r="M365" i="8"/>
  <c r="M366" i="8"/>
  <c r="M367" i="8"/>
  <c r="Q367" i="8"/>
  <c r="P367" i="8"/>
  <c r="M368" i="8"/>
  <c r="P371" i="8"/>
  <c r="O371" i="8"/>
  <c r="M372" i="8"/>
  <c r="R372" i="8"/>
  <c r="M571" i="8"/>
  <c r="R571" i="8"/>
  <c r="S571" i="8"/>
  <c r="T571" i="8"/>
  <c r="O343" i="8"/>
  <c r="P343" i="8"/>
  <c r="O344" i="8"/>
  <c r="P344" i="8"/>
  <c r="Q344" i="8"/>
  <c r="P378" i="8"/>
  <c r="O378" i="8"/>
  <c r="M379" i="8"/>
  <c r="M380" i="8"/>
  <c r="M46" i="8"/>
  <c r="M45" i="8"/>
  <c r="J62" i="8"/>
  <c r="M61" i="8"/>
  <c r="M60" i="8"/>
  <c r="J58" i="8"/>
  <c r="J57" i="8"/>
  <c r="M56" i="8"/>
  <c r="M55" i="8"/>
  <c r="M54" i="8"/>
  <c r="M50" i="8"/>
  <c r="M49" i="8"/>
  <c r="M48" i="8"/>
  <c r="M39" i="8"/>
  <c r="M38" i="8"/>
  <c r="M37" i="8"/>
  <c r="J37" i="8"/>
  <c r="O280" i="8"/>
  <c r="P280" i="8"/>
  <c r="Q280" i="8"/>
  <c r="S254" i="8"/>
  <c r="T254" i="8"/>
  <c r="M136" i="8"/>
  <c r="S163" i="8"/>
  <c r="T163" i="8"/>
  <c r="Q378" i="8"/>
  <c r="R378" i="8"/>
  <c r="S378" i="8"/>
  <c r="T378" i="8"/>
  <c r="R204" i="8"/>
  <c r="S204" i="8"/>
  <c r="T204" i="8"/>
  <c r="T142" i="8"/>
  <c r="P199" i="8"/>
  <c r="Q199" i="8"/>
  <c r="S199" i="8"/>
  <c r="T199" i="8"/>
  <c r="P225" i="8"/>
  <c r="Q225" i="8"/>
  <c r="T145" i="8"/>
  <c r="S190" i="8"/>
  <c r="T190" i="8"/>
  <c r="S192" i="8"/>
  <c r="T192" i="8"/>
  <c r="Q213" i="8"/>
  <c r="O199" i="8"/>
  <c r="Q145" i="8"/>
  <c r="M410" i="8"/>
  <c r="M483" i="8"/>
  <c r="M456" i="8"/>
  <c r="M458" i="8"/>
  <c r="M459" i="8"/>
  <c r="S459" i="8"/>
  <c r="T459" i="8"/>
  <c r="M394" i="8"/>
  <c r="M395" i="8"/>
  <c r="M408" i="8"/>
  <c r="M460" i="8"/>
  <c r="Q460" i="8"/>
  <c r="O460" i="8"/>
  <c r="P460" i="8"/>
  <c r="R460" i="8"/>
  <c r="S460" i="8"/>
  <c r="T460" i="8"/>
  <c r="M3" i="8"/>
  <c r="M33" i="8"/>
  <c r="M19" i="8"/>
  <c r="M23" i="8"/>
  <c r="M25" i="8"/>
  <c r="M36" i="8"/>
  <c r="M349" i="8"/>
  <c r="M330" i="8"/>
  <c r="M65" i="8"/>
  <c r="Q65" i="8"/>
  <c r="O65" i="8"/>
  <c r="P65" i="8"/>
  <c r="R65" i="8"/>
  <c r="S65" i="8"/>
  <c r="T65" i="8"/>
  <c r="M66" i="8"/>
  <c r="Q66" i="8"/>
  <c r="O66" i="8"/>
  <c r="P66" i="8"/>
  <c r="R66" i="8"/>
  <c r="S66" i="8"/>
  <c r="T66" i="8"/>
  <c r="M88" i="8"/>
  <c r="T88" i="8"/>
  <c r="S88" i="8"/>
  <c r="P88" i="8"/>
  <c r="Q411" i="8"/>
  <c r="O411" i="8"/>
  <c r="P411" i="8"/>
  <c r="R411" i="8"/>
  <c r="S411" i="8"/>
  <c r="T411" i="8"/>
  <c r="M481" i="8"/>
  <c r="M98" i="8"/>
  <c r="M416" i="8"/>
  <c r="R420" i="8"/>
  <c r="S420" i="8"/>
  <c r="T420" i="8"/>
  <c r="M452" i="8"/>
  <c r="O590" i="8"/>
  <c r="P590" i="8"/>
  <c r="O589" i="8"/>
  <c r="P589" i="8"/>
  <c r="R589" i="8"/>
  <c r="S589" i="8"/>
  <c r="T589" i="8"/>
  <c r="M402" i="8"/>
  <c r="M474" i="8"/>
  <c r="M87" i="8"/>
  <c r="T87" i="8"/>
  <c r="S87" i="8"/>
  <c r="P87" i="8"/>
  <c r="M8" i="8"/>
  <c r="M15" i="8"/>
  <c r="P588" i="8"/>
  <c r="R588" i="8"/>
  <c r="S588" i="8"/>
  <c r="T588" i="8"/>
  <c r="M308" i="8"/>
  <c r="Q308" i="8"/>
  <c r="O308" i="8"/>
  <c r="P308" i="8"/>
  <c r="R308" i="8"/>
  <c r="S308" i="8"/>
  <c r="T308" i="8"/>
  <c r="S313" i="8"/>
  <c r="T313" i="8"/>
  <c r="Q313" i="8"/>
  <c r="T322" i="8"/>
  <c r="M328" i="8"/>
  <c r="M327" i="8"/>
  <c r="M325" i="8"/>
  <c r="Q94" i="8"/>
  <c r="O94" i="8"/>
  <c r="P94" i="8"/>
  <c r="R94" i="8"/>
  <c r="S94" i="8"/>
  <c r="T94" i="8"/>
  <c r="S79" i="8"/>
  <c r="P79" i="8"/>
  <c r="Q79" i="8"/>
  <c r="T127" i="8"/>
  <c r="P127" i="8"/>
  <c r="R127" i="8"/>
  <c r="P147" i="8"/>
  <c r="Q147" i="8"/>
  <c r="P433" i="8"/>
  <c r="R433" i="8"/>
  <c r="S433" i="8"/>
  <c r="T433" i="8"/>
  <c r="S428" i="8"/>
  <c r="T428" i="8"/>
  <c r="O428" i="8"/>
  <c r="Q309" i="8"/>
  <c r="P309" i="8"/>
  <c r="O309" i="8"/>
  <c r="M476" i="8"/>
  <c r="Q134" i="8"/>
  <c r="O134" i="8"/>
  <c r="M141" i="8"/>
  <c r="M109" i="8"/>
  <c r="Q109" i="8"/>
  <c r="O109" i="8"/>
  <c r="P109" i="8"/>
  <c r="R109" i="8"/>
  <c r="S109" i="8"/>
  <c r="T109" i="8"/>
  <c r="P155" i="8"/>
  <c r="R155" i="8"/>
  <c r="S155" i="8"/>
  <c r="T155" i="8"/>
  <c r="M497" i="8"/>
  <c r="M501" i="8"/>
  <c r="M499" i="8"/>
  <c r="M496" i="8"/>
  <c r="M504" i="8"/>
  <c r="Q504" i="8"/>
  <c r="O504" i="8"/>
  <c r="P504" i="8"/>
  <c r="R504" i="8"/>
  <c r="S504" i="8"/>
  <c r="T504" i="8"/>
  <c r="M512" i="8"/>
  <c r="M513" i="8"/>
  <c r="M509" i="8"/>
  <c r="M510" i="8"/>
  <c r="M511" i="8"/>
  <c r="M505" i="8"/>
  <c r="T257" i="8"/>
  <c r="S235" i="8"/>
  <c r="P235" i="8"/>
  <c r="T234" i="8"/>
  <c r="Q234" i="8"/>
  <c r="O234" i="8"/>
  <c r="M116" i="8"/>
  <c r="M578" i="8"/>
  <c r="P122" i="8"/>
  <c r="R122" i="8"/>
  <c r="S122" i="8"/>
  <c r="T122" i="8"/>
  <c r="M69" i="8"/>
  <c r="Q69" i="8"/>
  <c r="O69" i="8"/>
  <c r="P69" i="8"/>
  <c r="R69" i="8"/>
  <c r="S69" i="8"/>
  <c r="T69" i="8"/>
  <c r="Q439" i="8"/>
  <c r="S439" i="8"/>
  <c r="T439" i="8"/>
  <c r="M125" i="8"/>
  <c r="M123" i="8"/>
  <c r="Q119" i="8"/>
  <c r="O119" i="8"/>
  <c r="P119" i="8"/>
  <c r="R119" i="8"/>
  <c r="S119" i="8"/>
  <c r="T119" i="8"/>
  <c r="M472" i="8"/>
  <c r="S286" i="8"/>
  <c r="T286" i="8"/>
  <c r="P286" i="8"/>
  <c r="Q286" i="8"/>
  <c r="M507" i="8"/>
  <c r="M455" i="8"/>
  <c r="P435" i="8"/>
  <c r="R435" i="8"/>
  <c r="S435" i="8"/>
  <c r="T435" i="8"/>
  <c r="R310" i="8"/>
  <c r="S310" i="8"/>
  <c r="T310" i="8"/>
  <c r="P239" i="8"/>
  <c r="Q239" i="8"/>
  <c r="S240" i="8"/>
  <c r="O240" i="8"/>
  <c r="M230" i="8"/>
  <c r="S230" i="8"/>
  <c r="T230" i="8"/>
  <c r="P386" i="8"/>
  <c r="T105" i="8"/>
  <c r="P317" i="8"/>
  <c r="Q317" i="8"/>
  <c r="M441" i="8"/>
  <c r="M131" i="8"/>
  <c r="Q131" i="8"/>
  <c r="O131" i="8"/>
  <c r="S80" i="8"/>
  <c r="S307" i="8"/>
  <c r="T307" i="8"/>
  <c r="P307" i="8"/>
  <c r="Q307" i="8"/>
  <c r="T306" i="8"/>
  <c r="P530" i="8"/>
  <c r="Q530" i="8"/>
  <c r="M545" i="8"/>
  <c r="Q545" i="8"/>
  <c r="O545" i="8"/>
  <c r="P545" i="8"/>
  <c r="R545" i="8"/>
  <c r="S545" i="8"/>
  <c r="T545" i="8"/>
  <c r="M81" i="8"/>
  <c r="S81" i="8"/>
  <c r="O81" i="8"/>
  <c r="P81" i="8"/>
  <c r="M96" i="8"/>
  <c r="Q96" i="8"/>
  <c r="O96" i="8"/>
  <c r="P96" i="8"/>
  <c r="R96" i="8"/>
  <c r="S96" i="8"/>
  <c r="T96" i="8"/>
  <c r="S597" i="8"/>
  <c r="T597" i="8"/>
  <c r="M406" i="8"/>
  <c r="M323" i="8"/>
  <c r="M301" i="8"/>
  <c r="M202" i="8"/>
  <c r="P382" i="8"/>
  <c r="Q382" i="8"/>
  <c r="S382" i="8"/>
  <c r="T382" i="8"/>
  <c r="T430" i="8"/>
  <c r="P430" i="8"/>
  <c r="R430" i="8"/>
  <c r="R274" i="8"/>
  <c r="S274" i="8"/>
  <c r="T274" i="8"/>
  <c r="Q274" i="8"/>
  <c r="P131" i="8"/>
  <c r="R131" i="8"/>
  <c r="S131" i="8"/>
  <c r="T131" i="8"/>
  <c r="R309" i="8"/>
  <c r="S309" i="8"/>
  <c r="T309" i="8"/>
  <c r="Q590" i="8"/>
  <c r="R590" i="8"/>
  <c r="S590" i="8"/>
  <c r="T590" i="8"/>
  <c r="R189" i="8"/>
  <c r="S189" i="8"/>
  <c r="T189" i="8"/>
  <c r="P254" i="8"/>
  <c r="R254" i="8"/>
  <c r="R294" i="8"/>
  <c r="S294" i="8"/>
  <c r="T294" i="8"/>
  <c r="Q294" i="8"/>
  <c r="O157" i="8"/>
  <c r="R157" i="8"/>
  <c r="S157" i="8"/>
  <c r="T157" i="8"/>
  <c r="T591" i="8"/>
  <c r="Q338" i="8"/>
  <c r="O95" i="8"/>
  <c r="P95" i="8"/>
  <c r="M95" i="8"/>
  <c r="O165" i="8"/>
  <c r="R165" i="8"/>
  <c r="S165" i="8"/>
  <c r="T165" i="8"/>
  <c r="S161" i="8"/>
  <c r="T161" i="8"/>
  <c r="Q276" i="8"/>
  <c r="O276" i="8"/>
  <c r="P276" i="8"/>
  <c r="R276" i="8"/>
  <c r="S276" i="8"/>
  <c r="T276" i="8"/>
  <c r="R82" i="8"/>
  <c r="O320" i="8"/>
  <c r="P320" i="8"/>
  <c r="T320" i="8"/>
  <c r="Q386" i="8"/>
  <c r="R386" i="8"/>
  <c r="S386" i="8"/>
  <c r="T386" i="8"/>
  <c r="T218" i="8"/>
  <c r="Q218" i="8"/>
  <c r="S135" i="8"/>
  <c r="T135" i="8"/>
  <c r="O135" i="8"/>
  <c r="Q440" i="8"/>
  <c r="P233" i="8"/>
  <c r="Q233" i="8"/>
  <c r="T233" i="8"/>
  <c r="Q226" i="8"/>
  <c r="P174" i="8"/>
  <c r="S174" i="8"/>
  <c r="T174" i="8"/>
  <c r="O142" i="8"/>
  <c r="S317" i="8"/>
  <c r="T317" i="8"/>
  <c r="S147" i="8"/>
  <c r="T147" i="8"/>
  <c r="R371" i="8"/>
  <c r="S371" i="8"/>
  <c r="T371" i="8"/>
  <c r="S212" i="8"/>
  <c r="R160" i="8"/>
  <c r="S160" i="8"/>
  <c r="T160" i="8"/>
  <c r="R146" i="8"/>
  <c r="S146" i="8"/>
  <c r="T146" i="8"/>
  <c r="J463" i="8"/>
  <c r="R530" i="8"/>
  <c r="S530" i="8"/>
  <c r="T530" i="8"/>
  <c r="Q146" i="8"/>
  <c r="R292" i="8"/>
  <c r="S292" i="8"/>
  <c r="T292" i="8"/>
  <c r="R188" i="8"/>
  <c r="S188" i="8"/>
  <c r="T188" i="8"/>
  <c r="S173" i="8"/>
  <c r="T173" i="8"/>
  <c r="Q288" i="8"/>
  <c r="O143" i="8"/>
  <c r="Q343" i="8"/>
  <c r="R343" i="8"/>
  <c r="S343" i="8"/>
  <c r="T343" i="8"/>
  <c r="Q203" i="8"/>
  <c r="R203" i="8"/>
  <c r="S203" i="8"/>
  <c r="T203" i="8"/>
  <c r="O230" i="8"/>
  <c r="P230" i="8"/>
  <c r="R113" i="8"/>
  <c r="Q113" i="8"/>
  <c r="O205" i="8"/>
  <c r="S205" i="8"/>
  <c r="T205" i="8"/>
  <c r="Q293" i="8"/>
  <c r="R293" i="8"/>
  <c r="S293" i="8"/>
  <c r="T293" i="8"/>
  <c r="R213" i="8"/>
  <c r="S213" i="8"/>
  <c r="T213" i="8"/>
  <c r="O213" i="8"/>
  <c r="T240" i="8"/>
  <c r="P240" i="8"/>
  <c r="Q240" i="8"/>
  <c r="O221" i="8"/>
  <c r="P221" i="8"/>
  <c r="Q221" i="8"/>
  <c r="T221" i="8"/>
  <c r="Q172" i="8"/>
  <c r="R172" i="8"/>
  <c r="S172" i="8"/>
  <c r="T172" i="8"/>
  <c r="Q306" i="8"/>
  <c r="O242" i="8"/>
  <c r="R98" i="8"/>
  <c r="S98" i="8"/>
  <c r="T98" i="8"/>
  <c r="Q143" i="8"/>
  <c r="Q346" i="8"/>
  <c r="O346" i="8"/>
  <c r="P346" i="8"/>
  <c r="R346" i="8"/>
  <c r="S346" i="8"/>
  <c r="T346" i="8"/>
  <c r="Q197" i="8"/>
  <c r="R197" i="8"/>
  <c r="S197" i="8"/>
  <c r="T197" i="8"/>
  <c r="O97" i="8"/>
  <c r="P97" i="8"/>
  <c r="M97" i="8"/>
  <c r="Q173" i="8"/>
  <c r="O173" i="8"/>
  <c r="R345" i="8"/>
  <c r="S345" i="8"/>
  <c r="T345" i="8"/>
  <c r="Q101" i="8"/>
  <c r="O101" i="8"/>
  <c r="P101" i="8"/>
  <c r="R101" i="8"/>
  <c r="S101" i="8"/>
  <c r="T101" i="8"/>
  <c r="M101" i="8"/>
  <c r="Q215" i="8"/>
  <c r="P215" i="8"/>
  <c r="O215" i="8"/>
  <c r="T215" i="8"/>
  <c r="J468" i="8"/>
  <c r="Q468" i="8"/>
  <c r="O468" i="8"/>
  <c r="P468" i="8"/>
  <c r="R468" i="8"/>
  <c r="S468" i="8"/>
  <c r="T468" i="8"/>
  <c r="T80" i="8"/>
  <c r="O80" i="8"/>
  <c r="P80" i="8"/>
  <c r="Q80" i="8"/>
  <c r="M468" i="8"/>
  <c r="Q75" i="8"/>
  <c r="R223" i="8"/>
  <c r="S223" i="8"/>
  <c r="T223" i="8"/>
  <c r="O350" i="8"/>
  <c r="R257" i="8"/>
  <c r="O247" i="8"/>
  <c r="T247" i="8"/>
  <c r="R148" i="8"/>
  <c r="S148" i="8"/>
  <c r="T148" i="8"/>
  <c r="T81" i="8"/>
  <c r="T246" i="8"/>
  <c r="Q236" i="8"/>
  <c r="P236" i="8"/>
  <c r="O236" i="8"/>
  <c r="T260" i="8"/>
  <c r="S260" i="8"/>
  <c r="P260" i="8"/>
  <c r="O209" i="8"/>
  <c r="Q235" i="8"/>
  <c r="Q167" i="8"/>
  <c r="P252" i="8"/>
  <c r="Q252" i="8"/>
  <c r="S214" i="8"/>
  <c r="T214" i="8"/>
  <c r="O214" i="8"/>
  <c r="P214" i="8"/>
  <c r="Q214" i="8"/>
  <c r="Q211" i="8"/>
  <c r="P211" i="8"/>
  <c r="O211" i="8"/>
  <c r="O191" i="8"/>
  <c r="Q151" i="8"/>
  <c r="T86" i="8"/>
  <c r="S86" i="8"/>
  <c r="P86" i="8"/>
  <c r="O86" i="8"/>
  <c r="R339" i="8"/>
  <c r="S339" i="8"/>
  <c r="T339" i="8"/>
  <c r="R275" i="8"/>
  <c r="S275" i="8"/>
  <c r="T275" i="8"/>
  <c r="O161" i="8"/>
  <c r="Q161" i="8"/>
  <c r="O322" i="8"/>
  <c r="P322" i="8"/>
  <c r="Q322" i="8"/>
  <c r="Q273" i="8"/>
  <c r="P273" i="8"/>
  <c r="O273" i="8"/>
  <c r="T273" i="8"/>
  <c r="S241" i="8"/>
  <c r="T241" i="8"/>
  <c r="R344" i="8"/>
  <c r="S344" i="8"/>
  <c r="T344" i="8"/>
  <c r="O163" i="8"/>
  <c r="Q163" i="8"/>
  <c r="Q152" i="8"/>
  <c r="R152" i="8"/>
  <c r="S152" i="8"/>
  <c r="T152" i="8"/>
  <c r="Q220" i="8"/>
  <c r="O220" i="8"/>
  <c r="O233" i="8"/>
  <c r="Q174" i="8"/>
  <c r="O174" i="8"/>
  <c r="O82" i="8"/>
  <c r="P82" i="8"/>
  <c r="Q82" i="8"/>
  <c r="S82" i="8"/>
  <c r="T82" i="8"/>
  <c r="Q95" i="8"/>
  <c r="R95" i="8"/>
  <c r="S95" i="8"/>
  <c r="T95" i="8"/>
  <c r="O382" i="8"/>
  <c r="Q430" i="8"/>
  <c r="O254" i="8"/>
  <c r="Q254" i="8"/>
  <c r="P241" i="8"/>
  <c r="O241" i="8"/>
  <c r="Q247" i="8"/>
  <c r="O272" i="8"/>
  <c r="R272" i="8"/>
  <c r="Q241" i="8"/>
  <c r="P132" i="8"/>
  <c r="R132" i="8"/>
  <c r="Q132" i="8"/>
  <c r="T129" i="8"/>
  <c r="P129" i="8"/>
  <c r="R129" i="8"/>
  <c r="Q129" i="8"/>
  <c r="T304" i="8"/>
  <c r="P304" i="8"/>
  <c r="R304" i="8"/>
  <c r="Q304" i="8"/>
  <c r="Q156" i="8"/>
  <c r="O156" i="8"/>
  <c r="R156" i="8"/>
  <c r="S156" i="8"/>
  <c r="T156" i="8"/>
  <c r="P342" i="8"/>
  <c r="R342" i="8"/>
  <c r="S342" i="8"/>
  <c r="T342" i="8"/>
  <c r="Q342" i="8"/>
  <c r="M42" i="8"/>
  <c r="M413" i="8"/>
  <c r="P194" i="8"/>
  <c r="R194" i="8"/>
  <c r="S194" i="8"/>
  <c r="T194" i="8"/>
  <c r="O187" i="8"/>
  <c r="P187" i="8"/>
  <c r="R187" i="8"/>
  <c r="S187" i="8"/>
  <c r="T187" i="8"/>
  <c r="M470" i="8"/>
  <c r="M107" i="8"/>
  <c r="Q142" i="8"/>
  <c r="M385" i="8"/>
  <c r="M4" i="8"/>
  <c r="M407" i="8"/>
  <c r="S370" i="8"/>
  <c r="T370" i="8"/>
  <c r="P370" i="8"/>
  <c r="Q370" i="8"/>
  <c r="M5" i="8"/>
  <c r="M6" i="8"/>
  <c r="M331" i="8"/>
  <c r="S374" i="8"/>
  <c r="T374" i="8"/>
  <c r="P374" i="8"/>
  <c r="Q374" i="8"/>
  <c r="M16" i="8"/>
  <c r="P208" i="8"/>
  <c r="R208" i="8"/>
  <c r="S208" i="8"/>
  <c r="T208" i="8"/>
  <c r="P319" i="8"/>
  <c r="R319" i="8"/>
  <c r="S319" i="8"/>
  <c r="T319" i="8"/>
  <c r="M300" i="8"/>
  <c r="M59" i="8"/>
  <c r="M63" i="8"/>
  <c r="P116" i="8"/>
  <c r="R116" i="8"/>
  <c r="S116" i="8"/>
  <c r="T116" i="8"/>
  <c r="S431" i="8"/>
  <c r="T431" i="8"/>
  <c r="M76" i="8"/>
  <c r="Q230" i="8"/>
  <c r="R230" i="8"/>
  <c r="Q81" i="8"/>
  <c r="R81" i="8"/>
  <c r="P251" i="8"/>
  <c r="Q251" i="8"/>
  <c r="R80" i="8"/>
  <c r="O87" i="8"/>
  <c r="Q87" i="8"/>
  <c r="R87" i="8"/>
  <c r="R273" i="8"/>
  <c r="Q86" i="8"/>
  <c r="Q127" i="8"/>
  <c r="O277" i="8"/>
  <c r="R277" i="8"/>
  <c r="S277" i="8"/>
  <c r="T277" i="8"/>
  <c r="O217" i="8"/>
  <c r="P217" i="8"/>
  <c r="Q217" i="8"/>
  <c r="S217" i="8"/>
  <c r="T217" i="8"/>
  <c r="R241" i="8"/>
  <c r="R247" i="8"/>
  <c r="O252" i="8"/>
  <c r="O430" i="8"/>
  <c r="R362" i="8"/>
  <c r="S362" i="8"/>
  <c r="T362" i="8"/>
  <c r="R289" i="8"/>
  <c r="S289" i="8"/>
  <c r="T289" i="8"/>
  <c r="R193" i="8"/>
  <c r="S193" i="8"/>
  <c r="T193" i="8"/>
  <c r="O257" i="8"/>
  <c r="Q178" i="8"/>
  <c r="O178" i="8"/>
  <c r="P178" i="8"/>
  <c r="R178" i="8"/>
  <c r="S178" i="8"/>
  <c r="T178" i="8"/>
  <c r="Q589" i="8"/>
  <c r="Q299" i="8"/>
  <c r="P459" i="8"/>
  <c r="Q588" i="8"/>
  <c r="O367" i="8"/>
  <c r="R367" i="8"/>
  <c r="S367" i="8"/>
  <c r="T367" i="8"/>
  <c r="O278" i="8"/>
  <c r="R219" i="8"/>
  <c r="S219" i="8"/>
  <c r="T219" i="8"/>
  <c r="Q219" i="8"/>
  <c r="Q190" i="8"/>
  <c r="O190" i="8"/>
  <c r="S186" i="8"/>
  <c r="T186" i="8"/>
  <c r="P186" i="8"/>
  <c r="O186" i="8"/>
  <c r="O227" i="8"/>
  <c r="P227" i="8"/>
  <c r="Q227" i="8"/>
  <c r="S227" i="8"/>
  <c r="T227" i="8"/>
  <c r="S153" i="8"/>
  <c r="T153" i="8"/>
  <c r="P153" i="8"/>
  <c r="O153" i="8"/>
  <c r="P426" i="8"/>
  <c r="Q426" i="8"/>
  <c r="S426" i="8"/>
  <c r="T426" i="8"/>
  <c r="R215" i="8"/>
  <c r="Q228" i="8"/>
  <c r="Q242" i="8"/>
  <c r="R169" i="8"/>
  <c r="S169" i="8"/>
  <c r="T169" i="8"/>
  <c r="R162" i="8"/>
  <c r="S162" i="8"/>
  <c r="T162" i="8"/>
  <c r="R136" i="8"/>
  <c r="S136" i="8"/>
  <c r="T136" i="8"/>
  <c r="R239" i="8"/>
  <c r="T235" i="8"/>
  <c r="Q229" i="8"/>
  <c r="R229" i="8"/>
  <c r="S229" i="8"/>
  <c r="T229" i="8"/>
  <c r="T239" i="8"/>
  <c r="R105" i="8"/>
  <c r="Q105" i="8"/>
  <c r="R287" i="8"/>
  <c r="S287" i="8"/>
  <c r="T287" i="8"/>
  <c r="Q287" i="8"/>
  <c r="R150" i="8"/>
  <c r="S150" i="8"/>
  <c r="T150" i="8"/>
  <c r="O150" i="8"/>
  <c r="O145" i="8"/>
  <c r="R145" i="8"/>
  <c r="O140" i="8"/>
  <c r="R140" i="8"/>
  <c r="S140" i="8"/>
  <c r="T140" i="8"/>
  <c r="S154" i="8"/>
  <c r="T154" i="8"/>
  <c r="P154" i="8"/>
  <c r="Q371" i="8"/>
  <c r="P372" i="8"/>
  <c r="S372" i="8"/>
  <c r="T372" i="8"/>
  <c r="S321" i="8"/>
  <c r="T321" i="8"/>
  <c r="O321" i="8"/>
  <c r="P321" i="8"/>
  <c r="Q321" i="8"/>
  <c r="S594" i="8"/>
  <c r="T594" i="8"/>
  <c r="P594" i="8"/>
  <c r="S303" i="8"/>
  <c r="T303" i="8"/>
  <c r="O303" i="8"/>
  <c r="P303" i="8"/>
  <c r="Q303" i="8"/>
  <c r="J391" i="8"/>
  <c r="M391" i="8"/>
  <c r="Q594" i="8"/>
  <c r="O594" i="8"/>
  <c r="R459" i="8"/>
  <c r="O459" i="8"/>
  <c r="Q459" i="8"/>
  <c r="O372" i="8"/>
  <c r="Q372" i="8"/>
  <c r="Q153" i="8"/>
  <c r="Q186" i="8"/>
  <c r="O251" i="8"/>
  <c r="O154" i="8"/>
  <c r="Q154" i="8"/>
  <c r="M449" i="8"/>
  <c r="M475" i="8"/>
  <c r="M334" i="8"/>
  <c r="M471" i="8"/>
  <c r="M491" i="8"/>
  <c r="M482" i="8"/>
  <c r="S74" i="8"/>
  <c r="T74" i="8"/>
  <c r="P74" i="8"/>
  <c r="Q74" i="8"/>
  <c r="M73" i="8"/>
  <c r="M450" i="8"/>
  <c r="M417" i="8"/>
  <c r="M490" i="8"/>
  <c r="Q260" i="8"/>
  <c r="O260" i="8"/>
  <c r="R260" i="8"/>
  <c r="R320" i="8"/>
  <c r="Q320" i="8"/>
  <c r="Q88" i="8"/>
  <c r="R88" i="8"/>
  <c r="O88" i="8"/>
  <c r="O270" i="8"/>
  <c r="R270" i="8"/>
  <c r="Q97" i="8"/>
  <c r="R97" i="8"/>
  <c r="S97" i="8"/>
  <c r="T97" i="8"/>
  <c r="O246" i="8"/>
  <c r="Q246" i="8"/>
  <c r="R246" i="8"/>
  <c r="O299" i="8"/>
  <c r="R299" i="8"/>
  <c r="P198" i="8"/>
  <c r="S198" i="8"/>
  <c r="T198" i="8"/>
  <c r="O426" i="8"/>
  <c r="Q237" i="8"/>
  <c r="T237" i="8"/>
  <c r="O249" i="8"/>
  <c r="P249" i="8"/>
  <c r="Q249" i="8"/>
  <c r="R207" i="8"/>
  <c r="S207" i="8"/>
  <c r="T207" i="8"/>
  <c r="P364" i="8"/>
  <c r="T364" i="8"/>
  <c r="T258" i="8"/>
  <c r="P258" i="8"/>
  <c r="R185" i="8"/>
  <c r="S185" i="8"/>
  <c r="T185" i="8"/>
  <c r="O185" i="8"/>
  <c r="P85" i="8"/>
  <c r="T85" i="8"/>
  <c r="R251" i="8"/>
  <c r="R271" i="8"/>
  <c r="S271" i="8"/>
  <c r="T271" i="8"/>
  <c r="R240" i="8"/>
  <c r="R86" i="8"/>
  <c r="R233" i="8"/>
  <c r="T270" i="8"/>
  <c r="P268" i="8"/>
  <c r="T268" i="8"/>
  <c r="P255" i="8"/>
  <c r="Q216" i="8"/>
  <c r="R216" i="8"/>
  <c r="S216" i="8"/>
  <c r="T216" i="8"/>
  <c r="O168" i="8"/>
  <c r="R168" i="8"/>
  <c r="S168" i="8"/>
  <c r="T168" i="8"/>
  <c r="O290" i="8"/>
  <c r="R252" i="8"/>
  <c r="R184" i="8"/>
  <c r="S184" i="8"/>
  <c r="T184" i="8"/>
  <c r="O210" i="8"/>
  <c r="O571" i="8"/>
  <c r="P571" i="8"/>
  <c r="Q571" i="8"/>
  <c r="O235" i="8"/>
  <c r="R235" i="8"/>
  <c r="S245" i="8"/>
  <c r="R206" i="8"/>
  <c r="S206" i="8"/>
  <c r="T206" i="8"/>
  <c r="O206" i="8"/>
  <c r="S259" i="8"/>
  <c r="R170" i="8"/>
  <c r="S170" i="8"/>
  <c r="T170" i="8"/>
  <c r="Q170" i="8"/>
  <c r="R158" i="8"/>
  <c r="S158" i="8"/>
  <c r="T158" i="8"/>
  <c r="O158" i="8"/>
  <c r="S225" i="8"/>
  <c r="T225" i="8"/>
  <c r="S220" i="8"/>
  <c r="T220" i="8"/>
  <c r="R222" i="8"/>
  <c r="S222" i="8"/>
  <c r="T222" i="8"/>
  <c r="M99" i="8"/>
  <c r="O99" i="8"/>
  <c r="P99" i="8"/>
  <c r="R440" i="8"/>
  <c r="S440" i="8"/>
  <c r="T440" i="8"/>
  <c r="O440" i="8"/>
  <c r="Q312" i="8"/>
  <c r="O312" i="8"/>
  <c r="P312" i="8"/>
  <c r="R312" i="8"/>
  <c r="S312" i="8"/>
  <c r="T312" i="8"/>
  <c r="M390" i="8"/>
  <c r="J390" i="8"/>
  <c r="Q198" i="8"/>
  <c r="O198" i="8"/>
  <c r="T245" i="8"/>
  <c r="P245" i="8"/>
  <c r="O255" i="8"/>
  <c r="R255" i="8"/>
  <c r="Q255" i="8"/>
  <c r="O364" i="8"/>
  <c r="R364" i="8"/>
  <c r="Q364" i="8"/>
  <c r="R99" i="8"/>
  <c r="S99" i="8"/>
  <c r="T99" i="8"/>
  <c r="Q99" i="8"/>
  <c r="O268" i="8"/>
  <c r="R268" i="8"/>
  <c r="Q268" i="8"/>
  <c r="R85" i="8"/>
  <c r="Q85" i="8"/>
  <c r="O85" i="8"/>
  <c r="T259" i="8"/>
  <c r="P259" i="8"/>
  <c r="O258" i="8"/>
  <c r="R258" i="8"/>
  <c r="Q258" i="8"/>
  <c r="Q259" i="8"/>
  <c r="O259" i="8"/>
  <c r="R259" i="8"/>
  <c r="O245" i="8"/>
  <c r="Q245" i="8"/>
  <c r="R245" i="8"/>
  <c r="P488" i="8"/>
  <c r="R488" i="8"/>
  <c r="S488" i="8"/>
  <c r="T488" i="8"/>
  <c r="P78" i="8"/>
  <c r="R78" i="8"/>
  <c r="S78" i="8"/>
  <c r="T78" i="8"/>
  <c r="M93" i="8"/>
  <c r="M53" i="8"/>
  <c r="P569" i="8"/>
  <c r="R569" i="8"/>
  <c r="S569" i="8"/>
  <c r="T569" i="8"/>
  <c r="M569" i="8"/>
  <c r="M478" i="8"/>
  <c r="M389" i="8"/>
  <c r="M302" i="8"/>
  <c r="M12" i="8"/>
  <c r="M51" i="8"/>
  <c r="M324" i="8"/>
  <c r="S263" i="8"/>
  <c r="T263" i="8"/>
  <c r="P263" i="8"/>
  <c r="Q263" i="8"/>
  <c r="S92" i="8"/>
  <c r="T92" i="8"/>
  <c r="P92" i="8"/>
  <c r="Q92" i="8"/>
  <c r="M52" i="8"/>
  <c r="P577" i="8"/>
  <c r="R577" i="8"/>
  <c r="S577" i="8"/>
  <c r="T577" i="8"/>
  <c r="M43" i="8"/>
  <c r="M401" i="8"/>
  <c r="S311" i="8"/>
  <c r="T311" i="8"/>
  <c r="P311" i="8"/>
  <c r="Q311" i="8"/>
  <c r="S302" i="8"/>
  <c r="T302" i="8"/>
  <c r="P302" i="8"/>
  <c r="Q302" i="8"/>
  <c r="M336" i="8"/>
  <c r="J593" i="8"/>
  <c r="R593" i="8"/>
  <c r="S593" i="8"/>
  <c r="T593" i="8"/>
  <c r="O593" i="8"/>
  <c r="P593" i="8"/>
  <c r="Q593" i="8"/>
  <c r="L110" i="8"/>
  <c r="N110" i="8"/>
  <c r="L305" i="8"/>
  <c r="M305" i="8"/>
  <c r="Q305" i="8"/>
  <c r="O305" i="8"/>
  <c r="P305" i="8"/>
  <c r="R305" i="8"/>
  <c r="S305" i="8"/>
  <c r="T305" i="8"/>
  <c r="N305" i="8"/>
  <c r="L77" i="8"/>
  <c r="M77" i="8"/>
  <c r="Q77" i="8"/>
  <c r="O77" i="8"/>
  <c r="P77" i="8"/>
  <c r="R77" i="8"/>
  <c r="S77" i="8"/>
  <c r="T77" i="8"/>
  <c r="N77" i="8"/>
  <c r="L70" i="8"/>
  <c r="M70" i="8"/>
  <c r="Q70" i="8"/>
  <c r="O70" i="8"/>
  <c r="P70" i="8"/>
  <c r="R70" i="8"/>
  <c r="S70" i="8"/>
  <c r="T70" i="8"/>
  <c r="N70" i="8"/>
  <c r="L333" i="8"/>
  <c r="N333" i="8"/>
  <c r="O340" i="8"/>
  <c r="P340" i="8"/>
  <c r="Q340" i="8"/>
  <c r="R340" i="8"/>
  <c r="S340" i="8"/>
  <c r="T340" i="8"/>
  <c r="S110" i="8"/>
  <c r="T110" i="8"/>
  <c r="P110" i="8"/>
  <c r="Q110" i="8"/>
  <c r="N438" i="8"/>
  <c r="P438" i="8"/>
  <c r="R438" i="8"/>
  <c r="S438" i="8"/>
  <c r="T438" i="8"/>
  <c r="M11" i="8"/>
  <c r="N11" i="8"/>
  <c r="N316" i="8"/>
  <c r="P316" i="8"/>
  <c r="R316" i="8"/>
  <c r="S316" i="8"/>
  <c r="T316" i="8"/>
  <c r="S436" i="8"/>
  <c r="L121" i="8"/>
  <c r="N121" i="8"/>
  <c r="O121" i="8"/>
  <c r="P121" i="8"/>
  <c r="Q121" i="8"/>
  <c r="S121" i="8"/>
  <c r="T121" i="8"/>
  <c r="S592" i="8"/>
  <c r="T592" i="8"/>
  <c r="O592" i="8"/>
  <c r="P592" i="8"/>
  <c r="Q592" i="8"/>
  <c r="P124" i="8"/>
  <c r="R124" i="8"/>
  <c r="S124" i="8"/>
  <c r="T124" i="8"/>
  <c r="S595" i="8"/>
  <c r="T595" i="8"/>
  <c r="O595" i="8"/>
  <c r="P595" i="8"/>
  <c r="Q595" i="8"/>
  <c r="L436" i="8"/>
  <c r="N436" i="8"/>
  <c r="T436" i="8"/>
  <c r="O436" i="8"/>
  <c r="P436" i="8"/>
  <c r="Q436" i="8"/>
  <c r="N427" i="8"/>
  <c r="S427" i="8"/>
  <c r="T427" i="8"/>
  <c r="O427" i="8"/>
  <c r="P427" i="8"/>
  <c r="Q427" i="8"/>
  <c r="P327" i="8"/>
  <c r="R327" i="8"/>
  <c r="S327" i="8"/>
  <c r="T327" i="8"/>
  <c r="P328" i="8"/>
  <c r="R328" i="8"/>
  <c r="S328" i="8"/>
  <c r="T328" i="8"/>
  <c r="P334" i="8"/>
  <c r="R334" i="8"/>
  <c r="S334" i="8"/>
  <c r="T334" i="8"/>
  <c r="O596" i="8"/>
  <c r="P596" i="8"/>
  <c r="Q596" i="8"/>
  <c r="S596" i="8"/>
  <c r="T596" i="8"/>
  <c r="L433" i="8"/>
  <c r="N433" i="8"/>
  <c r="N35" i="8"/>
  <c r="M35" i="8"/>
  <c r="N138" i="8"/>
  <c r="T138" i="8"/>
  <c r="P138" i="8"/>
  <c r="Q138" i="8"/>
  <c r="R138" i="8"/>
  <c r="N486" i="8"/>
  <c r="M486" i="8"/>
  <c r="P486" i="8"/>
  <c r="R486" i="8"/>
  <c r="S486" i="8"/>
  <c r="T486" i="8"/>
  <c r="M10" i="8"/>
  <c r="N10" i="8"/>
  <c r="N358" i="8"/>
  <c r="M358" i="8"/>
  <c r="L139" i="8"/>
  <c r="N139" i="8"/>
  <c r="N159" i="8"/>
  <c r="M159" i="8"/>
  <c r="P159" i="8"/>
  <c r="R159" i="8"/>
  <c r="S159" i="8"/>
  <c r="T159" i="8"/>
  <c r="L58" i="8"/>
  <c r="N58" i="8"/>
  <c r="M40" i="8"/>
  <c r="N40" i="8"/>
  <c r="T256" i="8"/>
  <c r="L256" i="8"/>
  <c r="N256" i="8"/>
  <c r="O256" i="8"/>
  <c r="P256" i="8"/>
  <c r="Q256" i="8"/>
  <c r="L224" i="8"/>
  <c r="N224" i="8"/>
  <c r="S224" i="8"/>
  <c r="T224" i="8"/>
  <c r="O224" i="8"/>
  <c r="P224" i="8"/>
  <c r="Q224" i="8"/>
  <c r="N149" i="8"/>
  <c r="M149" i="8"/>
  <c r="P149" i="8"/>
  <c r="R149" i="8"/>
  <c r="S149" i="8"/>
  <c r="T149" i="8"/>
  <c r="M114" i="8"/>
  <c r="N114" i="8"/>
  <c r="P114" i="8"/>
  <c r="R114" i="8"/>
  <c r="S114" i="8"/>
  <c r="T114" i="8"/>
  <c r="L117" i="8"/>
  <c r="N117" i="8"/>
  <c r="S117" i="8"/>
  <c r="T117" i="8"/>
  <c r="O117" i="8"/>
  <c r="P117" i="8"/>
  <c r="Q117" i="8"/>
  <c r="L118" i="8"/>
  <c r="N118" i="8"/>
  <c r="S118" i="8"/>
  <c r="T118" i="8"/>
  <c r="N467" i="8"/>
  <c r="M467" i="8"/>
  <c r="P467" i="8"/>
  <c r="R467" i="8"/>
  <c r="S467" i="8"/>
  <c r="T467" i="8"/>
  <c r="L115" i="8"/>
  <c r="N115" i="8"/>
  <c r="S115" i="8"/>
  <c r="T115" i="8"/>
  <c r="O115" i="8"/>
  <c r="P115" i="8"/>
  <c r="Q115" i="8"/>
  <c r="P465" i="8"/>
  <c r="R465" i="8"/>
  <c r="S465" i="8"/>
  <c r="T465" i="8"/>
  <c r="L144" i="8"/>
  <c r="N144" i="8"/>
  <c r="S144" i="8"/>
  <c r="T144" i="8"/>
  <c r="O144" i="8"/>
  <c r="P144" i="8"/>
  <c r="Q144" i="8"/>
  <c r="N47" i="8"/>
  <c r="M47" i="8"/>
  <c r="M400" i="8"/>
  <c r="N400" i="8"/>
  <c r="N398" i="8"/>
  <c r="M398" i="8"/>
  <c r="N253" i="8"/>
  <c r="P253" i="8"/>
  <c r="R253" i="8"/>
  <c r="S253" i="8"/>
  <c r="T253" i="8"/>
  <c r="T243" i="8"/>
  <c r="P243" i="8"/>
  <c r="R243" i="8"/>
  <c r="Q243" i="8"/>
  <c r="N195" i="8"/>
  <c r="M195" i="8"/>
  <c r="M196" i="8"/>
  <c r="N196" i="8"/>
  <c r="S102" i="8"/>
  <c r="T102" i="8"/>
  <c r="O102" i="8"/>
  <c r="P102" i="8"/>
  <c r="Q102" i="8"/>
  <c r="T231" i="8"/>
  <c r="L264" i="8"/>
  <c r="N264" i="8"/>
  <c r="T264" i="8"/>
  <c r="P264" i="8"/>
  <c r="R264" i="8"/>
  <c r="Q264" i="8"/>
  <c r="L244" i="8"/>
  <c r="N244" i="8"/>
  <c r="T244" i="8"/>
  <c r="P244" i="8"/>
  <c r="R244" i="8"/>
  <c r="Q244" i="8"/>
  <c r="L250" i="8"/>
  <c r="N250" i="8"/>
  <c r="T250" i="8"/>
  <c r="H8" i="1"/>
  <c r="H10" i="1"/>
  <c r="H11" i="1"/>
  <c r="B47" i="1"/>
  <c r="B38" i="1"/>
  <c r="H9" i="1"/>
  <c r="B44" i="1"/>
  <c r="L373" i="8"/>
  <c r="N373" i="8"/>
  <c r="S373" i="8"/>
  <c r="T373" i="8"/>
  <c r="O373" i="8"/>
  <c r="P373" i="8"/>
  <c r="Q373" i="8"/>
  <c r="L41" i="8"/>
  <c r="N41" i="8"/>
  <c r="M112" i="8"/>
  <c r="N112" i="8"/>
  <c r="H13" i="1"/>
  <c r="H14" i="1"/>
  <c r="H12" i="1"/>
  <c r="B37" i="1"/>
  <c r="H18" i="1"/>
  <c r="H19" i="1"/>
  <c r="H20" i="1"/>
  <c r="H21" i="1"/>
  <c r="H15" i="1"/>
  <c r="H16" i="1"/>
  <c r="H17" i="1"/>
  <c r="H22" i="1"/>
  <c r="H23" i="1"/>
  <c r="H24" i="1"/>
  <c r="H25" i="1"/>
  <c r="H26" i="1"/>
  <c r="H27" i="1"/>
  <c r="H28" i="1"/>
  <c r="B48" i="1"/>
  <c r="B46" i="1"/>
  <c r="N356" i="8"/>
  <c r="M356" i="8"/>
  <c r="N375" i="8"/>
  <c r="M375" i="8"/>
  <c r="N399" i="8"/>
  <c r="M399" i="8"/>
  <c r="N454" i="8"/>
  <c r="M454" i="8"/>
  <c r="B20" i="9"/>
  <c r="B24" i="9"/>
  <c r="B8" i="9"/>
  <c r="B10" i="9"/>
  <c r="B12" i="9"/>
  <c r="B14" i="9"/>
  <c r="B16" i="9"/>
  <c r="B23" i="9"/>
  <c r="B27" i="9"/>
  <c r="B26" i="9"/>
  <c r="B25" i="9"/>
  <c r="B22" i="9"/>
  <c r="B21" i="9"/>
  <c r="B19" i="9"/>
  <c r="B17" i="9"/>
  <c r="B15" i="9"/>
  <c r="B13" i="9"/>
  <c r="B11" i="9"/>
  <c r="B9" i="9"/>
  <c r="B18" i="9"/>
  <c r="B7" i="9"/>
  <c r="S1078" i="8"/>
  <c r="T1078" i="8"/>
  <c r="M1075" i="8"/>
  <c r="L1075" i="8"/>
  <c r="N1075" i="8"/>
  <c r="M1232" i="8"/>
  <c r="L1232" i="8"/>
  <c r="N1232" i="8"/>
  <c r="M1047" i="8"/>
  <c r="L1047" i="8"/>
  <c r="N1047" i="8"/>
  <c r="Q1460" i="8"/>
  <c r="M1948" i="8"/>
  <c r="L1948" i="8"/>
  <c r="N1948" i="8"/>
  <c r="Q1237" i="8"/>
  <c r="M1243" i="8"/>
  <c r="L1243" i="8"/>
  <c r="N1243" i="8"/>
  <c r="M738" i="8"/>
  <c r="L738" i="8"/>
  <c r="N738" i="8"/>
  <c r="M595" i="8"/>
  <c r="L595" i="8"/>
  <c r="N595" i="8"/>
  <c r="Q1308" i="8"/>
  <c r="Q1080" i="8"/>
  <c r="M1614" i="8"/>
  <c r="L1614" i="8"/>
  <c r="N1614" i="8"/>
  <c r="M1220" i="8"/>
  <c r="L1220" i="8"/>
  <c r="N1220" i="8"/>
  <c r="Q1749" i="8"/>
  <c r="Q803" i="8"/>
  <c r="S1858" i="8"/>
  <c r="T1858" i="8"/>
  <c r="S1094" i="8"/>
  <c r="T1094" i="8"/>
  <c r="M1730" i="8"/>
  <c r="L1730" i="8"/>
  <c r="N1730" i="8"/>
  <c r="R461" i="8"/>
  <c r="S461" i="8"/>
  <c r="T461" i="8"/>
  <c r="M920" i="8"/>
  <c r="L920" i="8"/>
  <c r="N920" i="8"/>
  <c r="S1495" i="8"/>
  <c r="T1495" i="8"/>
  <c r="M988" i="8"/>
  <c r="L988" i="8"/>
  <c r="N988" i="8"/>
  <c r="S993" i="8"/>
  <c r="T993" i="8"/>
  <c r="S1867" i="8"/>
  <c r="T1867" i="8"/>
  <c r="M1298" i="8"/>
  <c r="L1298" i="8"/>
  <c r="N1298" i="8"/>
  <c r="Q1865" i="8"/>
  <c r="R531" i="8"/>
  <c r="S531" i="8"/>
  <c r="T531" i="8"/>
  <c r="M1204" i="8"/>
  <c r="L1204" i="8"/>
  <c r="N1204" i="8"/>
  <c r="Q351" i="8"/>
  <c r="M1023" i="8"/>
  <c r="L1023" i="8"/>
  <c r="N1023" i="8"/>
  <c r="M664" i="8"/>
  <c r="L664" i="8"/>
  <c r="N664" i="8"/>
  <c r="T1745" i="8"/>
  <c r="S1745" i="8"/>
  <c r="M1861" i="8"/>
  <c r="L1861" i="8"/>
  <c r="N1861" i="8"/>
  <c r="M1647" i="8"/>
  <c r="L1647" i="8"/>
  <c r="N1647" i="8"/>
  <c r="M1126" i="8"/>
  <c r="L1126" i="8"/>
  <c r="N1126" i="8"/>
  <c r="M1697" i="8"/>
  <c r="L1697" i="8"/>
  <c r="N1697" i="8"/>
  <c r="S1410" i="8"/>
  <c r="T1410" i="8"/>
  <c r="M1987" i="8"/>
  <c r="L1987" i="8"/>
  <c r="N1987" i="8"/>
  <c r="Q27" i="8"/>
  <c r="S638" i="8"/>
  <c r="T638" i="8"/>
  <c r="Q1149" i="8"/>
  <c r="Q640" i="8"/>
  <c r="Q447" i="8"/>
  <c r="M1360" i="8"/>
  <c r="L1360" i="8"/>
  <c r="N1360" i="8"/>
  <c r="Q614" i="8"/>
  <c r="Q1266" i="8"/>
  <c r="M1468" i="8"/>
  <c r="L1468" i="8"/>
  <c r="N1468" i="8"/>
  <c r="Q1607" i="8"/>
  <c r="S1962" i="8"/>
  <c r="T1962" i="8"/>
  <c r="S1768" i="8"/>
  <c r="T1768" i="8"/>
  <c r="M1018" i="8"/>
  <c r="L1018" i="8"/>
  <c r="N1018" i="8"/>
  <c r="Q1261" i="8"/>
  <c r="S1699" i="8"/>
  <c r="T1699" i="8"/>
  <c r="M1504" i="8"/>
  <c r="L1504" i="8"/>
  <c r="N1504" i="8"/>
  <c r="Q562" i="8"/>
  <c r="M1506" i="8"/>
  <c r="L1506" i="8"/>
  <c r="N1506" i="8"/>
  <c r="Q1368" i="8"/>
  <c r="S1318" i="8"/>
  <c r="T1318" i="8"/>
  <c r="M1105" i="8"/>
  <c r="L1105" i="8"/>
  <c r="N1105" i="8"/>
  <c r="Q778" i="8"/>
  <c r="M1088" i="8"/>
  <c r="L1088" i="8"/>
  <c r="N1088" i="8"/>
  <c r="S1744" i="8"/>
  <c r="T1744" i="8"/>
  <c r="M1996" i="8"/>
  <c r="L1996" i="8"/>
  <c r="N1996" i="8"/>
  <c r="R587" i="8"/>
  <c r="S587" i="8"/>
  <c r="T587" i="8"/>
  <c r="M1502" i="8"/>
  <c r="L1502" i="8"/>
  <c r="N1502" i="8"/>
  <c r="M1572" i="8"/>
  <c r="L1572" i="8"/>
  <c r="N1572" i="8"/>
  <c r="M741" i="8"/>
  <c r="L741" i="8"/>
  <c r="N741" i="8"/>
  <c r="M1132" i="8"/>
  <c r="L1132" i="8"/>
  <c r="N1132" i="8"/>
  <c r="M1034" i="8"/>
  <c r="L1034" i="8"/>
  <c r="N1034" i="8"/>
  <c r="M1001" i="8"/>
  <c r="L1001" i="8"/>
  <c r="N1001" i="8"/>
  <c r="Q1961" i="8"/>
  <c r="S1088" i="8"/>
  <c r="T1088" i="8"/>
  <c r="S1377" i="8"/>
  <c r="T1377" i="8"/>
  <c r="T1844" i="8"/>
  <c r="S1844" i="8"/>
  <c r="M1015" i="8"/>
  <c r="L1015" i="8"/>
  <c r="N1015" i="8"/>
  <c r="S892" i="8"/>
  <c r="T892" i="8"/>
  <c r="Q1059" i="8"/>
  <c r="S960" i="8"/>
  <c r="T960" i="8"/>
  <c r="Q1407" i="8"/>
  <c r="M897" i="8"/>
  <c r="L897" i="8"/>
  <c r="N897" i="8"/>
  <c r="S794" i="8"/>
  <c r="T794" i="8"/>
  <c r="Q548" i="8"/>
  <c r="Q1289" i="8"/>
  <c r="R395" i="8"/>
  <c r="S395" i="8"/>
  <c r="T395" i="8"/>
  <c r="M547" i="8"/>
  <c r="L547" i="8"/>
  <c r="N547" i="8"/>
  <c r="M1056" i="8"/>
  <c r="L1056" i="8"/>
  <c r="N1056" i="8"/>
  <c r="Q692" i="8"/>
  <c r="Q1244" i="8"/>
  <c r="M1380" i="8"/>
  <c r="L1380" i="8"/>
  <c r="N1380" i="8"/>
  <c r="M1590" i="8"/>
  <c r="L1590" i="8"/>
  <c r="N1590" i="8"/>
  <c r="M870" i="8"/>
  <c r="L870" i="8"/>
  <c r="N870" i="8"/>
  <c r="Q1970" i="8"/>
  <c r="M1865" i="8"/>
  <c r="L1865" i="8"/>
  <c r="N1865" i="8"/>
  <c r="Q1281" i="8"/>
  <c r="M1744" i="8"/>
  <c r="L1744" i="8"/>
  <c r="N1744" i="8"/>
  <c r="S1784" i="8"/>
  <c r="T1784" i="8"/>
  <c r="M1235" i="8"/>
  <c r="L1235" i="8"/>
  <c r="N1235" i="8"/>
  <c r="M1398" i="8"/>
  <c r="L1398" i="8"/>
  <c r="N1398" i="8"/>
  <c r="S1500" i="8"/>
  <c r="T1500" i="8"/>
  <c r="Q1132" i="8"/>
  <c r="S1566" i="8"/>
  <c r="T1566" i="8"/>
  <c r="Q1648" i="8"/>
  <c r="M1838" i="8"/>
  <c r="L1838" i="8"/>
  <c r="N1838" i="8"/>
  <c r="M1352" i="8"/>
  <c r="L1352" i="8"/>
  <c r="N1352" i="8"/>
  <c r="S1547" i="8"/>
  <c r="T1547" i="8"/>
  <c r="S1904" i="8"/>
  <c r="T1904" i="8"/>
  <c r="M342" i="8"/>
  <c r="L342" i="8"/>
  <c r="N342" i="8"/>
  <c r="M1768" i="8"/>
  <c r="L1768" i="8"/>
  <c r="N1768" i="8"/>
  <c r="S1105" i="8"/>
  <c r="T1105" i="8"/>
  <c r="S875" i="8"/>
  <c r="T875" i="8"/>
  <c r="R333" i="8"/>
  <c r="S333" i="8"/>
  <c r="T333" i="8"/>
  <c r="S1526" i="8"/>
  <c r="T1526" i="8"/>
  <c r="Q1113" i="8"/>
  <c r="M783" i="8"/>
  <c r="L783" i="8"/>
  <c r="N783" i="8"/>
  <c r="S1753" i="8"/>
  <c r="T1753" i="8"/>
  <c r="M1531" i="8"/>
  <c r="L1531" i="8"/>
  <c r="N1531" i="8"/>
  <c r="S1616" i="8"/>
  <c r="T1616" i="8"/>
  <c r="M288" i="8"/>
  <c r="L288" i="8"/>
  <c r="N288" i="8"/>
  <c r="S630" i="8"/>
  <c r="T630" i="8"/>
  <c r="S618" i="8"/>
  <c r="T618" i="8"/>
  <c r="T1181" i="8"/>
  <c r="S1181" i="8"/>
  <c r="M1828" i="8"/>
  <c r="L1828" i="8"/>
  <c r="N1828" i="8"/>
  <c r="S1771" i="8"/>
  <c r="T1771" i="8"/>
  <c r="Q1074" i="8"/>
  <c r="Q1545" i="8"/>
  <c r="Q802" i="8"/>
  <c r="M1403" i="8"/>
  <c r="L1403" i="8"/>
  <c r="N1403" i="8"/>
  <c r="M1116" i="8"/>
  <c r="L1116" i="8"/>
  <c r="N1116" i="8"/>
  <c r="Q1724" i="8"/>
  <c r="Q941" i="8"/>
  <c r="M1989" i="8"/>
  <c r="L1989" i="8"/>
  <c r="N1989" i="8"/>
  <c r="M287" i="8"/>
  <c r="L287" i="8"/>
  <c r="N287" i="8"/>
  <c r="M715" i="8"/>
  <c r="L715" i="8"/>
  <c r="N715" i="8"/>
  <c r="T480" i="8"/>
  <c r="S480" i="8"/>
  <c r="R480" i="8"/>
  <c r="Q585" i="8"/>
  <c r="Q1450" i="8"/>
  <c r="M1158" i="8"/>
  <c r="L1158" i="8"/>
  <c r="N1158" i="8"/>
  <c r="S1109" i="8"/>
  <c r="T1109" i="8"/>
  <c r="M1594" i="8"/>
  <c r="L1594" i="8"/>
  <c r="N1594" i="8"/>
  <c r="M582" i="8"/>
  <c r="L582" i="8"/>
  <c r="N582" i="8"/>
  <c r="M1772" i="8"/>
  <c r="L1772" i="8"/>
  <c r="N1772" i="8"/>
  <c r="Q1361" i="8"/>
  <c r="Q670" i="8"/>
  <c r="S1291" i="8"/>
  <c r="T1291" i="8"/>
  <c r="Q349" i="8"/>
  <c r="Q636" i="8"/>
  <c r="M1500" i="8"/>
  <c r="L1500" i="8"/>
  <c r="N1500" i="8"/>
  <c r="M1442" i="8"/>
  <c r="L1442" i="8"/>
  <c r="N1442" i="8"/>
  <c r="M1131" i="8"/>
  <c r="L1131" i="8"/>
  <c r="N1131" i="8"/>
  <c r="M155" i="8"/>
  <c r="L155" i="8"/>
  <c r="N155" i="8"/>
  <c r="M796" i="8"/>
  <c r="L796" i="8"/>
  <c r="N796" i="8"/>
  <c r="M1326" i="8"/>
  <c r="L1326" i="8"/>
  <c r="N1326" i="8"/>
  <c r="Q849" i="8"/>
  <c r="Q1288" i="8"/>
  <c r="Q910" i="8"/>
  <c r="M937" i="8"/>
  <c r="L937" i="8"/>
  <c r="N937" i="8"/>
  <c r="S1497" i="8"/>
  <c r="T1497" i="8"/>
  <c r="M1407" i="8"/>
  <c r="L1407" i="8"/>
  <c r="N1407" i="8"/>
  <c r="S1394" i="8"/>
  <c r="T1394" i="8"/>
  <c r="Q126" i="8"/>
  <c r="Q1174" i="8"/>
  <c r="S1140" i="8"/>
  <c r="T1140" i="8"/>
  <c r="S990" i="8"/>
  <c r="T990" i="8"/>
  <c r="M1623" i="8"/>
  <c r="L1623" i="8"/>
  <c r="N1623" i="8"/>
  <c r="M1002" i="8"/>
  <c r="L1002" i="8"/>
  <c r="N1002" i="8"/>
  <c r="Q843" i="8"/>
  <c r="S633" i="8"/>
  <c r="T633" i="8"/>
  <c r="S47" i="8"/>
  <c r="T47" i="8"/>
  <c r="Q525" i="8"/>
  <c r="Q417" i="8"/>
  <c r="M445" i="8"/>
  <c r="L445" i="8"/>
  <c r="N445" i="8"/>
  <c r="Q68" i="8"/>
  <c r="S1805" i="8"/>
  <c r="T1805" i="8"/>
  <c r="M1064" i="8"/>
  <c r="L1064" i="8"/>
  <c r="N1064" i="8"/>
  <c r="S1357" i="8"/>
  <c r="T1357" i="8"/>
  <c r="R133" i="8"/>
  <c r="S133" i="8"/>
  <c r="T133" i="8"/>
  <c r="M1846" i="8"/>
  <c r="L1846" i="8"/>
  <c r="N1846" i="8"/>
  <c r="M1658" i="8"/>
  <c r="L1658" i="8"/>
  <c r="N1658" i="8"/>
  <c r="M794" i="8"/>
  <c r="L794" i="8"/>
  <c r="N794" i="8"/>
  <c r="Q348" i="8"/>
  <c r="S1743" i="8"/>
  <c r="T1743" i="8"/>
  <c r="S1958" i="8"/>
  <c r="T1958" i="8"/>
  <c r="M1522" i="8"/>
  <c r="L1522" i="8"/>
  <c r="N1522" i="8"/>
  <c r="Q1452" i="8"/>
  <c r="M1823" i="8"/>
  <c r="L1823" i="8"/>
  <c r="N1823" i="8"/>
  <c r="Q1133" i="8"/>
  <c r="M883" i="8"/>
  <c r="L883" i="8"/>
  <c r="N883" i="8"/>
  <c r="S1793" i="8"/>
  <c r="T1793" i="8"/>
  <c r="M775" i="8"/>
  <c r="L775" i="8"/>
  <c r="N775" i="8"/>
  <c r="S1622" i="8"/>
  <c r="T1622" i="8"/>
  <c r="N784" i="8"/>
  <c r="L784" i="8"/>
  <c r="M784" i="8"/>
  <c r="M1103" i="8"/>
  <c r="L1103" i="8"/>
  <c r="N1103" i="8"/>
  <c r="Q1755" i="8"/>
  <c r="Q928" i="8"/>
  <c r="Q1203" i="8"/>
  <c r="Q798" i="8"/>
  <c r="Q1742" i="8"/>
  <c r="M1925" i="8"/>
  <c r="L1925" i="8"/>
  <c r="N1925" i="8"/>
  <c r="Q1387" i="8"/>
  <c r="N1676" i="8"/>
  <c r="L1676" i="8"/>
  <c r="M1676" i="8"/>
  <c r="R456" i="8"/>
  <c r="S456" i="8"/>
  <c r="T456" i="8"/>
  <c r="R554" i="8"/>
  <c r="S554" i="8"/>
  <c r="T554" i="8"/>
  <c r="Q329" i="8"/>
  <c r="Q1631" i="8"/>
  <c r="Q1765" i="8"/>
  <c r="S935" i="8"/>
  <c r="T935" i="8"/>
  <c r="M1134" i="8"/>
  <c r="L1134" i="8"/>
  <c r="N1134" i="8"/>
  <c r="S779" i="8"/>
  <c r="T779" i="8"/>
  <c r="M1705" i="8"/>
  <c r="L1705" i="8"/>
  <c r="N1705" i="8"/>
  <c r="M550" i="8"/>
  <c r="L550" i="8"/>
  <c r="N550" i="8"/>
  <c r="Q1646" i="8"/>
  <c r="Q444" i="8"/>
  <c r="S735" i="8"/>
  <c r="T735" i="8"/>
  <c r="M1715" i="8"/>
  <c r="L1715" i="8"/>
  <c r="N1715" i="8"/>
  <c r="M1547" i="8"/>
  <c r="L1547" i="8"/>
  <c r="N1547" i="8"/>
  <c r="M798" i="8"/>
  <c r="L798" i="8"/>
  <c r="N798" i="8"/>
  <c r="M1711" i="8"/>
  <c r="L1711" i="8"/>
  <c r="N1711" i="8"/>
  <c r="M835" i="8"/>
  <c r="L835" i="8"/>
  <c r="N835" i="8"/>
  <c r="M1472" i="8"/>
  <c r="L1472" i="8"/>
  <c r="N1472" i="8"/>
  <c r="M1938" i="8"/>
  <c r="L1938" i="8"/>
  <c r="N1938" i="8"/>
  <c r="Q1777" i="8"/>
  <c r="O1308" i="8"/>
  <c r="P1308" i="8"/>
  <c r="R1308" i="8"/>
  <c r="S1308" i="8"/>
  <c r="T1308" i="8"/>
  <c r="M685" i="8"/>
  <c r="L685" i="8"/>
  <c r="N685" i="8"/>
  <c r="Q441" i="8"/>
  <c r="Q1813" i="8"/>
  <c r="M1198" i="8"/>
  <c r="L1198" i="8"/>
  <c r="N1198" i="8"/>
  <c r="S836" i="8"/>
  <c r="T836" i="8"/>
  <c r="M1701" i="8"/>
  <c r="L1701" i="8"/>
  <c r="N1701" i="8"/>
  <c r="M695" i="8"/>
  <c r="L695" i="8"/>
  <c r="N695" i="8"/>
  <c r="S724" i="8"/>
  <c r="T724" i="8"/>
  <c r="M847" i="8"/>
  <c r="L847" i="8"/>
  <c r="N847" i="8"/>
  <c r="Q709" i="8"/>
  <c r="Q1420" i="8"/>
  <c r="M1041" i="8"/>
  <c r="L1041" i="8"/>
  <c r="N1041" i="8"/>
  <c r="M1283" i="8"/>
  <c r="L1283" i="8"/>
  <c r="N1283" i="8"/>
  <c r="Q57" i="8"/>
  <c r="Q1190" i="8"/>
  <c r="Q1647" i="8"/>
  <c r="S1763" i="8"/>
  <c r="T1763" i="8"/>
  <c r="Q703" i="8"/>
  <c r="Q1110" i="8"/>
  <c r="M1512" i="8"/>
  <c r="L1512" i="8"/>
  <c r="N1512" i="8"/>
  <c r="Q752" i="8"/>
  <c r="M1554" i="8"/>
  <c r="L1554" i="8"/>
  <c r="N1554" i="8"/>
  <c r="Q1053" i="8"/>
  <c r="M1272" i="8"/>
  <c r="L1272" i="8"/>
  <c r="N1272" i="8"/>
  <c r="Q1206" i="8"/>
  <c r="M1618" i="8"/>
  <c r="L1618" i="8"/>
  <c r="N1618" i="8"/>
  <c r="Q537" i="8"/>
  <c r="M1135" i="8"/>
  <c r="L1135" i="8"/>
  <c r="N1135" i="8"/>
  <c r="Q1022" i="8"/>
  <c r="Q1155" i="8"/>
  <c r="Q1314" i="8"/>
  <c r="M946" i="8"/>
  <c r="L946" i="8"/>
  <c r="N946" i="8"/>
  <c r="M778" i="8"/>
  <c r="L778" i="8"/>
  <c r="N778" i="8"/>
  <c r="S1359" i="8"/>
  <c r="T1359" i="8"/>
  <c r="M1827" i="8"/>
  <c r="L1827" i="8"/>
  <c r="N1827" i="8"/>
  <c r="M1111" i="8"/>
  <c r="L1111" i="8"/>
  <c r="N1111" i="8"/>
  <c r="Q644" i="8"/>
  <c r="Q1796" i="8"/>
  <c r="S1606" i="8"/>
  <c r="T1606" i="8"/>
  <c r="M1556" i="8"/>
  <c r="L1556" i="8"/>
  <c r="N1556" i="8"/>
  <c r="M729" i="8"/>
  <c r="L729" i="8"/>
  <c r="N729" i="8"/>
  <c r="Q1148" i="8"/>
  <c r="S1512" i="8"/>
  <c r="T1512" i="8"/>
  <c r="R1088" i="8"/>
  <c r="O1088" i="8"/>
  <c r="P1088" i="8"/>
  <c r="Q1088" i="8"/>
  <c r="S965" i="8"/>
  <c r="T965" i="8"/>
  <c r="Q1309" i="8"/>
  <c r="R450" i="8"/>
  <c r="S450" i="8"/>
  <c r="T450" i="8"/>
  <c r="M75" i="8"/>
  <c r="L75" i="8"/>
  <c r="N75" i="8"/>
  <c r="Q1847" i="8"/>
  <c r="Q948" i="8"/>
  <c r="S195" i="8"/>
  <c r="T195" i="8"/>
  <c r="M1313" i="8"/>
  <c r="L1313" i="8"/>
  <c r="N1313" i="8"/>
  <c r="M731" i="8"/>
  <c r="L731" i="8"/>
  <c r="N731" i="8"/>
  <c r="Q1902" i="8"/>
  <c r="Q1541" i="8"/>
  <c r="Q472" i="8"/>
  <c r="Q54" i="8"/>
  <c r="S939" i="8"/>
  <c r="T939" i="8"/>
  <c r="Q1265" i="8"/>
  <c r="Q860" i="8"/>
  <c r="T1808" i="8"/>
  <c r="S1808" i="8"/>
  <c r="M1764" i="8"/>
  <c r="L1764" i="8"/>
  <c r="N1764" i="8"/>
  <c r="S723" i="8"/>
  <c r="T723" i="8"/>
  <c r="M1096" i="8"/>
  <c r="L1096" i="8"/>
  <c r="N1096" i="8"/>
  <c r="S707" i="8"/>
  <c r="T707" i="8"/>
  <c r="Q807" i="8"/>
  <c r="R250" i="8"/>
  <c r="O250" i="8"/>
  <c r="P250" i="8"/>
  <c r="Q250" i="8"/>
  <c r="M1178" i="8"/>
  <c r="L1178" i="8"/>
  <c r="N1178" i="8"/>
  <c r="R502" i="8"/>
  <c r="S502" i="8"/>
  <c r="T502" i="8"/>
  <c r="M929" i="8"/>
  <c r="L929" i="8"/>
  <c r="N929" i="8"/>
  <c r="Q1253" i="8"/>
  <c r="M735" i="8"/>
  <c r="L735" i="8"/>
  <c r="N735" i="8"/>
  <c r="S1748" i="8"/>
  <c r="T1748" i="8"/>
  <c r="M916" i="8"/>
  <c r="L916" i="8"/>
  <c r="N916" i="8"/>
  <c r="M1704" i="8"/>
  <c r="L1704" i="8"/>
  <c r="N1704" i="8"/>
  <c r="Q783" i="8"/>
  <c r="Q1448" i="8"/>
  <c r="Q1776" i="8"/>
  <c r="T797" i="8"/>
  <c r="S797" i="8"/>
  <c r="Q1469" i="8"/>
  <c r="S1608" i="8"/>
  <c r="T1608" i="8"/>
  <c r="Q576" i="8"/>
  <c r="Q1704" i="8"/>
  <c r="Q945" i="8"/>
  <c r="R1958" i="8"/>
  <c r="O1958" i="8"/>
  <c r="P1958" i="8"/>
  <c r="Q1958" i="8"/>
  <c r="S1051" i="8"/>
  <c r="T1051" i="8"/>
  <c r="O461" i="8"/>
  <c r="P461" i="8"/>
  <c r="Q461" i="8"/>
  <c r="Q567" i="8"/>
  <c r="Q702" i="8"/>
  <c r="M1524" i="8"/>
  <c r="L1524" i="8"/>
  <c r="N1524" i="8"/>
  <c r="S1560" i="8"/>
  <c r="T1560" i="8"/>
  <c r="M1125" i="8"/>
  <c r="L1125" i="8"/>
  <c r="N1125" i="8"/>
  <c r="M1622" i="8"/>
  <c r="L1622" i="8"/>
  <c r="N1622" i="8"/>
  <c r="R1051" i="8"/>
  <c r="O1051" i="8"/>
  <c r="P1051" i="8"/>
  <c r="Q1051" i="8"/>
  <c r="Q1164" i="8"/>
  <c r="M381" i="8"/>
  <c r="L381" i="8"/>
  <c r="N381" i="8"/>
  <c r="Q232" i="8"/>
  <c r="M1266" i="8"/>
  <c r="L1266" i="8"/>
  <c r="N1266" i="8"/>
  <c r="M743" i="8"/>
  <c r="L743" i="8"/>
  <c r="N743" i="8"/>
  <c r="M530" i="8"/>
  <c r="L530" i="8"/>
  <c r="N530" i="8"/>
  <c r="S579" i="8"/>
  <c r="T579" i="8"/>
  <c r="M462" i="8"/>
  <c r="L462" i="8"/>
  <c r="N462" i="8"/>
  <c r="M1193" i="8"/>
  <c r="L1193" i="8"/>
  <c r="N1193" i="8"/>
  <c r="M1128" i="8"/>
  <c r="L1128" i="8"/>
  <c r="N1128" i="8"/>
  <c r="R527" i="8"/>
  <c r="S527" i="8"/>
  <c r="T527" i="8"/>
  <c r="O57" i="8"/>
  <c r="P57" i="8"/>
  <c r="R57" i="8"/>
  <c r="S57" i="8"/>
  <c r="T57" i="8"/>
  <c r="S1439" i="8"/>
  <c r="T1439" i="8"/>
  <c r="M1228" i="8"/>
  <c r="L1228" i="8"/>
  <c r="N1228" i="8"/>
  <c r="Q1952" i="8"/>
  <c r="S1284" i="8"/>
  <c r="T1284" i="8"/>
  <c r="S983" i="8"/>
  <c r="T983" i="8"/>
  <c r="M1173" i="8"/>
  <c r="L1173" i="8"/>
  <c r="N1173" i="8"/>
  <c r="Q384" i="8"/>
  <c r="S1367" i="8"/>
  <c r="T1367" i="8"/>
  <c r="S744" i="8"/>
  <c r="T744" i="8"/>
  <c r="S607" i="8"/>
  <c r="T607" i="8"/>
  <c r="M656" i="8"/>
  <c r="L656" i="8"/>
  <c r="N656" i="8"/>
  <c r="M1789" i="8"/>
  <c r="L1789" i="8"/>
  <c r="N1789" i="8"/>
  <c r="O1970" i="8"/>
  <c r="P1970" i="8"/>
  <c r="R1970" i="8"/>
  <c r="S1970" i="8"/>
  <c r="T1970" i="8"/>
  <c r="Q1494" i="8"/>
  <c r="R573" i="8"/>
  <c r="S573" i="8"/>
  <c r="T573" i="8"/>
  <c r="Q175" i="8"/>
  <c r="Q1294" i="8"/>
  <c r="Q913" i="8"/>
  <c r="M1577" i="8"/>
  <c r="L1577" i="8"/>
  <c r="N1577" i="8"/>
  <c r="Q1598" i="8"/>
  <c r="Q646" i="8"/>
  <c r="M536" i="8"/>
  <c r="L536" i="8"/>
  <c r="N536" i="8"/>
  <c r="Q1721" i="8"/>
  <c r="S1767" i="8"/>
  <c r="T1767" i="8"/>
  <c r="Q29" i="8"/>
  <c r="M1474" i="8"/>
  <c r="L1474" i="8"/>
  <c r="N1474" i="8"/>
  <c r="Q296" i="8"/>
  <c r="M602" i="8"/>
  <c r="L602" i="8"/>
  <c r="N602" i="8"/>
  <c r="R583" i="8"/>
  <c r="S583" i="8"/>
  <c r="T583" i="8"/>
  <c r="Q1443" i="8"/>
  <c r="M777" i="8"/>
  <c r="L777" i="8"/>
  <c r="N777" i="8"/>
  <c r="Q823" i="8"/>
  <c r="M992" i="8"/>
  <c r="L992" i="8"/>
  <c r="N992" i="8"/>
  <c r="R744" i="8"/>
  <c r="O744" i="8"/>
  <c r="P744" i="8"/>
  <c r="Q744" i="8"/>
  <c r="M955" i="8"/>
  <c r="L955" i="8"/>
  <c r="N955" i="8"/>
  <c r="Q1198" i="8"/>
  <c r="Q853" i="8"/>
  <c r="M1578" i="8"/>
  <c r="L1578" i="8"/>
  <c r="N1578" i="8"/>
  <c r="Q989" i="8"/>
  <c r="S685" i="8"/>
  <c r="T685" i="8"/>
  <c r="R522" i="8"/>
  <c r="S522" i="8"/>
  <c r="T522" i="8"/>
  <c r="M708" i="8"/>
  <c r="L708" i="8"/>
  <c r="N708" i="8"/>
  <c r="Q9" i="8"/>
  <c r="Q376" i="8"/>
  <c r="Q331" i="8"/>
  <c r="S891" i="8"/>
  <c r="T891" i="8"/>
  <c r="Q358" i="8"/>
  <c r="S1302" i="8"/>
  <c r="T1302" i="8"/>
  <c r="Q414" i="8"/>
  <c r="M598" i="8"/>
  <c r="L598" i="8"/>
  <c r="N598" i="8"/>
  <c r="M926" i="8"/>
  <c r="L926" i="8"/>
  <c r="N926" i="8"/>
  <c r="M1864" i="8"/>
  <c r="L1864" i="8"/>
  <c r="N1864" i="8"/>
  <c r="S1162" i="8"/>
  <c r="T1162" i="8"/>
  <c r="O1266" i="8"/>
  <c r="P1266" i="8"/>
  <c r="R1266" i="8"/>
  <c r="S1266" i="8"/>
  <c r="T1266" i="8"/>
  <c r="R536" i="8"/>
  <c r="S536" i="8"/>
  <c r="T536" i="8"/>
  <c r="O1765" i="8"/>
  <c r="P1765" i="8"/>
  <c r="R1765" i="8"/>
  <c r="S1765" i="8"/>
  <c r="T1765" i="8"/>
  <c r="S1838" i="8"/>
  <c r="T1838" i="8"/>
  <c r="M1366" i="8"/>
  <c r="L1366" i="8"/>
  <c r="N1366" i="8"/>
  <c r="R238" i="8"/>
  <c r="S238" i="8"/>
  <c r="T238" i="8"/>
  <c r="M1163" i="8"/>
  <c r="L1163" i="8"/>
  <c r="N1163" i="8"/>
  <c r="M713" i="8"/>
  <c r="L713" i="8"/>
  <c r="N713" i="8"/>
  <c r="Q171" i="8"/>
  <c r="Q1168" i="8"/>
  <c r="R491" i="8"/>
  <c r="S491" i="8"/>
  <c r="T491" i="8"/>
  <c r="M925" i="8"/>
  <c r="L925" i="8"/>
  <c r="N925" i="8"/>
  <c r="S972" i="8"/>
  <c r="T972" i="8"/>
  <c r="Q1493" i="8"/>
  <c r="M1268" i="8"/>
  <c r="L1268" i="8"/>
  <c r="N1268" i="8"/>
  <c r="S1933" i="8"/>
  <c r="T1933" i="8"/>
  <c r="M644" i="8"/>
  <c r="L644" i="8"/>
  <c r="N644" i="8"/>
  <c r="Q1451" i="8"/>
  <c r="S1888" i="8"/>
  <c r="T1888" i="8"/>
  <c r="M649" i="8"/>
  <c r="L649" i="8"/>
  <c r="N649" i="8"/>
  <c r="M1392" i="8"/>
  <c r="L1392" i="8"/>
  <c r="N1392" i="8"/>
  <c r="M1334" i="8"/>
  <c r="L1334" i="8"/>
  <c r="N1334" i="8"/>
  <c r="T621" i="8"/>
  <c r="S621" i="8"/>
  <c r="S1063" i="8"/>
  <c r="T1063" i="8"/>
  <c r="Q166" i="8"/>
  <c r="S1307" i="8"/>
  <c r="T1307" i="8"/>
  <c r="M1354" i="8"/>
  <c r="L1354" i="8"/>
  <c r="N1354" i="8"/>
  <c r="M846" i="8"/>
  <c r="L846" i="8"/>
  <c r="N846" i="8"/>
  <c r="Q1819" i="8"/>
  <c r="Q510" i="8"/>
  <c r="Q1835" i="8"/>
  <c r="M1662" i="8"/>
  <c r="L1662" i="8"/>
  <c r="N1662" i="8"/>
  <c r="S1956" i="8"/>
  <c r="T1956" i="8"/>
  <c r="M630" i="8"/>
  <c r="L630" i="8"/>
  <c r="N630" i="8"/>
  <c r="Q1783" i="8"/>
  <c r="M130" i="8"/>
  <c r="L130" i="8"/>
  <c r="N130" i="8"/>
  <c r="T718" i="8"/>
  <c r="S718" i="8"/>
  <c r="M1076" i="8"/>
  <c r="L1076" i="8"/>
  <c r="N1076" i="8"/>
  <c r="Q18" i="8"/>
  <c r="M1766" i="8"/>
  <c r="L1766" i="8"/>
  <c r="N1766" i="8"/>
  <c r="S1034" i="8"/>
  <c r="T1034" i="8"/>
  <c r="M387" i="8"/>
  <c r="L387" i="8"/>
  <c r="N387" i="8"/>
  <c r="M603" i="8"/>
  <c r="L603" i="8"/>
  <c r="N603" i="8"/>
  <c r="Q1924" i="8"/>
  <c r="Q22" i="8"/>
  <c r="R16" i="8"/>
  <c r="S16" i="8"/>
  <c r="T16" i="8"/>
  <c r="M1113" i="8"/>
  <c r="L1113" i="8"/>
  <c r="N1113" i="8"/>
  <c r="M1493" i="8"/>
  <c r="L1493" i="8"/>
  <c r="N1493" i="8"/>
  <c r="M1982" i="8"/>
  <c r="L1982" i="8"/>
  <c r="N1982" i="8"/>
  <c r="M1275" i="8"/>
  <c r="L1275" i="8"/>
  <c r="N1275" i="8"/>
  <c r="M1171" i="8"/>
  <c r="L1171" i="8"/>
  <c r="N1171" i="8"/>
  <c r="M1953" i="8"/>
  <c r="L1953" i="8"/>
  <c r="N1953" i="8"/>
  <c r="M932" i="8"/>
  <c r="L932" i="8"/>
  <c r="N932" i="8"/>
  <c r="S1177" i="8"/>
  <c r="T1177" i="8"/>
  <c r="S918" i="8"/>
  <c r="T918" i="8"/>
  <c r="S1014" i="8"/>
  <c r="T1014" i="8"/>
  <c r="M1519" i="8"/>
  <c r="L1519" i="8"/>
  <c r="N1519" i="8"/>
  <c r="M984" i="8"/>
  <c r="L984" i="8"/>
  <c r="N984" i="8"/>
  <c r="M1599" i="8"/>
  <c r="L1599" i="8"/>
  <c r="N1599" i="8"/>
  <c r="M1539" i="8"/>
  <c r="L1539" i="8"/>
  <c r="N1539" i="8"/>
  <c r="S375" i="8"/>
  <c r="T375" i="8"/>
  <c r="Q1333" i="8"/>
  <c r="Q1827" i="8"/>
  <c r="M1169" i="8"/>
  <c r="L1169" i="8"/>
  <c r="N1169" i="8"/>
  <c r="M692" i="8"/>
  <c r="L692" i="8"/>
  <c r="N692" i="8"/>
  <c r="M444" i="8"/>
  <c r="L444" i="8"/>
  <c r="N444" i="8"/>
  <c r="Q992" i="8"/>
  <c r="M519" i="8"/>
  <c r="L519" i="8"/>
  <c r="N519" i="8"/>
  <c r="M1118" i="8"/>
  <c r="L1118" i="8"/>
  <c r="N1118" i="8"/>
  <c r="M838" i="8"/>
  <c r="L838" i="8"/>
  <c r="N838" i="8"/>
  <c r="Q840" i="8"/>
  <c r="R93" i="8"/>
  <c r="S93" i="8"/>
  <c r="T93" i="8"/>
  <c r="M676" i="8"/>
  <c r="L676" i="8"/>
  <c r="N676" i="8"/>
  <c r="Q1789" i="8"/>
  <c r="O1469" i="8"/>
  <c r="P1469" i="8"/>
  <c r="R1469" i="8"/>
  <c r="S1469" i="8"/>
  <c r="T1469" i="8"/>
  <c r="Q50" i="8"/>
  <c r="M1751" i="8"/>
  <c r="L1751" i="8"/>
  <c r="N1751" i="8"/>
  <c r="Q332" i="8"/>
  <c r="M717" i="8"/>
  <c r="L717" i="8"/>
  <c r="N717" i="8"/>
  <c r="Q1514" i="8"/>
  <c r="M599" i="8"/>
  <c r="L599" i="8"/>
  <c r="N599" i="8"/>
  <c r="M1875" i="8"/>
  <c r="L1875" i="8"/>
  <c r="N1875" i="8"/>
  <c r="M376" i="8"/>
  <c r="L376" i="8"/>
  <c r="N376" i="8"/>
  <c r="R53" i="8"/>
  <c r="S53" i="8"/>
  <c r="T53" i="8"/>
  <c r="M875" i="8"/>
  <c r="L875" i="8"/>
  <c r="N875" i="8"/>
  <c r="S1564" i="8"/>
  <c r="T1564" i="8"/>
  <c r="Q1580" i="8"/>
  <c r="M557" i="8"/>
  <c r="L557" i="8"/>
  <c r="N557" i="8"/>
  <c r="Q1707" i="8"/>
  <c r="O175" i="8"/>
  <c r="P175" i="8"/>
  <c r="R175" i="8"/>
  <c r="S175" i="8"/>
  <c r="T175" i="8"/>
  <c r="Q1716" i="8"/>
  <c r="Q639" i="8"/>
  <c r="Q1934" i="8"/>
  <c r="S1983" i="8"/>
  <c r="T1983" i="8"/>
  <c r="Q1039" i="8"/>
  <c r="Q957" i="8"/>
  <c r="S1345" i="8"/>
  <c r="T1345" i="8"/>
  <c r="O502" i="8"/>
  <c r="P502" i="8"/>
  <c r="Q502" i="8"/>
  <c r="Q1722" i="8"/>
  <c r="Q501" i="8"/>
  <c r="M586" i="8"/>
  <c r="L586" i="8"/>
  <c r="N586" i="8"/>
  <c r="Q1711" i="8"/>
  <c r="Q1071" i="8"/>
  <c r="M1457" i="8"/>
  <c r="L1457" i="8"/>
  <c r="N1457" i="8"/>
  <c r="M1721" i="8"/>
  <c r="L1721" i="8"/>
  <c r="N1721" i="8"/>
  <c r="Q301" i="8"/>
  <c r="Q500" i="8"/>
  <c r="M1199" i="8"/>
  <c r="L1199" i="8"/>
  <c r="N1199" i="8"/>
  <c r="Q1045" i="8"/>
  <c r="M1963" i="8"/>
  <c r="L1963" i="8"/>
  <c r="N1963" i="8"/>
  <c r="M1289" i="8"/>
  <c r="L1289" i="8"/>
  <c r="N1289" i="8"/>
  <c r="M1376" i="8"/>
  <c r="L1376" i="8"/>
  <c r="N1376" i="8"/>
  <c r="S1433" i="8"/>
  <c r="T1433" i="8"/>
  <c r="O1407" i="8"/>
  <c r="P1407" i="8"/>
  <c r="R1407" i="8"/>
  <c r="S1407" i="8"/>
  <c r="T1407" i="8"/>
  <c r="O1198" i="8"/>
  <c r="P1198" i="8"/>
  <c r="R1198" i="8"/>
  <c r="S1198" i="8"/>
  <c r="T1198" i="8"/>
  <c r="Q867" i="8"/>
  <c r="O948" i="8"/>
  <c r="P948" i="8"/>
  <c r="R948" i="8"/>
  <c r="S948" i="8"/>
  <c r="T948" i="8"/>
  <c r="Q999" i="8"/>
  <c r="M1207" i="8"/>
  <c r="L1207" i="8"/>
  <c r="N1207" i="8"/>
  <c r="M1671" i="8"/>
  <c r="L1671" i="8"/>
  <c r="N1671" i="8"/>
  <c r="Q584" i="8"/>
  <c r="M611" i="8"/>
  <c r="L611" i="8"/>
  <c r="N611" i="8"/>
  <c r="M1350" i="8"/>
  <c r="L1350" i="8"/>
  <c r="N1350" i="8"/>
  <c r="M1093" i="8"/>
  <c r="L1093" i="8"/>
  <c r="N1093" i="8"/>
  <c r="M1748" i="8"/>
  <c r="L1748" i="8"/>
  <c r="N1748" i="8"/>
  <c r="O1934" i="8"/>
  <c r="P1934" i="8"/>
  <c r="R1934" i="8"/>
  <c r="S1934" i="8"/>
  <c r="T1934" i="8"/>
  <c r="S1107" i="8"/>
  <c r="T1107" i="8"/>
  <c r="R1808" i="8"/>
  <c r="O1808" i="8"/>
  <c r="P1808" i="8"/>
  <c r="Q1808" i="8"/>
  <c r="M722" i="8"/>
  <c r="L722" i="8"/>
  <c r="N722" i="8"/>
  <c r="M1240" i="8"/>
  <c r="L1240" i="8"/>
  <c r="N1240" i="8"/>
  <c r="S1273" i="8"/>
  <c r="T1273" i="8"/>
  <c r="M1143" i="8"/>
  <c r="L1143" i="8"/>
  <c r="N1143" i="8"/>
  <c r="Q1643" i="8"/>
  <c r="S1752" i="8"/>
  <c r="T1752" i="8"/>
  <c r="Q1286" i="8"/>
  <c r="Q42" i="8"/>
  <c r="S1462" i="8"/>
  <c r="T1462" i="8"/>
  <c r="M193" i="8"/>
  <c r="L193" i="8"/>
  <c r="N193" i="8"/>
  <c r="Q265" i="8"/>
  <c r="M1974" i="8"/>
  <c r="L1974" i="8"/>
  <c r="N1974" i="8"/>
  <c r="M943" i="8"/>
  <c r="L943" i="8"/>
  <c r="N943" i="8"/>
  <c r="Q1689" i="8"/>
  <c r="T323" i="8"/>
  <c r="S323" i="8"/>
  <c r="R323" i="8"/>
  <c r="M978" i="8"/>
  <c r="L978" i="8"/>
  <c r="N978" i="8"/>
  <c r="Q1871" i="8"/>
  <c r="M1090" i="8"/>
  <c r="L1090" i="8"/>
  <c r="N1090" i="8"/>
  <c r="Q809" i="8"/>
  <c r="M447" i="8"/>
  <c r="L447" i="8"/>
  <c r="N447" i="8"/>
  <c r="S976" i="8"/>
  <c r="T976" i="8"/>
  <c r="Q1843" i="8"/>
  <c r="Q1258" i="8"/>
  <c r="Q812" i="8"/>
  <c r="S1449" i="8"/>
  <c r="T1449" i="8"/>
  <c r="M628" i="8"/>
  <c r="L628" i="8"/>
  <c r="N628" i="8"/>
  <c r="Q300" i="8"/>
  <c r="M1858" i="8"/>
  <c r="L1858" i="8"/>
  <c r="N1858" i="8"/>
  <c r="R1526" i="8"/>
  <c r="O1526" i="8"/>
  <c r="P1526" i="8"/>
  <c r="Q1526" i="8"/>
  <c r="S1406" i="8"/>
  <c r="T1406" i="8"/>
  <c r="Q1940" i="8"/>
  <c r="M537" i="8"/>
  <c r="L537" i="8"/>
  <c r="N537" i="8"/>
  <c r="S1167" i="8"/>
  <c r="T1167" i="8"/>
  <c r="M1687" i="8"/>
  <c r="L1687" i="8"/>
  <c r="N1687" i="8"/>
  <c r="M1927" i="8"/>
  <c r="L1927" i="8"/>
  <c r="N1927" i="8"/>
  <c r="M1100" i="8"/>
  <c r="L1100" i="8"/>
  <c r="N1100" i="8"/>
  <c r="S872" i="8"/>
  <c r="T872" i="8"/>
  <c r="M892" i="8"/>
  <c r="L892" i="8"/>
  <c r="N892" i="8"/>
  <c r="M868" i="8"/>
  <c r="L868" i="8"/>
  <c r="N868" i="8"/>
  <c r="M1174" i="8"/>
  <c r="L1174" i="8"/>
  <c r="N1174" i="8"/>
  <c r="M1248" i="8"/>
  <c r="L1248" i="8"/>
  <c r="N1248" i="8"/>
  <c r="M1739" i="8"/>
  <c r="L1739" i="8"/>
  <c r="N1739" i="8"/>
  <c r="Q1894" i="8"/>
  <c r="Q1772" i="8"/>
  <c r="S1522" i="8"/>
  <c r="T1522" i="8"/>
  <c r="Q861" i="8"/>
  <c r="M803" i="8"/>
  <c r="L803" i="8"/>
  <c r="N803" i="8"/>
  <c r="M217" i="8"/>
  <c r="L217" i="8"/>
  <c r="N217" i="8"/>
  <c r="M686" i="8"/>
  <c r="L686" i="8"/>
  <c r="N686" i="8"/>
  <c r="M1530" i="8"/>
  <c r="L1530" i="8"/>
  <c r="N1530" i="8"/>
  <c r="R43" i="8"/>
  <c r="S43" i="8"/>
  <c r="T43" i="8"/>
  <c r="Q1652" i="8"/>
  <c r="S1840" i="8"/>
  <c r="T1840" i="8"/>
  <c r="M1808" i="8"/>
  <c r="L1808" i="8"/>
  <c r="N1808" i="8"/>
  <c r="Q1984" i="8"/>
  <c r="M673" i="8"/>
  <c r="L673" i="8"/>
  <c r="N673" i="8"/>
  <c r="M1104" i="8"/>
  <c r="L1104" i="8"/>
  <c r="N1104" i="8"/>
  <c r="T622" i="8"/>
  <c r="S622" i="8"/>
  <c r="O525" i="8"/>
  <c r="P525" i="8"/>
  <c r="R525" i="8"/>
  <c r="S525" i="8"/>
  <c r="T525" i="8"/>
  <c r="M1679" i="8"/>
  <c r="L1679" i="8"/>
  <c r="N1679" i="8"/>
  <c r="M939" i="8"/>
  <c r="L939" i="8"/>
  <c r="N939" i="8"/>
  <c r="Q1609" i="8"/>
  <c r="Q1528" i="8"/>
  <c r="Q654" i="8"/>
  <c r="Q1389" i="8"/>
  <c r="Q800" i="8"/>
  <c r="Q689" i="8"/>
  <c r="Q1920" i="8"/>
  <c r="Q925" i="8"/>
  <c r="M1566" i="8"/>
  <c r="L1566" i="8"/>
  <c r="N1566" i="8"/>
  <c r="Q884" i="8"/>
  <c r="Q1502" i="8"/>
  <c r="Q1062" i="8"/>
  <c r="Q517" i="8"/>
  <c r="M1430" i="8"/>
  <c r="L1430" i="8"/>
  <c r="N1430" i="8"/>
  <c r="S1437" i="8"/>
  <c r="T1437" i="8"/>
  <c r="S961" i="8"/>
  <c r="T961" i="8"/>
  <c r="Q396" i="8"/>
  <c r="M658" i="8"/>
  <c r="L658" i="8"/>
  <c r="N658" i="8"/>
  <c r="O1237" i="8"/>
  <c r="P1237" i="8"/>
  <c r="R1237" i="8"/>
  <c r="S1237" i="8"/>
  <c r="T1237" i="8"/>
  <c r="M588" i="8"/>
  <c r="L588" i="8"/>
  <c r="N588" i="8"/>
  <c r="M1285" i="8"/>
  <c r="L1285" i="8"/>
  <c r="N1285" i="8"/>
  <c r="Q822" i="8"/>
  <c r="Q1220" i="8"/>
  <c r="M1374" i="8"/>
  <c r="L1374" i="8"/>
  <c r="N1374" i="8"/>
  <c r="M753" i="8"/>
  <c r="L753" i="8"/>
  <c r="N753" i="8"/>
  <c r="Q1346" i="8"/>
  <c r="M982" i="8"/>
  <c r="L982" i="8"/>
  <c r="N982" i="8"/>
  <c r="Q1927" i="8"/>
  <c r="Q736" i="8"/>
  <c r="M592" i="8"/>
  <c r="L592" i="8"/>
  <c r="N592" i="8"/>
  <c r="Q882" i="8"/>
  <c r="Q1513" i="8"/>
  <c r="S790" i="8"/>
  <c r="T790" i="8"/>
  <c r="M1695" i="8"/>
  <c r="L1695" i="8"/>
  <c r="N1695" i="8"/>
  <c r="Q549" i="8"/>
  <c r="Q1596" i="8"/>
  <c r="M1959" i="8"/>
  <c r="L1959" i="8"/>
  <c r="N1959" i="8"/>
  <c r="Q1633" i="8"/>
  <c r="M981" i="8"/>
  <c r="L981" i="8"/>
  <c r="N981" i="8"/>
  <c r="Q1066" i="8"/>
  <c r="S1946" i="8"/>
  <c r="T1946" i="8"/>
  <c r="M985" i="8"/>
  <c r="L985" i="8"/>
  <c r="N985" i="8"/>
  <c r="R558" i="8"/>
  <c r="S558" i="8"/>
  <c r="T558" i="8"/>
  <c r="Q1938" i="8"/>
  <c r="S1939" i="8"/>
  <c r="T1939" i="8"/>
  <c r="S1668" i="8"/>
  <c r="T1668" i="8"/>
  <c r="S1935" i="8"/>
  <c r="T1935" i="8"/>
  <c r="M700" i="8"/>
  <c r="L700" i="8"/>
  <c r="N700" i="8"/>
  <c r="S1530" i="8"/>
  <c r="T1530" i="8"/>
  <c r="M1550" i="8"/>
  <c r="L1550" i="8"/>
  <c r="N1550" i="8"/>
  <c r="S1802" i="8"/>
  <c r="T1802" i="8"/>
  <c r="M652" i="8"/>
  <c r="L652" i="8"/>
  <c r="N652" i="8"/>
  <c r="Q1614" i="8"/>
  <c r="M720" i="8"/>
  <c r="L720" i="8"/>
  <c r="N720" i="8"/>
  <c r="S813" i="8"/>
  <c r="T813" i="8"/>
  <c r="Q1542" i="8"/>
  <c r="Q1634" i="8"/>
  <c r="M961" i="8"/>
  <c r="L961" i="8"/>
  <c r="N961" i="8"/>
  <c r="M785" i="8"/>
  <c r="L785" i="8"/>
  <c r="N785" i="8"/>
  <c r="R535" i="8"/>
  <c r="S535" i="8"/>
  <c r="T535" i="8"/>
  <c r="S1797" i="8"/>
  <c r="T1797" i="8"/>
  <c r="O480" i="8"/>
  <c r="P480" i="8"/>
  <c r="Q480" i="8"/>
  <c r="Q1323" i="8"/>
  <c r="M1887" i="8"/>
  <c r="L1887" i="8"/>
  <c r="N1887" i="8"/>
  <c r="Q1126" i="8"/>
  <c r="M1079" i="8"/>
  <c r="L1079" i="8"/>
  <c r="N1079" i="8"/>
  <c r="Q675" i="8"/>
  <c r="T1865" i="8"/>
  <c r="O1865" i="8"/>
  <c r="P1865" i="8"/>
  <c r="R1865" i="8"/>
  <c r="S1865" i="8"/>
  <c r="M818" i="8"/>
  <c r="L818" i="8"/>
  <c r="N818" i="8"/>
  <c r="Q676" i="8"/>
  <c r="Q865" i="8"/>
  <c r="Q400" i="8"/>
  <c r="S1183" i="8"/>
  <c r="T1183" i="8"/>
  <c r="M1185" i="8"/>
  <c r="L1185" i="8"/>
  <c r="N1185" i="8"/>
  <c r="T1857" i="8"/>
  <c r="S1857" i="8"/>
  <c r="S1842" i="8"/>
  <c r="T1842" i="8"/>
  <c r="M1317" i="8"/>
  <c r="L1317" i="8"/>
  <c r="N1317" i="8"/>
  <c r="M921" i="8"/>
  <c r="L921" i="8"/>
  <c r="N921" i="8"/>
  <c r="S641" i="8"/>
  <c r="T641" i="8"/>
  <c r="M1432" i="8"/>
  <c r="L1432" i="8"/>
  <c r="N1432" i="8"/>
  <c r="R542" i="8"/>
  <c r="S542" i="8"/>
  <c r="T542" i="8"/>
  <c r="Q183" i="8"/>
  <c r="Q529" i="8"/>
  <c r="O562" i="8"/>
  <c r="P562" i="8"/>
  <c r="R562" i="8"/>
  <c r="S562" i="8"/>
  <c r="T562" i="8"/>
  <c r="N1688" i="8"/>
  <c r="L1688" i="8"/>
  <c r="M1688" i="8"/>
  <c r="Q1417" i="8"/>
  <c r="Q1111" i="8"/>
  <c r="M1743" i="8"/>
  <c r="L1743" i="8"/>
  <c r="N1743" i="8"/>
  <c r="S896" i="8"/>
  <c r="T896" i="8"/>
  <c r="R401" i="8"/>
  <c r="S401" i="8"/>
  <c r="T401" i="8"/>
  <c r="R1107" i="8"/>
  <c r="O1107" i="8"/>
  <c r="P1107" i="8"/>
  <c r="Q1107" i="8"/>
  <c r="S454" i="8"/>
  <c r="T454" i="8"/>
  <c r="M1521" i="8"/>
  <c r="L1521" i="8"/>
  <c r="N1521" i="8"/>
  <c r="Q806" i="8"/>
  <c r="M1315" i="8"/>
  <c r="L1315" i="8"/>
  <c r="N1315" i="8"/>
  <c r="S1846" i="8"/>
  <c r="T1846" i="8"/>
  <c r="M1649" i="8"/>
  <c r="L1649" i="8"/>
  <c r="N1649" i="8"/>
  <c r="M620" i="8"/>
  <c r="L620" i="8"/>
  <c r="N620" i="8"/>
  <c r="Q1255" i="8"/>
  <c r="M605" i="8"/>
  <c r="L605" i="8"/>
  <c r="N605" i="8"/>
  <c r="M1419" i="8"/>
  <c r="L1419" i="8"/>
  <c r="N1419" i="8"/>
  <c r="M1761" i="8"/>
  <c r="L1761" i="8"/>
  <c r="N1761" i="8"/>
  <c r="O1452" i="8"/>
  <c r="P1452" i="8"/>
  <c r="R1452" i="8"/>
  <c r="S1452" i="8"/>
  <c r="T1452" i="8"/>
  <c r="Q1602" i="8"/>
  <c r="Q575" i="8"/>
  <c r="Q413" i="8"/>
  <c r="M680" i="8"/>
  <c r="L680" i="8"/>
  <c r="N680" i="8"/>
  <c r="M1400" i="8"/>
  <c r="L1400" i="8"/>
  <c r="N1400" i="8"/>
  <c r="Q1870" i="8"/>
  <c r="Q201" i="8"/>
  <c r="O542" i="8"/>
  <c r="P542" i="8"/>
  <c r="Q542" i="8"/>
  <c r="S1185" i="8"/>
  <c r="T1185" i="8"/>
  <c r="Q1421" i="8"/>
  <c r="S1803" i="8"/>
  <c r="T1803" i="8"/>
  <c r="S1446" i="8"/>
  <c r="T1446" i="8"/>
  <c r="M953" i="8"/>
  <c r="L953" i="8"/>
  <c r="N953" i="8"/>
  <c r="R56" i="8"/>
  <c r="S56" i="8"/>
  <c r="T56" i="8"/>
  <c r="M1119" i="8"/>
  <c r="L1119" i="8"/>
  <c r="N1119" i="8"/>
  <c r="M1251" i="8"/>
  <c r="L1251" i="8"/>
  <c r="N1251" i="8"/>
  <c r="M1595" i="8"/>
  <c r="L1595" i="8"/>
  <c r="N1595" i="8"/>
  <c r="Q1404" i="8"/>
  <c r="M1445" i="8"/>
  <c r="L1445" i="8"/>
  <c r="N1445" i="8"/>
  <c r="M1212" i="8"/>
  <c r="L1212" i="8"/>
  <c r="N1212" i="8"/>
  <c r="Q532" i="8"/>
  <c r="M1342" i="8"/>
  <c r="L1342" i="8"/>
  <c r="N1342" i="8"/>
  <c r="O1132" i="8"/>
  <c r="P1132" i="8"/>
  <c r="R1132" i="8"/>
  <c r="S1132" i="8"/>
  <c r="T1132" i="8"/>
  <c r="S1069" i="8"/>
  <c r="T1069" i="8"/>
  <c r="Q1660" i="8"/>
  <c r="R1858" i="8"/>
  <c r="O1858" i="8"/>
  <c r="P1858" i="8"/>
  <c r="Q1858" i="8"/>
  <c r="M383" i="8"/>
  <c r="L383" i="8"/>
  <c r="N383" i="8"/>
  <c r="Q805" i="8"/>
  <c r="Q819" i="8"/>
  <c r="Q1590" i="8"/>
  <c r="R1069" i="8"/>
  <c r="O1069" i="8"/>
  <c r="P1069" i="8"/>
  <c r="Q1069" i="8"/>
  <c r="M1030" i="8"/>
  <c r="L1030" i="8"/>
  <c r="N1030" i="8"/>
  <c r="Q521" i="8"/>
  <c r="M987" i="8"/>
  <c r="L987" i="8"/>
  <c r="N987" i="8"/>
  <c r="M1983" i="8"/>
  <c r="L1983" i="8"/>
  <c r="N1983" i="8"/>
  <c r="Q1169" i="8"/>
  <c r="S690" i="8"/>
  <c r="T690" i="8"/>
  <c r="M1455" i="8"/>
  <c r="L1455" i="8"/>
  <c r="N1455" i="8"/>
  <c r="M1708" i="8"/>
  <c r="L1708" i="8"/>
  <c r="N1708" i="8"/>
  <c r="O1545" i="8"/>
  <c r="P1545" i="8"/>
  <c r="R1545" i="8"/>
  <c r="S1545" i="8"/>
  <c r="T1545" i="8"/>
  <c r="S1175" i="8"/>
  <c r="T1175" i="8"/>
  <c r="M1992" i="8"/>
  <c r="L1992" i="8"/>
  <c r="N1992" i="8"/>
  <c r="Q1363" i="8"/>
  <c r="Q1574" i="8"/>
  <c r="M699" i="8"/>
  <c r="L699" i="8"/>
  <c r="N699" i="8"/>
  <c r="M754" i="8"/>
  <c r="L754" i="8"/>
  <c r="N754" i="8"/>
  <c r="S1849" i="8"/>
  <c r="T1849" i="8"/>
  <c r="S1511" i="8"/>
  <c r="T1511" i="8"/>
  <c r="Q3" i="8"/>
  <c r="S1429" i="8"/>
  <c r="T1429" i="8"/>
  <c r="M1028" i="8"/>
  <c r="L1028" i="8"/>
  <c r="N1028" i="8"/>
  <c r="M768" i="8"/>
  <c r="L768" i="8"/>
  <c r="N768" i="8"/>
  <c r="M931" i="8"/>
  <c r="L931" i="8"/>
  <c r="N931" i="8"/>
  <c r="M1077" i="8"/>
  <c r="L1077" i="8"/>
  <c r="N1077" i="8"/>
  <c r="M1993" i="8"/>
  <c r="L1993" i="8"/>
  <c r="N1993" i="8"/>
  <c r="M745" i="8"/>
  <c r="L745" i="8"/>
  <c r="N745" i="8"/>
  <c r="M1549" i="8"/>
  <c r="L1549" i="8"/>
  <c r="N1549" i="8"/>
  <c r="M1435" i="8"/>
  <c r="L1435" i="8"/>
  <c r="N1435" i="8"/>
  <c r="O928" i="8"/>
  <c r="P928" i="8"/>
  <c r="R928" i="8"/>
  <c r="S928" i="8"/>
  <c r="T928" i="8"/>
  <c r="S1975" i="8"/>
  <c r="T1975" i="8"/>
  <c r="S1882" i="8"/>
  <c r="T1882" i="8"/>
  <c r="M297" i="8"/>
  <c r="L297" i="8"/>
  <c r="N297" i="8"/>
  <c r="M760" i="8"/>
  <c r="L760" i="8"/>
  <c r="N760" i="8"/>
  <c r="S1969" i="8"/>
  <c r="T1969" i="8"/>
  <c r="Q686" i="8"/>
  <c r="Q493" i="8"/>
  <c r="N1449" i="8"/>
  <c r="L1449" i="8"/>
  <c r="M1449" i="8"/>
  <c r="T1537" i="8"/>
  <c r="S1537" i="8"/>
  <c r="Q181" i="8"/>
  <c r="N906" i="8"/>
  <c r="L906" i="8"/>
  <c r="M906" i="8"/>
  <c r="N1881" i="8"/>
  <c r="L1881" i="8"/>
  <c r="M1881" i="8"/>
  <c r="N723" i="8"/>
  <c r="L723" i="8"/>
  <c r="M723" i="8"/>
  <c r="N275" i="8"/>
  <c r="L275" i="8"/>
  <c r="M275" i="8"/>
  <c r="N1757" i="8"/>
  <c r="L1757" i="8"/>
  <c r="M1757" i="8"/>
  <c r="N1229" i="8"/>
  <c r="L1229" i="8"/>
  <c r="M1229" i="8"/>
  <c r="Q1159" i="8"/>
  <c r="N1830" i="8"/>
  <c r="L1830" i="8"/>
  <c r="M1830" i="8"/>
  <c r="Q449" i="8"/>
  <c r="N840" i="8"/>
  <c r="L840" i="8"/>
  <c r="M840" i="8"/>
  <c r="N1542" i="8"/>
  <c r="L1542" i="8"/>
  <c r="M1542" i="8"/>
  <c r="T901" i="8"/>
  <c r="S901" i="8"/>
  <c r="N552" i="8"/>
  <c r="L552" i="8"/>
  <c r="M552" i="8"/>
  <c r="N1771" i="8"/>
  <c r="L1771" i="8"/>
  <c r="M1771" i="8"/>
  <c r="N1044" i="8"/>
  <c r="L1044" i="8"/>
  <c r="M1044" i="8"/>
  <c r="Q834" i="8"/>
  <c r="T6" i="8"/>
  <c r="S6" i="8"/>
  <c r="R6" i="8"/>
  <c r="T1261" i="8"/>
  <c r="O1261" i="8"/>
  <c r="P1261" i="8"/>
  <c r="R1261" i="8"/>
  <c r="S1261" i="8"/>
  <c r="N873" i="8"/>
  <c r="L873" i="8"/>
  <c r="M873" i="8"/>
  <c r="T1346" i="8"/>
  <c r="O1346" i="8"/>
  <c r="P1346" i="8"/>
  <c r="R1346" i="8"/>
  <c r="S1346" i="8"/>
  <c r="N1720" i="8"/>
  <c r="L1720" i="8"/>
  <c r="M1720" i="8"/>
  <c r="Q383" i="8"/>
  <c r="T1450" i="8"/>
  <c r="O1450" i="8"/>
  <c r="P1450" i="8"/>
  <c r="R1450" i="8"/>
  <c r="S1450" i="8"/>
  <c r="N24" i="8"/>
  <c r="L24" i="8"/>
  <c r="M24" i="8"/>
  <c r="N551" i="8"/>
  <c r="L551" i="8"/>
  <c r="M551" i="8"/>
  <c r="N1916" i="8"/>
  <c r="L1916" i="8"/>
  <c r="M1916" i="8"/>
  <c r="T827" i="8"/>
  <c r="S827" i="8"/>
  <c r="N781" i="8"/>
  <c r="L781" i="8"/>
  <c r="M781" i="8"/>
  <c r="Q5" i="8"/>
  <c r="T1425" i="8"/>
  <c r="S1425" i="8"/>
  <c r="Q1295" i="8"/>
  <c r="Q515" i="8"/>
  <c r="R1857" i="8"/>
  <c r="O1857" i="8"/>
  <c r="P1857" i="8"/>
  <c r="Q1857" i="8"/>
  <c r="Q1787" i="8"/>
  <c r="T1906" i="8"/>
  <c r="S1906" i="8"/>
  <c r="N534" i="8"/>
  <c r="L534" i="8"/>
  <c r="M534" i="8"/>
  <c r="T361" i="8"/>
  <c r="S361" i="8"/>
  <c r="R361" i="8"/>
  <c r="Q898" i="8"/>
  <c r="T605" i="8"/>
  <c r="S605" i="8"/>
  <c r="T14" i="8"/>
  <c r="S14" i="8"/>
  <c r="R14" i="8"/>
  <c r="N1691" i="8"/>
  <c r="L1691" i="8"/>
  <c r="M1691" i="8"/>
  <c r="T1807" i="8"/>
  <c r="S1807" i="8"/>
  <c r="N1956" i="8"/>
  <c r="L1956" i="8"/>
  <c r="M1956" i="8"/>
  <c r="T700" i="8"/>
  <c r="S700" i="8"/>
  <c r="N1832" i="8"/>
  <c r="L1832" i="8"/>
  <c r="M1832" i="8"/>
  <c r="T669" i="8"/>
  <c r="S669" i="8"/>
  <c r="Q818" i="8"/>
  <c r="N1886" i="8"/>
  <c r="L1886" i="8"/>
  <c r="M1886" i="8"/>
  <c r="N616" i="8"/>
  <c r="L616" i="8"/>
  <c r="M616" i="8"/>
  <c r="Q1737" i="8"/>
  <c r="N1633" i="8"/>
  <c r="L1633" i="8"/>
  <c r="M1633" i="8"/>
  <c r="Q1912" i="8"/>
  <c r="Q1892" i="8"/>
  <c r="T950" i="8"/>
  <c r="S950" i="8"/>
  <c r="R1608" i="8"/>
  <c r="O1608" i="8"/>
  <c r="P1608" i="8"/>
  <c r="Q1608" i="8"/>
  <c r="N106" i="8"/>
  <c r="L106" i="8"/>
  <c r="M106" i="8"/>
  <c r="T1990" i="8"/>
  <c r="S1990" i="8"/>
  <c r="T517" i="8"/>
  <c r="S517" i="8"/>
  <c r="O517" i="8"/>
  <c r="P517" i="8"/>
  <c r="R517" i="8"/>
  <c r="N772" i="8"/>
  <c r="L772" i="8"/>
  <c r="M772" i="8"/>
  <c r="T1092" i="8"/>
  <c r="S1092" i="8"/>
  <c r="N1486" i="8"/>
  <c r="L1486" i="8"/>
  <c r="M1486" i="8"/>
  <c r="N1323" i="8"/>
  <c r="L1323" i="8"/>
  <c r="M1323" i="8"/>
  <c r="N340" i="8"/>
  <c r="L340" i="8"/>
  <c r="M340" i="8"/>
  <c r="N1538" i="8"/>
  <c r="L1538" i="8"/>
  <c r="M1538" i="8"/>
  <c r="Q452" i="8"/>
  <c r="T501" i="8"/>
  <c r="S501" i="8"/>
  <c r="O501" i="8"/>
  <c r="P501" i="8"/>
  <c r="R501" i="8"/>
  <c r="N1729" i="8"/>
  <c r="L1729" i="8"/>
  <c r="M1729" i="8"/>
  <c r="T1739" i="8"/>
  <c r="S1739" i="8"/>
  <c r="T381" i="8"/>
  <c r="S381" i="8"/>
  <c r="R381" i="8"/>
  <c r="N1466" i="8"/>
  <c r="L1466" i="8"/>
  <c r="M1466" i="8"/>
  <c r="T683" i="8"/>
  <c r="S683" i="8"/>
  <c r="T777" i="8"/>
  <c r="S777" i="8"/>
  <c r="N1793" i="8"/>
  <c r="L1793" i="8"/>
  <c r="M1793" i="8"/>
  <c r="N1630" i="8"/>
  <c r="L1630" i="8"/>
  <c r="M1630" i="8"/>
  <c r="T655" i="8"/>
  <c r="S655" i="8"/>
  <c r="Q888" i="8"/>
  <c r="T1084" i="8"/>
  <c r="S1084" i="8"/>
  <c r="N1264" i="8"/>
  <c r="L1264" i="8"/>
  <c r="M1264" i="8"/>
  <c r="N878" i="8"/>
  <c r="L878" i="8"/>
  <c r="M878" i="8"/>
  <c r="T919" i="8"/>
  <c r="S919" i="8"/>
  <c r="N610" i="8"/>
  <c r="L610" i="8"/>
  <c r="M610" i="8"/>
  <c r="N1726" i="8"/>
  <c r="L1726" i="8"/>
  <c r="M1726" i="8"/>
  <c r="N1089" i="8"/>
  <c r="L1089" i="8"/>
  <c r="M1089" i="8"/>
  <c r="N1498" i="8"/>
  <c r="L1498" i="8"/>
  <c r="M1498" i="8"/>
  <c r="R901" i="8"/>
  <c r="O901" i="8"/>
  <c r="P901" i="8"/>
  <c r="Q901" i="8"/>
  <c r="Q947" i="8"/>
  <c r="Q1343" i="8"/>
  <c r="N1106" i="8"/>
  <c r="L1106" i="8"/>
  <c r="M1106" i="8"/>
  <c r="Q1392" i="8"/>
  <c r="N1603" i="8"/>
  <c r="L1603" i="8"/>
  <c r="M1603" i="8"/>
  <c r="N1156" i="8"/>
  <c r="L1156" i="8"/>
  <c r="M1156" i="8"/>
  <c r="N1735" i="8"/>
  <c r="L1735" i="8"/>
  <c r="M1735" i="8"/>
  <c r="N1820" i="8"/>
  <c r="L1820" i="8"/>
  <c r="M1820" i="8"/>
  <c r="N824" i="8"/>
  <c r="L824" i="8"/>
  <c r="M824" i="8"/>
  <c r="Q391" i="8"/>
  <c r="T389" i="8"/>
  <c r="S389" i="8"/>
  <c r="R389" i="8"/>
  <c r="N1151" i="8"/>
  <c r="L1151" i="8"/>
  <c r="M1151" i="8"/>
  <c r="N944" i="8"/>
  <c r="L944" i="8"/>
  <c r="M944" i="8"/>
  <c r="N1871" i="8"/>
  <c r="L1871" i="8"/>
  <c r="M1871" i="8"/>
  <c r="N1303" i="8"/>
  <c r="L1303" i="8"/>
  <c r="M1303" i="8"/>
  <c r="N1557" i="8"/>
  <c r="L1557" i="8"/>
  <c r="M1557" i="8"/>
  <c r="N1364" i="8"/>
  <c r="L1364" i="8"/>
  <c r="M1364" i="8"/>
  <c r="Q1184" i="8"/>
  <c r="N1227" i="8"/>
  <c r="L1227" i="8"/>
  <c r="M1227" i="8"/>
  <c r="N1690" i="8"/>
  <c r="L1690" i="8"/>
  <c r="M1690" i="8"/>
  <c r="N677" i="8"/>
  <c r="L677" i="8"/>
  <c r="M677" i="8"/>
  <c r="N1569" i="8"/>
  <c r="L1569" i="8"/>
  <c r="M1569" i="8"/>
  <c r="N832" i="8"/>
  <c r="L832" i="8"/>
  <c r="M832" i="8"/>
  <c r="N1818" i="8"/>
  <c r="L1818" i="8"/>
  <c r="M1818" i="8"/>
  <c r="N1058" i="8"/>
  <c r="L1058" i="8"/>
  <c r="M1058" i="8"/>
  <c r="Q62" i="8"/>
  <c r="N1800" i="8"/>
  <c r="L1800" i="8"/>
  <c r="M1800" i="8"/>
  <c r="T1242" i="8"/>
  <c r="S1242" i="8"/>
  <c r="Q106" i="8"/>
  <c r="N869" i="8"/>
  <c r="L869" i="8"/>
  <c r="M869" i="8"/>
  <c r="T1147" i="8"/>
  <c r="S1147" i="8"/>
  <c r="T1478" i="8"/>
  <c r="S1478" i="8"/>
  <c r="T387" i="8"/>
  <c r="S387" i="8"/>
  <c r="R387" i="8"/>
  <c r="Q662" i="8"/>
  <c r="N1869" i="8"/>
  <c r="L1869" i="8"/>
  <c r="M1869" i="8"/>
  <c r="N1404" i="8"/>
  <c r="L1404" i="8"/>
  <c r="M1404" i="8"/>
  <c r="Q1816" i="8"/>
  <c r="Q1657" i="8"/>
  <c r="N888" i="8"/>
  <c r="L888" i="8"/>
  <c r="M888" i="8"/>
  <c r="N1742" i="8"/>
  <c r="L1742" i="8"/>
  <c r="M1742" i="8"/>
  <c r="R1844" i="8"/>
  <c r="O1844" i="8"/>
  <c r="P1844" i="8"/>
  <c r="Q1844" i="8"/>
  <c r="N1568" i="8"/>
  <c r="L1568" i="8"/>
  <c r="M1568" i="8"/>
  <c r="R1433" i="8"/>
  <c r="O1433" i="8"/>
  <c r="P1433" i="8"/>
  <c r="Q1433" i="8"/>
  <c r="Q1746" i="8"/>
  <c r="Q1650" i="8"/>
  <c r="O56" i="8"/>
  <c r="P56" i="8"/>
  <c r="Q56" i="8"/>
  <c r="N1836" i="8"/>
  <c r="L1836" i="8"/>
  <c r="M1836" i="8"/>
  <c r="N1155" i="8"/>
  <c r="L1155" i="8"/>
  <c r="M1155" i="8"/>
  <c r="Q996" i="8"/>
  <c r="Q269" i="8"/>
  <c r="T1591" i="8"/>
  <c r="S1591" i="8"/>
  <c r="T35" i="8"/>
  <c r="S35" i="8"/>
  <c r="N1782" i="8"/>
  <c r="L1782" i="8"/>
  <c r="M1782" i="8"/>
  <c r="N1580" i="8"/>
  <c r="L1580" i="8"/>
  <c r="M1580" i="8"/>
  <c r="N597" i="8"/>
  <c r="L597" i="8"/>
  <c r="M597" i="8"/>
  <c r="Q691" i="8"/>
  <c r="Q973" i="8"/>
  <c r="N134" i="8"/>
  <c r="L134" i="8"/>
  <c r="M134" i="8"/>
  <c r="Q1872" i="8"/>
  <c r="N1626" i="8"/>
  <c r="L1626" i="8"/>
  <c r="M1626" i="8"/>
  <c r="N1856" i="8"/>
  <c r="L1856" i="8"/>
  <c r="M1856" i="8"/>
  <c r="N1664" i="8"/>
  <c r="L1664" i="8"/>
  <c r="M1664" i="8"/>
  <c r="N339" i="8"/>
  <c r="L339" i="8"/>
  <c r="M339" i="8"/>
  <c r="T1159" i="8"/>
  <c r="O1159" i="8"/>
  <c r="P1159" i="8"/>
  <c r="R1159" i="8"/>
  <c r="S1159" i="8"/>
  <c r="O583" i="8"/>
  <c r="P583" i="8"/>
  <c r="Q583" i="8"/>
  <c r="T1670" i="8"/>
  <c r="S1670" i="8"/>
  <c r="Q1046" i="8"/>
  <c r="Q926" i="8"/>
  <c r="N1624" i="8"/>
  <c r="L1624" i="8"/>
  <c r="M1624" i="8"/>
  <c r="Q1356" i="8"/>
  <c r="T962" i="8"/>
  <c r="S962" i="8"/>
  <c r="T789" i="8"/>
  <c r="S789" i="8"/>
  <c r="N1098" i="8"/>
  <c r="L1098" i="8"/>
  <c r="M1098" i="8"/>
  <c r="N1381" i="8"/>
  <c r="L1381" i="8"/>
  <c r="M1381" i="8"/>
  <c r="N1177" i="8"/>
  <c r="L1177" i="8"/>
  <c r="M1177" i="8"/>
  <c r="N1573" i="8"/>
  <c r="L1573" i="8"/>
  <c r="M1573" i="8"/>
  <c r="N653" i="8"/>
  <c r="L653" i="8"/>
  <c r="M653" i="8"/>
  <c r="Q1204" i="8"/>
  <c r="Q1391" i="8"/>
  <c r="N1069" i="8"/>
  <c r="L1069" i="8"/>
  <c r="M1069" i="8"/>
  <c r="T1113" i="8"/>
  <c r="O1113" i="8"/>
  <c r="P1113" i="8"/>
  <c r="R1113" i="8"/>
  <c r="S1113" i="8"/>
  <c r="T1204" i="8"/>
  <c r="O1204" i="8"/>
  <c r="P1204" i="8"/>
  <c r="R1204" i="8"/>
  <c r="S1204" i="8"/>
  <c r="T1819" i="8"/>
  <c r="O1819" i="8"/>
  <c r="P1819" i="8"/>
  <c r="R1819" i="8"/>
  <c r="S1819" i="8"/>
  <c r="T925" i="8"/>
  <c r="O925" i="8"/>
  <c r="P925" i="8"/>
  <c r="R925" i="8"/>
  <c r="S925" i="8"/>
  <c r="T1317" i="8"/>
  <c r="S1317" i="8"/>
  <c r="Q1477" i="8"/>
  <c r="N1036" i="8"/>
  <c r="L1036" i="8"/>
  <c r="M1036" i="8"/>
  <c r="N831" i="8"/>
  <c r="L831" i="8"/>
  <c r="M831" i="8"/>
  <c r="N662" i="8"/>
  <c r="L662" i="8"/>
  <c r="M662" i="8"/>
  <c r="N704" i="8"/>
  <c r="L704" i="8"/>
  <c r="M704" i="8"/>
  <c r="T885" i="8"/>
  <c r="S885" i="8"/>
  <c r="T1964" i="8"/>
  <c r="S1964" i="8"/>
  <c r="T1461" i="8"/>
  <c r="S1461" i="8"/>
  <c r="O536" i="8"/>
  <c r="P536" i="8"/>
  <c r="Q536" i="8"/>
  <c r="N1966" i="8"/>
  <c r="L1966" i="8"/>
  <c r="M1966" i="8"/>
  <c r="Q1811" i="8"/>
  <c r="Q984" i="8"/>
  <c r="Q1971" i="8"/>
  <c r="T1436" i="8"/>
  <c r="S1436" i="8"/>
  <c r="Q1688" i="8"/>
  <c r="N935" i="8"/>
  <c r="L935" i="8"/>
  <c r="M935" i="8"/>
  <c r="T1965" i="8"/>
  <c r="S1965" i="8"/>
  <c r="T1825" i="8"/>
  <c r="S1825" i="8"/>
  <c r="N1496" i="8"/>
  <c r="L1496" i="8"/>
  <c r="M1496" i="8"/>
  <c r="T1150" i="8"/>
  <c r="S1150" i="8"/>
  <c r="N1825" i="8"/>
  <c r="L1825" i="8"/>
  <c r="M1825" i="8"/>
  <c r="T1783" i="8"/>
  <c r="O1783" i="8"/>
  <c r="P1783" i="8"/>
  <c r="R1783" i="8"/>
  <c r="S1783" i="8"/>
  <c r="N229" i="8"/>
  <c r="L229" i="8"/>
  <c r="M229" i="8"/>
  <c r="Q659" i="8"/>
  <c r="M335" i="8"/>
  <c r="L335" i="8"/>
  <c r="N335" i="8"/>
  <c r="T712" i="8"/>
  <c r="S712" i="8"/>
  <c r="Q1267" i="8"/>
  <c r="N1969" i="8"/>
  <c r="L1969" i="8"/>
  <c r="M1969" i="8"/>
  <c r="Q934" i="8"/>
  <c r="N726" i="8"/>
  <c r="L726" i="8"/>
  <c r="M726" i="8"/>
  <c r="N1133" i="8"/>
  <c r="L1133" i="8"/>
  <c r="M1133" i="8"/>
  <c r="N1267" i="8"/>
  <c r="L1267" i="8"/>
  <c r="M1267" i="8"/>
  <c r="N1347" i="8"/>
  <c r="L1347" i="8"/>
  <c r="M1347" i="8"/>
  <c r="N1425" i="8"/>
  <c r="L1425" i="8"/>
  <c r="M1425" i="8"/>
  <c r="N1424" i="8"/>
  <c r="L1424" i="8"/>
  <c r="M1424" i="8"/>
  <c r="T1845" i="8"/>
  <c r="S1845" i="8"/>
  <c r="T462" i="8"/>
  <c r="S462" i="8"/>
  <c r="R462" i="8"/>
  <c r="N1309" i="8"/>
  <c r="L1309" i="8"/>
  <c r="M1309" i="8"/>
  <c r="Q1037" i="8"/>
  <c r="N1373" i="8"/>
  <c r="L1373" i="8"/>
  <c r="M1373" i="8"/>
  <c r="N1719" i="8"/>
  <c r="L1719" i="8"/>
  <c r="M1719" i="8"/>
  <c r="N782" i="8"/>
  <c r="L782" i="8"/>
  <c r="M782" i="8"/>
  <c r="Q1249" i="8"/>
  <c r="N917" i="8"/>
  <c r="L917" i="8"/>
  <c r="M917" i="8"/>
  <c r="N816" i="8"/>
  <c r="L816" i="8"/>
  <c r="M816" i="8"/>
  <c r="Q1366" i="8"/>
  <c r="N1310" i="8"/>
  <c r="L1310" i="8"/>
  <c r="M1310" i="8"/>
  <c r="N1068" i="8"/>
  <c r="L1068" i="8"/>
  <c r="M1068" i="8"/>
  <c r="Q478" i="8"/>
  <c r="N1853" i="8"/>
  <c r="L1853" i="8"/>
  <c r="M1853" i="8"/>
  <c r="N1899" i="8"/>
  <c r="L1899" i="8"/>
  <c r="M1899" i="8"/>
  <c r="Q673" i="8"/>
  <c r="T1836" i="8"/>
  <c r="S1836" i="8"/>
  <c r="Q284" i="8"/>
  <c r="Q1764" i="8"/>
  <c r="N1221" i="8"/>
  <c r="L1221" i="8"/>
  <c r="M1221" i="8"/>
  <c r="T1226" i="8"/>
  <c r="S1226" i="8"/>
  <c r="Q182" i="8"/>
  <c r="N1957" i="8"/>
  <c r="L1957" i="8"/>
  <c r="M1957" i="8"/>
  <c r="N977" i="8"/>
  <c r="L977" i="8"/>
  <c r="M977" i="8"/>
  <c r="N1037" i="8"/>
  <c r="L1037" i="8"/>
  <c r="M1037" i="8"/>
  <c r="N1189" i="8"/>
  <c r="L1189" i="8"/>
  <c r="M1189" i="8"/>
  <c r="Q1068" i="8"/>
  <c r="R1956" i="8"/>
  <c r="O1956" i="8"/>
  <c r="P1956" i="8"/>
  <c r="Q1956" i="8"/>
  <c r="N274" i="8"/>
  <c r="L274" i="8"/>
  <c r="M274" i="8"/>
  <c r="N1877" i="8"/>
  <c r="L1877" i="8"/>
  <c r="M1877" i="8"/>
  <c r="N633" i="8"/>
  <c r="L633" i="8"/>
  <c r="M633" i="8"/>
  <c r="N1007" i="8"/>
  <c r="L1007" i="8"/>
  <c r="M1007" i="8"/>
  <c r="N1527" i="8"/>
  <c r="L1527" i="8"/>
  <c r="M1527" i="8"/>
  <c r="N1779" i="8"/>
  <c r="L1779" i="8"/>
  <c r="M1779" i="8"/>
  <c r="N1833" i="8"/>
  <c r="L1833" i="8"/>
  <c r="M1833" i="8"/>
  <c r="T1249" i="8"/>
  <c r="O1249" i="8"/>
  <c r="P1249" i="8"/>
  <c r="R1249" i="8"/>
  <c r="S1249" i="8"/>
  <c r="Q31" i="8"/>
  <c r="R1500" i="8"/>
  <c r="O1500" i="8"/>
  <c r="P1500" i="8"/>
  <c r="Q1500" i="8"/>
  <c r="N1465" i="8"/>
  <c r="L1465" i="8"/>
  <c r="M1465" i="8"/>
  <c r="T1735" i="8"/>
  <c r="S1735" i="8"/>
  <c r="T1647" i="8"/>
  <c r="O1647" i="8"/>
  <c r="P1647" i="8"/>
  <c r="R1647" i="8"/>
  <c r="S1647" i="8"/>
  <c r="N1753" i="8"/>
  <c r="L1753" i="8"/>
  <c r="M1753" i="8"/>
  <c r="N1937" i="8"/>
  <c r="L1937" i="8"/>
  <c r="M1937" i="8"/>
  <c r="N1025" i="8"/>
  <c r="L1025" i="8"/>
  <c r="M1025" i="8"/>
  <c r="N581" i="8"/>
  <c r="L581" i="8"/>
  <c r="M581" i="8"/>
  <c r="Q1594" i="8"/>
  <c r="Q1873" i="8"/>
  <c r="Q1571" i="8"/>
  <c r="N1880" i="8"/>
  <c r="L1880" i="8"/>
  <c r="M1880" i="8"/>
  <c r="N1586" i="8"/>
  <c r="L1586" i="8"/>
  <c r="M1586" i="8"/>
  <c r="N1668" i="8"/>
  <c r="L1668" i="8"/>
  <c r="M1668" i="8"/>
  <c r="Q955" i="8"/>
  <c r="N1336" i="8"/>
  <c r="L1336" i="8"/>
  <c r="M1336" i="8"/>
  <c r="Q282" i="8"/>
  <c r="Q325" i="8"/>
  <c r="Q483" i="8"/>
  <c r="T548" i="8"/>
  <c r="S548" i="8"/>
  <c r="O548" i="8"/>
  <c r="P548" i="8"/>
  <c r="R548" i="8"/>
  <c r="N1062" i="8"/>
  <c r="L1062" i="8"/>
  <c r="M1062" i="8"/>
  <c r="T647" i="8"/>
  <c r="S647" i="8"/>
  <c r="T1182" i="8"/>
  <c r="S1182" i="8"/>
  <c r="N1060" i="8"/>
  <c r="L1060" i="8"/>
  <c r="M1060" i="8"/>
  <c r="N286" i="8"/>
  <c r="L286" i="8"/>
  <c r="M286" i="8"/>
  <c r="T878" i="8"/>
  <c r="S878" i="8"/>
  <c r="T1028" i="8"/>
  <c r="S1028" i="8"/>
  <c r="N1115" i="8"/>
  <c r="L1115" i="8"/>
  <c r="M1115" i="8"/>
  <c r="Q660" i="8"/>
  <c r="T1169" i="8"/>
  <c r="O1169" i="8"/>
  <c r="P1169" i="8"/>
  <c r="R1169" i="8"/>
  <c r="S1169" i="8"/>
  <c r="Q649" i="8"/>
  <c r="N517" i="8"/>
  <c r="L517" i="8"/>
  <c r="M517" i="8"/>
  <c r="N1357" i="8"/>
  <c r="L1357" i="8"/>
  <c r="M1357" i="8"/>
  <c r="T1792" i="8"/>
  <c r="S1792" i="8"/>
  <c r="N1611" i="8"/>
  <c r="L1611" i="8"/>
  <c r="M1611" i="8"/>
  <c r="N1203" i="8"/>
  <c r="L1203" i="8"/>
  <c r="M1203" i="8"/>
  <c r="Q969" i="8"/>
  <c r="Q1236" i="8"/>
  <c r="T495" i="8"/>
  <c r="S495" i="8"/>
  <c r="R495" i="8"/>
  <c r="N1815" i="8"/>
  <c r="L1815" i="8"/>
  <c r="M1815" i="8"/>
  <c r="N1311" i="8"/>
  <c r="L1311" i="8"/>
  <c r="M1311" i="8"/>
  <c r="N1801" i="8"/>
  <c r="L1801" i="8"/>
  <c r="M1801" i="8"/>
  <c r="Q71" i="8"/>
  <c r="N809" i="8"/>
  <c r="L809" i="8"/>
  <c r="M809" i="8"/>
  <c r="T725" i="8"/>
  <c r="S725" i="8"/>
  <c r="N687" i="8"/>
  <c r="L687" i="8"/>
  <c r="M687" i="8"/>
  <c r="Q1403" i="8"/>
  <c r="Q485" i="8"/>
  <c r="N1120" i="8"/>
  <c r="L1120" i="8"/>
  <c r="M1120" i="8"/>
  <c r="Q1536" i="8"/>
  <c r="N762" i="8"/>
  <c r="L762" i="8"/>
  <c r="M762" i="8"/>
  <c r="T780" i="8"/>
  <c r="S780" i="8"/>
  <c r="N1619" i="8"/>
  <c r="L1619" i="8"/>
  <c r="M1619" i="8"/>
  <c r="N813" i="8"/>
  <c r="L813" i="8"/>
  <c r="M813" i="8"/>
  <c r="R1242" i="8"/>
  <c r="O1242" i="8"/>
  <c r="P1242" i="8"/>
  <c r="Q1242" i="8"/>
  <c r="N1564" i="8"/>
  <c r="L1564" i="8"/>
  <c r="M1564" i="8"/>
  <c r="N1862" i="8"/>
  <c r="L1862" i="8"/>
  <c r="M1862" i="8"/>
  <c r="T1619" i="8"/>
  <c r="S1619" i="8"/>
  <c r="T180" i="8"/>
  <c r="S180" i="8"/>
  <c r="R180" i="8"/>
  <c r="Q412" i="8"/>
  <c r="N1337" i="8"/>
  <c r="L1337" i="8"/>
  <c r="M1337" i="8"/>
  <c r="Q904" i="8"/>
  <c r="T1056" i="8"/>
  <c r="S1056" i="8"/>
  <c r="N668" i="8"/>
  <c r="L668" i="8"/>
  <c r="M668" i="8"/>
  <c r="Q1916" i="8"/>
  <c r="N1716" i="8"/>
  <c r="L1716" i="8"/>
  <c r="M1716" i="8"/>
  <c r="Q1583" i="8"/>
  <c r="T1494" i="8"/>
  <c r="O1494" i="8"/>
  <c r="P1494" i="8"/>
  <c r="R1494" i="8"/>
  <c r="S1494" i="8"/>
  <c r="O43" i="8"/>
  <c r="P43" i="8"/>
  <c r="Q43" i="8"/>
  <c r="Q64" i="8"/>
  <c r="T1073" i="8"/>
  <c r="S1073" i="8"/>
  <c r="T680" i="8"/>
  <c r="S680" i="8"/>
  <c r="T1152" i="8"/>
  <c r="S1152" i="8"/>
  <c r="T1662" i="8"/>
  <c r="S1662" i="8"/>
  <c r="Q1558" i="8"/>
  <c r="N1928" i="8"/>
  <c r="L1928" i="8"/>
  <c r="M1928" i="8"/>
  <c r="N1216" i="8"/>
  <c r="L1216" i="8"/>
  <c r="M1216" i="8"/>
  <c r="R1591" i="8"/>
  <c r="O1591" i="8"/>
  <c r="P1591" i="8"/>
  <c r="Q1591" i="8"/>
  <c r="T1048" i="8"/>
  <c r="S1048" i="8"/>
  <c r="T801" i="8"/>
  <c r="S801" i="8"/>
  <c r="T1611" i="8"/>
  <c r="S1611" i="8"/>
  <c r="T1483" i="8"/>
  <c r="S1483" i="8"/>
  <c r="O16" i="8"/>
  <c r="P16" i="8"/>
  <c r="Q16" i="8"/>
  <c r="N1986" i="8"/>
  <c r="L1986" i="8"/>
  <c r="M1986" i="8"/>
  <c r="N92" i="8"/>
  <c r="L92" i="8"/>
  <c r="M92" i="8"/>
  <c r="N1528" i="8"/>
  <c r="L1528" i="8"/>
  <c r="M1528" i="8"/>
  <c r="N814" i="8"/>
  <c r="L814" i="8"/>
  <c r="M814" i="8"/>
  <c r="Q1974" i="8"/>
  <c r="Q774" i="8"/>
  <c r="N1409" i="8"/>
  <c r="L1409" i="8"/>
  <c r="M1409" i="8"/>
  <c r="N1501" i="8"/>
  <c r="L1501" i="8"/>
  <c r="M1501" i="8"/>
  <c r="N1473" i="8"/>
  <c r="L1473" i="8"/>
  <c r="M1473" i="8"/>
  <c r="T1863" i="8"/>
  <c r="S1863" i="8"/>
  <c r="N1991" i="8"/>
  <c r="L1991" i="8"/>
  <c r="M1991" i="8"/>
  <c r="Q1798" i="8"/>
  <c r="N1724" i="8"/>
  <c r="L1724" i="8"/>
  <c r="M1724" i="8"/>
  <c r="T1323" i="8"/>
  <c r="O1323" i="8"/>
  <c r="P1323" i="8"/>
  <c r="R1323" i="8"/>
  <c r="S1323" i="8"/>
  <c r="N820" i="8"/>
  <c r="L820" i="8"/>
  <c r="M820" i="8"/>
  <c r="T1923" i="8"/>
  <c r="S1923" i="8"/>
  <c r="Q1134" i="8"/>
  <c r="R1616" i="8"/>
  <c r="O1616" i="8"/>
  <c r="P1616" i="8"/>
  <c r="Q1616" i="8"/>
  <c r="T1791" i="8"/>
  <c r="S1791" i="8"/>
  <c r="T637" i="8"/>
  <c r="S637" i="8"/>
  <c r="N1895" i="8"/>
  <c r="L1895" i="8"/>
  <c r="M1895" i="8"/>
  <c r="N1806" i="8"/>
  <c r="L1806" i="8"/>
  <c r="M1806" i="8"/>
  <c r="Q524" i="8"/>
  <c r="T1596" i="8"/>
  <c r="O1596" i="8"/>
  <c r="P1596" i="8"/>
  <c r="R1596" i="8"/>
  <c r="S1596" i="8"/>
  <c r="N516" i="8"/>
  <c r="L516" i="8"/>
  <c r="M516" i="8"/>
  <c r="N1444" i="8"/>
  <c r="L1444" i="8"/>
  <c r="M1444" i="8"/>
  <c r="N1073" i="8"/>
  <c r="L1073" i="8"/>
  <c r="M1073" i="8"/>
  <c r="T1590" i="8"/>
  <c r="O1590" i="8"/>
  <c r="P1590" i="8"/>
  <c r="R1590" i="8"/>
  <c r="S1590" i="8"/>
  <c r="Q15" i="8"/>
  <c r="T1565" i="8"/>
  <c r="S1565" i="8"/>
  <c r="N1138" i="8"/>
  <c r="L1138" i="8"/>
  <c r="M1138" i="8"/>
  <c r="N1114" i="8"/>
  <c r="L1114" i="8"/>
  <c r="M1114" i="8"/>
  <c r="T977" i="8"/>
  <c r="S977" i="8"/>
  <c r="Q1008" i="8"/>
  <c r="T1614" i="8"/>
  <c r="O1614" i="8"/>
  <c r="P1614" i="8"/>
  <c r="R1614" i="8"/>
  <c r="S1614" i="8"/>
  <c r="Q1503" i="8"/>
  <c r="N1840" i="8"/>
  <c r="L1840" i="8"/>
  <c r="M1840" i="8"/>
  <c r="T1335" i="8"/>
  <c r="S1335" i="8"/>
  <c r="Q923" i="8"/>
  <c r="N915" i="8"/>
  <c r="L915" i="8"/>
  <c r="M915" i="8"/>
  <c r="N1811" i="8"/>
  <c r="L1811" i="8"/>
  <c r="M1811" i="8"/>
  <c r="N1947" i="8"/>
  <c r="L1947" i="8"/>
  <c r="M1947" i="8"/>
  <c r="T1479" i="8"/>
  <c r="S1479" i="8"/>
  <c r="Q929" i="8"/>
  <c r="N1433" i="8"/>
  <c r="L1433" i="8"/>
  <c r="M1433" i="8"/>
  <c r="N1013" i="8"/>
  <c r="L1013" i="8"/>
  <c r="M1013" i="8"/>
  <c r="T648" i="8"/>
  <c r="S648" i="8"/>
  <c r="T1451" i="8"/>
  <c r="O1451" i="8"/>
  <c r="P1451" i="8"/>
  <c r="R1451" i="8"/>
  <c r="S1451" i="8"/>
  <c r="Q1032" i="8"/>
  <c r="N854" i="8"/>
  <c r="L854" i="8"/>
  <c r="M854" i="8"/>
  <c r="Q1065" i="8"/>
  <c r="Q1523" i="8"/>
  <c r="N1094" i="8"/>
  <c r="L1094" i="8"/>
  <c r="M1094" i="8"/>
  <c r="Q73" i="8"/>
  <c r="R1797" i="8"/>
  <c r="O1797" i="8"/>
  <c r="P1797" i="8"/>
  <c r="Q1797" i="8"/>
  <c r="N1663" i="8"/>
  <c r="L1663" i="8"/>
  <c r="M1663" i="8"/>
  <c r="T997" i="8"/>
  <c r="S997" i="8"/>
  <c r="N1904" i="8"/>
  <c r="L1904" i="8"/>
  <c r="M1904" i="8"/>
  <c r="T1618" i="8"/>
  <c r="S1618" i="8"/>
  <c r="R790" i="8"/>
  <c r="O790" i="8"/>
  <c r="P790" i="8"/>
  <c r="Q790" i="8"/>
  <c r="R1335" i="8"/>
  <c r="O1335" i="8"/>
  <c r="P1335" i="8"/>
  <c r="Q1335" i="8"/>
  <c r="N1515" i="8"/>
  <c r="L1515" i="8"/>
  <c r="M1515" i="8"/>
  <c r="T1638" i="8"/>
  <c r="S1638" i="8"/>
  <c r="N1535" i="8"/>
  <c r="L1535" i="8"/>
  <c r="M1535" i="8"/>
  <c r="Q1675" i="8"/>
  <c r="Q1898" i="8"/>
  <c r="Q1775" i="8"/>
  <c r="N874" i="8"/>
  <c r="L874" i="8"/>
  <c r="M874" i="8"/>
  <c r="Q1839" i="8"/>
  <c r="N907" i="8"/>
  <c r="L907" i="8"/>
  <c r="M907" i="8"/>
  <c r="N102" i="8"/>
  <c r="L102" i="8"/>
  <c r="M102" i="8"/>
  <c r="N1356" i="8"/>
  <c r="L1356" i="8"/>
  <c r="M1356" i="8"/>
  <c r="T1568" i="8"/>
  <c r="S1568" i="8"/>
  <c r="N791" i="8"/>
  <c r="L791" i="8"/>
  <c r="M791" i="8"/>
  <c r="N1335" i="8"/>
  <c r="L1335" i="8"/>
  <c r="M1335" i="8"/>
  <c r="N1909" i="8"/>
  <c r="L1909" i="8"/>
  <c r="M1909" i="8"/>
  <c r="N1279" i="8"/>
  <c r="L1279" i="8"/>
  <c r="M1279" i="8"/>
  <c r="Q1698" i="8"/>
  <c r="T1508" i="8"/>
  <c r="S1508" i="8"/>
  <c r="Q1076" i="8"/>
  <c r="N1964" i="8"/>
  <c r="L1964" i="8"/>
  <c r="M1964" i="8"/>
  <c r="T1881" i="8"/>
  <c r="S1881" i="8"/>
  <c r="T1306" i="8"/>
  <c r="S1306" i="8"/>
  <c r="Q46" i="8"/>
  <c r="N1278" i="8"/>
  <c r="L1278" i="8"/>
  <c r="M1278" i="8"/>
  <c r="N765" i="8"/>
  <c r="L765" i="8"/>
  <c r="M765" i="8"/>
  <c r="T1994" i="8"/>
  <c r="S1994" i="8"/>
  <c r="T1658" i="8"/>
  <c r="S1658" i="8"/>
  <c r="N1555" i="8"/>
  <c r="L1555" i="8"/>
  <c r="M1555" i="8"/>
  <c r="T76" i="8"/>
  <c r="S76" i="8"/>
  <c r="R76" i="8"/>
  <c r="N721" i="8"/>
  <c r="L721" i="8"/>
  <c r="M721" i="8"/>
  <c r="N414" i="8"/>
  <c r="L414" i="8"/>
  <c r="M414" i="8"/>
  <c r="R1359" i="8"/>
  <c r="O1359" i="8"/>
  <c r="P1359" i="8"/>
  <c r="Q1359" i="8"/>
  <c r="N1944" i="8"/>
  <c r="L1944" i="8"/>
  <c r="M1944" i="8"/>
  <c r="Q1156" i="8"/>
  <c r="N1087" i="8"/>
  <c r="L1087" i="8"/>
  <c r="M1087" i="8"/>
  <c r="N1434" i="8"/>
  <c r="L1434" i="8"/>
  <c r="M1434" i="8"/>
  <c r="N528" i="8"/>
  <c r="L528" i="8"/>
  <c r="M528" i="8"/>
  <c r="T27" i="8"/>
  <c r="S27" i="8"/>
  <c r="O27" i="8"/>
  <c r="P27" i="8"/>
  <c r="R27" i="8"/>
  <c r="T1981" i="8"/>
  <c r="S1981" i="8"/>
  <c r="N535" i="8"/>
  <c r="L535" i="8"/>
  <c r="M535" i="8"/>
  <c r="M747" i="8"/>
  <c r="L747" i="8"/>
  <c r="N747" i="8"/>
  <c r="N1817" i="8"/>
  <c r="L1817" i="8"/>
  <c r="M1817" i="8"/>
  <c r="N655" i="8"/>
  <c r="L655" i="8"/>
  <c r="M655" i="8"/>
  <c r="T1915" i="8"/>
  <c r="S1915" i="8"/>
  <c r="Q634" i="8"/>
  <c r="T1197" i="8"/>
  <c r="S1197" i="8"/>
  <c r="Q1630" i="8"/>
  <c r="N1822" i="8"/>
  <c r="L1822" i="8"/>
  <c r="M1822" i="8"/>
  <c r="Q1518" i="8"/>
  <c r="N769" i="8"/>
  <c r="L769" i="8"/>
  <c r="M769" i="8"/>
  <c r="Q1454" i="8"/>
  <c r="Q1700" i="8"/>
  <c r="T1000" i="8"/>
  <c r="S1000" i="8"/>
  <c r="N1609" i="8"/>
  <c r="L1609" i="8"/>
  <c r="M1609" i="8"/>
  <c r="N1344" i="8"/>
  <c r="L1344" i="8"/>
  <c r="M1344" i="8"/>
  <c r="Q1976" i="8"/>
  <c r="Q547" i="8"/>
  <c r="N1423" i="8"/>
  <c r="L1423" i="8"/>
  <c r="M1423" i="8"/>
  <c r="Q130" i="8"/>
  <c r="N902" i="8"/>
  <c r="L902" i="8"/>
  <c r="M902" i="8"/>
  <c r="T1957" i="8"/>
  <c r="S1957" i="8"/>
  <c r="Q1342" i="8"/>
  <c r="T1717" i="8"/>
  <c r="S1717" i="8"/>
  <c r="Q368" i="8"/>
  <c r="R1273" i="8"/>
  <c r="O1273" i="8"/>
  <c r="P1273" i="8"/>
  <c r="Q1273" i="8"/>
  <c r="N1627" i="8"/>
  <c r="L1627" i="8"/>
  <c r="M1627" i="8"/>
  <c r="N1053" i="8"/>
  <c r="L1053" i="8"/>
  <c r="M1053" i="8"/>
  <c r="Q1350" i="8"/>
  <c r="T298" i="8"/>
  <c r="S298" i="8"/>
  <c r="R298" i="8"/>
  <c r="N523" i="8"/>
  <c r="L523" i="8"/>
  <c r="M523" i="8"/>
  <c r="T884" i="8"/>
  <c r="O884" i="8"/>
  <c r="P884" i="8"/>
  <c r="R884" i="8"/>
  <c r="S884" i="8"/>
  <c r="T1154" i="8"/>
  <c r="S1154" i="8"/>
  <c r="N1775" i="8"/>
  <c r="L1775" i="8"/>
  <c r="M1775" i="8"/>
  <c r="Q750" i="8"/>
  <c r="Q380" i="8"/>
  <c r="N1378" i="8"/>
  <c r="L1378" i="8"/>
  <c r="M1378" i="8"/>
  <c r="R1449" i="8"/>
  <c r="O1449" i="8"/>
  <c r="P1449" i="8"/>
  <c r="Q1449" i="8"/>
  <c r="Q991" i="8"/>
  <c r="N1921" i="8"/>
  <c r="L1921" i="8"/>
  <c r="M1921" i="8"/>
  <c r="T1930" i="8"/>
  <c r="S1930" i="8"/>
  <c r="N1847" i="8"/>
  <c r="L1847" i="8"/>
  <c r="M1847" i="8"/>
  <c r="T747" i="8"/>
  <c r="S747" i="8"/>
  <c r="Q924" i="8"/>
  <c r="N641" i="8"/>
  <c r="L641" i="8"/>
  <c r="M641" i="8"/>
  <c r="N533" i="8"/>
  <c r="L533" i="8"/>
  <c r="M533" i="8"/>
  <c r="N1180" i="8"/>
  <c r="L1180" i="8"/>
  <c r="M1180" i="8"/>
  <c r="N1412" i="8"/>
  <c r="L1412" i="8"/>
  <c r="M1412" i="8"/>
  <c r="T1412" i="8"/>
  <c r="S1412" i="8"/>
  <c r="Q1561" i="8"/>
  <c r="T614" i="8"/>
  <c r="O614" i="8"/>
  <c r="P614" i="8"/>
  <c r="R614" i="8"/>
  <c r="S614" i="8"/>
  <c r="N1816" i="8"/>
  <c r="L1816" i="8"/>
  <c r="M1816" i="8"/>
  <c r="N1605" i="8"/>
  <c r="L1605" i="8"/>
  <c r="M1605" i="8"/>
  <c r="N1139" i="8"/>
  <c r="L1139" i="8"/>
  <c r="M1139" i="8"/>
  <c r="Q880" i="8"/>
  <c r="N1805" i="8"/>
  <c r="L1805" i="8"/>
  <c r="M1805" i="8"/>
  <c r="N691" i="8"/>
  <c r="L691" i="8"/>
  <c r="M691" i="8"/>
  <c r="N1186" i="8"/>
  <c r="L1186" i="8"/>
  <c r="M1186" i="8"/>
  <c r="T513" i="8"/>
  <c r="S513" i="8"/>
  <c r="R513" i="8"/>
  <c r="T727" i="8"/>
  <c r="S727" i="8"/>
  <c r="N1655" i="8"/>
  <c r="L1655" i="8"/>
  <c r="M1655" i="8"/>
  <c r="N1698" i="8"/>
  <c r="L1698" i="8"/>
  <c r="M1698" i="8"/>
  <c r="Q1444" i="8"/>
  <c r="N958" i="8"/>
  <c r="L958" i="8"/>
  <c r="M958" i="8"/>
  <c r="R622" i="8"/>
  <c r="O622" i="8"/>
  <c r="P622" i="8"/>
  <c r="Q622" i="8"/>
  <c r="Q830" i="8"/>
  <c r="T1945" i="8"/>
  <c r="S1945" i="8"/>
  <c r="N1343" i="8"/>
  <c r="L1343" i="8"/>
  <c r="M1343" i="8"/>
  <c r="N817" i="8"/>
  <c r="L817" i="8"/>
  <c r="M817" i="8"/>
  <c r="Q931" i="8"/>
  <c r="T678" i="8"/>
  <c r="S678" i="8"/>
  <c r="N962" i="8"/>
  <c r="L962" i="8"/>
  <c r="M962" i="8"/>
  <c r="N705" i="8"/>
  <c r="L705" i="8"/>
  <c r="M705" i="8"/>
  <c r="T443" i="8"/>
  <c r="S443" i="8"/>
  <c r="R443" i="8"/>
  <c r="N1003" i="8"/>
  <c r="L1003" i="8"/>
  <c r="M1003" i="8"/>
  <c r="T926" i="8"/>
  <c r="O926" i="8"/>
  <c r="P926" i="8"/>
  <c r="R926" i="8"/>
  <c r="S926" i="8"/>
  <c r="N736" i="8"/>
  <c r="L736" i="8"/>
  <c r="M736" i="8"/>
  <c r="N756" i="8"/>
  <c r="L756" i="8"/>
  <c r="M756" i="8"/>
  <c r="N1288" i="8"/>
  <c r="L1288" i="8"/>
  <c r="M1288" i="8"/>
  <c r="T1470" i="8"/>
  <c r="S1470" i="8"/>
  <c r="N1387" i="8"/>
  <c r="L1387" i="8"/>
  <c r="M1387" i="8"/>
  <c r="T1081" i="8"/>
  <c r="S1081" i="8"/>
  <c r="T1044" i="8"/>
  <c r="S1044" i="8"/>
  <c r="Q1024" i="8"/>
  <c r="N1769" i="8"/>
  <c r="L1769" i="8"/>
  <c r="M1769" i="8"/>
  <c r="N600" i="8"/>
  <c r="L600" i="8"/>
  <c r="M600" i="8"/>
  <c r="Q1884" i="8"/>
  <c r="Q1588" i="8"/>
  <c r="T1119" i="8"/>
  <c r="S1119" i="8"/>
  <c r="Q1822" i="8"/>
  <c r="T476" i="8"/>
  <c r="S476" i="8"/>
  <c r="R476" i="8"/>
  <c r="N801" i="8"/>
  <c r="L801" i="8"/>
  <c r="M801" i="8"/>
  <c r="Q1472" i="8"/>
  <c r="T1097" i="8"/>
  <c r="S1097" i="8"/>
  <c r="Q324" i="8"/>
  <c r="T1297" i="8"/>
  <c r="S1297" i="8"/>
  <c r="N1933" i="8"/>
  <c r="L1933" i="8"/>
  <c r="M1933" i="8"/>
  <c r="O522" i="8"/>
  <c r="P522" i="8"/>
  <c r="Q522" i="8"/>
  <c r="Q1160" i="8"/>
  <c r="Q982" i="8"/>
  <c r="Q1788" i="8"/>
  <c r="T1955" i="8"/>
  <c r="S1955" i="8"/>
  <c r="T457" i="8"/>
  <c r="S457" i="8"/>
  <c r="R457" i="8"/>
  <c r="Q1047" i="8"/>
  <c r="N672" i="8"/>
  <c r="L672" i="8"/>
  <c r="M672" i="8"/>
  <c r="T1131" i="8"/>
  <c r="S1131" i="8"/>
  <c r="Q671" i="8"/>
  <c r="T560" i="8"/>
  <c r="S560" i="8"/>
  <c r="R560" i="8"/>
  <c r="Q1570" i="8"/>
  <c r="T1292" i="8"/>
  <c r="S1292" i="8"/>
  <c r="N1192" i="8"/>
  <c r="L1192" i="8"/>
  <c r="M1192" i="8"/>
  <c r="T1101" i="8"/>
  <c r="S1101" i="8"/>
  <c r="T1099" i="8"/>
  <c r="S1099" i="8"/>
  <c r="N1446" i="8"/>
  <c r="L1446" i="8"/>
  <c r="M1446" i="8"/>
  <c r="Q900" i="8"/>
  <c r="T1157" i="8"/>
  <c r="S1157" i="8"/>
  <c r="T1595" i="8"/>
  <c r="S1595" i="8"/>
  <c r="N1795" i="8"/>
  <c r="L1795" i="8"/>
  <c r="M1795" i="8"/>
  <c r="T1775" i="8"/>
  <c r="O1775" i="8"/>
  <c r="P1775" i="8"/>
  <c r="R1775" i="8"/>
  <c r="S1775" i="8"/>
  <c r="R1297" i="8"/>
  <c r="O1297" i="8"/>
  <c r="P1297" i="8"/>
  <c r="Q1297" i="8"/>
  <c r="T822" i="8"/>
  <c r="O822" i="8"/>
  <c r="P822" i="8"/>
  <c r="R822" i="8"/>
  <c r="S822" i="8"/>
  <c r="N1581" i="8"/>
  <c r="L1581" i="8"/>
  <c r="M1581" i="8"/>
  <c r="N1318" i="8"/>
  <c r="L1318" i="8"/>
  <c r="M1318" i="8"/>
  <c r="N1462" i="8"/>
  <c r="L1462" i="8"/>
  <c r="M1462" i="8"/>
  <c r="T1024" i="8"/>
  <c r="O1024" i="8"/>
  <c r="P1024" i="8"/>
  <c r="R1024" i="8"/>
  <c r="S1024" i="8"/>
  <c r="Q1655" i="8"/>
  <c r="T852" i="8"/>
  <c r="S852" i="8"/>
  <c r="R801" i="8"/>
  <c r="O801" i="8"/>
  <c r="P801" i="8"/>
  <c r="Q801" i="8"/>
  <c r="N657" i="8"/>
  <c r="L657" i="8"/>
  <c r="M657" i="8"/>
  <c r="N1945" i="8"/>
  <c r="L1945" i="8"/>
  <c r="M1945" i="8"/>
  <c r="Q266" i="8"/>
  <c r="R633" i="8"/>
  <c r="O633" i="8"/>
  <c r="P633" i="8"/>
  <c r="Q633" i="8"/>
  <c r="N1291" i="8"/>
  <c r="L1291" i="8"/>
  <c r="M1291" i="8"/>
  <c r="T1264" i="8"/>
  <c r="S1264" i="8"/>
  <c r="N828" i="8"/>
  <c r="L828" i="8"/>
  <c r="M828" i="8"/>
  <c r="Q471" i="8"/>
  <c r="N964" i="8"/>
  <c r="L964" i="8"/>
  <c r="M964" i="8"/>
  <c r="N1545" i="8"/>
  <c r="L1545" i="8"/>
  <c r="M1545" i="8"/>
  <c r="Q1384" i="8"/>
  <c r="Q108" i="8"/>
  <c r="Q740" i="8"/>
  <c r="T761" i="8"/>
  <c r="S761" i="8"/>
  <c r="T11" i="8"/>
  <c r="S11" i="8"/>
  <c r="N1883" i="8"/>
  <c r="L1883" i="8"/>
  <c r="M1883" i="8"/>
  <c r="R1606" i="8"/>
  <c r="O1606" i="8"/>
  <c r="P1606" i="8"/>
  <c r="Q1606" i="8"/>
  <c r="Q1332" i="8"/>
  <c r="Q893" i="8"/>
  <c r="T745" i="8"/>
  <c r="S745" i="8"/>
  <c r="Q672" i="8"/>
  <c r="N1295" i="8"/>
  <c r="L1295" i="8"/>
  <c r="M1295" i="8"/>
  <c r="Q762" i="8"/>
  <c r="Q1761" i="8"/>
  <c r="N1536" i="8"/>
  <c r="L1536" i="8"/>
  <c r="M1536" i="8"/>
  <c r="T1130" i="8"/>
  <c r="S1130" i="8"/>
  <c r="Q953" i="8"/>
  <c r="T889" i="8"/>
  <c r="S889" i="8"/>
  <c r="N1470" i="8"/>
  <c r="L1470" i="8"/>
  <c r="M1470" i="8"/>
  <c r="N1325" i="8"/>
  <c r="L1325" i="8"/>
  <c r="M1325" i="8"/>
  <c r="Q1038" i="8"/>
  <c r="N1646" i="8"/>
  <c r="L1646" i="8"/>
  <c r="M1646" i="8"/>
  <c r="N606" i="8"/>
  <c r="L606" i="8"/>
  <c r="M606" i="8"/>
  <c r="Q854" i="8"/>
  <c r="N1329" i="8"/>
  <c r="L1329" i="8"/>
  <c r="M1329" i="8"/>
  <c r="T809" i="8"/>
  <c r="O809" i="8"/>
  <c r="P809" i="8"/>
  <c r="R809" i="8"/>
  <c r="S809" i="8"/>
  <c r="T739" i="8"/>
  <c r="S739" i="8"/>
  <c r="Q1864" i="8"/>
  <c r="T772" i="8"/>
  <c r="S772" i="8"/>
  <c r="N1523" i="8"/>
  <c r="L1523" i="8"/>
  <c r="M1523" i="8"/>
  <c r="T1966" i="8"/>
  <c r="S1966" i="8"/>
  <c r="N732" i="8"/>
  <c r="L732" i="8"/>
  <c r="M732" i="8"/>
  <c r="Q1603" i="8"/>
  <c r="N556" i="8"/>
  <c r="L556" i="8"/>
  <c r="M556" i="8"/>
  <c r="N1882" i="8"/>
  <c r="L1882" i="8"/>
  <c r="M1882" i="8"/>
  <c r="N1365" i="8"/>
  <c r="L1365" i="8"/>
  <c r="M1365" i="8"/>
  <c r="T705" i="8"/>
  <c r="S705" i="8"/>
  <c r="N1399" i="8"/>
  <c r="L1399" i="8"/>
  <c r="M1399" i="8"/>
  <c r="N1645" i="8"/>
  <c r="L1645" i="8"/>
  <c r="M1645" i="8"/>
  <c r="Q1600" i="8"/>
  <c r="Q1067" i="8"/>
  <c r="Q1005" i="8"/>
  <c r="T753" i="8"/>
  <c r="S753" i="8"/>
  <c r="Q1577" i="8"/>
  <c r="N609" i="8"/>
  <c r="L609" i="8"/>
  <c r="M609" i="8"/>
  <c r="T1847" i="8"/>
  <c r="O1847" i="8"/>
  <c r="P1847" i="8"/>
  <c r="R1847" i="8"/>
  <c r="S1847" i="8"/>
  <c r="Q61" i="8"/>
  <c r="N1776" i="8"/>
  <c r="L1776" i="8"/>
  <c r="M1776" i="8"/>
  <c r="S1664" i="8"/>
  <c r="T1664" i="8"/>
  <c r="T1350" i="8"/>
  <c r="O1350" i="8"/>
  <c r="P1350" i="8"/>
  <c r="R1350" i="8"/>
  <c r="S1350" i="8"/>
  <c r="Q608" i="8"/>
  <c r="N371" i="8"/>
  <c r="L371" i="8"/>
  <c r="M371" i="8"/>
  <c r="N555" i="8"/>
  <c r="L555" i="8"/>
  <c r="M555" i="8"/>
  <c r="N1051" i="8"/>
  <c r="L1051" i="8"/>
  <c r="M1051" i="8"/>
  <c r="N1401" i="8"/>
  <c r="L1401" i="8"/>
  <c r="M1401" i="8"/>
  <c r="T1806" i="8"/>
  <c r="S1806" i="8"/>
  <c r="Q388" i="8"/>
  <c r="N829" i="8"/>
  <c r="L829" i="8"/>
  <c r="M829" i="8"/>
  <c r="N666" i="8"/>
  <c r="L666" i="8"/>
  <c r="M666" i="8"/>
  <c r="R454" i="8"/>
  <c r="O454" i="8"/>
  <c r="P454" i="8"/>
  <c r="Q454" i="8"/>
  <c r="N1638" i="8"/>
  <c r="L1638" i="8"/>
  <c r="M1638" i="8"/>
  <c r="T1370" i="8"/>
  <c r="S1370" i="8"/>
  <c r="N1574" i="8"/>
  <c r="L1574" i="8"/>
  <c r="M1574" i="8"/>
  <c r="O53" i="8"/>
  <c r="P53" i="8"/>
  <c r="Q53" i="8"/>
  <c r="O560" i="8"/>
  <c r="P560" i="8"/>
  <c r="Q560" i="8"/>
  <c r="Q453" i="8"/>
  <c r="T356" i="8"/>
  <c r="S356" i="8"/>
  <c r="Q28" i="8"/>
  <c r="N1388" i="8"/>
  <c r="L1388" i="8"/>
  <c r="M1388" i="8"/>
  <c r="N876" i="8"/>
  <c r="L876" i="8"/>
  <c r="M876" i="8"/>
  <c r="R1845" i="8"/>
  <c r="O1845" i="8"/>
  <c r="P1845" i="8"/>
  <c r="Q1845" i="8"/>
  <c r="T24" i="8"/>
  <c r="S24" i="8"/>
  <c r="R24" i="8"/>
  <c r="N1741" i="8"/>
  <c r="L1741" i="8"/>
  <c r="M1741" i="8"/>
  <c r="T944" i="8"/>
  <c r="S944" i="8"/>
  <c r="Q791" i="8"/>
  <c r="N1390" i="8"/>
  <c r="L1390" i="8"/>
  <c r="M1390" i="8"/>
  <c r="N1494" i="8"/>
  <c r="L1494" i="8"/>
  <c r="M1494" i="8"/>
  <c r="Q980" i="8"/>
  <c r="N1031" i="8"/>
  <c r="L1031" i="8"/>
  <c r="M1031" i="8"/>
  <c r="N986" i="8"/>
  <c r="L986" i="8"/>
  <c r="M986" i="8"/>
  <c r="Q868" i="8"/>
  <c r="Q49" i="8"/>
  <c r="N896" i="8"/>
  <c r="L896" i="8"/>
  <c r="M896" i="8"/>
  <c r="N1301" i="8"/>
  <c r="L1301" i="8"/>
  <c r="M1301" i="8"/>
  <c r="Q1579" i="8"/>
  <c r="T913" i="8"/>
  <c r="O913" i="8"/>
  <c r="P913" i="8"/>
  <c r="R913" i="8"/>
  <c r="S913" i="8"/>
  <c r="N321" i="8"/>
  <c r="L321" i="8"/>
  <c r="M321" i="8"/>
  <c r="T1540" i="8"/>
  <c r="S1540" i="8"/>
  <c r="Q1223" i="8"/>
  <c r="T1304" i="8"/>
  <c r="S1304" i="8"/>
  <c r="T1062" i="8"/>
  <c r="O1062" i="8"/>
  <c r="P1062" i="8"/>
  <c r="R1062" i="8"/>
  <c r="S1062" i="8"/>
  <c r="N895" i="8"/>
  <c r="L895" i="8"/>
  <c r="M895" i="8"/>
  <c r="N608" i="8"/>
  <c r="L608" i="8"/>
  <c r="M608" i="8"/>
  <c r="Q556" i="8"/>
  <c r="Q1922" i="8"/>
  <c r="T1444" i="8"/>
  <c r="O1444" i="8"/>
  <c r="P1444" i="8"/>
  <c r="R1444" i="8"/>
  <c r="S1444" i="8"/>
  <c r="N667" i="8"/>
  <c r="L667" i="8"/>
  <c r="M667" i="8"/>
  <c r="N1187" i="8"/>
  <c r="L1187" i="8"/>
  <c r="M1187" i="8"/>
  <c r="Q837" i="8"/>
  <c r="T1722" i="8"/>
  <c r="O1722" i="8"/>
  <c r="P1722" i="8"/>
  <c r="R1722" i="8"/>
  <c r="S1722" i="8"/>
  <c r="M1617" i="8"/>
  <c r="L1617" i="8"/>
  <c r="N1617" i="8"/>
  <c r="Q1573" i="8"/>
  <c r="T1454" i="8"/>
  <c r="O1454" i="8"/>
  <c r="P1454" i="8"/>
  <c r="R1454" i="8"/>
  <c r="S1454" i="8"/>
  <c r="N979" i="8"/>
  <c r="L979" i="8"/>
  <c r="M979" i="8"/>
  <c r="N1901" i="8"/>
  <c r="L1901" i="8"/>
  <c r="M1901" i="8"/>
  <c r="N1576" i="8"/>
  <c r="L1576" i="8"/>
  <c r="M1576" i="8"/>
  <c r="N1429" i="8"/>
  <c r="L1429" i="8"/>
  <c r="M1429" i="8"/>
  <c r="N845" i="8"/>
  <c r="L845" i="8"/>
  <c r="M845" i="8"/>
  <c r="T1777" i="8"/>
  <c r="O1777" i="8"/>
  <c r="P1777" i="8"/>
  <c r="R1777" i="8"/>
  <c r="S1777" i="8"/>
  <c r="R637" i="8"/>
  <c r="O637" i="8"/>
  <c r="P637" i="8"/>
  <c r="Q637" i="8"/>
  <c r="T266" i="8"/>
  <c r="S266" i="8"/>
  <c r="O266" i="8"/>
  <c r="P266" i="8"/>
  <c r="R266" i="8"/>
  <c r="O1203" i="8"/>
  <c r="P1203" i="8"/>
  <c r="R1203" i="8"/>
  <c r="S1203" i="8"/>
  <c r="T1203" i="8"/>
  <c r="T1707" i="8"/>
  <c r="O1707" i="8"/>
  <c r="P1707" i="8"/>
  <c r="R1707" i="8"/>
  <c r="S1707" i="8"/>
  <c r="N949" i="8"/>
  <c r="L949" i="8"/>
  <c r="M949" i="8"/>
  <c r="N1514" i="8"/>
  <c r="L1514" i="8"/>
  <c r="M1514" i="8"/>
  <c r="N1205" i="8"/>
  <c r="L1205" i="8"/>
  <c r="M1205" i="8"/>
  <c r="N192" i="8"/>
  <c r="L192" i="8"/>
  <c r="M192" i="8"/>
  <c r="T634" i="8"/>
  <c r="O634" i="8"/>
  <c r="P634" i="8"/>
  <c r="R634" i="8"/>
  <c r="S634" i="8"/>
  <c r="N993" i="8"/>
  <c r="L993" i="8"/>
  <c r="M993" i="8"/>
  <c r="N1665" i="8"/>
  <c r="L1665" i="8"/>
  <c r="M1665" i="8"/>
  <c r="Q1821" i="8"/>
  <c r="Q1910" i="8"/>
  <c r="N1157" i="8"/>
  <c r="L1157" i="8"/>
  <c r="M1157" i="8"/>
  <c r="N948" i="8"/>
  <c r="L948" i="8"/>
  <c r="M948" i="8"/>
  <c r="T15" i="8"/>
  <c r="S15" i="8"/>
  <c r="O15" i="8"/>
  <c r="P15" i="8"/>
  <c r="R15" i="8"/>
  <c r="N1359" i="8"/>
  <c r="L1359" i="8"/>
  <c r="M1359" i="8"/>
  <c r="Q1725" i="8"/>
  <c r="Q19" i="8"/>
  <c r="O1688" i="8"/>
  <c r="P1688" i="8"/>
  <c r="R1688" i="8"/>
  <c r="S1688" i="8"/>
  <c r="T1688" i="8"/>
  <c r="N718" i="8"/>
  <c r="L718" i="8"/>
  <c r="M718" i="8"/>
  <c r="Q1146" i="8"/>
  <c r="Q1348" i="8"/>
  <c r="Q1972" i="8"/>
  <c r="O535" i="8"/>
  <c r="P535" i="8"/>
  <c r="Q535" i="8"/>
  <c r="N1837" i="8"/>
  <c r="L1837" i="8"/>
  <c r="M1837" i="8"/>
  <c r="N1202" i="8"/>
  <c r="L1202" i="8"/>
  <c r="M1202" i="8"/>
  <c r="R1410" i="8"/>
  <c r="O1410" i="8"/>
  <c r="P1410" i="8"/>
  <c r="Q1410" i="8"/>
  <c r="Q1315" i="8"/>
  <c r="Q599" i="8"/>
  <c r="R1302" i="8"/>
  <c r="O1302" i="8"/>
  <c r="P1302" i="8"/>
  <c r="Q1302" i="8"/>
  <c r="T62" i="8"/>
  <c r="S62" i="8"/>
  <c r="O62" i="8"/>
  <c r="P62" i="8"/>
  <c r="R62" i="8"/>
  <c r="N1092" i="8"/>
  <c r="L1092" i="8"/>
  <c r="M1092" i="8"/>
  <c r="T1715" i="8"/>
  <c r="S1715" i="8"/>
  <c r="Q390" i="8"/>
  <c r="N527" i="8"/>
  <c r="L527" i="8"/>
  <c r="M527" i="8"/>
  <c r="Q916" i="8"/>
  <c r="N651" i="8"/>
  <c r="L651" i="8"/>
  <c r="M651" i="8"/>
  <c r="N830" i="8"/>
  <c r="L830" i="8"/>
  <c r="M830" i="8"/>
  <c r="T1613" i="8"/>
  <c r="S1613" i="8"/>
  <c r="Q550" i="8"/>
  <c r="Q1416" i="8"/>
  <c r="N806" i="8"/>
  <c r="L806" i="8"/>
  <c r="M806" i="8"/>
  <c r="T412" i="8"/>
  <c r="S412" i="8"/>
  <c r="O412" i="8"/>
  <c r="P412" i="8"/>
  <c r="R412" i="8"/>
  <c r="Q1207" i="8"/>
  <c r="N1065" i="8"/>
  <c r="L1065" i="8"/>
  <c r="M1065" i="8"/>
  <c r="T1603" i="8"/>
  <c r="O1603" i="8"/>
  <c r="P1603" i="8"/>
  <c r="R1603" i="8"/>
  <c r="S1603" i="8"/>
  <c r="Q722" i="8"/>
  <c r="T1671" i="8"/>
  <c r="S1671" i="8"/>
  <c r="T1036" i="8"/>
  <c r="S1036" i="8"/>
  <c r="T41" i="8"/>
  <c r="S41" i="8"/>
  <c r="N1179" i="8"/>
  <c r="L1179" i="8"/>
  <c r="M1179" i="8"/>
  <c r="T1818" i="8"/>
  <c r="S1818" i="8"/>
  <c r="N1867" i="8"/>
  <c r="L1867" i="8"/>
  <c r="M1867" i="8"/>
  <c r="Q505" i="8"/>
  <c r="Q1665" i="8"/>
  <c r="T1795" i="8"/>
  <c r="S1795" i="8"/>
  <c r="N203" i="8"/>
  <c r="L203" i="8"/>
  <c r="M203" i="8"/>
  <c r="Q784" i="8"/>
  <c r="Q1926" i="8"/>
  <c r="T29" i="8"/>
  <c r="S29" i="8"/>
  <c r="O29" i="8"/>
  <c r="P29" i="8"/>
  <c r="R29" i="8"/>
  <c r="T1438" i="8"/>
  <c r="S1438" i="8"/>
  <c r="N1553" i="8"/>
  <c r="L1553" i="8"/>
  <c r="M1553" i="8"/>
  <c r="N632" i="8"/>
  <c r="L632" i="8"/>
  <c r="M632" i="8"/>
  <c r="Q496" i="8"/>
  <c r="N1008" i="8"/>
  <c r="L1008" i="8"/>
  <c r="M1008" i="8"/>
  <c r="N1616" i="8"/>
  <c r="L1616" i="8"/>
  <c r="M1616" i="8"/>
  <c r="R724" i="8"/>
  <c r="O724" i="8"/>
  <c r="P724" i="8"/>
  <c r="Q724" i="8"/>
  <c r="T1580" i="8"/>
  <c r="O1580" i="8"/>
  <c r="P1580" i="8"/>
  <c r="R1580" i="8"/>
  <c r="S1580" i="8"/>
  <c r="N766" i="8"/>
  <c r="L766" i="8"/>
  <c r="M766" i="8"/>
  <c r="N707" i="8"/>
  <c r="L707" i="8"/>
  <c r="M707" i="8"/>
  <c r="T1601" i="8"/>
  <c r="S1601" i="8"/>
  <c r="R1744" i="8"/>
  <c r="O1744" i="8"/>
  <c r="P1744" i="8"/>
  <c r="Q1744" i="8"/>
  <c r="N1932" i="8"/>
  <c r="L1932" i="8"/>
  <c r="M1932" i="8"/>
  <c r="T1746" i="8"/>
  <c r="O1746" i="8"/>
  <c r="P1746" i="8"/>
  <c r="R1746" i="8"/>
  <c r="S1746" i="8"/>
  <c r="Q509" i="8"/>
  <c r="N1346" i="8"/>
  <c r="L1346" i="8"/>
  <c r="M1346" i="8"/>
  <c r="R935" i="8"/>
  <c r="O935" i="8"/>
  <c r="P935" i="8"/>
  <c r="Q935" i="8"/>
  <c r="T1686" i="8"/>
  <c r="S1686" i="8"/>
  <c r="T1125" i="8"/>
  <c r="S1125" i="8"/>
  <c r="T52" i="8"/>
  <c r="S52" i="8"/>
  <c r="R52" i="8"/>
  <c r="N156" i="8"/>
  <c r="L156" i="8"/>
  <c r="M156" i="8"/>
  <c r="N524" i="8"/>
  <c r="L524" i="8"/>
  <c r="M524" i="8"/>
  <c r="Q917" i="8"/>
  <c r="Q1885" i="8"/>
  <c r="N1191" i="8"/>
  <c r="L1191" i="8"/>
  <c r="M1191" i="8"/>
  <c r="N1451" i="8"/>
  <c r="L1451" i="8"/>
  <c r="M1451" i="8"/>
  <c r="Q1925" i="8"/>
  <c r="T1757" i="8"/>
  <c r="S1757" i="8"/>
  <c r="Q1741" i="8"/>
  <c r="Q141" i="8"/>
  <c r="R779" i="8"/>
  <c r="O779" i="8"/>
  <c r="P779" i="8"/>
  <c r="Q779" i="8"/>
  <c r="T943" i="8"/>
  <c r="S943" i="8"/>
  <c r="O354" i="8"/>
  <c r="P354" i="8"/>
  <c r="R354" i="8"/>
  <c r="S354" i="8"/>
  <c r="T354" i="8"/>
  <c r="N1976" i="8"/>
  <c r="L1976" i="8"/>
  <c r="M1976" i="8"/>
  <c r="Q833" i="8"/>
  <c r="M1644" i="8"/>
  <c r="L1644" i="8"/>
  <c r="N1644" i="8"/>
  <c r="Q1272" i="8"/>
  <c r="N1265" i="8"/>
  <c r="L1265" i="8"/>
  <c r="M1265" i="8"/>
  <c r="T1925" i="8"/>
  <c r="O1925" i="8"/>
  <c r="P1925" i="8"/>
  <c r="R1925" i="8"/>
  <c r="S1925" i="8"/>
  <c r="T1971" i="8"/>
  <c r="O1971" i="8"/>
  <c r="P1971" i="8"/>
  <c r="R1971" i="8"/>
  <c r="S1971" i="8"/>
  <c r="N1592" i="8"/>
  <c r="L1592" i="8"/>
  <c r="M1592" i="8"/>
  <c r="N1475" i="8"/>
  <c r="L1475" i="8"/>
  <c r="M1475" i="8"/>
  <c r="N850" i="8"/>
  <c r="L850" i="8"/>
  <c r="M850" i="8"/>
  <c r="T1427" i="8"/>
  <c r="S1427" i="8"/>
  <c r="Q1637" i="8"/>
  <c r="Q1979" i="8"/>
  <c r="N764" i="8"/>
  <c r="L764" i="8"/>
  <c r="M764" i="8"/>
  <c r="N697" i="8"/>
  <c r="L697" i="8"/>
  <c r="M697" i="8"/>
  <c r="N562" i="8"/>
  <c r="L562" i="8"/>
  <c r="M562" i="8"/>
  <c r="T1661" i="8"/>
  <c r="S1661" i="8"/>
  <c r="T1724" i="8"/>
  <c r="O1724" i="8"/>
  <c r="P1724" i="8"/>
  <c r="R1724" i="8"/>
  <c r="S1724" i="8"/>
  <c r="Q1592" i="8"/>
  <c r="N1165" i="8"/>
  <c r="L1165" i="8"/>
  <c r="M1165" i="8"/>
  <c r="N1420" i="8"/>
  <c r="L1420" i="8"/>
  <c r="M1420" i="8"/>
  <c r="N711" i="8"/>
  <c r="L711" i="8"/>
  <c r="M711" i="8"/>
  <c r="N1713" i="8"/>
  <c r="L1713" i="8"/>
  <c r="M1713" i="8"/>
  <c r="T757" i="8"/>
  <c r="S757" i="8"/>
  <c r="T8" i="8"/>
  <c r="S8" i="8"/>
  <c r="R8" i="8"/>
  <c r="N1560" i="8"/>
  <c r="L1560" i="8"/>
  <c r="M1560" i="8"/>
  <c r="Q561" i="8"/>
  <c r="N1534" i="8"/>
  <c r="L1534" i="8"/>
  <c r="M1534" i="8"/>
  <c r="N1733" i="8"/>
  <c r="L1733" i="8"/>
  <c r="M1733" i="8"/>
  <c r="N1799" i="8"/>
  <c r="L1799" i="8"/>
  <c r="M1799" i="8"/>
  <c r="T793" i="8"/>
  <c r="S793" i="8"/>
  <c r="Q601" i="8"/>
  <c r="Q1760" i="8"/>
  <c r="R1478" i="8"/>
  <c r="O1478" i="8"/>
  <c r="P1478" i="8"/>
  <c r="Q1478" i="8"/>
  <c r="N898" i="8"/>
  <c r="L898" i="8"/>
  <c r="M898" i="8"/>
  <c r="T1432" i="8"/>
  <c r="S1432" i="8"/>
  <c r="N429" i="8"/>
  <c r="L429" i="8"/>
  <c r="M429" i="8"/>
  <c r="T1823" i="8"/>
  <c r="S1823" i="8"/>
  <c r="N585" i="8"/>
  <c r="L585" i="8"/>
  <c r="M585" i="8"/>
  <c r="N1247" i="8"/>
  <c r="L1247" i="8"/>
  <c r="M1247" i="8"/>
  <c r="N1369" i="8"/>
  <c r="L1369" i="8"/>
  <c r="M1369" i="8"/>
  <c r="Q1632" i="8"/>
  <c r="Q870" i="8"/>
  <c r="N1145" i="8"/>
  <c r="L1145" i="8"/>
  <c r="M1145" i="8"/>
  <c r="N1765" i="8"/>
  <c r="L1765" i="8"/>
  <c r="M1765" i="8"/>
  <c r="N284" i="8"/>
  <c r="L284" i="8"/>
  <c r="M284" i="8"/>
  <c r="Q1731" i="8"/>
  <c r="R1427" i="8"/>
  <c r="O1427" i="8"/>
  <c r="P1427" i="8"/>
  <c r="Q1427" i="8"/>
  <c r="T743" i="8"/>
  <c r="S743" i="8"/>
  <c r="N1672" i="8"/>
  <c r="L1672" i="8"/>
  <c r="M1672" i="8"/>
  <c r="T1949" i="8"/>
  <c r="S1949" i="8"/>
  <c r="Q1733" i="8"/>
  <c r="N1839" i="8"/>
  <c r="L1839" i="8"/>
  <c r="M1839" i="8"/>
  <c r="N1669" i="8"/>
  <c r="L1669" i="8"/>
  <c r="M1669" i="8"/>
  <c r="Q1052" i="8"/>
  <c r="N679" i="8"/>
  <c r="L679" i="8"/>
  <c r="M679" i="8"/>
  <c r="Q1393" i="8"/>
  <c r="T1860" i="8"/>
  <c r="S1860" i="8"/>
  <c r="T1267" i="8"/>
  <c r="O1267" i="8"/>
  <c r="P1267" i="8"/>
  <c r="R1267" i="8"/>
  <c r="S1267" i="8"/>
  <c r="N1355" i="8"/>
  <c r="L1355" i="8"/>
  <c r="M1355" i="8"/>
  <c r="T474" i="8"/>
  <c r="S474" i="8"/>
  <c r="R474" i="8"/>
  <c r="Q921" i="8"/>
  <c r="N933" i="8"/>
  <c r="L933" i="8"/>
  <c r="M933" i="8"/>
  <c r="N1117" i="8"/>
  <c r="L1117" i="8"/>
  <c r="M1117" i="8"/>
  <c r="N1361" i="8"/>
  <c r="L1361" i="8"/>
  <c r="M1361" i="8"/>
  <c r="R1437" i="8"/>
  <c r="O1437" i="8"/>
  <c r="P1437" i="8"/>
  <c r="Q1437" i="8"/>
  <c r="R1036" i="8"/>
  <c r="O1036" i="8"/>
  <c r="P1036" i="8"/>
  <c r="Q1036" i="8"/>
  <c r="Q539" i="8"/>
  <c r="N800" i="8"/>
  <c r="L800" i="8"/>
  <c r="M800" i="8"/>
  <c r="T1703" i="8"/>
  <c r="S1703" i="8"/>
  <c r="T1141" i="8"/>
  <c r="S1141" i="8"/>
  <c r="Q1135" i="8"/>
  <c r="N506" i="8"/>
  <c r="L506" i="8"/>
  <c r="M506" i="8"/>
  <c r="O323" i="8"/>
  <c r="P323" i="8"/>
  <c r="Q323" i="8"/>
  <c r="N1659" i="8"/>
  <c r="L1659" i="8"/>
  <c r="M1659" i="8"/>
  <c r="T947" i="8"/>
  <c r="O947" i="8"/>
  <c r="P947" i="8"/>
  <c r="R947" i="8"/>
  <c r="S947" i="8"/>
  <c r="N970" i="8"/>
  <c r="L970" i="8"/>
  <c r="M970" i="8"/>
  <c r="T688" i="8"/>
  <c r="S688" i="8"/>
  <c r="N1826" i="8"/>
  <c r="L1826" i="8"/>
  <c r="M1826" i="8"/>
  <c r="N1368" i="8"/>
  <c r="L1368" i="8"/>
  <c r="M1368" i="8"/>
  <c r="Q716" i="8"/>
  <c r="N289" i="8"/>
  <c r="L289" i="8"/>
  <c r="M289" i="8"/>
  <c r="T1476" i="8"/>
  <c r="S1476" i="8"/>
  <c r="N566" i="8"/>
  <c r="L566" i="8"/>
  <c r="M566" i="8"/>
  <c r="Q1524" i="8"/>
  <c r="N1666" i="8"/>
  <c r="L1666" i="8"/>
  <c r="M1666" i="8"/>
  <c r="T703" i="8"/>
  <c r="O703" i="8"/>
  <c r="P703" i="8"/>
  <c r="R703" i="8"/>
  <c r="S703" i="8"/>
  <c r="Q1200" i="8"/>
  <c r="N293" i="8"/>
  <c r="L293" i="8"/>
  <c r="M293" i="8"/>
  <c r="R1957" i="8"/>
  <c r="O1957" i="8"/>
  <c r="P1957" i="8"/>
  <c r="Q1957" i="8"/>
  <c r="Q1890" i="8"/>
  <c r="R1094" i="8"/>
  <c r="O1094" i="8"/>
  <c r="P1094" i="8"/>
  <c r="Q1094" i="8"/>
  <c r="Q1161" i="8"/>
  <c r="N712" i="8"/>
  <c r="L712" i="8"/>
  <c r="M712" i="8"/>
  <c r="R1768" i="8"/>
  <c r="O1768" i="8"/>
  <c r="P1768" i="8"/>
  <c r="Q1768" i="8"/>
  <c r="N1239" i="8"/>
  <c r="L1239" i="8"/>
  <c r="M1239" i="8"/>
  <c r="Q1239" i="8"/>
  <c r="T1551" i="8"/>
  <c r="S1551" i="8"/>
  <c r="T1385" i="8"/>
  <c r="S1385" i="8"/>
  <c r="N589" i="8"/>
  <c r="L589" i="8"/>
  <c r="M589" i="8"/>
  <c r="T1173" i="8"/>
  <c r="S1173" i="8"/>
  <c r="T1813" i="8"/>
  <c r="O1813" i="8"/>
  <c r="P1813" i="8"/>
  <c r="R1813" i="8"/>
  <c r="S1813" i="8"/>
  <c r="R1078" i="8"/>
  <c r="O1078" i="8"/>
  <c r="P1078" i="8"/>
  <c r="Q1078" i="8"/>
  <c r="N1314" i="8"/>
  <c r="L1314" i="8"/>
  <c r="M1314" i="8"/>
  <c r="Q974" i="8"/>
  <c r="Q1274" i="8"/>
  <c r="O491" i="8"/>
  <c r="P491" i="8"/>
  <c r="Q491" i="8"/>
  <c r="Q1727" i="8"/>
  <c r="N1263" i="8"/>
  <c r="L1263" i="8"/>
  <c r="M1263" i="8"/>
  <c r="T906" i="8"/>
  <c r="S906" i="8"/>
  <c r="N1543" i="8"/>
  <c r="L1543" i="8"/>
  <c r="M1543" i="8"/>
  <c r="N872" i="8"/>
  <c r="L872" i="8"/>
  <c r="M872" i="8"/>
  <c r="T709" i="8"/>
  <c r="O709" i="8"/>
  <c r="P709" i="8"/>
  <c r="R709" i="8"/>
  <c r="S709" i="8"/>
  <c r="Q1163" i="8"/>
  <c r="O531" i="8"/>
  <c r="P531" i="8"/>
  <c r="Q531" i="8"/>
  <c r="Q1977" i="8"/>
  <c r="Q1758" i="8"/>
  <c r="T314" i="8"/>
  <c r="S314" i="8"/>
  <c r="R314" i="8"/>
  <c r="Q424" i="8"/>
  <c r="R647" i="8"/>
  <c r="O647" i="8"/>
  <c r="P647" i="8"/>
  <c r="Q647" i="8"/>
  <c r="Q518" i="8"/>
  <c r="N1593" i="8"/>
  <c r="L1593" i="8"/>
  <c r="M1593" i="8"/>
  <c r="Q125" i="8"/>
  <c r="Q1852" i="8"/>
  <c r="R1743" i="8"/>
  <c r="O1743" i="8"/>
  <c r="P1743" i="8"/>
  <c r="Q1743" i="8"/>
  <c r="Q1663" i="8"/>
  <c r="Q1833" i="8"/>
  <c r="Q425" i="8"/>
  <c r="N1223" i="8"/>
  <c r="L1223" i="8"/>
  <c r="M1223" i="8"/>
  <c r="T1018" i="8"/>
  <c r="S1018" i="8"/>
  <c r="Q1866" i="8"/>
  <c r="N1290" i="8"/>
  <c r="L1290" i="8"/>
  <c r="M1290" i="8"/>
  <c r="N1990" i="8"/>
  <c r="L1990" i="8"/>
  <c r="M1990" i="8"/>
  <c r="R1551" i="8"/>
  <c r="O1551" i="8"/>
  <c r="P1551" i="8"/>
  <c r="Q1551" i="8"/>
  <c r="N780" i="8"/>
  <c r="L780" i="8"/>
  <c r="M780" i="8"/>
  <c r="N1246" i="8"/>
  <c r="L1246" i="8"/>
  <c r="M1246" i="8"/>
  <c r="Q1879" i="8"/>
  <c r="N1762" i="8"/>
  <c r="L1762" i="8"/>
  <c r="M1762" i="8"/>
  <c r="N967" i="8"/>
  <c r="L967" i="8"/>
  <c r="M967" i="8"/>
  <c r="N1537" i="8"/>
  <c r="L1537" i="8"/>
  <c r="M1537" i="8"/>
  <c r="T1800" i="8"/>
  <c r="S1800" i="8"/>
  <c r="N1110" i="8"/>
  <c r="L1110" i="8"/>
  <c r="M1110" i="8"/>
  <c r="Q1978" i="8"/>
  <c r="S1625" i="8"/>
  <c r="T1625" i="8"/>
  <c r="N1934" i="8"/>
  <c r="L1934" i="8"/>
  <c r="M1934" i="8"/>
  <c r="R641" i="8"/>
  <c r="O641" i="8"/>
  <c r="P641" i="8"/>
  <c r="Q641" i="8"/>
  <c r="T1263" i="8"/>
  <c r="S1263" i="8"/>
  <c r="Q817" i="8"/>
  <c r="T612" i="8"/>
  <c r="S612" i="8"/>
  <c r="N1929" i="8"/>
  <c r="L1929" i="8"/>
  <c r="M1929" i="8"/>
  <c r="R1097" i="8"/>
  <c r="O1097" i="8"/>
  <c r="P1097" i="8"/>
  <c r="Q1097" i="8"/>
  <c r="N938" i="8"/>
  <c r="L938" i="8"/>
  <c r="M938" i="8"/>
  <c r="Q1196" i="8"/>
  <c r="T511" i="8"/>
  <c r="S511" i="8"/>
  <c r="R511" i="8"/>
  <c r="N221" i="8"/>
  <c r="L221" i="8"/>
  <c r="M221" i="8"/>
  <c r="Q1303" i="8"/>
  <c r="O24" i="8"/>
  <c r="P24" i="8"/>
  <c r="Q24" i="8"/>
  <c r="R919" i="8"/>
  <c r="O919" i="8"/>
  <c r="P919" i="8"/>
  <c r="Q919" i="8"/>
  <c r="Q1913" i="8"/>
  <c r="N1606" i="8"/>
  <c r="L1606" i="8"/>
  <c r="M1606" i="8"/>
  <c r="T408" i="8"/>
  <c r="S408" i="8"/>
  <c r="R408" i="8"/>
  <c r="N1706" i="8"/>
  <c r="L1706" i="8"/>
  <c r="M1706" i="8"/>
  <c r="Q1644" i="8"/>
  <c r="N910" i="8"/>
  <c r="L910" i="8"/>
  <c r="M910" i="8"/>
  <c r="N1851" i="8"/>
  <c r="L1851" i="8"/>
  <c r="M1851" i="8"/>
  <c r="T1856" i="8"/>
  <c r="S1856" i="8"/>
  <c r="N1930" i="8"/>
  <c r="L1930" i="8"/>
  <c r="M1930" i="8"/>
  <c r="Q1321" i="8"/>
  <c r="T1756" i="8"/>
  <c r="S1756" i="8"/>
  <c r="N378" i="8"/>
  <c r="L378" i="8"/>
  <c r="M378" i="8"/>
  <c r="Q1654" i="8"/>
  <c r="N1657" i="8"/>
  <c r="L1657" i="8"/>
  <c r="M1657" i="8"/>
  <c r="Q1230" i="8"/>
  <c r="N1710" i="8"/>
  <c r="L1710" i="8"/>
  <c r="M1710" i="8"/>
  <c r="T1604" i="8"/>
  <c r="S1604" i="8"/>
  <c r="Q1100" i="8"/>
  <c r="T1200" i="8"/>
  <c r="O1200" i="8"/>
  <c r="P1200" i="8"/>
  <c r="R1200" i="8"/>
  <c r="S1200" i="8"/>
  <c r="N954" i="8"/>
  <c r="L954" i="8"/>
  <c r="M954" i="8"/>
  <c r="T660" i="8"/>
  <c r="O660" i="8"/>
  <c r="P660" i="8"/>
  <c r="R660" i="8"/>
  <c r="S660" i="8"/>
  <c r="O554" i="8"/>
  <c r="P554" i="8"/>
  <c r="Q554" i="8"/>
  <c r="T50" i="8"/>
  <c r="S50" i="8"/>
  <c r="O50" i="8"/>
  <c r="P50" i="8"/>
  <c r="R50" i="8"/>
  <c r="N1074" i="8"/>
  <c r="L1074" i="8"/>
  <c r="M1074" i="8"/>
  <c r="N1386" i="8"/>
  <c r="L1386" i="8"/>
  <c r="M1386" i="8"/>
  <c r="Q1016" i="8"/>
  <c r="N1215" i="8"/>
  <c r="L1215" i="8"/>
  <c r="M1215" i="8"/>
  <c r="R35" i="8"/>
  <c r="O35" i="8"/>
  <c r="P35" i="8"/>
  <c r="Q35" i="8"/>
  <c r="N1146" i="8"/>
  <c r="L1146" i="8"/>
  <c r="M1146" i="8"/>
  <c r="N1292" i="8"/>
  <c r="L1292" i="8"/>
  <c r="M1292" i="8"/>
  <c r="N587" i="8"/>
  <c r="L587" i="8"/>
  <c r="M587" i="8"/>
  <c r="N1546" i="8"/>
  <c r="L1546" i="8"/>
  <c r="M1546" i="8"/>
  <c r="T1327" i="8"/>
  <c r="S1327" i="8"/>
  <c r="N740" i="8"/>
  <c r="L740" i="8"/>
  <c r="M740" i="8"/>
  <c r="T1481" i="8"/>
  <c r="S1481" i="8"/>
  <c r="T738" i="8"/>
  <c r="S738" i="8"/>
  <c r="N1440" i="8"/>
  <c r="L1440" i="8"/>
  <c r="M1440" i="8"/>
  <c r="N607" i="8"/>
  <c r="L607" i="8"/>
  <c r="M607" i="8"/>
  <c r="S721" i="8"/>
  <c r="T721" i="8"/>
  <c r="N1375" i="8"/>
  <c r="L1375" i="8"/>
  <c r="M1375" i="8"/>
  <c r="Q1459" i="8"/>
  <c r="R1177" i="8"/>
  <c r="O1177" i="8"/>
  <c r="P1177" i="8"/>
  <c r="Q1177" i="8"/>
  <c r="T927" i="8"/>
  <c r="S927" i="8"/>
  <c r="Q1769" i="8"/>
  <c r="N1529" i="8"/>
  <c r="L1529" i="8"/>
  <c r="M1529" i="8"/>
  <c r="Q1082" i="8"/>
  <c r="Q617" i="8"/>
  <c r="S970" i="8"/>
  <c r="T970" i="8"/>
  <c r="T1951" i="8"/>
  <c r="S1951" i="8"/>
  <c r="N1682" i="8"/>
  <c r="L1682" i="8"/>
  <c r="M1682" i="8"/>
  <c r="N1684" i="8"/>
  <c r="L1684" i="8"/>
  <c r="M1684" i="8"/>
  <c r="N919" i="8"/>
  <c r="L919" i="8"/>
  <c r="M919" i="8"/>
  <c r="T1396" i="8"/>
  <c r="S1396" i="8"/>
  <c r="T1186" i="8"/>
  <c r="S1186" i="8"/>
  <c r="N1282" i="8"/>
  <c r="L1282" i="8"/>
  <c r="M1282" i="8"/>
  <c r="T483" i="8"/>
  <c r="S483" i="8"/>
  <c r="O483" i="8"/>
  <c r="P483" i="8"/>
  <c r="R483" i="8"/>
  <c r="N860" i="8"/>
  <c r="L860" i="8"/>
  <c r="M860" i="8"/>
  <c r="Q720" i="8"/>
  <c r="Q393" i="8"/>
  <c r="Q1144" i="8"/>
  <c r="R1479" i="8"/>
  <c r="O1479" i="8"/>
  <c r="P1479" i="8"/>
  <c r="Q1479" i="8"/>
  <c r="T1188" i="8"/>
  <c r="S1188" i="8"/>
  <c r="N1006" i="8"/>
  <c r="L1006" i="8"/>
  <c r="M1006" i="8"/>
  <c r="T1234" i="8"/>
  <c r="S1234" i="8"/>
  <c r="N1254" i="8"/>
  <c r="L1254" i="8"/>
  <c r="M1254" i="8"/>
  <c r="Q72" i="8"/>
  <c r="N1341" i="8"/>
  <c r="L1341" i="8"/>
  <c r="M1341" i="8"/>
  <c r="Q1228" i="8"/>
  <c r="N1377" i="8"/>
  <c r="L1377" i="8"/>
  <c r="M1377" i="8"/>
  <c r="N918" i="8"/>
  <c r="L918" i="8"/>
  <c r="M918" i="8"/>
  <c r="T529" i="8"/>
  <c r="S529" i="8"/>
  <c r="O529" i="8"/>
  <c r="P529" i="8"/>
  <c r="R529" i="8"/>
  <c r="R1292" i="8"/>
  <c r="O1292" i="8"/>
  <c r="P1292" i="8"/>
  <c r="Q1292" i="8"/>
  <c r="Q34" i="8"/>
  <c r="Q1820" i="8"/>
  <c r="N1798" i="8"/>
  <c r="L1798" i="8"/>
  <c r="M1798" i="8"/>
  <c r="N694" i="8"/>
  <c r="L694" i="8"/>
  <c r="M694" i="8"/>
  <c r="Q586" i="8"/>
  <c r="T1053" i="8"/>
  <c r="O1053" i="8"/>
  <c r="P1053" i="8"/>
  <c r="R1053" i="8"/>
  <c r="S1053" i="8"/>
  <c r="T957" i="8"/>
  <c r="O957" i="8"/>
  <c r="P957" i="8"/>
  <c r="R957" i="8"/>
  <c r="S957" i="8"/>
  <c r="O381" i="8"/>
  <c r="P381" i="8"/>
  <c r="Q381" i="8"/>
  <c r="N1509" i="8"/>
  <c r="L1509" i="8"/>
  <c r="M1509" i="8"/>
  <c r="N1057" i="8"/>
  <c r="L1057" i="8"/>
  <c r="M1057" i="8"/>
  <c r="N1756" i="8"/>
  <c r="L1756" i="8"/>
  <c r="M1756" i="8"/>
  <c r="T1516" i="8"/>
  <c r="S1516" i="8"/>
  <c r="O93" i="8"/>
  <c r="P93" i="8"/>
  <c r="Q93" i="8"/>
  <c r="N1213" i="8"/>
  <c r="L1213" i="8"/>
  <c r="M1213" i="8"/>
  <c r="T283" i="8"/>
  <c r="S283" i="8"/>
  <c r="R283" i="8"/>
  <c r="Q1506" i="8"/>
  <c r="T968" i="8"/>
  <c r="S968" i="8"/>
  <c r="Q1248" i="8"/>
  <c r="T128" i="8"/>
  <c r="S128" i="8"/>
  <c r="R128" i="8"/>
  <c r="N1166" i="8"/>
  <c r="L1166" i="8"/>
  <c r="M1166" i="8"/>
  <c r="N734" i="8"/>
  <c r="L734" i="8"/>
  <c r="M734" i="8"/>
  <c r="T668" i="8"/>
  <c r="S668" i="8"/>
  <c r="T1356" i="8"/>
  <c r="O1356" i="8"/>
  <c r="P1356" i="8"/>
  <c r="R1356" i="8"/>
  <c r="S1356" i="8"/>
  <c r="N554" i="8"/>
  <c r="L554" i="8"/>
  <c r="M554" i="8"/>
  <c r="T802" i="8"/>
  <c r="O802" i="8"/>
  <c r="P802" i="8"/>
  <c r="R802" i="8"/>
  <c r="S802" i="8"/>
  <c r="N1913" i="8"/>
  <c r="L1913" i="8"/>
  <c r="M1913" i="8"/>
  <c r="N1379" i="8"/>
  <c r="L1379" i="8"/>
  <c r="M1379" i="8"/>
  <c r="N1962" i="8"/>
  <c r="L1962" i="8"/>
  <c r="M1962" i="8"/>
  <c r="R1671" i="8"/>
  <c r="O1671" i="8"/>
  <c r="P1671" i="8"/>
  <c r="Q1671" i="8"/>
  <c r="N807" i="8"/>
  <c r="L807" i="8"/>
  <c r="M807" i="8"/>
  <c r="Q469" i="8"/>
  <c r="T232" i="8"/>
  <c r="S232" i="8"/>
  <c r="O232" i="8"/>
  <c r="P232" i="8"/>
  <c r="R232" i="8"/>
  <c r="Q421" i="8"/>
  <c r="O586" i="8"/>
  <c r="P586" i="8"/>
  <c r="R586" i="8"/>
  <c r="S586" i="8"/>
  <c r="T586" i="8"/>
  <c r="O421" i="8"/>
  <c r="P421" i="8"/>
  <c r="R421" i="8"/>
  <c r="S421" i="8"/>
  <c r="T421" i="8"/>
  <c r="T920" i="8"/>
  <c r="S920" i="8"/>
  <c r="T1563" i="8"/>
  <c r="S1563" i="8"/>
  <c r="T770" i="8"/>
  <c r="S770" i="8"/>
  <c r="T1736" i="8"/>
  <c r="S1736" i="8"/>
  <c r="T267" i="8"/>
  <c r="S267" i="8"/>
  <c r="R267" i="8"/>
  <c r="T103" i="8"/>
  <c r="S103" i="8"/>
  <c r="R103" i="8"/>
  <c r="T1629" i="8"/>
  <c r="S1629" i="8"/>
  <c r="T1960" i="8"/>
  <c r="S1960" i="8"/>
  <c r="T1275" i="8"/>
  <c r="S1275" i="8"/>
  <c r="T1373" i="8"/>
  <c r="S1373" i="8"/>
  <c r="T400" i="8"/>
  <c r="O400" i="8"/>
  <c r="P400" i="8"/>
  <c r="R400" i="8"/>
  <c r="S400" i="8"/>
  <c r="T1902" i="8"/>
  <c r="O1902" i="8"/>
  <c r="P1902" i="8"/>
  <c r="R1902" i="8"/>
  <c r="S1902" i="8"/>
  <c r="T1655" i="8"/>
  <c r="O1655" i="8"/>
  <c r="P1655" i="8"/>
  <c r="R1655" i="8"/>
  <c r="S1655" i="8"/>
  <c r="T1471" i="8"/>
  <c r="S1471" i="8"/>
  <c r="T1395" i="8"/>
  <c r="S1395" i="8"/>
  <c r="T1571" i="8"/>
  <c r="O1571" i="8"/>
  <c r="P1571" i="8"/>
  <c r="R1571" i="8"/>
  <c r="S1571" i="8"/>
  <c r="T575" i="8"/>
  <c r="S575" i="8"/>
  <c r="O575" i="8"/>
  <c r="P575" i="8"/>
  <c r="R575" i="8"/>
  <c r="T1066" i="8"/>
  <c r="O1066" i="8"/>
  <c r="P1066" i="8"/>
  <c r="R1066" i="8"/>
  <c r="S1066" i="8"/>
  <c r="T1798" i="8"/>
  <c r="O1798" i="8"/>
  <c r="P1798" i="8"/>
  <c r="R1798" i="8"/>
  <c r="S1798" i="8"/>
  <c r="T1133" i="8"/>
  <c r="O1133" i="8"/>
  <c r="P1133" i="8"/>
  <c r="R1133" i="8"/>
  <c r="S1133" i="8"/>
  <c r="T60" i="8"/>
  <c r="S60" i="8"/>
  <c r="R60" i="8"/>
  <c r="T916" i="8"/>
  <c r="O916" i="8"/>
  <c r="P916" i="8"/>
  <c r="R916" i="8"/>
  <c r="S916" i="8"/>
  <c r="T1288" i="8"/>
  <c r="O1288" i="8"/>
  <c r="P1288" i="8"/>
  <c r="R1288" i="8"/>
  <c r="S1288" i="8"/>
  <c r="T1921" i="8"/>
  <c r="S1921" i="8"/>
  <c r="T1909" i="8"/>
  <c r="S1909" i="8"/>
  <c r="T1300" i="8"/>
  <c r="S1300" i="8"/>
  <c r="T352" i="8"/>
  <c r="S352" i="8"/>
  <c r="R352" i="8"/>
  <c r="T620" i="8"/>
  <c r="S620" i="8"/>
  <c r="T1218" i="8"/>
  <c r="S1218" i="8"/>
  <c r="T1326" i="8"/>
  <c r="S1326" i="8"/>
  <c r="T644" i="8"/>
  <c r="O644" i="8"/>
  <c r="P644" i="8"/>
  <c r="R644" i="8"/>
  <c r="S644" i="8"/>
  <c r="T728" i="8"/>
  <c r="S728" i="8"/>
  <c r="T1632" i="8"/>
  <c r="O1632" i="8"/>
  <c r="P1632" i="8"/>
  <c r="R1632" i="8"/>
  <c r="S1632" i="8"/>
  <c r="T1142" i="8"/>
  <c r="S1142" i="8"/>
  <c r="T1637" i="8"/>
  <c r="O1637" i="8"/>
  <c r="P1637" i="8"/>
  <c r="R1637" i="8"/>
  <c r="S1637" i="8"/>
  <c r="T1229" i="8"/>
  <c r="S1229" i="8"/>
  <c r="T1787" i="8"/>
  <c r="O1787" i="8"/>
  <c r="P1787" i="8"/>
  <c r="R1787" i="8"/>
  <c r="S1787" i="8"/>
  <c r="T955" i="8"/>
  <c r="O955" i="8"/>
  <c r="P955" i="8"/>
  <c r="R955" i="8"/>
  <c r="S955" i="8"/>
  <c r="T1536" i="8"/>
  <c r="O1536" i="8"/>
  <c r="P1536" i="8"/>
  <c r="R1536" i="8"/>
  <c r="S1536" i="8"/>
  <c r="T1090" i="8"/>
  <c r="S1090" i="8"/>
  <c r="R25" i="8"/>
  <c r="S25" i="8"/>
  <c r="T25" i="8"/>
  <c r="T107" i="8"/>
  <c r="S107" i="8"/>
  <c r="R107" i="8"/>
  <c r="T1827" i="8"/>
  <c r="O1827" i="8"/>
  <c r="P1827" i="8"/>
  <c r="R1827" i="8"/>
  <c r="S1827" i="8"/>
  <c r="T1236" i="8"/>
  <c r="O1236" i="8"/>
  <c r="P1236" i="8"/>
  <c r="R1236" i="8"/>
  <c r="S1236" i="8"/>
  <c r="T1408" i="8"/>
  <c r="S1408" i="8"/>
  <c r="T1358" i="8"/>
  <c r="S1358" i="8"/>
  <c r="T171" i="8"/>
  <c r="S171" i="8"/>
  <c r="O171" i="8"/>
  <c r="P171" i="8"/>
  <c r="R171" i="8"/>
  <c r="T325" i="8"/>
  <c r="S325" i="8"/>
  <c r="O325" i="8"/>
  <c r="P325" i="8"/>
  <c r="R325" i="8"/>
  <c r="T1986" i="8"/>
  <c r="S1986" i="8"/>
  <c r="T818" i="8"/>
  <c r="O818" i="8"/>
  <c r="P818" i="8"/>
  <c r="R818" i="8"/>
  <c r="S818" i="8"/>
  <c r="T608" i="8"/>
  <c r="O608" i="8"/>
  <c r="P608" i="8"/>
  <c r="R608" i="8"/>
  <c r="S608" i="8"/>
  <c r="T1278" i="8"/>
  <c r="S1278" i="8"/>
  <c r="T1633" i="8"/>
  <c r="O1633" i="8"/>
  <c r="P1633" i="8"/>
  <c r="R1633" i="8"/>
  <c r="S1633" i="8"/>
  <c r="T578" i="8"/>
  <c r="S578" i="8"/>
  <c r="R578" i="8"/>
  <c r="T698" i="8"/>
  <c r="S698" i="8"/>
  <c r="T798" i="8"/>
  <c r="O798" i="8"/>
  <c r="P798" i="8"/>
  <c r="R798" i="8"/>
  <c r="S798" i="8"/>
  <c r="T1393" i="8"/>
  <c r="O1393" i="8"/>
  <c r="P1393" i="8"/>
  <c r="R1393" i="8"/>
  <c r="S1393" i="8"/>
  <c r="T1146" i="8"/>
  <c r="O1146" i="8"/>
  <c r="P1146" i="8"/>
  <c r="R1146" i="8"/>
  <c r="S1146" i="8"/>
  <c r="T649" i="8"/>
  <c r="O649" i="8"/>
  <c r="P649" i="8"/>
  <c r="R649" i="8"/>
  <c r="S649" i="8"/>
  <c r="T1812" i="8"/>
  <c r="S1812" i="8"/>
  <c r="T610" i="8"/>
  <c r="S610" i="8"/>
  <c r="T1295" i="8"/>
  <c r="O1295" i="8"/>
  <c r="P1295" i="8"/>
  <c r="R1295" i="8"/>
  <c r="S1295" i="8"/>
  <c r="T946" i="8"/>
  <c r="S946" i="8"/>
  <c r="O510" i="8"/>
  <c r="P510" i="8"/>
  <c r="R510" i="8"/>
  <c r="S510" i="8"/>
  <c r="T510" i="8"/>
  <c r="T329" i="8"/>
  <c r="S329" i="8"/>
  <c r="O329" i="8"/>
  <c r="P329" i="8"/>
  <c r="R329" i="8"/>
  <c r="T1251" i="8"/>
  <c r="S1251" i="8"/>
  <c r="T59" i="8"/>
  <c r="S59" i="8"/>
  <c r="R59" i="8"/>
  <c r="T300" i="8"/>
  <c r="S300" i="8"/>
  <c r="O300" i="8"/>
  <c r="P300" i="8"/>
  <c r="R300" i="8"/>
  <c r="T708" i="8"/>
  <c r="S708" i="8"/>
  <c r="T847" i="8"/>
  <c r="S847" i="8"/>
  <c r="T1730" i="8"/>
  <c r="S1730" i="8"/>
  <c r="T1877" i="8"/>
  <c r="S1877" i="8"/>
  <c r="T720" i="8"/>
  <c r="O720" i="8"/>
  <c r="P720" i="8"/>
  <c r="R720" i="8"/>
  <c r="S720" i="8"/>
  <c r="T1420" i="8"/>
  <c r="O1420" i="8"/>
  <c r="P1420" i="8"/>
  <c r="R1420" i="8"/>
  <c r="S1420" i="8"/>
  <c r="T1421" i="8"/>
  <c r="O1421" i="8"/>
  <c r="P1421" i="8"/>
  <c r="R1421" i="8"/>
  <c r="S1421" i="8"/>
  <c r="T924" i="8"/>
  <c r="O924" i="8"/>
  <c r="P924" i="8"/>
  <c r="R924" i="8"/>
  <c r="S924" i="8"/>
  <c r="O549" i="8"/>
  <c r="P549" i="8"/>
  <c r="R549" i="8"/>
  <c r="S549" i="8"/>
  <c r="T549" i="8"/>
  <c r="T1079" i="8"/>
  <c r="S1079" i="8"/>
  <c r="T1920" i="8"/>
  <c r="O1920" i="8"/>
  <c r="P1920" i="8"/>
  <c r="R1920" i="8"/>
  <c r="S1920" i="8"/>
  <c r="T1045" i="8"/>
  <c r="O1045" i="8"/>
  <c r="P1045" i="8"/>
  <c r="R1045" i="8"/>
  <c r="S1045" i="8"/>
  <c r="T100" i="8"/>
  <c r="S100" i="8"/>
  <c r="R100" i="8"/>
  <c r="T1669" i="8"/>
  <c r="S1669" i="8"/>
  <c r="T176" i="8"/>
  <c r="S176" i="8"/>
  <c r="R176" i="8"/>
  <c r="T537" i="8"/>
  <c r="S537" i="8"/>
  <c r="O537" i="8"/>
  <c r="P537" i="8"/>
  <c r="R537" i="8"/>
  <c r="T538" i="8"/>
  <c r="S538" i="8"/>
  <c r="T1864" i="8"/>
  <c r="O1864" i="8"/>
  <c r="P1864" i="8"/>
  <c r="R1864" i="8"/>
  <c r="S1864" i="8"/>
  <c r="T1369" i="8"/>
  <c r="S1369" i="8"/>
  <c r="T1253" i="8"/>
  <c r="O1253" i="8"/>
  <c r="P1253" i="8"/>
  <c r="R1253" i="8"/>
  <c r="S1253" i="8"/>
  <c r="T776" i="8"/>
  <c r="S776" i="8"/>
  <c r="T1529" i="8"/>
  <c r="S1529" i="8"/>
  <c r="O1924" i="8"/>
  <c r="P1924" i="8"/>
  <c r="R1924" i="8"/>
  <c r="S1924" i="8"/>
  <c r="T1924" i="8"/>
  <c r="R564" i="8"/>
  <c r="S564" i="8"/>
  <c r="T564" i="8"/>
  <c r="S1002" i="8"/>
  <c r="T1002" i="8"/>
  <c r="O1514" i="8"/>
  <c r="P1514" i="8"/>
  <c r="R1514" i="8"/>
  <c r="S1514" i="8"/>
  <c r="T1514" i="8"/>
  <c r="T1747" i="8"/>
  <c r="S1747" i="8"/>
  <c r="S930" i="8"/>
  <c r="T930" i="8"/>
  <c r="T987" i="8"/>
  <c r="S987" i="8"/>
  <c r="R48" i="8"/>
  <c r="S48" i="8"/>
  <c r="T48" i="8"/>
  <c r="S1219" i="8"/>
  <c r="T1219" i="8"/>
  <c r="T1815" i="8"/>
  <c r="S1815" i="8"/>
  <c r="M823" i="8"/>
  <c r="L823" i="8"/>
  <c r="N823" i="8"/>
  <c r="T1684" i="8"/>
  <c r="S1684" i="8"/>
  <c r="T1643" i="8"/>
  <c r="O1643" i="8"/>
  <c r="P1643" i="8"/>
  <c r="R1643" i="8"/>
  <c r="S1643" i="8"/>
  <c r="S890" i="8"/>
  <c r="T890" i="8"/>
  <c r="T1913" i="8"/>
  <c r="O1913" i="8"/>
  <c r="P1913" i="8"/>
  <c r="R1913" i="8"/>
  <c r="S1913" i="8"/>
  <c r="T18" i="8"/>
  <c r="S18" i="8"/>
  <c r="O18" i="8"/>
  <c r="P18" i="8"/>
  <c r="R18" i="8"/>
  <c r="T611" i="8"/>
  <c r="S611" i="8"/>
  <c r="T1706" i="8"/>
  <c r="S1706" i="8"/>
  <c r="T995" i="8"/>
  <c r="S995" i="8"/>
  <c r="T1729" i="8"/>
  <c r="S1729" i="8"/>
  <c r="T1754" i="8"/>
  <c r="S1754" i="8"/>
  <c r="T908" i="8"/>
  <c r="S908" i="8"/>
  <c r="M1024" i="8"/>
  <c r="L1024" i="8"/>
  <c r="N1024" i="8"/>
  <c r="T444" i="8"/>
  <c r="S444" i="8"/>
  <c r="O444" i="8"/>
  <c r="P444" i="8"/>
  <c r="R444" i="8"/>
  <c r="T442" i="8"/>
  <c r="S442" i="8"/>
  <c r="R442" i="8"/>
  <c r="T1657" i="8"/>
  <c r="O1657" i="8"/>
  <c r="P1657" i="8"/>
  <c r="R1657" i="8"/>
  <c r="S1657" i="8"/>
  <c r="T1938" i="8"/>
  <c r="O1938" i="8"/>
  <c r="P1938" i="8"/>
  <c r="R1938" i="8"/>
  <c r="S1938" i="8"/>
  <c r="R26" i="8"/>
  <c r="S26" i="8"/>
  <c r="T26" i="8"/>
  <c r="T1562" i="8"/>
  <c r="S1562" i="8"/>
  <c r="Q1011" i="8"/>
  <c r="T692" i="8"/>
  <c r="O692" i="8"/>
  <c r="P692" i="8"/>
  <c r="R692" i="8"/>
  <c r="S692" i="8"/>
  <c r="T1400" i="8"/>
  <c r="S1400" i="8"/>
  <c r="T749" i="8"/>
  <c r="S749" i="8"/>
  <c r="T1911" i="8"/>
  <c r="S1911" i="8"/>
  <c r="T810" i="8"/>
  <c r="S810" i="8"/>
  <c r="R1669" i="8"/>
  <c r="O1669" i="8"/>
  <c r="P1669" i="8"/>
  <c r="Q1669" i="8"/>
  <c r="Q1445" i="8"/>
  <c r="Q907" i="8"/>
  <c r="Q625" i="8"/>
  <c r="R463" i="8"/>
  <c r="S463" i="8"/>
  <c r="T463" i="8"/>
  <c r="O740" i="8"/>
  <c r="P740" i="8"/>
  <c r="R740" i="8"/>
  <c r="S740" i="8"/>
  <c r="T740" i="8"/>
  <c r="Q792" i="8"/>
  <c r="S1054" i="8"/>
  <c r="T1054" i="8"/>
  <c r="Q1352" i="8"/>
  <c r="T1504" i="8"/>
  <c r="S1504" i="8"/>
  <c r="Q862" i="8"/>
  <c r="S269" i="8"/>
  <c r="O269" i="8"/>
  <c r="P269" i="8"/>
  <c r="R269" i="8"/>
  <c r="S642" i="8"/>
  <c r="T642" i="8"/>
  <c r="T1022" i="8"/>
  <c r="O1022" i="8"/>
  <c r="P1022" i="8"/>
  <c r="R1022" i="8"/>
  <c r="S1022" i="8"/>
  <c r="O1389" i="8"/>
  <c r="P1389" i="8"/>
  <c r="R1389" i="8"/>
  <c r="S1389" i="8"/>
  <c r="T1389" i="8"/>
  <c r="O639" i="8"/>
  <c r="P639" i="8"/>
  <c r="R639" i="8"/>
  <c r="S639" i="8"/>
  <c r="T639" i="8"/>
  <c r="Q1061" i="8"/>
  <c r="S838" i="8"/>
  <c r="T838" i="8"/>
  <c r="R1754" i="8"/>
  <c r="O1754" i="8"/>
  <c r="P1754" i="8"/>
  <c r="Q1754" i="8"/>
  <c r="Q998" i="8"/>
  <c r="Q1217" i="8"/>
  <c r="Q1104" i="8"/>
  <c r="O998" i="8"/>
  <c r="P998" i="8"/>
  <c r="R998" i="8"/>
  <c r="S998" i="8"/>
  <c r="T998" i="8"/>
  <c r="T1422" i="8"/>
  <c r="S1422" i="8"/>
  <c r="Q1276" i="8"/>
  <c r="Q551" i="8"/>
  <c r="O1135" i="8"/>
  <c r="P1135" i="8"/>
  <c r="R1135" i="8"/>
  <c r="S1135" i="8"/>
  <c r="T1135" i="8"/>
  <c r="S1766" i="8"/>
  <c r="T1766" i="8"/>
  <c r="O1698" i="8"/>
  <c r="P1698" i="8"/>
  <c r="R1698" i="8"/>
  <c r="S1698" i="8"/>
  <c r="T1698" i="8"/>
  <c r="T1112" i="8"/>
  <c r="S1112" i="8"/>
  <c r="T448" i="8"/>
  <c r="S448" i="8"/>
  <c r="R448" i="8"/>
  <c r="R475" i="8"/>
  <c r="S475" i="8"/>
  <c r="T475" i="8"/>
  <c r="O923" i="8"/>
  <c r="P923" i="8"/>
  <c r="R923" i="8"/>
  <c r="S923" i="8"/>
  <c r="T923" i="8"/>
  <c r="S1989" i="8"/>
  <c r="T1989" i="8"/>
  <c r="S1692" i="8"/>
  <c r="T1692" i="8"/>
  <c r="Q279" i="8"/>
  <c r="Q711" i="8"/>
  <c r="S1221" i="8"/>
  <c r="T1221" i="8"/>
  <c r="T1364" i="8"/>
  <c r="S1364" i="8"/>
  <c r="O395" i="8"/>
  <c r="P395" i="8"/>
  <c r="Q395" i="8"/>
  <c r="T499" i="8"/>
  <c r="S499" i="8"/>
  <c r="R499" i="8"/>
  <c r="Q1973" i="8"/>
  <c r="T1978" i="8"/>
  <c r="O1978" i="8"/>
  <c r="P1978" i="8"/>
  <c r="R1978" i="8"/>
  <c r="S1978" i="8"/>
  <c r="T1628" i="8"/>
  <c r="S1628" i="8"/>
  <c r="R908" i="8"/>
  <c r="O908" i="8"/>
  <c r="P908" i="8"/>
  <c r="Q908" i="8"/>
  <c r="O54" i="8"/>
  <c r="P54" i="8"/>
  <c r="R54" i="8"/>
  <c r="S54" i="8"/>
  <c r="T54" i="8"/>
  <c r="T1641" i="8"/>
  <c r="S1641" i="8"/>
  <c r="Q552" i="8"/>
  <c r="T1060" i="8"/>
  <c r="S1060" i="8"/>
  <c r="Q1103" i="8"/>
  <c r="R1562" i="8"/>
  <c r="O1562" i="8"/>
  <c r="P1562" i="8"/>
  <c r="Q1562" i="8"/>
  <c r="O1065" i="8"/>
  <c r="P1065" i="8"/>
  <c r="R1065" i="8"/>
  <c r="S1065" i="8"/>
  <c r="T1065" i="8"/>
  <c r="M1819" i="8"/>
  <c r="L1819" i="8"/>
  <c r="N1819" i="8"/>
  <c r="T654" i="8"/>
  <c r="O654" i="8"/>
  <c r="P654" i="8"/>
  <c r="R654" i="8"/>
  <c r="S654" i="8"/>
  <c r="S1886" i="8"/>
  <c r="T1886" i="8"/>
  <c r="T1821" i="8"/>
  <c r="O1821" i="8"/>
  <c r="P1821" i="8"/>
  <c r="R1821" i="8"/>
  <c r="S1821" i="8"/>
  <c r="Q1252" i="8"/>
  <c r="T934" i="8"/>
  <c r="O934" i="8"/>
  <c r="P934" i="8"/>
  <c r="R934" i="8"/>
  <c r="S934" i="8"/>
  <c r="T1277" i="8"/>
  <c r="S1277" i="8"/>
  <c r="T832" i="8"/>
  <c r="S832" i="8"/>
  <c r="Q1282" i="8"/>
  <c r="T1528" i="8"/>
  <c r="O1528" i="8"/>
  <c r="P1528" i="8"/>
  <c r="R1528" i="8"/>
  <c r="S1528" i="8"/>
  <c r="T824" i="8"/>
  <c r="S824" i="8"/>
  <c r="T1363" i="8"/>
  <c r="O1363" i="8"/>
  <c r="P1363" i="8"/>
  <c r="R1363" i="8"/>
  <c r="S1363" i="8"/>
  <c r="T663" i="8"/>
  <c r="S663" i="8"/>
  <c r="O556" i="8"/>
  <c r="P556" i="8"/>
  <c r="R556" i="8"/>
  <c r="S556" i="8"/>
  <c r="T556" i="8"/>
  <c r="T347" i="8"/>
  <c r="S347" i="8"/>
  <c r="S1305" i="8"/>
  <c r="T1305" i="8"/>
  <c r="M1677" i="8"/>
  <c r="L1677" i="8"/>
  <c r="N1677" i="8"/>
  <c r="Q1106" i="8"/>
  <c r="Q1151" i="8"/>
  <c r="S1015" i="8"/>
  <c r="T1015" i="8"/>
  <c r="O941" i="8"/>
  <c r="P941" i="8"/>
  <c r="R941" i="8"/>
  <c r="S941" i="8"/>
  <c r="T941" i="8"/>
  <c r="M836" i="8"/>
  <c r="L836" i="8"/>
  <c r="N836" i="8"/>
  <c r="R528" i="8"/>
  <c r="S528" i="8"/>
  <c r="T528" i="8"/>
  <c r="T125" i="8"/>
  <c r="S125" i="8"/>
  <c r="O125" i="8"/>
  <c r="P125" i="8"/>
  <c r="R125" i="8"/>
  <c r="T1822" i="8"/>
  <c r="O1822" i="8"/>
  <c r="P1822" i="8"/>
  <c r="R1822" i="8"/>
  <c r="S1822" i="8"/>
  <c r="T812" i="8"/>
  <c r="O812" i="8"/>
  <c r="P812" i="8"/>
  <c r="R812" i="8"/>
  <c r="S812" i="8"/>
  <c r="S1853" i="8"/>
  <c r="T1853" i="8"/>
  <c r="M538" i="8"/>
  <c r="L538" i="8"/>
  <c r="N538" i="8"/>
  <c r="S710" i="8"/>
  <c r="T710" i="8"/>
  <c r="M1787" i="8"/>
  <c r="L1787" i="8"/>
  <c r="N1787" i="8"/>
  <c r="M629" i="8"/>
  <c r="L629" i="8"/>
  <c r="N629" i="8"/>
  <c r="S682" i="8"/>
  <c r="T682" i="8"/>
  <c r="T1378" i="8"/>
  <c r="S1378" i="8"/>
  <c r="T1195" i="8"/>
  <c r="S1195" i="8"/>
  <c r="T1786" i="8"/>
  <c r="S1786" i="8"/>
  <c r="T1303" i="8"/>
  <c r="O1303" i="8"/>
  <c r="P1303" i="8"/>
  <c r="R1303" i="8"/>
  <c r="S1303" i="8"/>
  <c r="T687" i="8"/>
  <c r="S687" i="8"/>
  <c r="R1877" i="8"/>
  <c r="O1877" i="8"/>
  <c r="P1877" i="8"/>
  <c r="Q1877" i="8"/>
  <c r="Q1091" i="8"/>
  <c r="T650" i="8"/>
  <c r="S650" i="8"/>
  <c r="T1599" i="8"/>
  <c r="S1599" i="8"/>
  <c r="T1700" i="8"/>
  <c r="O1700" i="8"/>
  <c r="P1700" i="8"/>
  <c r="R1700" i="8"/>
  <c r="S1700" i="8"/>
  <c r="T879" i="8"/>
  <c r="S879" i="8"/>
  <c r="T635" i="8"/>
  <c r="S635" i="8"/>
  <c r="T1841" i="8"/>
  <c r="S1841" i="8"/>
  <c r="R1511" i="8"/>
  <c r="O1511" i="8"/>
  <c r="P1511" i="8"/>
  <c r="Q1511" i="8"/>
  <c r="S1077" i="8"/>
  <c r="T1077" i="8"/>
  <c r="M1297" i="8"/>
  <c r="L1297" i="8"/>
  <c r="N1297" i="8"/>
  <c r="Q1691" i="8"/>
  <c r="S1499" i="8"/>
  <c r="T1499" i="8"/>
  <c r="R39" i="8"/>
  <c r="S39" i="8"/>
  <c r="T39" i="8"/>
  <c r="T769" i="8"/>
  <c r="S769" i="8"/>
  <c r="R295" i="8"/>
  <c r="S295" i="8"/>
  <c r="T295" i="8"/>
  <c r="T1222" i="8"/>
  <c r="S1222" i="8"/>
  <c r="R202" i="8"/>
  <c r="S202" i="8"/>
  <c r="T202" i="8"/>
  <c r="S717" i="8"/>
  <c r="T717" i="8"/>
  <c r="Q1209" i="8"/>
  <c r="T1527" i="8"/>
  <c r="S1527" i="8"/>
  <c r="T1210" i="8"/>
  <c r="S1210" i="8"/>
  <c r="T814" i="8"/>
  <c r="S814" i="8"/>
  <c r="M1891" i="8"/>
  <c r="L1891" i="8"/>
  <c r="N1891" i="8"/>
  <c r="R1142" i="8"/>
  <c r="O1142" i="8"/>
  <c r="P1142" i="8"/>
  <c r="Q1142" i="8"/>
  <c r="T866" i="8"/>
  <c r="S866" i="8"/>
  <c r="M811" i="8"/>
  <c r="L811" i="8"/>
  <c r="N811" i="8"/>
  <c r="T880" i="8"/>
  <c r="O880" i="8"/>
  <c r="P880" i="8"/>
  <c r="R880" i="8"/>
  <c r="S880" i="8"/>
  <c r="M1809" i="8"/>
  <c r="L1809" i="8"/>
  <c r="N1809" i="8"/>
  <c r="M1559" i="8"/>
  <c r="L1559" i="8"/>
  <c r="N1559" i="8"/>
  <c r="Q1419" i="8"/>
  <c r="T1653" i="8"/>
  <c r="S1653" i="8"/>
  <c r="T817" i="8"/>
  <c r="O817" i="8"/>
  <c r="P817" i="8"/>
  <c r="R817" i="8"/>
  <c r="S817" i="8"/>
  <c r="T956" i="8"/>
  <c r="S956" i="8"/>
  <c r="T1330" i="8"/>
  <c r="S1330" i="8"/>
  <c r="Q1322" i="8"/>
  <c r="T869" i="8"/>
  <c r="S869" i="8"/>
  <c r="T130" i="8"/>
  <c r="S130" i="8"/>
  <c r="O130" i="8"/>
  <c r="P130" i="8"/>
  <c r="R130" i="8"/>
  <c r="R814" i="8"/>
  <c r="O814" i="8"/>
  <c r="P814" i="8"/>
  <c r="Q814" i="8"/>
  <c r="T1831" i="8"/>
  <c r="S1831" i="8"/>
  <c r="T1630" i="8"/>
  <c r="O1630" i="8"/>
  <c r="P1630" i="8"/>
  <c r="R1630" i="8"/>
  <c r="S1630" i="8"/>
  <c r="T1485" i="8"/>
  <c r="S1485" i="8"/>
  <c r="T675" i="8"/>
  <c r="O675" i="8"/>
  <c r="P675" i="8"/>
  <c r="R675" i="8"/>
  <c r="S675" i="8"/>
  <c r="Q881" i="8"/>
  <c r="S964" i="8"/>
  <c r="T964" i="8"/>
  <c r="Q1987" i="8"/>
  <c r="R1470" i="8"/>
  <c r="O1470" i="8"/>
  <c r="P1470" i="8"/>
  <c r="Q1470" i="8"/>
  <c r="R1229" i="8"/>
  <c r="O1229" i="8"/>
  <c r="P1229" i="8"/>
  <c r="Q1229" i="8"/>
  <c r="T1543" i="8"/>
  <c r="S1543" i="8"/>
  <c r="T713" i="8"/>
  <c r="S713" i="8"/>
  <c r="T1347" i="8"/>
  <c r="S1347" i="8"/>
  <c r="Q1187" i="8"/>
  <c r="R418" i="8"/>
  <c r="S418" i="8"/>
  <c r="T418" i="8"/>
  <c r="T1311" i="8"/>
  <c r="S1311" i="8"/>
  <c r="O870" i="8"/>
  <c r="P870" i="8"/>
  <c r="R870" i="8"/>
  <c r="S870" i="8"/>
  <c r="T870" i="8"/>
  <c r="T811" i="8"/>
  <c r="S811" i="8"/>
  <c r="S877" i="8"/>
  <c r="T877" i="8"/>
  <c r="T893" i="8"/>
  <c r="O893" i="8"/>
  <c r="P893" i="8"/>
  <c r="R893" i="8"/>
  <c r="S893" i="8"/>
  <c r="T1509" i="8"/>
  <c r="S1509" i="8"/>
  <c r="S1124" i="8"/>
  <c r="T1124" i="8"/>
  <c r="S909" i="8"/>
  <c r="T909" i="8"/>
  <c r="Q139" i="8"/>
  <c r="T778" i="8"/>
  <c r="O778" i="8"/>
  <c r="P778" i="8"/>
  <c r="R778" i="8"/>
  <c r="S778" i="8"/>
  <c r="T58" i="8"/>
  <c r="S58" i="8"/>
  <c r="R58" i="8"/>
  <c r="T661" i="8"/>
  <c r="S661" i="8"/>
  <c r="T1952" i="8"/>
  <c r="O1952" i="8"/>
  <c r="P1952" i="8"/>
  <c r="R1952" i="8"/>
  <c r="S1952" i="8"/>
  <c r="T1579" i="8"/>
  <c r="O1579" i="8"/>
  <c r="P1579" i="8"/>
  <c r="R1579" i="8"/>
  <c r="S1579" i="8"/>
  <c r="T1673" i="8"/>
  <c r="S1673" i="8"/>
  <c r="Q1402" i="8"/>
  <c r="O750" i="8"/>
  <c r="P750" i="8"/>
  <c r="R750" i="8"/>
  <c r="S750" i="8"/>
  <c r="T750" i="8"/>
  <c r="S796" i="8"/>
  <c r="T796" i="8"/>
  <c r="R1277" i="8"/>
  <c r="O1277" i="8"/>
  <c r="P1277" i="8"/>
  <c r="Q1277" i="8"/>
  <c r="M851" i="8"/>
  <c r="L851" i="8"/>
  <c r="N851" i="8"/>
  <c r="R1015" i="8"/>
  <c r="O1015" i="8"/>
  <c r="P1015" i="8"/>
  <c r="Q1015" i="8"/>
  <c r="O478" i="8"/>
  <c r="P478" i="8"/>
  <c r="R478" i="8"/>
  <c r="S478" i="8"/>
  <c r="T478" i="8"/>
  <c r="S1832" i="8"/>
  <c r="T1832" i="8"/>
  <c r="S1089" i="8"/>
  <c r="T1089" i="8"/>
  <c r="S1593" i="8"/>
  <c r="T1593" i="8"/>
  <c r="O532" i="8"/>
  <c r="P532" i="8"/>
  <c r="R532" i="8"/>
  <c r="S532" i="8"/>
  <c r="T532" i="8"/>
  <c r="S760" i="8"/>
  <c r="T760" i="8"/>
  <c r="T297" i="8"/>
  <c r="S297" i="8"/>
  <c r="R297" i="8"/>
  <c r="M1541" i="8"/>
  <c r="L1541" i="8"/>
  <c r="N1541" i="8"/>
  <c r="R546" i="8"/>
  <c r="S546" i="8"/>
  <c r="T546" i="8"/>
  <c r="Q825" i="8"/>
  <c r="T808" i="8"/>
  <c r="S808" i="8"/>
  <c r="N1427" i="8"/>
  <c r="L1427" i="8"/>
  <c r="M1427" i="8"/>
  <c r="T677" i="8"/>
  <c r="S677" i="8"/>
  <c r="Q719" i="8"/>
  <c r="T1055" i="8"/>
  <c r="S1055" i="8"/>
  <c r="R824" i="8"/>
  <c r="O824" i="8"/>
  <c r="P824" i="8"/>
  <c r="Q824" i="8"/>
  <c r="Q1944" i="8"/>
  <c r="T656" i="8"/>
  <c r="S656" i="8"/>
  <c r="T834" i="8"/>
  <c r="O834" i="8"/>
  <c r="P834" i="8"/>
  <c r="R834" i="8"/>
  <c r="S834" i="8"/>
  <c r="Q887" i="8"/>
  <c r="S1488" i="8"/>
  <c r="T1488" i="8"/>
  <c r="Q464" i="8"/>
  <c r="T860" i="8"/>
  <c r="O860" i="8"/>
  <c r="P860" i="8"/>
  <c r="R860" i="8"/>
  <c r="S860" i="8"/>
  <c r="T1463" i="8"/>
  <c r="S1463" i="8"/>
  <c r="T1929" i="8"/>
  <c r="S1929" i="8"/>
  <c r="Q771" i="8"/>
  <c r="T1038" i="8"/>
  <c r="O1038" i="8"/>
  <c r="P1038" i="8"/>
  <c r="R1038" i="8"/>
  <c r="S1038" i="8"/>
  <c r="M1042" i="8"/>
  <c r="L1042" i="8"/>
  <c r="N1042" i="8"/>
  <c r="S1667" i="8"/>
  <c r="T1667" i="8"/>
  <c r="R30" i="8"/>
  <c r="S30" i="8"/>
  <c r="T30" i="8"/>
  <c r="Q755" i="8"/>
  <c r="Q1834" i="8"/>
  <c r="T1312" i="8"/>
  <c r="S1312" i="8"/>
  <c r="M128" i="8"/>
  <c r="L128" i="8"/>
  <c r="N128" i="8"/>
  <c r="T900" i="8"/>
  <c r="O900" i="8"/>
  <c r="P900" i="8"/>
  <c r="R900" i="8"/>
  <c r="S900" i="8"/>
  <c r="N1692" i="8"/>
  <c r="L1692" i="8"/>
  <c r="M1692" i="8"/>
  <c r="S568" i="8"/>
  <c r="T568" i="8"/>
  <c r="Q1143" i="8"/>
  <c r="O973" i="8"/>
  <c r="P973" i="8"/>
  <c r="R973" i="8"/>
  <c r="S973" i="8"/>
  <c r="T973" i="8"/>
  <c r="R1730" i="8"/>
  <c r="O1730" i="8"/>
  <c r="P1730" i="8"/>
  <c r="Q1730" i="8"/>
  <c r="M344" i="8"/>
  <c r="L344" i="8"/>
  <c r="N344" i="8"/>
  <c r="Q1331" i="8"/>
  <c r="O853" i="8"/>
  <c r="P853" i="8"/>
  <c r="R853" i="8"/>
  <c r="S853" i="8"/>
  <c r="T853" i="8"/>
  <c r="R477" i="8"/>
  <c r="S477" i="8"/>
  <c r="T477" i="8"/>
  <c r="R1807" i="8"/>
  <c r="O1807" i="8"/>
  <c r="P1807" i="8"/>
  <c r="Q1807" i="8"/>
  <c r="O1052" i="8"/>
  <c r="P1052" i="8"/>
  <c r="R1052" i="8"/>
  <c r="S1052" i="8"/>
  <c r="T1052" i="8"/>
  <c r="O953" i="8"/>
  <c r="P953" i="8"/>
  <c r="R953" i="8"/>
  <c r="S953" i="8"/>
  <c r="T953" i="8"/>
  <c r="R1692" i="8"/>
  <c r="O1692" i="8"/>
  <c r="P1692" i="8"/>
  <c r="Q1692" i="8"/>
  <c r="Q1943" i="8"/>
  <c r="O1974" i="8"/>
  <c r="P1974" i="8"/>
  <c r="R1974" i="8"/>
  <c r="S1974" i="8"/>
  <c r="T1974" i="8"/>
  <c r="O1230" i="8"/>
  <c r="P1230" i="8"/>
  <c r="R1230" i="8"/>
  <c r="S1230" i="8"/>
  <c r="T1230" i="8"/>
  <c r="S1340" i="8"/>
  <c r="T1340" i="8"/>
  <c r="Q758" i="8"/>
  <c r="R262" i="8"/>
  <c r="S262" i="8"/>
  <c r="T262" i="8"/>
  <c r="R943" i="8"/>
  <c r="O943" i="8"/>
  <c r="P943" i="8"/>
  <c r="Q943" i="8"/>
  <c r="Q1490" i="8"/>
  <c r="O201" i="8"/>
  <c r="P201" i="8"/>
  <c r="R201" i="8"/>
  <c r="S201" i="8"/>
  <c r="T201" i="8"/>
  <c r="M950" i="8"/>
  <c r="L950" i="8"/>
  <c r="N950" i="8"/>
  <c r="O1352" i="8"/>
  <c r="P1352" i="8"/>
  <c r="R1352" i="8"/>
  <c r="S1352" i="8"/>
  <c r="T1352" i="8"/>
  <c r="S1372" i="8"/>
  <c r="T1372" i="8"/>
  <c r="S1245" i="8"/>
  <c r="T1245" i="8"/>
  <c r="O539" i="8"/>
  <c r="P539" i="8"/>
  <c r="R539" i="8"/>
  <c r="S539" i="8"/>
  <c r="T539" i="8"/>
  <c r="R1909" i="8"/>
  <c r="O1909" i="8"/>
  <c r="P1909" i="8"/>
  <c r="Q1909" i="8"/>
  <c r="M1629" i="8"/>
  <c r="L1629" i="8"/>
  <c r="N1629" i="8"/>
  <c r="R1960" i="8"/>
  <c r="O1960" i="8"/>
  <c r="P1960" i="8"/>
  <c r="Q1960" i="8"/>
  <c r="S729" i="8"/>
  <c r="T729" i="8"/>
  <c r="O1104" i="8"/>
  <c r="P1104" i="8"/>
  <c r="R1104" i="8"/>
  <c r="S1104" i="8"/>
  <c r="T1104" i="8"/>
  <c r="S1893" i="8"/>
  <c r="T1893" i="8"/>
  <c r="R1300" i="8"/>
  <c r="O1300" i="8"/>
  <c r="P1300" i="8"/>
  <c r="Q1300" i="8"/>
  <c r="O825" i="8"/>
  <c r="P825" i="8"/>
  <c r="R825" i="8"/>
  <c r="S825" i="8"/>
  <c r="T825" i="8"/>
  <c r="R1400" i="8"/>
  <c r="O1400" i="8"/>
  <c r="P1400" i="8"/>
  <c r="Q1400" i="8"/>
  <c r="R1757" i="8"/>
  <c r="O1757" i="8"/>
  <c r="P1757" i="8"/>
  <c r="Q1757" i="8"/>
  <c r="S1778" i="8"/>
  <c r="T1778" i="8"/>
  <c r="M1803" i="8"/>
  <c r="L1803" i="8"/>
  <c r="N1803" i="8"/>
  <c r="M1675" i="8"/>
  <c r="L1675" i="8"/>
  <c r="N1675" i="8"/>
  <c r="Q1759" i="8"/>
  <c r="O862" i="8"/>
  <c r="P862" i="8"/>
  <c r="R862" i="8"/>
  <c r="S862" i="8"/>
  <c r="T862" i="8"/>
  <c r="Q1070" i="8"/>
  <c r="T1552" i="8"/>
  <c r="S1552" i="8"/>
  <c r="Q13" i="8"/>
  <c r="R700" i="8"/>
  <c r="O700" i="8"/>
  <c r="P700" i="8"/>
  <c r="Q700" i="8"/>
  <c r="Q1883" i="8"/>
  <c r="Q664" i="8"/>
  <c r="M1955" i="8"/>
  <c r="L1955" i="8"/>
  <c r="N1955" i="8"/>
  <c r="O664" i="8"/>
  <c r="P664" i="8"/>
  <c r="R664" i="8"/>
  <c r="S664" i="8"/>
  <c r="T664" i="8"/>
  <c r="R563" i="8"/>
  <c r="S563" i="8"/>
  <c r="T563" i="8"/>
  <c r="S1418" i="8"/>
  <c r="T1418" i="8"/>
  <c r="O475" i="8"/>
  <c r="P475" i="8"/>
  <c r="Q475" i="8"/>
  <c r="Q1610" i="8"/>
  <c r="S1587" i="8"/>
  <c r="T1587" i="8"/>
  <c r="Q1262" i="8"/>
  <c r="O567" i="8"/>
  <c r="P567" i="8"/>
  <c r="R567" i="8"/>
  <c r="S567" i="8"/>
  <c r="T567" i="8"/>
  <c r="O1091" i="8"/>
  <c r="P1091" i="8"/>
  <c r="R1091" i="8"/>
  <c r="S1091" i="8"/>
  <c r="T1091" i="8"/>
  <c r="Q628" i="8"/>
  <c r="R1667" i="8"/>
  <c r="O1667" i="8"/>
  <c r="P1667" i="8"/>
  <c r="Q1667" i="8"/>
  <c r="Q788" i="8"/>
  <c r="Q850" i="8"/>
  <c r="R1060" i="8"/>
  <c r="O1060" i="8"/>
  <c r="P1060" i="8"/>
  <c r="Q1060" i="8"/>
  <c r="T1695" i="8"/>
  <c r="S1695" i="8"/>
  <c r="T1755" i="8"/>
  <c r="O1755" i="8"/>
  <c r="P1755" i="8"/>
  <c r="R1755" i="8"/>
  <c r="S1755" i="8"/>
  <c r="T774" i="8"/>
  <c r="O774" i="8"/>
  <c r="P774" i="8"/>
  <c r="R774" i="8"/>
  <c r="S774" i="8"/>
  <c r="O561" i="8"/>
  <c r="P561" i="8"/>
  <c r="R561" i="8"/>
  <c r="S561" i="8"/>
  <c r="T561" i="8"/>
  <c r="Q1687" i="8"/>
  <c r="O1944" i="8"/>
  <c r="P1944" i="8"/>
  <c r="R1944" i="8"/>
  <c r="S1944" i="8"/>
  <c r="T1944" i="8"/>
  <c r="Q911" i="8"/>
  <c r="Q1697" i="8"/>
  <c r="Q619" i="8"/>
  <c r="Q1908" i="8"/>
  <c r="R1089" i="8"/>
  <c r="O1089" i="8"/>
  <c r="P1089" i="8"/>
  <c r="Q1089" i="8"/>
  <c r="M889" i="8"/>
  <c r="L889" i="8"/>
  <c r="N889" i="8"/>
  <c r="Q1397" i="8"/>
  <c r="T1719" i="8"/>
  <c r="S1719" i="8"/>
  <c r="T1423" i="8"/>
  <c r="S1423" i="8"/>
  <c r="O898" i="8"/>
  <c r="P898" i="8"/>
  <c r="R898" i="8"/>
  <c r="S898" i="8"/>
  <c r="T898" i="8"/>
  <c r="R956" i="8"/>
  <c r="O956" i="8"/>
  <c r="P956" i="8"/>
  <c r="Q956" i="8"/>
  <c r="R1124" i="8"/>
  <c r="O1124" i="8"/>
  <c r="P1124" i="8"/>
  <c r="Q1124" i="8"/>
  <c r="R1547" i="8"/>
  <c r="O1547" i="8"/>
  <c r="P1547" i="8"/>
  <c r="Q1547" i="8"/>
  <c r="R976" i="8"/>
  <c r="O976" i="8"/>
  <c r="P976" i="8"/>
  <c r="Q976" i="8"/>
  <c r="R729" i="8"/>
  <c r="O729" i="8"/>
  <c r="P729" i="8"/>
  <c r="Q729" i="8"/>
  <c r="T1636" i="8"/>
  <c r="S1636" i="8"/>
  <c r="T181" i="8"/>
  <c r="S181" i="8"/>
  <c r="O181" i="8"/>
  <c r="P181" i="8"/>
  <c r="R181" i="8"/>
  <c r="Q1640" i="8"/>
  <c r="S1049" i="8"/>
  <c r="T1049" i="8"/>
  <c r="T1016" i="8"/>
  <c r="O1016" i="8"/>
  <c r="P1016" i="8"/>
  <c r="R1016" i="8"/>
  <c r="S1016" i="8"/>
  <c r="T399" i="8"/>
  <c r="S399" i="8"/>
  <c r="Q1129" i="8"/>
  <c r="M1238" i="8"/>
  <c r="L1238" i="8"/>
  <c r="N1238" i="8"/>
  <c r="S1096" i="8"/>
  <c r="T1096" i="8"/>
  <c r="R1125" i="8"/>
  <c r="O1125" i="8"/>
  <c r="P1125" i="8"/>
  <c r="Q1125" i="8"/>
  <c r="R179" i="8"/>
  <c r="S179" i="8"/>
  <c r="T179" i="8"/>
  <c r="O176" i="8"/>
  <c r="P176" i="8"/>
  <c r="Q176" i="8"/>
  <c r="M1868" i="8"/>
  <c r="L1868" i="8"/>
  <c r="N1868" i="8"/>
  <c r="T1148" i="8"/>
  <c r="O1148" i="8"/>
  <c r="P1148" i="8"/>
  <c r="R1148" i="8"/>
  <c r="S1148" i="8"/>
  <c r="S1006" i="8"/>
  <c r="T1006" i="8"/>
  <c r="Q894" i="8"/>
  <c r="T1639" i="8"/>
  <c r="S1639" i="8"/>
  <c r="R1512" i="8"/>
  <c r="O1512" i="8"/>
  <c r="P1512" i="8"/>
  <c r="Q1512" i="8"/>
  <c r="T1143" i="8"/>
  <c r="O1143" i="8"/>
  <c r="P1143" i="8"/>
  <c r="R1143" i="8"/>
  <c r="S1143" i="8"/>
  <c r="R1028" i="8"/>
  <c r="O1028" i="8"/>
  <c r="P1028" i="8"/>
  <c r="Q1028" i="8"/>
  <c r="Q1556" i="8"/>
  <c r="T388" i="8"/>
  <c r="S388" i="8"/>
  <c r="O388" i="8"/>
  <c r="P388" i="8"/>
  <c r="R388" i="8"/>
  <c r="M1694" i="8"/>
  <c r="L1694" i="8"/>
  <c r="N1694" i="8"/>
  <c r="Q503" i="8"/>
  <c r="T1741" i="8"/>
  <c r="O1741" i="8"/>
  <c r="P1741" i="8"/>
  <c r="R1741" i="8"/>
  <c r="S1741" i="8"/>
  <c r="M893" i="8"/>
  <c r="L893" i="8"/>
  <c r="N893" i="8"/>
  <c r="T627" i="8"/>
  <c r="S627" i="8"/>
  <c r="T1057" i="8"/>
  <c r="S1057" i="8"/>
  <c r="Q1240" i="8"/>
  <c r="O414" i="8"/>
  <c r="P414" i="8"/>
  <c r="R414" i="8"/>
  <c r="S414" i="8"/>
  <c r="T414" i="8"/>
  <c r="S697" i="8"/>
  <c r="T697" i="8"/>
  <c r="Q1287" i="8"/>
  <c r="Q787" i="8"/>
  <c r="O992" i="8"/>
  <c r="P992" i="8"/>
  <c r="R992" i="8"/>
  <c r="S992" i="8"/>
  <c r="T992" i="8"/>
  <c r="O578" i="8"/>
  <c r="P578" i="8"/>
  <c r="Q578" i="8"/>
  <c r="S1114" i="8"/>
  <c r="T1114" i="8"/>
  <c r="M1043" i="8"/>
  <c r="L1043" i="8"/>
  <c r="N1043" i="8"/>
  <c r="Q1041" i="8"/>
  <c r="O1600" i="8"/>
  <c r="P1600" i="8"/>
  <c r="R1600" i="8"/>
  <c r="S1600" i="8"/>
  <c r="T1600" i="8"/>
  <c r="S844" i="8"/>
  <c r="T844" i="8"/>
  <c r="O1397" i="8"/>
  <c r="P1397" i="8"/>
  <c r="R1397" i="8"/>
  <c r="S1397" i="8"/>
  <c r="T1397" i="8"/>
  <c r="O1402" i="8"/>
  <c r="P1402" i="8"/>
  <c r="R1402" i="8"/>
  <c r="S1402" i="8"/>
  <c r="T1402" i="8"/>
  <c r="R1183" i="8"/>
  <c r="O1183" i="8"/>
  <c r="P1183" i="8"/>
  <c r="Q1183" i="8"/>
  <c r="Q732" i="8"/>
  <c r="T1559" i="8"/>
  <c r="S1559" i="8"/>
  <c r="S1464" i="8"/>
  <c r="T1464" i="8"/>
  <c r="M1588" i="8"/>
  <c r="L1588" i="8"/>
  <c r="N1588" i="8"/>
  <c r="R1326" i="8"/>
  <c r="O1326" i="8"/>
  <c r="P1326" i="8"/>
  <c r="Q1326" i="8"/>
  <c r="T883" i="8"/>
  <c r="S883" i="8"/>
  <c r="S1489" i="8"/>
  <c r="T1489" i="8"/>
  <c r="Q902" i="8"/>
  <c r="O14" i="8"/>
  <c r="P14" i="8"/>
  <c r="Q14" i="8"/>
  <c r="O1392" i="8"/>
  <c r="P1392" i="8"/>
  <c r="R1392" i="8"/>
  <c r="S1392" i="8"/>
  <c r="T1392" i="8"/>
  <c r="M1029" i="8"/>
  <c r="L1029" i="8"/>
  <c r="N1029" i="8"/>
  <c r="T1211" i="8"/>
  <c r="S1211" i="8"/>
  <c r="T1782" i="8"/>
  <c r="S1782" i="8"/>
  <c r="O758" i="8"/>
  <c r="P758" i="8"/>
  <c r="R758" i="8"/>
  <c r="S758" i="8"/>
  <c r="T758" i="8"/>
  <c r="S1430" i="8"/>
  <c r="T1430" i="8"/>
  <c r="Q657" i="8"/>
  <c r="S1158" i="8"/>
  <c r="T1158" i="8"/>
  <c r="Q541" i="8"/>
  <c r="M1460" i="8"/>
  <c r="L1460" i="8"/>
  <c r="N1460" i="8"/>
  <c r="Q1585" i="8"/>
  <c r="T1919" i="8"/>
  <c r="S1919" i="8"/>
  <c r="Q1153" i="8"/>
  <c r="Q1380" i="8"/>
  <c r="R1622" i="8"/>
  <c r="O1622" i="8"/>
  <c r="P1622" i="8"/>
  <c r="Q1622" i="8"/>
  <c r="R1430" i="8"/>
  <c r="O1430" i="8"/>
  <c r="P1430" i="8"/>
  <c r="Q1430" i="8"/>
  <c r="R1130" i="8"/>
  <c r="O1130" i="8"/>
  <c r="P1130" i="8"/>
  <c r="Q1130" i="8"/>
  <c r="T441" i="8"/>
  <c r="S441" i="8"/>
  <c r="O441" i="8"/>
  <c r="P441" i="8"/>
  <c r="R441" i="8"/>
  <c r="Q726" i="8"/>
  <c r="T1027" i="8"/>
  <c r="S1027" i="8"/>
  <c r="T652" i="8"/>
  <c r="S652" i="8"/>
  <c r="Q1862" i="8"/>
  <c r="T782" i="8"/>
  <c r="S782" i="8"/>
  <c r="T994" i="8"/>
  <c r="S994" i="8"/>
  <c r="Q1810" i="8"/>
  <c r="O1384" i="8"/>
  <c r="P1384" i="8"/>
  <c r="R1384" i="8"/>
  <c r="S1384" i="8"/>
  <c r="T1384" i="8"/>
  <c r="O1737" i="8"/>
  <c r="P1737" i="8"/>
  <c r="R1737" i="8"/>
  <c r="S1737" i="8"/>
  <c r="T1737" i="8"/>
  <c r="T1592" i="8"/>
  <c r="O1592" i="8"/>
  <c r="P1592" i="8"/>
  <c r="R1592" i="8"/>
  <c r="S1592" i="8"/>
  <c r="T1320" i="8"/>
  <c r="S1320" i="8"/>
  <c r="T1128" i="8"/>
  <c r="S1128" i="8"/>
  <c r="O442" i="8"/>
  <c r="P442" i="8"/>
  <c r="Q442" i="8"/>
  <c r="O1011" i="8"/>
  <c r="P1011" i="8"/>
  <c r="R1011" i="8"/>
  <c r="S1011" i="8"/>
  <c r="T1011" i="8"/>
  <c r="Q1851" i="8"/>
  <c r="M1483" i="8"/>
  <c r="L1483" i="8"/>
  <c r="N1483" i="8"/>
  <c r="T1213" i="8"/>
  <c r="S1213" i="8"/>
  <c r="R796" i="8"/>
  <c r="O796" i="8"/>
  <c r="P796" i="8"/>
  <c r="Q796" i="8"/>
  <c r="R407" i="8"/>
  <c r="S407" i="8"/>
  <c r="T407" i="8"/>
  <c r="T791" i="8"/>
  <c r="O791" i="8"/>
  <c r="P791" i="8"/>
  <c r="R791" i="8"/>
  <c r="S791" i="8"/>
  <c r="R1739" i="8"/>
  <c r="O1739" i="8"/>
  <c r="P1739" i="8"/>
  <c r="Q1739" i="8"/>
  <c r="Q874" i="8"/>
  <c r="R1527" i="8"/>
  <c r="O1527" i="8"/>
  <c r="P1527" i="8"/>
  <c r="Q1527" i="8"/>
  <c r="O295" i="8"/>
  <c r="P295" i="8"/>
  <c r="Q295" i="8"/>
  <c r="O1322" i="8"/>
  <c r="P1322" i="8"/>
  <c r="R1322" i="8"/>
  <c r="S1322" i="8"/>
  <c r="T1322" i="8"/>
  <c r="T1019" i="8"/>
  <c r="S1019" i="8"/>
  <c r="T1087" i="8"/>
  <c r="S1087" i="8"/>
  <c r="Q600" i="8"/>
  <c r="S1225" i="8"/>
  <c r="T1225" i="8"/>
  <c r="M956" i="8"/>
  <c r="L956" i="8"/>
  <c r="N956" i="8"/>
  <c r="Q1371" i="8"/>
  <c r="M1589" i="8"/>
  <c r="L1589" i="8"/>
  <c r="N1589" i="8"/>
  <c r="R177" i="8"/>
  <c r="S177" i="8"/>
  <c r="T177" i="8"/>
  <c r="R1347" i="8"/>
  <c r="O1347" i="8"/>
  <c r="P1347" i="8"/>
  <c r="Q1347" i="8"/>
  <c r="R1881" i="8"/>
  <c r="O1881" i="8"/>
  <c r="P1881" i="8"/>
  <c r="Q1881" i="8"/>
  <c r="T1649" i="8"/>
  <c r="S1649" i="8"/>
  <c r="T1907" i="8"/>
  <c r="S1907" i="8"/>
  <c r="Q598" i="8"/>
  <c r="T1696" i="8"/>
  <c r="S1696" i="8"/>
  <c r="Q1176" i="8"/>
  <c r="T1916" i="8"/>
  <c r="O1916" i="8"/>
  <c r="P1916" i="8"/>
  <c r="R1916" i="8"/>
  <c r="S1916" i="8"/>
  <c r="Q1337" i="8"/>
  <c r="M1395" i="8"/>
  <c r="L1395" i="8"/>
  <c r="N1395" i="8"/>
  <c r="S1517" i="8"/>
  <c r="T1517" i="8"/>
  <c r="R473" i="8"/>
  <c r="S473" i="8"/>
  <c r="T473" i="8"/>
  <c r="T1677" i="8"/>
  <c r="S1677" i="8"/>
  <c r="T1738" i="8"/>
  <c r="S1738" i="8"/>
  <c r="T646" i="8"/>
  <c r="O646" i="8"/>
  <c r="P646" i="8"/>
  <c r="R646" i="8"/>
  <c r="S646" i="8"/>
  <c r="T1223" i="8"/>
  <c r="O1223" i="8"/>
  <c r="P1223" i="8"/>
  <c r="R1223" i="8"/>
  <c r="S1223" i="8"/>
  <c r="Q1880" i="8"/>
  <c r="O1265" i="8"/>
  <c r="P1265" i="8"/>
  <c r="R1265" i="8"/>
  <c r="S1265" i="8"/>
  <c r="T1265" i="8"/>
  <c r="S1682" i="8"/>
  <c r="T1682" i="8"/>
  <c r="M225" i="8"/>
  <c r="L225" i="8"/>
  <c r="N225" i="8"/>
  <c r="O1282" i="8"/>
  <c r="P1282" i="8"/>
  <c r="R1282" i="8"/>
  <c r="S1282" i="8"/>
  <c r="T1282" i="8"/>
  <c r="O1151" i="8"/>
  <c r="P1151" i="8"/>
  <c r="R1151" i="8"/>
  <c r="S1151" i="8"/>
  <c r="T1151" i="8"/>
  <c r="O1760" i="8"/>
  <c r="P1760" i="8"/>
  <c r="R1760" i="8"/>
  <c r="S1760" i="8"/>
  <c r="T1760" i="8"/>
  <c r="R612" i="8"/>
  <c r="O612" i="8"/>
  <c r="P612" i="8"/>
  <c r="Q612" i="8"/>
  <c r="T1693" i="8"/>
  <c r="S1693" i="8"/>
  <c r="Q858" i="8"/>
  <c r="T1634" i="8"/>
  <c r="O1634" i="8"/>
  <c r="P1634" i="8"/>
  <c r="R1634" i="8"/>
  <c r="S1634" i="8"/>
  <c r="O1892" i="8"/>
  <c r="P1892" i="8"/>
  <c r="R1892" i="8"/>
  <c r="S1892" i="8"/>
  <c r="T1892" i="8"/>
  <c r="T1549" i="8"/>
  <c r="S1549" i="8"/>
  <c r="T1690" i="8"/>
  <c r="S1690" i="8"/>
  <c r="Q1544" i="8"/>
  <c r="Q523" i="8"/>
  <c r="T1873" i="8"/>
  <c r="O1873" i="8"/>
  <c r="P1873" i="8"/>
  <c r="R1873" i="8"/>
  <c r="S1873" i="8"/>
  <c r="M1900" i="8"/>
  <c r="L1900" i="8"/>
  <c r="N1900" i="8"/>
  <c r="Q446" i="8"/>
  <c r="Q674" i="8"/>
  <c r="Q1040" i="8"/>
  <c r="M1016" i="8"/>
  <c r="L1016" i="8"/>
  <c r="N1016" i="8"/>
  <c r="O1852" i="8"/>
  <c r="P1852" i="8"/>
  <c r="R1852" i="8"/>
  <c r="S1852" i="8"/>
  <c r="T1852" i="8"/>
  <c r="S1238" i="8"/>
  <c r="T1238" i="8"/>
  <c r="R1649" i="8"/>
  <c r="O1649" i="8"/>
  <c r="P1649" i="8"/>
  <c r="Q1649" i="8"/>
  <c r="Q905" i="8"/>
  <c r="R650" i="8"/>
  <c r="O650" i="8"/>
  <c r="P650" i="8"/>
  <c r="Q650" i="8"/>
  <c r="R507" i="8"/>
  <c r="S507" i="8"/>
  <c r="T507" i="8"/>
  <c r="M1201" i="8"/>
  <c r="L1201" i="8"/>
  <c r="N1201" i="8"/>
  <c r="M574" i="8"/>
  <c r="L574" i="8"/>
  <c r="N574" i="8"/>
  <c r="T1788" i="8"/>
  <c r="O1788" i="8"/>
  <c r="P1788" i="8"/>
  <c r="R1788" i="8"/>
  <c r="S1788" i="8"/>
  <c r="T1033" i="8"/>
  <c r="S1033" i="8"/>
  <c r="O279" i="8"/>
  <c r="P279" i="8"/>
  <c r="R279" i="8"/>
  <c r="S279" i="8"/>
  <c r="T279" i="8"/>
  <c r="R1686" i="8"/>
  <c r="O1686" i="8"/>
  <c r="P1686" i="8"/>
  <c r="Q1686" i="8"/>
  <c r="M669" i="8"/>
  <c r="L669" i="8"/>
  <c r="N669" i="8"/>
  <c r="Q1353" i="8"/>
  <c r="R1537" i="8"/>
  <c r="O1537" i="8"/>
  <c r="P1537" i="8"/>
  <c r="Q1537" i="8"/>
  <c r="Q455" i="8"/>
  <c r="T785" i="8"/>
  <c r="S785" i="8"/>
  <c r="T1675" i="8"/>
  <c r="O1675" i="8"/>
  <c r="P1675" i="8"/>
  <c r="R1675" i="8"/>
  <c r="S1675" i="8"/>
  <c r="R1055" i="8"/>
  <c r="O1055" i="8"/>
  <c r="P1055" i="8"/>
  <c r="Q1055" i="8"/>
  <c r="M1405" i="8"/>
  <c r="L1405" i="8"/>
  <c r="N1405" i="8"/>
  <c r="T672" i="8"/>
  <c r="O672" i="8"/>
  <c r="P672" i="8"/>
  <c r="R672" i="8"/>
  <c r="S672" i="8"/>
  <c r="O991" i="8"/>
  <c r="P991" i="8"/>
  <c r="R991" i="8"/>
  <c r="S991" i="8"/>
  <c r="T991" i="8"/>
  <c r="R879" i="8"/>
  <c r="O879" i="8"/>
  <c r="P879" i="8"/>
  <c r="Q879" i="8"/>
  <c r="Q1178" i="8"/>
  <c r="Q231" i="8"/>
  <c r="O1314" i="8"/>
  <c r="P1314" i="8"/>
  <c r="R1314" i="8"/>
  <c r="S1314" i="8"/>
  <c r="T1314" i="8"/>
  <c r="R51" i="8"/>
  <c r="S51" i="8"/>
  <c r="T51" i="8"/>
  <c r="R1658" i="8"/>
  <c r="O1658" i="8"/>
  <c r="P1658" i="8"/>
  <c r="Q1658" i="8"/>
  <c r="T585" i="8"/>
  <c r="S585" i="8"/>
  <c r="O585" i="8"/>
  <c r="P585" i="8"/>
  <c r="R585" i="8"/>
  <c r="T415" i="8"/>
  <c r="S415" i="8"/>
  <c r="R415" i="8"/>
  <c r="Q704" i="8"/>
  <c r="T871" i="8"/>
  <c r="S871" i="8"/>
  <c r="O868" i="8"/>
  <c r="P868" i="8"/>
  <c r="R868" i="8"/>
  <c r="S868" i="8"/>
  <c r="T868" i="8"/>
  <c r="S1075" i="8"/>
  <c r="T1075" i="8"/>
  <c r="O1248" i="8"/>
  <c r="P1248" i="8"/>
  <c r="R1248" i="8"/>
  <c r="S1248" i="8"/>
  <c r="T1248" i="8"/>
  <c r="O1445" i="8"/>
  <c r="P1445" i="8"/>
  <c r="R1445" i="8"/>
  <c r="S1445" i="8"/>
  <c r="T1445" i="8"/>
  <c r="S786" i="8"/>
  <c r="T786" i="8"/>
  <c r="S1473" i="8"/>
  <c r="T1473" i="8"/>
  <c r="M1308" i="8"/>
  <c r="L1308" i="8"/>
  <c r="N1308" i="8"/>
  <c r="T1672" i="8"/>
  <c r="S1672" i="8"/>
  <c r="Q1434" i="8"/>
  <c r="Q1878" i="8"/>
  <c r="O1663" i="8"/>
  <c r="P1663" i="8"/>
  <c r="R1663" i="8"/>
  <c r="S1663" i="8"/>
  <c r="T1663" i="8"/>
  <c r="O60" i="8"/>
  <c r="P60" i="8"/>
  <c r="Q60" i="8"/>
  <c r="Q1950" i="8"/>
  <c r="M1652" i="8"/>
  <c r="L1652" i="8"/>
  <c r="N1652" i="8"/>
  <c r="M969" i="8"/>
  <c r="L969" i="8"/>
  <c r="N969" i="8"/>
  <c r="T1214" i="8"/>
  <c r="S1214" i="8"/>
  <c r="R482" i="8"/>
  <c r="S482" i="8"/>
  <c r="T482" i="8"/>
  <c r="T800" i="8"/>
  <c r="O800" i="8"/>
  <c r="P800" i="8"/>
  <c r="R800" i="8"/>
  <c r="S800" i="8"/>
  <c r="T1789" i="8"/>
  <c r="O1789" i="8"/>
  <c r="P1789" i="8"/>
  <c r="R1789" i="8"/>
  <c r="S1789" i="8"/>
  <c r="S623" i="8"/>
  <c r="T623" i="8"/>
  <c r="Q1918" i="8"/>
  <c r="M596" i="8"/>
  <c r="L596" i="8"/>
  <c r="N596" i="8"/>
  <c r="M727" i="8"/>
  <c r="L727" i="8"/>
  <c r="N727" i="8"/>
  <c r="S986" i="8"/>
  <c r="T986" i="8"/>
  <c r="M1428" i="8"/>
  <c r="L1428" i="8"/>
  <c r="N1428" i="8"/>
  <c r="R1105" i="8"/>
  <c r="O1105" i="8"/>
  <c r="P1105" i="8"/>
  <c r="Q1105" i="8"/>
  <c r="M1814" i="8"/>
  <c r="L1814" i="8"/>
  <c r="N1814" i="8"/>
  <c r="Q1578" i="8"/>
  <c r="T1199" i="8"/>
  <c r="S1199" i="8"/>
  <c r="R655" i="8"/>
  <c r="O655" i="8"/>
  <c r="P655" i="8"/>
  <c r="Q655" i="8"/>
  <c r="M1467" i="8"/>
  <c r="L1467" i="8"/>
  <c r="N1467" i="8"/>
  <c r="T904" i="8"/>
  <c r="O904" i="8"/>
  <c r="P904" i="8"/>
  <c r="R904" i="8"/>
  <c r="S904" i="8"/>
  <c r="R365" i="8"/>
  <c r="S365" i="8"/>
  <c r="T365" i="8"/>
  <c r="M1147" i="8"/>
  <c r="L1147" i="8"/>
  <c r="N1147" i="8"/>
  <c r="T1480" i="8"/>
  <c r="S1480" i="8"/>
  <c r="T351" i="8"/>
  <c r="S351" i="8"/>
  <c r="O351" i="8"/>
  <c r="P351" i="8"/>
  <c r="R351" i="8"/>
  <c r="Q1375" i="8"/>
  <c r="Q1136" i="8"/>
  <c r="M1481" i="8"/>
  <c r="L1481" i="8"/>
  <c r="N1481" i="8"/>
  <c r="R987" i="8"/>
  <c r="O987" i="8"/>
  <c r="P987" i="8"/>
  <c r="Q987" i="8"/>
  <c r="M739" i="8"/>
  <c r="L739" i="8"/>
  <c r="N739" i="8"/>
  <c r="Q1344" i="8"/>
  <c r="S1145" i="8"/>
  <c r="T1145" i="8"/>
  <c r="O1725" i="8"/>
  <c r="P1725" i="8"/>
  <c r="R1725" i="8"/>
  <c r="S1725" i="8"/>
  <c r="T1725" i="8"/>
  <c r="S1770" i="8"/>
  <c r="T1770" i="8"/>
  <c r="Q848" i="8"/>
  <c r="Q1486" i="8"/>
  <c r="M1894" i="8"/>
  <c r="L1894" i="8"/>
  <c r="N1894" i="8"/>
  <c r="M1208" i="8"/>
  <c r="L1208" i="8"/>
  <c r="N1208" i="8"/>
  <c r="O298" i="8"/>
  <c r="P298" i="8"/>
  <c r="Q298" i="8"/>
  <c r="M1841" i="8"/>
  <c r="L1841" i="8"/>
  <c r="N1841" i="8"/>
  <c r="O126" i="8"/>
  <c r="P126" i="8"/>
  <c r="R126" i="8"/>
  <c r="S126" i="8"/>
  <c r="T126" i="8"/>
  <c r="Q938" i="8"/>
  <c r="O1344" i="8"/>
  <c r="P1344" i="8"/>
  <c r="R1344" i="8"/>
  <c r="S1344" i="8"/>
  <c r="T1344" i="8"/>
  <c r="S1310" i="8"/>
  <c r="T1310" i="8"/>
  <c r="S1324" i="8"/>
  <c r="T1324" i="8"/>
  <c r="R1989" i="8"/>
  <c r="O1989" i="8"/>
  <c r="P1989" i="8"/>
  <c r="Q1989" i="8"/>
  <c r="M1561" i="8"/>
  <c r="L1561" i="8"/>
  <c r="N1561" i="8"/>
  <c r="S1685" i="8"/>
  <c r="T1685" i="8"/>
  <c r="M1790" i="8"/>
  <c r="L1790" i="8"/>
  <c r="N1790" i="8"/>
  <c r="S1623" i="8"/>
  <c r="T1623" i="8"/>
  <c r="O1898" i="8"/>
  <c r="P1898" i="8"/>
  <c r="R1898" i="8"/>
  <c r="S1898" i="8"/>
  <c r="T1898" i="8"/>
  <c r="M442" i="8"/>
  <c r="L442" i="8"/>
  <c r="N442" i="8"/>
  <c r="M1384" i="8"/>
  <c r="L1384" i="8"/>
  <c r="N1384" i="8"/>
  <c r="T1477" i="8"/>
  <c r="O1477" i="8"/>
  <c r="P1477" i="8"/>
  <c r="R1477" i="8"/>
  <c r="S1477" i="8"/>
  <c r="Q645" i="8"/>
  <c r="Q651" i="8"/>
  <c r="M1406" i="8"/>
  <c r="L1406" i="8"/>
  <c r="N1406" i="8"/>
  <c r="S767" i="8"/>
  <c r="T767" i="8"/>
  <c r="S1582" i="8"/>
  <c r="T1582" i="8"/>
  <c r="M716" i="8"/>
  <c r="L716" i="8"/>
  <c r="N716" i="8"/>
  <c r="M1408" i="8"/>
  <c r="L1408" i="8"/>
  <c r="N1408" i="8"/>
  <c r="O1987" i="8"/>
  <c r="P1987" i="8"/>
  <c r="R1987" i="8"/>
  <c r="S1987" i="8"/>
  <c r="T1987" i="8"/>
  <c r="Q359" i="8"/>
  <c r="O1366" i="8"/>
  <c r="P1366" i="8"/>
  <c r="R1366" i="8"/>
  <c r="S1366" i="8"/>
  <c r="T1366" i="8"/>
  <c r="M1181" i="8"/>
  <c r="L1181" i="8"/>
  <c r="N1181" i="8"/>
  <c r="M1731" i="8"/>
  <c r="L1731" i="8"/>
  <c r="N1731" i="8"/>
  <c r="Q815" i="8"/>
  <c r="O417" i="8"/>
  <c r="P417" i="8"/>
  <c r="R417" i="8"/>
  <c r="S417" i="8"/>
  <c r="T417" i="8"/>
  <c r="Q12" i="8"/>
  <c r="O383" i="8"/>
  <c r="P383" i="8"/>
  <c r="R383" i="8"/>
  <c r="S383" i="8"/>
  <c r="T383" i="8"/>
  <c r="M1066" i="8"/>
  <c r="L1066" i="8"/>
  <c r="N1066" i="8"/>
  <c r="S1837" i="8"/>
  <c r="T1837" i="8"/>
  <c r="Q1355" i="8"/>
  <c r="M891" i="8"/>
  <c r="L891" i="8"/>
  <c r="N891" i="8"/>
  <c r="O68" i="8"/>
  <c r="P68" i="8"/>
  <c r="R68" i="8"/>
  <c r="S68" i="8"/>
  <c r="T68" i="8"/>
  <c r="O755" i="8"/>
  <c r="P755" i="8"/>
  <c r="R755" i="8"/>
  <c r="S755" i="8"/>
  <c r="T755" i="8"/>
  <c r="R543" i="8"/>
  <c r="S543" i="8"/>
  <c r="T543" i="8"/>
  <c r="M1650" i="8"/>
  <c r="L1650" i="8"/>
  <c r="N1650" i="8"/>
  <c r="M1834" i="8"/>
  <c r="L1834" i="8"/>
  <c r="N1834" i="8"/>
  <c r="Q731" i="8"/>
  <c r="S1482" i="8"/>
  <c r="T1482" i="8"/>
  <c r="O1068" i="8"/>
  <c r="P1068" i="8"/>
  <c r="R1068" i="8"/>
  <c r="S1068" i="8"/>
  <c r="T1068" i="8"/>
  <c r="R1599" i="8"/>
  <c r="O1599" i="8"/>
  <c r="P1599" i="8"/>
  <c r="Q1599" i="8"/>
  <c r="S1280" i="8"/>
  <c r="T1280" i="8"/>
  <c r="O1660" i="8"/>
  <c r="P1660" i="8"/>
  <c r="R1660" i="8"/>
  <c r="S1660" i="8"/>
  <c r="T1660" i="8"/>
  <c r="M1967" i="8"/>
  <c r="L1967" i="8"/>
  <c r="N1967" i="8"/>
  <c r="S1779" i="8"/>
  <c r="T1779" i="8"/>
  <c r="O1348" i="8"/>
  <c r="P1348" i="8"/>
  <c r="R1348" i="8"/>
  <c r="S1348" i="8"/>
  <c r="T1348" i="8"/>
  <c r="M724" i="8"/>
  <c r="L724" i="8"/>
  <c r="N724" i="8"/>
  <c r="M1924" i="8"/>
  <c r="L1924" i="8"/>
  <c r="N1924" i="8"/>
  <c r="S1861" i="8"/>
  <c r="T1861" i="8"/>
  <c r="M1422" i="8"/>
  <c r="L1422" i="8"/>
  <c r="N1422" i="8"/>
  <c r="O108" i="8"/>
  <c r="P108" i="8"/>
  <c r="R108" i="8"/>
  <c r="S108" i="8"/>
  <c r="T108" i="8"/>
  <c r="R1034" i="8"/>
  <c r="O1034" i="8"/>
  <c r="P1034" i="8"/>
  <c r="Q1034" i="8"/>
  <c r="R687" i="8"/>
  <c r="O687" i="8"/>
  <c r="P687" i="8"/>
  <c r="Q687" i="8"/>
  <c r="R506" i="8"/>
  <c r="S506" i="8"/>
  <c r="T506" i="8"/>
  <c r="S1762" i="8"/>
  <c r="T1762" i="8"/>
  <c r="M1968" i="8"/>
  <c r="L1968" i="8"/>
  <c r="N1968" i="8"/>
  <c r="Q940" i="8"/>
  <c r="S1869" i="8"/>
  <c r="T1869" i="8"/>
  <c r="M880" i="8"/>
  <c r="L880" i="8"/>
  <c r="N880" i="8"/>
  <c r="R1014" i="8"/>
  <c r="O1014" i="8"/>
  <c r="P1014" i="8"/>
  <c r="Q1014" i="8"/>
  <c r="R21" i="8"/>
  <c r="S21" i="8"/>
  <c r="T21" i="8"/>
  <c r="M789" i="8"/>
  <c r="L789" i="8"/>
  <c r="N789" i="8"/>
  <c r="S1336" i="8"/>
  <c r="T1336" i="8"/>
  <c r="Q397" i="8"/>
  <c r="M1017" i="8"/>
  <c r="L1017" i="8"/>
  <c r="N1017" i="8"/>
  <c r="O397" i="8"/>
  <c r="P397" i="8"/>
  <c r="R397" i="8"/>
  <c r="S397" i="8"/>
  <c r="T397" i="8"/>
  <c r="O1403" i="8"/>
  <c r="P1403" i="8"/>
  <c r="R1403" i="8"/>
  <c r="S1403" i="8"/>
  <c r="T1403" i="8"/>
  <c r="S1732" i="8"/>
  <c r="T1732" i="8"/>
  <c r="R717" i="8"/>
  <c r="O717" i="8"/>
  <c r="P717" i="8"/>
  <c r="Q717" i="8"/>
  <c r="Q1824" i="8"/>
  <c r="R1641" i="8"/>
  <c r="O1641" i="8"/>
  <c r="P1641" i="8"/>
  <c r="Q1641" i="8"/>
  <c r="Q1004" i="8"/>
  <c r="S1179" i="8"/>
  <c r="T1179" i="8"/>
  <c r="M773" i="8"/>
  <c r="L773" i="8"/>
  <c r="N773" i="8"/>
  <c r="S1705" i="8"/>
  <c r="T1705" i="8"/>
  <c r="M779" i="8"/>
  <c r="L779" i="8"/>
  <c r="N779" i="8"/>
  <c r="O1890" i="8"/>
  <c r="P1890" i="8"/>
  <c r="R1890" i="8"/>
  <c r="S1890" i="8"/>
  <c r="T1890" i="8"/>
  <c r="O830" i="8"/>
  <c r="P830" i="8"/>
  <c r="R830" i="8"/>
  <c r="S830" i="8"/>
  <c r="T830" i="8"/>
  <c r="Q1850" i="8"/>
  <c r="S1612" i="8"/>
  <c r="T1612" i="8"/>
  <c r="O858" i="8"/>
  <c r="P858" i="8"/>
  <c r="R858" i="8"/>
  <c r="S858" i="8"/>
  <c r="T858" i="8"/>
  <c r="M520" i="8"/>
  <c r="L520" i="8"/>
  <c r="N520" i="8"/>
  <c r="S1553" i="8"/>
  <c r="T1553" i="8"/>
  <c r="M1958" i="8"/>
  <c r="L1958" i="8"/>
  <c r="N1958" i="8"/>
  <c r="Q629" i="8"/>
  <c r="S1586" i="8"/>
  <c r="T1586" i="8"/>
  <c r="S1492" i="8"/>
  <c r="T1492" i="8"/>
  <c r="M227" i="8"/>
  <c r="L227" i="8"/>
  <c r="N227" i="8"/>
  <c r="Q1316" i="8"/>
  <c r="R1033" i="8"/>
  <c r="O1033" i="8"/>
  <c r="P1033" i="8"/>
  <c r="Q1033" i="8"/>
  <c r="T1758" i="8"/>
  <c r="O1758" i="8"/>
  <c r="P1758" i="8"/>
  <c r="R1758" i="8"/>
  <c r="S1758" i="8"/>
  <c r="S1246" i="8"/>
  <c r="T1246" i="8"/>
  <c r="O1343" i="8"/>
  <c r="P1343" i="8"/>
  <c r="R1343" i="8"/>
  <c r="S1343" i="8"/>
  <c r="T1343" i="8"/>
  <c r="S841" i="8"/>
  <c r="T841" i="8"/>
  <c r="T1624" i="8"/>
  <c r="S1624" i="8"/>
  <c r="Q1676" i="8"/>
  <c r="M282" i="8"/>
  <c r="L282" i="8"/>
  <c r="N282" i="8"/>
  <c r="S821" i="8"/>
  <c r="T821" i="8"/>
  <c r="O26" i="8"/>
  <c r="P26" i="8"/>
  <c r="Q26" i="8"/>
  <c r="Q1360" i="8"/>
  <c r="M1333" i="8"/>
  <c r="L1333" i="8"/>
  <c r="N1333" i="8"/>
  <c r="S856" i="8"/>
  <c r="T856" i="8"/>
  <c r="Q1411" i="8"/>
  <c r="M990" i="8"/>
  <c r="L990" i="8"/>
  <c r="N990" i="8"/>
  <c r="Q701" i="8"/>
  <c r="Q914" i="8"/>
  <c r="Q626" i="8"/>
  <c r="O894" i="8"/>
  <c r="P894" i="8"/>
  <c r="R894" i="8"/>
  <c r="S894" i="8"/>
  <c r="T894" i="8"/>
  <c r="Q613" i="8"/>
  <c r="Q768" i="8"/>
  <c r="M1482" i="8"/>
  <c r="L1482" i="8"/>
  <c r="N1482" i="8"/>
  <c r="R1736" i="8"/>
  <c r="O1736" i="8"/>
  <c r="P1736" i="8"/>
  <c r="Q1736" i="8"/>
  <c r="Q1401" i="8"/>
  <c r="R1185" i="8"/>
  <c r="O1185" i="8"/>
  <c r="P1185" i="8"/>
  <c r="Q1185" i="8"/>
  <c r="T1676" i="8"/>
  <c r="O1676" i="8"/>
  <c r="P1676" i="8"/>
  <c r="R1676" i="8"/>
  <c r="S1676" i="8"/>
  <c r="Q1626" i="8"/>
  <c r="M1525" i="8"/>
  <c r="L1525" i="8"/>
  <c r="N1525" i="8"/>
  <c r="R1211" i="8"/>
  <c r="O1211" i="8"/>
  <c r="P1211" i="8"/>
  <c r="Q1211" i="8"/>
  <c r="O1217" i="8"/>
  <c r="P1217" i="8"/>
  <c r="R1217" i="8"/>
  <c r="S1217" i="8"/>
  <c r="T1217" i="8"/>
  <c r="M1004" i="8"/>
  <c r="L1004" i="8"/>
  <c r="N1004" i="8"/>
  <c r="O736" i="8"/>
  <c r="P736" i="8"/>
  <c r="R736" i="8"/>
  <c r="S736" i="8"/>
  <c r="T736" i="8"/>
  <c r="T1515" i="8"/>
  <c r="S1515" i="8"/>
  <c r="T971" i="8"/>
  <c r="S971" i="8"/>
  <c r="Q1683" i="8"/>
  <c r="T1558" i="8"/>
  <c r="O1558" i="8"/>
  <c r="P1558" i="8"/>
  <c r="R1558" i="8"/>
  <c r="S1558" i="8"/>
  <c r="S1299" i="8"/>
  <c r="T1299" i="8"/>
  <c r="M1109" i="8"/>
  <c r="L1109" i="8"/>
  <c r="N1109" i="8"/>
  <c r="S1487" i="8"/>
  <c r="T1487" i="8"/>
  <c r="M1980" i="8"/>
  <c r="L1980" i="8"/>
  <c r="N1980" i="8"/>
  <c r="R1358" i="8"/>
  <c r="O1358" i="8"/>
  <c r="P1358" i="8"/>
  <c r="Q1358" i="8"/>
  <c r="O503" i="8"/>
  <c r="P503" i="8"/>
  <c r="R503" i="8"/>
  <c r="S503" i="8"/>
  <c r="T503" i="8"/>
  <c r="M226" i="8"/>
  <c r="L226" i="8"/>
  <c r="N226" i="8"/>
  <c r="T1260" i="8"/>
  <c r="S1260" i="8"/>
  <c r="T422" i="8"/>
  <c r="S422" i="8"/>
  <c r="R422" i="8"/>
  <c r="M1954" i="8"/>
  <c r="L1954" i="8"/>
  <c r="N1954" i="8"/>
  <c r="T1607" i="8"/>
  <c r="O1607" i="8"/>
  <c r="P1607" i="8"/>
  <c r="R1607" i="8"/>
  <c r="S1607" i="8"/>
  <c r="Q1257" i="8"/>
  <c r="R1150" i="8"/>
  <c r="O1150" i="8"/>
  <c r="P1150" i="8"/>
  <c r="Q1150" i="8"/>
  <c r="Q754" i="8"/>
  <c r="O52" i="8"/>
  <c r="P52" i="8"/>
  <c r="Q52" i="8"/>
  <c r="T1046" i="8"/>
  <c r="O1046" i="8"/>
  <c r="P1046" i="8"/>
  <c r="R1046" i="8"/>
  <c r="S1046" i="8"/>
  <c r="O732" i="8"/>
  <c r="P732" i="8"/>
  <c r="R732" i="8"/>
  <c r="S732" i="8"/>
  <c r="T732" i="8"/>
  <c r="M1209" i="8"/>
  <c r="L1209" i="8"/>
  <c r="N1209" i="8"/>
  <c r="R1923" i="8"/>
  <c r="O1923" i="8"/>
  <c r="P1923" i="8"/>
  <c r="Q1923" i="8"/>
  <c r="R1832" i="8"/>
  <c r="O1832" i="8"/>
  <c r="P1832" i="8"/>
  <c r="Q1832" i="8"/>
  <c r="M1101" i="8"/>
  <c r="L1101" i="8"/>
  <c r="N1101" i="8"/>
  <c r="Q966" i="8"/>
  <c r="Q1968" i="8"/>
  <c r="M1489" i="8"/>
  <c r="L1489" i="8"/>
  <c r="N1489" i="8"/>
  <c r="M1469" i="8"/>
  <c r="L1469" i="8"/>
  <c r="N1469" i="8"/>
  <c r="R705" i="8"/>
  <c r="O705" i="8"/>
  <c r="P705" i="8"/>
  <c r="Q705" i="8"/>
  <c r="M841" i="8"/>
  <c r="L841" i="8"/>
  <c r="N841" i="8"/>
  <c r="R318" i="8"/>
  <c r="S318" i="8"/>
  <c r="T318" i="8"/>
  <c r="O1927" i="8"/>
  <c r="P1927" i="8"/>
  <c r="R1927" i="8"/>
  <c r="S1927" i="8"/>
  <c r="T1927" i="8"/>
  <c r="Q83" i="8"/>
  <c r="M1994" i="8"/>
  <c r="L1994" i="8"/>
  <c r="N1994" i="8"/>
  <c r="T1554" i="8"/>
  <c r="S1554" i="8"/>
  <c r="M815" i="8"/>
  <c r="L815" i="8"/>
  <c r="N815" i="8"/>
  <c r="M541" i="8"/>
  <c r="L541" i="8"/>
  <c r="N541" i="8"/>
  <c r="Q1043" i="8"/>
  <c r="O1174" i="8"/>
  <c r="P1174" i="8"/>
  <c r="R1174" i="8"/>
  <c r="S1174" i="8"/>
  <c r="T1174" i="8"/>
  <c r="R520" i="8"/>
  <c r="S520" i="8"/>
  <c r="T520" i="8"/>
  <c r="S1868" i="8"/>
  <c r="T1868" i="8"/>
  <c r="Q326" i="8"/>
  <c r="R1586" i="8"/>
  <c r="O1586" i="8"/>
  <c r="P1586" i="8"/>
  <c r="Q1586" i="8"/>
  <c r="M1210" i="8"/>
  <c r="L1210" i="8"/>
  <c r="N1210" i="8"/>
  <c r="S1250" i="8"/>
  <c r="T1250" i="8"/>
  <c r="O380" i="8"/>
  <c r="P380" i="8"/>
  <c r="R380" i="8"/>
  <c r="S380" i="8"/>
  <c r="T380" i="8"/>
  <c r="O1008" i="8"/>
  <c r="P1008" i="8"/>
  <c r="R1008" i="8"/>
  <c r="S1008" i="8"/>
  <c r="T1008" i="8"/>
  <c r="S1120" i="8"/>
  <c r="T1120" i="8"/>
  <c r="O390" i="8"/>
  <c r="P390" i="8"/>
  <c r="R390" i="8"/>
  <c r="S390" i="8"/>
  <c r="T390" i="8"/>
  <c r="Q566" i="8"/>
  <c r="R1112" i="8"/>
  <c r="O1112" i="8"/>
  <c r="P1112" i="8"/>
  <c r="Q1112" i="8"/>
  <c r="S1814" i="8"/>
  <c r="T1814" i="8"/>
  <c r="R1162" i="8"/>
  <c r="O1162" i="8"/>
  <c r="P1162" i="8"/>
  <c r="Q1162" i="8"/>
  <c r="O719" i="8"/>
  <c r="P719" i="8"/>
  <c r="R719" i="8"/>
  <c r="S719" i="8"/>
  <c r="T719" i="8"/>
  <c r="R753" i="8"/>
  <c r="O753" i="8"/>
  <c r="P753" i="8"/>
  <c r="Q753" i="8"/>
  <c r="T888" i="8"/>
  <c r="O888" i="8"/>
  <c r="P888" i="8"/>
  <c r="R888" i="8"/>
  <c r="S888" i="8"/>
  <c r="R1275" i="8"/>
  <c r="O1275" i="8"/>
  <c r="P1275" i="8"/>
  <c r="Q1275" i="8"/>
  <c r="Q1785" i="8"/>
  <c r="M347" i="8"/>
  <c r="L347" i="8"/>
  <c r="N347" i="8"/>
  <c r="O141" i="8"/>
  <c r="P141" i="8"/>
  <c r="R141" i="8"/>
  <c r="S141" i="8"/>
  <c r="T141" i="8"/>
  <c r="T1153" i="8"/>
  <c r="O1153" i="8"/>
  <c r="P1153" i="8"/>
  <c r="R1153" i="8"/>
  <c r="S1153" i="8"/>
  <c r="M1234" i="8"/>
  <c r="L1234" i="8"/>
  <c r="N1234" i="8"/>
  <c r="R1119" i="8"/>
  <c r="O1119" i="8"/>
  <c r="P1119" i="8"/>
  <c r="Q1119" i="8"/>
  <c r="R538" i="8"/>
  <c r="O538" i="8"/>
  <c r="P538" i="8"/>
  <c r="Q538" i="8"/>
  <c r="M392" i="8"/>
  <c r="L392" i="8"/>
  <c r="N392" i="8"/>
  <c r="M1284" i="8"/>
  <c r="L1284" i="8"/>
  <c r="N1284" i="8"/>
  <c r="R844" i="8"/>
  <c r="O844" i="8"/>
  <c r="P844" i="8"/>
  <c r="Q844" i="8"/>
  <c r="R1006" i="8"/>
  <c r="O1006" i="8"/>
  <c r="P1006" i="8"/>
  <c r="Q1006" i="8"/>
  <c r="Q1455" i="8"/>
  <c r="M899" i="8"/>
  <c r="L899" i="8"/>
  <c r="N899" i="8"/>
  <c r="M1785" i="8"/>
  <c r="L1785" i="8"/>
  <c r="N1785" i="8"/>
  <c r="T1231" i="8"/>
  <c r="S1231" i="8"/>
  <c r="T284" i="8"/>
  <c r="S284" i="8"/>
  <c r="O284" i="8"/>
  <c r="P284" i="8"/>
  <c r="R284" i="8"/>
  <c r="R356" i="8"/>
  <c r="O356" i="8"/>
  <c r="P356" i="8"/>
  <c r="Q356" i="8"/>
  <c r="M879" i="8"/>
  <c r="L879" i="8"/>
  <c r="N879" i="8"/>
  <c r="M1061" i="8"/>
  <c r="L1061" i="8"/>
  <c r="N1061" i="8"/>
  <c r="S196" i="8"/>
  <c r="T196" i="8"/>
  <c r="Q1901" i="8"/>
  <c r="O645" i="8"/>
  <c r="P645" i="8"/>
  <c r="R645" i="8"/>
  <c r="S645" i="8"/>
  <c r="T645" i="8"/>
  <c r="M618" i="8"/>
  <c r="L618" i="8"/>
  <c r="N618" i="8"/>
  <c r="Q1256" i="8"/>
  <c r="R1378" i="8"/>
  <c r="O1378" i="8"/>
  <c r="P1378" i="8"/>
  <c r="Q1378" i="8"/>
  <c r="S1457" i="8"/>
  <c r="T1457" i="8"/>
  <c r="T903" i="8"/>
  <c r="S903" i="8"/>
  <c r="S1115" i="8"/>
  <c r="T1115" i="8"/>
  <c r="R847" i="8"/>
  <c r="O847" i="8"/>
  <c r="P847" i="8"/>
  <c r="Q847" i="8"/>
  <c r="O1588" i="8"/>
  <c r="P1588" i="8"/>
  <c r="R1588" i="8"/>
  <c r="S1588" i="8"/>
  <c r="T1588" i="8"/>
  <c r="Q828" i="8"/>
  <c r="R1096" i="8"/>
  <c r="O1096" i="8"/>
  <c r="P1096" i="8"/>
  <c r="Q1096" i="8"/>
  <c r="R1306" i="8"/>
  <c r="O1306" i="8"/>
  <c r="P1306" i="8"/>
  <c r="Q1306" i="8"/>
  <c r="R1786" i="8"/>
  <c r="O1786" i="8"/>
  <c r="P1786" i="8"/>
  <c r="Q1786" i="8"/>
  <c r="T1254" i="8"/>
  <c r="S1254" i="8"/>
  <c r="S1381" i="8"/>
  <c r="T1381" i="8"/>
  <c r="T1645" i="8"/>
  <c r="S1645" i="8"/>
  <c r="T1555" i="8"/>
  <c r="S1555" i="8"/>
  <c r="Q1468" i="8"/>
  <c r="T1472" i="8"/>
  <c r="O1472" i="8"/>
  <c r="P1472" i="8"/>
  <c r="R1472" i="8"/>
  <c r="S1472" i="8"/>
  <c r="S1575" i="8"/>
  <c r="T1575" i="8"/>
  <c r="R1805" i="8"/>
  <c r="O1805" i="8"/>
  <c r="P1805" i="8"/>
  <c r="Q1805" i="8"/>
  <c r="O46" i="8"/>
  <c r="P46" i="8"/>
  <c r="R46" i="8"/>
  <c r="S46" i="8"/>
  <c r="T46" i="8"/>
  <c r="T1503" i="8"/>
  <c r="O1503" i="8"/>
  <c r="P1503" i="8"/>
  <c r="R1503" i="8"/>
  <c r="S1503" i="8"/>
  <c r="R712" i="8"/>
  <c r="O712" i="8"/>
  <c r="P712" i="8"/>
  <c r="Q712" i="8"/>
  <c r="S915" i="8"/>
  <c r="T915" i="8"/>
  <c r="O1490" i="8"/>
  <c r="P1490" i="8"/>
  <c r="R1490" i="8"/>
  <c r="S1490" i="8"/>
  <c r="T1490" i="8"/>
  <c r="T1082" i="8"/>
  <c r="O1082" i="8"/>
  <c r="P1082" i="8"/>
  <c r="R1082" i="8"/>
  <c r="S1082" i="8"/>
  <c r="O1769" i="8"/>
  <c r="P1769" i="8"/>
  <c r="R1769" i="8"/>
  <c r="S1769" i="8"/>
  <c r="T1769" i="8"/>
  <c r="T1617" i="8"/>
  <c r="S1617" i="8"/>
  <c r="M752" i="8"/>
  <c r="L752" i="8"/>
  <c r="N752" i="8"/>
  <c r="Q1341" i="8"/>
  <c r="T867" i="8"/>
  <c r="O867" i="8"/>
  <c r="P867" i="8"/>
  <c r="R867" i="8"/>
  <c r="S867" i="8"/>
  <c r="T1122" i="8"/>
  <c r="S1122" i="8"/>
  <c r="N1159" i="8"/>
  <c r="L1159" i="8"/>
  <c r="M1159" i="8"/>
  <c r="T1937" i="8"/>
  <c r="S1937" i="8"/>
  <c r="M1348" i="8"/>
  <c r="L1348" i="8"/>
  <c r="N1348" i="8"/>
  <c r="O418" i="8"/>
  <c r="P418" i="8"/>
  <c r="Q418" i="8"/>
  <c r="T1936" i="8"/>
  <c r="S1936" i="8"/>
  <c r="Q1021" i="8"/>
  <c r="T1794" i="8"/>
  <c r="S1794" i="8"/>
  <c r="O1332" i="8"/>
  <c r="P1332" i="8"/>
  <c r="R1332" i="8"/>
  <c r="S1332" i="8"/>
  <c r="T1332" i="8"/>
  <c r="R1364" i="8"/>
  <c r="O1364" i="8"/>
  <c r="P1364" i="8"/>
  <c r="Q1364" i="8"/>
  <c r="R1311" i="8"/>
  <c r="O1311" i="8"/>
  <c r="P1311" i="8"/>
  <c r="Q1311" i="8"/>
  <c r="R1246" i="8"/>
  <c r="O1246" i="8"/>
  <c r="P1246" i="8"/>
  <c r="Q1246" i="8"/>
  <c r="O1759" i="8"/>
  <c r="P1759" i="8"/>
  <c r="R1759" i="8"/>
  <c r="S1759" i="8"/>
  <c r="T1759" i="8"/>
  <c r="R1485" i="8"/>
  <c r="O1485" i="8"/>
  <c r="P1485" i="8"/>
  <c r="Q1485" i="8"/>
  <c r="M1490" i="8"/>
  <c r="L1490" i="8"/>
  <c r="N1490" i="8"/>
  <c r="O1820" i="8"/>
  <c r="P1820" i="8"/>
  <c r="R1820" i="8"/>
  <c r="S1820" i="8"/>
  <c r="T1820" i="8"/>
  <c r="T1659" i="8"/>
  <c r="S1659" i="8"/>
  <c r="T714" i="8"/>
  <c r="S714" i="8"/>
  <c r="O1315" i="8"/>
  <c r="P1315" i="8"/>
  <c r="R1315" i="8"/>
  <c r="S1315" i="8"/>
  <c r="T1315" i="8"/>
  <c r="R45" i="8"/>
  <c r="S45" i="8"/>
  <c r="T45" i="8"/>
  <c r="M799" i="8"/>
  <c r="L799" i="8"/>
  <c r="N799" i="8"/>
  <c r="S1058" i="8"/>
  <c r="T1058" i="8"/>
  <c r="R810" i="8"/>
  <c r="O810" i="8"/>
  <c r="P810" i="8"/>
  <c r="Q810" i="8"/>
  <c r="O1610" i="8"/>
  <c r="P1610" i="8"/>
  <c r="R1610" i="8"/>
  <c r="S1610" i="8"/>
  <c r="T1610" i="8"/>
  <c r="T1942" i="8"/>
  <c r="S1942" i="8"/>
  <c r="M748" i="8"/>
  <c r="L748" i="8"/>
  <c r="N748" i="8"/>
  <c r="Q341" i="8"/>
  <c r="S1642" i="8"/>
  <c r="T1642" i="8"/>
  <c r="S988" i="8"/>
  <c r="T988" i="8"/>
  <c r="R1753" i="8"/>
  <c r="O1753" i="8"/>
  <c r="P1753" i="8"/>
  <c r="Q1753" i="8"/>
  <c r="M960" i="8"/>
  <c r="L960" i="8"/>
  <c r="N960" i="8"/>
  <c r="M1791" i="8"/>
  <c r="L1791" i="8"/>
  <c r="N1791" i="8"/>
  <c r="S1874" i="8"/>
  <c r="T1874" i="8"/>
  <c r="M1499" i="8"/>
  <c r="L1499" i="8"/>
  <c r="N1499" i="8"/>
  <c r="O788" i="8"/>
  <c r="P788" i="8"/>
  <c r="R788" i="8"/>
  <c r="S788" i="8"/>
  <c r="T788" i="8"/>
  <c r="T1648" i="8"/>
  <c r="O1648" i="8"/>
  <c r="P1648" i="8"/>
  <c r="R1648" i="8"/>
  <c r="S1648" i="8"/>
  <c r="O1870" i="8"/>
  <c r="P1870" i="8"/>
  <c r="R1870" i="8"/>
  <c r="S1870" i="8"/>
  <c r="T1870" i="8"/>
  <c r="T1570" i="8"/>
  <c r="O1570" i="8"/>
  <c r="P1570" i="8"/>
  <c r="R1570" i="8"/>
  <c r="S1570" i="8"/>
  <c r="M1011" i="8"/>
  <c r="L1011" i="8"/>
  <c r="N1011" i="8"/>
  <c r="Q958" i="8"/>
  <c r="R1245" i="8"/>
  <c r="O1245" i="8"/>
  <c r="P1245" i="8"/>
  <c r="Q1245" i="8"/>
  <c r="Q855" i="8"/>
  <c r="Q1247" i="8"/>
  <c r="O1626" i="8"/>
  <c r="P1626" i="8"/>
  <c r="R1626" i="8"/>
  <c r="S1626" i="8"/>
  <c r="T1626" i="8"/>
  <c r="S933" i="8"/>
  <c r="T933" i="8"/>
  <c r="O1371" i="8"/>
  <c r="P1371" i="8"/>
  <c r="R1371" i="8"/>
  <c r="S1371" i="8"/>
  <c r="T1371" i="8"/>
  <c r="M1097" i="8"/>
  <c r="L1097" i="8"/>
  <c r="N1097" i="8"/>
  <c r="M1510" i="8"/>
  <c r="L1510" i="8"/>
  <c r="N1510" i="8"/>
  <c r="R1975" i="8"/>
  <c r="O1975" i="8"/>
  <c r="P1975" i="8"/>
  <c r="Q1975" i="8"/>
  <c r="Q606" i="8"/>
  <c r="S826" i="8"/>
  <c r="T826" i="8"/>
  <c r="R1553" i="8"/>
  <c r="O1553" i="8"/>
  <c r="P1553" i="8"/>
  <c r="Q1553" i="8"/>
  <c r="R1299" i="8"/>
  <c r="O1299" i="8"/>
  <c r="P1299" i="8"/>
  <c r="Q1299" i="8"/>
  <c r="R1738" i="8"/>
  <c r="O1738" i="8"/>
  <c r="P1738" i="8"/>
  <c r="Q1738" i="8"/>
  <c r="Q899" i="8"/>
  <c r="M1443" i="8"/>
  <c r="L1443" i="8"/>
  <c r="N1443" i="8"/>
  <c r="T1228" i="8"/>
  <c r="O1228" i="8"/>
  <c r="P1228" i="8"/>
  <c r="R1228" i="8"/>
  <c r="S1228" i="8"/>
  <c r="Q1351" i="8"/>
  <c r="R793" i="8"/>
  <c r="O793" i="8"/>
  <c r="P793" i="8"/>
  <c r="Q793" i="8"/>
  <c r="O326" i="8"/>
  <c r="P326" i="8"/>
  <c r="R326" i="8"/>
  <c r="S326" i="8"/>
  <c r="T326" i="8"/>
  <c r="Q1205" i="8"/>
  <c r="T1215" i="8"/>
  <c r="S1215" i="8"/>
  <c r="Q1334" i="8"/>
  <c r="Q1458" i="8"/>
  <c r="R1197" i="8"/>
  <c r="O1197" i="8"/>
  <c r="P1197" i="8"/>
  <c r="Q1197" i="8"/>
  <c r="O1355" i="8"/>
  <c r="P1355" i="8"/>
  <c r="R1355" i="8"/>
  <c r="S1355" i="8"/>
  <c r="T1355" i="8"/>
  <c r="S1953" i="8"/>
  <c r="T1953" i="8"/>
  <c r="T803" i="8"/>
  <c r="O803" i="8"/>
  <c r="P803" i="8"/>
  <c r="R803" i="8"/>
  <c r="S803" i="8"/>
  <c r="M518" i="8"/>
  <c r="L518" i="8"/>
  <c r="N518" i="8"/>
  <c r="M1686" i="8"/>
  <c r="L1686" i="8"/>
  <c r="N1686" i="8"/>
  <c r="O674" i="8"/>
  <c r="P674" i="8"/>
  <c r="R674" i="8"/>
  <c r="S674" i="8"/>
  <c r="T674" i="8"/>
  <c r="S897" i="8"/>
  <c r="T897" i="8"/>
  <c r="R909" i="8"/>
  <c r="O909" i="8"/>
  <c r="P909" i="8"/>
  <c r="Q909" i="8"/>
  <c r="O1862" i="8"/>
  <c r="P1862" i="8"/>
  <c r="R1862" i="8"/>
  <c r="S1862" i="8"/>
  <c r="T1862" i="8"/>
  <c r="R1549" i="8"/>
  <c r="O1549" i="8"/>
  <c r="P1549" i="8"/>
  <c r="Q1549" i="8"/>
  <c r="T629" i="8"/>
  <c r="O629" i="8"/>
  <c r="P629" i="8"/>
  <c r="R629" i="8"/>
  <c r="S629" i="8"/>
  <c r="O1885" i="8"/>
  <c r="P1885" i="8"/>
  <c r="R1885" i="8"/>
  <c r="S1885" i="8"/>
  <c r="T1885" i="8"/>
  <c r="T795" i="8"/>
  <c r="S795" i="8"/>
  <c r="R1661" i="8"/>
  <c r="O1661" i="8"/>
  <c r="P1661" i="8"/>
  <c r="Q1661" i="8"/>
  <c r="S1383" i="8"/>
  <c r="T1383" i="8"/>
  <c r="M1032" i="8"/>
  <c r="L1032" i="8"/>
  <c r="N1032" i="8"/>
  <c r="R683" i="8"/>
  <c r="O683" i="8"/>
  <c r="P683" i="8"/>
  <c r="Q683" i="8"/>
  <c r="R1497" i="8"/>
  <c r="O1497" i="8"/>
  <c r="P1497" i="8"/>
  <c r="Q1497" i="8"/>
  <c r="M623" i="8"/>
  <c r="L623" i="8"/>
  <c r="N623" i="8"/>
  <c r="Q952" i="8"/>
  <c r="O464" i="8"/>
  <c r="P464" i="8"/>
  <c r="R464" i="8"/>
  <c r="S464" i="8"/>
  <c r="T464" i="8"/>
  <c r="M1340" i="8"/>
  <c r="L1340" i="8"/>
  <c r="N1340" i="8"/>
  <c r="O1448" i="8"/>
  <c r="P1448" i="8"/>
  <c r="R1448" i="8"/>
  <c r="S1448" i="8"/>
  <c r="T1448" i="8"/>
  <c r="T1037" i="8"/>
  <c r="O1037" i="8"/>
  <c r="P1037" i="8"/>
  <c r="R1037" i="8"/>
  <c r="S1037" i="8"/>
  <c r="R1002" i="8"/>
  <c r="O1002" i="8"/>
  <c r="P1002" i="8"/>
  <c r="Q1002" i="8"/>
  <c r="Q1029" i="8"/>
  <c r="M1685" i="8"/>
  <c r="L1685" i="8"/>
  <c r="N1685" i="8"/>
  <c r="S1102" i="8"/>
  <c r="T1102" i="8"/>
  <c r="Q937" i="8"/>
  <c r="O576" i="8"/>
  <c r="P576" i="8"/>
  <c r="R576" i="8"/>
  <c r="S576" i="8"/>
  <c r="T576" i="8"/>
  <c r="O1851" i="8"/>
  <c r="P1851" i="8"/>
  <c r="R1851" i="8"/>
  <c r="S1851" i="8"/>
  <c r="T1851" i="8"/>
  <c r="R627" i="8"/>
  <c r="O627" i="8"/>
  <c r="P627" i="8"/>
  <c r="Q627" i="8"/>
  <c r="Q1191" i="8"/>
  <c r="O1654" i="8"/>
  <c r="P1654" i="8"/>
  <c r="R1654" i="8"/>
  <c r="S1654" i="8"/>
  <c r="T1654" i="8"/>
  <c r="M1597" i="8"/>
  <c r="L1597" i="8"/>
  <c r="N1597" i="8"/>
  <c r="S695" i="8"/>
  <c r="T695" i="8"/>
  <c r="R1482" i="8"/>
  <c r="O1482" i="8"/>
  <c r="P1482" i="8"/>
  <c r="Q1482" i="8"/>
  <c r="T759" i="8"/>
  <c r="S759" i="8"/>
  <c r="N279" i="8"/>
  <c r="L279" i="8"/>
  <c r="M279" i="8"/>
  <c r="R1215" i="8"/>
  <c r="O1215" i="8"/>
  <c r="P1215" i="8"/>
  <c r="Q1215" i="8"/>
  <c r="M999" i="8"/>
  <c r="L999" i="8"/>
  <c r="N999" i="8"/>
  <c r="R678" i="8"/>
  <c r="O678" i="8"/>
  <c r="P678" i="8"/>
  <c r="Q678" i="8"/>
  <c r="T1329" i="8"/>
  <c r="S1329" i="8"/>
  <c r="T1848" i="8"/>
  <c r="S1848" i="8"/>
  <c r="M1219" i="8"/>
  <c r="L1219" i="8"/>
  <c r="N1219" i="8"/>
  <c r="R37" i="8"/>
  <c r="S37" i="8"/>
  <c r="T37" i="8"/>
  <c r="T1750" i="8"/>
  <c r="S1750" i="8"/>
  <c r="M1812" i="8"/>
  <c r="L1812" i="8"/>
  <c r="N1812" i="8"/>
  <c r="R1886" i="8"/>
  <c r="O1886" i="8"/>
  <c r="P1886" i="8"/>
  <c r="Q1886" i="8"/>
  <c r="O1149" i="8"/>
  <c r="P1149" i="8"/>
  <c r="R1149" i="8"/>
  <c r="S1149" i="8"/>
  <c r="T1149" i="8"/>
  <c r="S1050" i="8"/>
  <c r="T1050" i="8"/>
  <c r="R1575" i="8"/>
  <c r="O1575" i="8"/>
  <c r="P1575" i="8"/>
  <c r="Q1575" i="8"/>
  <c r="O21" i="8"/>
  <c r="P21" i="8"/>
  <c r="Q21" i="8"/>
  <c r="O1926" i="8"/>
  <c r="P1926" i="8"/>
  <c r="R1926" i="8"/>
  <c r="S1926" i="8"/>
  <c r="T1926" i="8"/>
  <c r="T1276" i="8"/>
  <c r="O1276" i="8"/>
  <c r="P1276" i="8"/>
  <c r="R1276" i="8"/>
  <c r="S1276" i="8"/>
  <c r="O1894" i="8"/>
  <c r="P1894" i="8"/>
  <c r="R1894" i="8"/>
  <c r="S1894" i="8"/>
  <c r="T1894" i="8"/>
  <c r="S1548" i="8"/>
  <c r="T1548" i="8"/>
  <c r="T1833" i="8"/>
  <c r="O1833" i="8"/>
  <c r="P1833" i="8"/>
  <c r="R1833" i="8"/>
  <c r="S1833" i="8"/>
  <c r="M746" i="8"/>
  <c r="L746" i="8"/>
  <c r="N746" i="8"/>
  <c r="T806" i="8"/>
  <c r="O806" i="8"/>
  <c r="P806" i="8"/>
  <c r="R806" i="8"/>
  <c r="S806" i="8"/>
  <c r="M1876" i="8"/>
  <c r="L1876" i="8"/>
  <c r="N1876" i="8"/>
  <c r="R1432" i="8"/>
  <c r="O1432" i="8"/>
  <c r="P1432" i="8"/>
  <c r="Q1432" i="8"/>
  <c r="R1463" i="8"/>
  <c r="O1463" i="8"/>
  <c r="P1463" i="8"/>
  <c r="Q1463" i="8"/>
  <c r="M640" i="8"/>
  <c r="L640" i="8"/>
  <c r="N640" i="8"/>
  <c r="T1207" i="8"/>
  <c r="O1207" i="8"/>
  <c r="P1207" i="8"/>
  <c r="R1207" i="8"/>
  <c r="S1207" i="8"/>
  <c r="M701" i="8"/>
  <c r="L701" i="8"/>
  <c r="N701" i="8"/>
  <c r="M228" i="8"/>
  <c r="L228" i="8"/>
  <c r="N228" i="8"/>
  <c r="O999" i="8"/>
  <c r="P999" i="8"/>
  <c r="R999" i="8"/>
  <c r="S999" i="8"/>
  <c r="T999" i="8"/>
  <c r="M1794" i="8"/>
  <c r="L1794" i="8"/>
  <c r="N1794" i="8"/>
  <c r="Q1013" i="8"/>
  <c r="O1289" i="8"/>
  <c r="P1289" i="8"/>
  <c r="R1289" i="8"/>
  <c r="S1289" i="8"/>
  <c r="T1289" i="8"/>
  <c r="R1750" i="8"/>
  <c r="O1750" i="8"/>
  <c r="P1750" i="8"/>
  <c r="Q1750" i="8"/>
  <c r="R620" i="8"/>
  <c r="O620" i="8"/>
  <c r="P620" i="8"/>
  <c r="Q620" i="8"/>
  <c r="O324" i="8"/>
  <c r="P324" i="8"/>
  <c r="R324" i="8"/>
  <c r="S324" i="8"/>
  <c r="T324" i="8"/>
  <c r="R769" i="8"/>
  <c r="O769" i="8"/>
  <c r="P769" i="8"/>
  <c r="Q769" i="8"/>
  <c r="S1093" i="8"/>
  <c r="T1093" i="8"/>
  <c r="R1377" i="8"/>
  <c r="O1377" i="8"/>
  <c r="P1377" i="8"/>
  <c r="Q1377" i="8"/>
  <c r="M1108" i="8"/>
  <c r="L1108" i="8"/>
  <c r="N1108" i="8"/>
  <c r="T445" i="8"/>
  <c r="S445" i="8"/>
  <c r="R445" i="8"/>
  <c r="R695" i="8"/>
  <c r="O695" i="8"/>
  <c r="P695" i="8"/>
  <c r="Q695" i="8"/>
  <c r="T963" i="8"/>
  <c r="S963" i="8"/>
  <c r="T1538" i="8"/>
  <c r="S1538" i="8"/>
  <c r="R1081" i="8"/>
  <c r="O1081" i="8"/>
  <c r="P1081" i="8"/>
  <c r="Q1081" i="8"/>
  <c r="T1116" i="8"/>
  <c r="S1116" i="8"/>
  <c r="S1781" i="8"/>
  <c r="T1781" i="8"/>
  <c r="M737" i="8"/>
  <c r="L737" i="8"/>
  <c r="N737" i="8"/>
  <c r="M1965" i="8"/>
  <c r="L1965" i="8"/>
  <c r="N1965" i="8"/>
  <c r="M866" i="8"/>
  <c r="L866" i="8"/>
  <c r="N866" i="8"/>
  <c r="S959" i="8"/>
  <c r="T959" i="8"/>
  <c r="T1484" i="8"/>
  <c r="S1484" i="8"/>
  <c r="T1070" i="8"/>
  <c r="O1070" i="8"/>
  <c r="P1070" i="8"/>
  <c r="R1070" i="8"/>
  <c r="S1070" i="8"/>
  <c r="O989" i="8"/>
  <c r="P989" i="8"/>
  <c r="R989" i="8"/>
  <c r="S989" i="8"/>
  <c r="T989" i="8"/>
  <c r="M1362" i="8"/>
  <c r="L1362" i="8"/>
  <c r="N1362" i="8"/>
  <c r="M1441" i="8"/>
  <c r="L1441" i="8"/>
  <c r="N1441" i="8"/>
  <c r="M856" i="8"/>
  <c r="L856" i="8"/>
  <c r="N856" i="8"/>
  <c r="O651" i="8"/>
  <c r="P651" i="8"/>
  <c r="R651" i="8"/>
  <c r="S651" i="8"/>
  <c r="T651" i="8"/>
  <c r="S1713" i="8"/>
  <c r="T1713" i="8"/>
  <c r="M1242" i="8"/>
  <c r="L1242" i="8"/>
  <c r="N1242" i="8"/>
  <c r="T1441" i="8"/>
  <c r="S1441" i="8"/>
  <c r="M659" i="8"/>
  <c r="L659" i="8"/>
  <c r="N659" i="8"/>
  <c r="T1959" i="8"/>
  <c r="S1959" i="8"/>
  <c r="O495" i="8"/>
  <c r="P495" i="8"/>
  <c r="Q495" i="8"/>
  <c r="S1201" i="8"/>
  <c r="T1201" i="8"/>
  <c r="M1258" i="8"/>
  <c r="L1258" i="8"/>
  <c r="N1258" i="8"/>
  <c r="M1416" i="8"/>
  <c r="L1416" i="8"/>
  <c r="N1416" i="8"/>
  <c r="M1464" i="8"/>
  <c r="L1464" i="8"/>
  <c r="N1464" i="8"/>
  <c r="O520" i="8"/>
  <c r="P520" i="8"/>
  <c r="Q520" i="8"/>
  <c r="O1541" i="8"/>
  <c r="P1541" i="8"/>
  <c r="R1541" i="8"/>
  <c r="S1541" i="8"/>
  <c r="T1541" i="8"/>
  <c r="R1699" i="8"/>
  <c r="O1699" i="8"/>
  <c r="P1699" i="8"/>
  <c r="Q1699" i="8"/>
  <c r="Q694" i="8"/>
  <c r="S1349" i="8"/>
  <c r="T1349" i="8"/>
  <c r="M1152" i="8"/>
  <c r="L1152" i="8"/>
  <c r="N1152" i="8"/>
  <c r="O1824" i="8"/>
  <c r="P1824" i="8"/>
  <c r="R1824" i="8"/>
  <c r="S1824" i="8"/>
  <c r="T1824" i="8"/>
  <c r="O626" i="8"/>
  <c r="P626" i="8"/>
  <c r="R626" i="8"/>
  <c r="S626" i="8"/>
  <c r="T626" i="8"/>
  <c r="R1659" i="8"/>
  <c r="O1659" i="8"/>
  <c r="P1659" i="8"/>
  <c r="Q1659" i="8"/>
  <c r="R883" i="8"/>
  <c r="O883" i="8"/>
  <c r="P883" i="8"/>
  <c r="Q883" i="8"/>
  <c r="R1471" i="8"/>
  <c r="O1471" i="8"/>
  <c r="P1471" i="8"/>
  <c r="Q1471" i="8"/>
  <c r="T1505" i="8"/>
  <c r="S1505" i="8"/>
  <c r="Q1773" i="8"/>
  <c r="O462" i="8"/>
  <c r="P462" i="8"/>
  <c r="Q462" i="8"/>
  <c r="R1462" i="8"/>
  <c r="O1462" i="8"/>
  <c r="P1462" i="8"/>
  <c r="Q1462" i="8"/>
  <c r="R918" i="8"/>
  <c r="O918" i="8"/>
  <c r="P918" i="8"/>
  <c r="Q918" i="8"/>
  <c r="Q1734" i="8"/>
  <c r="R1231" i="8"/>
  <c r="O1231" i="8"/>
  <c r="P1231" i="8"/>
  <c r="Q1231" i="8"/>
  <c r="Q846" i="8"/>
  <c r="M1978" i="8"/>
  <c r="L1978" i="8"/>
  <c r="N1978" i="8"/>
  <c r="M684" i="8"/>
  <c r="L684" i="8"/>
  <c r="N684" i="8"/>
  <c r="O1585" i="8"/>
  <c r="P1585" i="8"/>
  <c r="R1585" i="8"/>
  <c r="S1585" i="8"/>
  <c r="T1585" i="8"/>
  <c r="R1251" i="8"/>
  <c r="O1251" i="8"/>
  <c r="P1251" i="8"/>
  <c r="Q1251" i="8"/>
  <c r="S1535" i="8"/>
  <c r="T1535" i="8"/>
  <c r="T540" i="8"/>
  <c r="S540" i="8"/>
  <c r="R540" i="8"/>
  <c r="O1513" i="8"/>
  <c r="P1513" i="8"/>
  <c r="R1513" i="8"/>
  <c r="S1513" i="8"/>
  <c r="T1513" i="8"/>
  <c r="S951" i="8"/>
  <c r="T951" i="8"/>
  <c r="O348" i="8"/>
  <c r="P348" i="8"/>
  <c r="R348" i="8"/>
  <c r="S348" i="8"/>
  <c r="T348" i="8"/>
  <c r="O828" i="8"/>
  <c r="P828" i="8"/>
  <c r="R828" i="8"/>
  <c r="S828" i="8"/>
  <c r="T828" i="8"/>
  <c r="S1413" i="8"/>
  <c r="T1413" i="8"/>
  <c r="M802" i="8"/>
  <c r="L802" i="8"/>
  <c r="N802" i="8"/>
  <c r="T1399" i="8"/>
  <c r="S1399" i="8"/>
  <c r="Q1193" i="8"/>
  <c r="Q1954" i="8"/>
  <c r="R404" i="8"/>
  <c r="S404" i="8"/>
  <c r="T404" i="8"/>
  <c r="R723" i="8"/>
  <c r="O723" i="8"/>
  <c r="P723" i="8"/>
  <c r="Q723" i="8"/>
  <c r="M1860" i="8"/>
  <c r="L1860" i="8"/>
  <c r="N1860" i="8"/>
  <c r="Q1030" i="8"/>
  <c r="M871" i="8"/>
  <c r="L871" i="8"/>
  <c r="N871" i="8"/>
  <c r="M973" i="8"/>
  <c r="L973" i="8"/>
  <c r="N973" i="8"/>
  <c r="R1642" i="8"/>
  <c r="O1642" i="8"/>
  <c r="P1642" i="8"/>
  <c r="Q1642" i="8"/>
  <c r="M1218" i="8"/>
  <c r="L1218" i="8"/>
  <c r="N1218" i="8"/>
  <c r="Q1895" i="8"/>
  <c r="O404" i="8"/>
  <c r="P404" i="8"/>
  <c r="Q404" i="8"/>
  <c r="T391" i="8"/>
  <c r="S391" i="8"/>
  <c r="O391" i="8"/>
  <c r="P391" i="8"/>
  <c r="R391" i="8"/>
  <c r="S1426" i="8"/>
  <c r="T1426" i="8"/>
  <c r="M621" i="8"/>
  <c r="L621" i="8"/>
  <c r="N621" i="8"/>
  <c r="R697" i="8"/>
  <c r="O697" i="8"/>
  <c r="P697" i="8"/>
  <c r="Q697" i="8"/>
  <c r="R512" i="8"/>
  <c r="S512" i="8"/>
  <c r="T512" i="8"/>
  <c r="Q1319" i="8"/>
  <c r="T837" i="8"/>
  <c r="O837" i="8"/>
  <c r="P837" i="8"/>
  <c r="R837" i="8"/>
  <c r="S837" i="8"/>
  <c r="M1961" i="8"/>
  <c r="L1961" i="8"/>
  <c r="N1961" i="8"/>
  <c r="R470" i="8"/>
  <c r="S470" i="8"/>
  <c r="T470" i="8"/>
  <c r="M852" i="8"/>
  <c r="L852" i="8"/>
  <c r="N852" i="8"/>
  <c r="R416" i="8"/>
  <c r="S416" i="8"/>
  <c r="T416" i="8"/>
  <c r="Q1268" i="8"/>
  <c r="S863" i="8"/>
  <c r="T863" i="8"/>
  <c r="M1585" i="8"/>
  <c r="L1585" i="8"/>
  <c r="N1585" i="8"/>
  <c r="R1953" i="8"/>
  <c r="O1953" i="8"/>
  <c r="P1953" i="8"/>
  <c r="Q1953" i="8"/>
  <c r="O1375" i="8"/>
  <c r="P1375" i="8"/>
  <c r="R1375" i="8"/>
  <c r="S1375" i="8"/>
  <c r="T1375" i="8"/>
  <c r="R1793" i="8"/>
  <c r="O1793" i="8"/>
  <c r="P1793" i="8"/>
  <c r="Q1793" i="8"/>
  <c r="M1725" i="8"/>
  <c r="L1725" i="8"/>
  <c r="N1725" i="8"/>
  <c r="O1979" i="8"/>
  <c r="P1979" i="8"/>
  <c r="R1979" i="8"/>
  <c r="S1979" i="8"/>
  <c r="T1979" i="8"/>
  <c r="R164" i="8"/>
  <c r="S164" i="8"/>
  <c r="T164" i="8"/>
  <c r="T1891" i="8"/>
  <c r="S1891" i="8"/>
  <c r="T1710" i="8"/>
  <c r="S1710" i="8"/>
  <c r="M913" i="8"/>
  <c r="L913" i="8"/>
  <c r="N913" i="8"/>
  <c r="R1825" i="8"/>
  <c r="O1825" i="8"/>
  <c r="P1825" i="8"/>
  <c r="Q1825" i="8"/>
  <c r="M521" i="8"/>
  <c r="L521" i="8"/>
  <c r="N521" i="8"/>
  <c r="R1383" i="8"/>
  <c r="O1383" i="8"/>
  <c r="P1383" i="8"/>
  <c r="Q1383" i="8"/>
  <c r="R1305" i="8"/>
  <c r="O1305" i="8"/>
  <c r="P1305" i="8"/>
  <c r="Q1305" i="8"/>
  <c r="Q90" i="8"/>
  <c r="T981" i="8"/>
  <c r="S981" i="8"/>
  <c r="T514" i="8"/>
  <c r="S514" i="8"/>
  <c r="R514" i="8"/>
  <c r="R1367" i="8"/>
  <c r="O1367" i="8"/>
  <c r="P1367" i="8"/>
  <c r="Q1367" i="8"/>
  <c r="Q616" i="8"/>
  <c r="T1139" i="8"/>
  <c r="S1139" i="8"/>
  <c r="S1339" i="8"/>
  <c r="T1339" i="8"/>
  <c r="R915" i="8"/>
  <c r="O915" i="8"/>
  <c r="P915" i="8"/>
  <c r="Q915" i="8"/>
  <c r="R713" i="8"/>
  <c r="O713" i="8"/>
  <c r="P713" i="8"/>
  <c r="Q713" i="8"/>
  <c r="O1178" i="8"/>
  <c r="P1178" i="8"/>
  <c r="R1178" i="8"/>
  <c r="S1178" i="8"/>
  <c r="T1178" i="8"/>
  <c r="M1727" i="8"/>
  <c r="L1727" i="8"/>
  <c r="N1727" i="8"/>
  <c r="S746" i="8"/>
  <c r="T746" i="8"/>
  <c r="Q1020" i="8"/>
  <c r="O358" i="8"/>
  <c r="P358" i="8"/>
  <c r="R358" i="8"/>
  <c r="S358" i="8"/>
  <c r="T358" i="8"/>
  <c r="M1081" i="8"/>
  <c r="L1081" i="8"/>
  <c r="N1081" i="8"/>
  <c r="O662" i="8"/>
  <c r="P662" i="8"/>
  <c r="R662" i="8"/>
  <c r="S662" i="8"/>
  <c r="T662" i="8"/>
  <c r="R630" i="8"/>
  <c r="O630" i="8"/>
  <c r="P630" i="8"/>
  <c r="Q630" i="8"/>
  <c r="R1099" i="8"/>
  <c r="O1099" i="8"/>
  <c r="P1099" i="8"/>
  <c r="Q1099" i="8"/>
  <c r="M1903" i="8"/>
  <c r="L1903" i="8"/>
  <c r="N1903" i="8"/>
  <c r="S1533" i="8"/>
  <c r="T1533" i="8"/>
  <c r="S1118" i="8"/>
  <c r="T1118" i="8"/>
  <c r="R959" i="8"/>
  <c r="O959" i="8"/>
  <c r="P959" i="8"/>
  <c r="Q959" i="8"/>
  <c r="R55" i="8"/>
  <c r="S55" i="8"/>
  <c r="T55" i="8"/>
  <c r="O625" i="8"/>
  <c r="P625" i="8"/>
  <c r="R625" i="8"/>
  <c r="S625" i="8"/>
  <c r="T625" i="8"/>
  <c r="O543" i="8"/>
  <c r="P543" i="8"/>
  <c r="Q543" i="8"/>
  <c r="M1244" i="8"/>
  <c r="L1244" i="8"/>
  <c r="N1244" i="8"/>
  <c r="O1687" i="8"/>
  <c r="P1687" i="8"/>
  <c r="R1687" i="8"/>
  <c r="S1687" i="8"/>
  <c r="T1687" i="8"/>
  <c r="M1367" i="8"/>
  <c r="L1367" i="8"/>
  <c r="N1367" i="8"/>
  <c r="R1770" i="8"/>
  <c r="O1770" i="8"/>
  <c r="P1770" i="8"/>
  <c r="Q1770" i="8"/>
  <c r="R1157" i="8"/>
  <c r="O1157" i="8"/>
  <c r="P1157" i="8"/>
  <c r="Q1157" i="8"/>
  <c r="R1505" i="8"/>
  <c r="O1505" i="8"/>
  <c r="P1505" i="8"/>
  <c r="Q1505" i="8"/>
  <c r="M1447" i="8"/>
  <c r="L1447" i="8"/>
  <c r="N1447" i="8"/>
  <c r="Q497" i="8"/>
  <c r="R1815" i="8"/>
  <c r="O1815" i="8"/>
  <c r="P1815" i="8"/>
  <c r="Q1815" i="8"/>
  <c r="Q1896" i="8"/>
  <c r="O843" i="8"/>
  <c r="P843" i="8"/>
  <c r="R843" i="8"/>
  <c r="S843" i="8"/>
  <c r="T843" i="8"/>
  <c r="M1755" i="8"/>
  <c r="L1755" i="8"/>
  <c r="N1755" i="8"/>
  <c r="Q516" i="8"/>
  <c r="R1955" i="8"/>
  <c r="O1955" i="8"/>
  <c r="P1955" i="8"/>
  <c r="Q1955" i="8"/>
  <c r="R1554" i="8"/>
  <c r="O1554" i="8"/>
  <c r="P1554" i="8"/>
  <c r="Q1554" i="8"/>
  <c r="R1120" i="8"/>
  <c r="O1120" i="8"/>
  <c r="P1120" i="8"/>
  <c r="Q1120" i="8"/>
  <c r="M386" i="8"/>
  <c r="L386" i="8"/>
  <c r="N386" i="8"/>
  <c r="M885" i="8"/>
  <c r="L885" i="8"/>
  <c r="N885" i="8"/>
  <c r="Q1702" i="8"/>
  <c r="R1441" i="8"/>
  <c r="O1441" i="8"/>
  <c r="P1441" i="8"/>
  <c r="Q1441" i="8"/>
  <c r="M543" i="8"/>
  <c r="L543" i="8"/>
  <c r="N543" i="8"/>
  <c r="O704" i="8"/>
  <c r="P704" i="8"/>
  <c r="R704" i="8"/>
  <c r="S704" i="8"/>
  <c r="T704" i="8"/>
  <c r="Q23" i="8"/>
  <c r="R1019" i="8"/>
  <c r="O1019" i="8"/>
  <c r="P1019" i="8"/>
  <c r="Q1019" i="8"/>
  <c r="O332" i="8"/>
  <c r="P332" i="8"/>
  <c r="R332" i="8"/>
  <c r="S332" i="8"/>
  <c r="T332" i="8"/>
  <c r="Q398" i="8"/>
  <c r="S1679" i="8"/>
  <c r="T1679" i="8"/>
  <c r="M1142" i="8"/>
  <c r="L1142" i="8"/>
  <c r="N1142" i="8"/>
  <c r="Q1435" i="8"/>
  <c r="S1678" i="8"/>
  <c r="T1678" i="8"/>
  <c r="O64" i="8"/>
  <c r="P64" i="8"/>
  <c r="R64" i="8"/>
  <c r="S64" i="8"/>
  <c r="T64" i="8"/>
  <c r="R1214" i="8"/>
  <c r="O1214" i="8"/>
  <c r="P1214" i="8"/>
  <c r="Q1214" i="8"/>
  <c r="O974" i="8"/>
  <c r="P974" i="8"/>
  <c r="R974" i="8"/>
  <c r="S974" i="8"/>
  <c r="T974" i="8"/>
  <c r="M853" i="8"/>
  <c r="L853" i="8"/>
  <c r="N853" i="8"/>
  <c r="S839" i="8"/>
  <c r="T839" i="8"/>
  <c r="O546" i="8"/>
  <c r="P546" i="8"/>
  <c r="Q546" i="8"/>
  <c r="M1035" i="8"/>
  <c r="L1035" i="8"/>
  <c r="N1035" i="8"/>
  <c r="O657" i="8"/>
  <c r="P657" i="8"/>
  <c r="R657" i="8"/>
  <c r="S657" i="8"/>
  <c r="T657" i="8"/>
  <c r="Q831" i="8"/>
  <c r="Q582" i="8"/>
  <c r="R795" i="8"/>
  <c r="O795" i="8"/>
  <c r="P795" i="8"/>
  <c r="Q795" i="8"/>
  <c r="O1193" i="8"/>
  <c r="P1193" i="8"/>
  <c r="R1193" i="8"/>
  <c r="S1193" i="8"/>
  <c r="T1193" i="8"/>
  <c r="Q1507" i="8"/>
  <c r="Q1656" i="8"/>
  <c r="Q1072" i="8"/>
  <c r="M1150" i="8"/>
  <c r="L1150" i="8"/>
  <c r="N1150" i="8"/>
  <c r="R1625" i="8"/>
  <c r="O1625" i="8"/>
  <c r="P1625" i="8"/>
  <c r="Q1625" i="8"/>
  <c r="M1631" i="8"/>
  <c r="L1631" i="8"/>
  <c r="N1631" i="8"/>
  <c r="R994" i="8"/>
  <c r="O994" i="8"/>
  <c r="P994" i="8"/>
  <c r="Q994" i="8"/>
  <c r="M1067" i="8"/>
  <c r="L1067" i="8"/>
  <c r="N1067" i="8"/>
  <c r="R1595" i="8"/>
  <c r="O1595" i="8"/>
  <c r="P1595" i="8"/>
  <c r="Q1595" i="8"/>
  <c r="R1018" i="8"/>
  <c r="O1018" i="8"/>
  <c r="P1018" i="8"/>
  <c r="Q1018" i="8"/>
  <c r="S1475" i="8"/>
  <c r="T1475" i="8"/>
  <c r="O1333" i="8"/>
  <c r="P1333" i="8"/>
  <c r="R1333" i="8"/>
  <c r="S1333" i="8"/>
  <c r="T1333" i="8"/>
  <c r="M1322" i="8"/>
  <c r="L1322" i="8"/>
  <c r="N1322" i="8"/>
  <c r="M311" i="8"/>
  <c r="L311" i="8"/>
  <c r="N311" i="8"/>
  <c r="S1627" i="8"/>
  <c r="T1627" i="8"/>
  <c r="M1294" i="8"/>
  <c r="L1294" i="8"/>
  <c r="N1294" i="8"/>
  <c r="O1455" i="8"/>
  <c r="P1455" i="8"/>
  <c r="R1455" i="8"/>
  <c r="S1455" i="8"/>
  <c r="T1455" i="8"/>
  <c r="M1892" i="8"/>
  <c r="L1892" i="8"/>
  <c r="N1892" i="8"/>
  <c r="O1274" i="8"/>
  <c r="P1274" i="8"/>
  <c r="R1274" i="8"/>
  <c r="S1274" i="8"/>
  <c r="T1274" i="8"/>
  <c r="R930" i="8"/>
  <c r="O930" i="8"/>
  <c r="P930" i="8"/>
  <c r="Q930" i="8"/>
  <c r="S1980" i="8"/>
  <c r="T1980" i="8"/>
  <c r="M62" i="8"/>
  <c r="L62" i="8"/>
  <c r="N62" i="8"/>
  <c r="R1888" i="8"/>
  <c r="O1888" i="8"/>
  <c r="P1888" i="8"/>
  <c r="Q1888" i="8"/>
  <c r="O470" i="8"/>
  <c r="P470" i="8"/>
  <c r="Q470" i="8"/>
  <c r="R995" i="8"/>
  <c r="O995" i="8"/>
  <c r="P995" i="8"/>
  <c r="Q995" i="8"/>
  <c r="O1901" i="8"/>
  <c r="P1901" i="8"/>
  <c r="R1901" i="8"/>
  <c r="S1901" i="8"/>
  <c r="T1901" i="8"/>
  <c r="S1202" i="8"/>
  <c r="T1202" i="8"/>
  <c r="S665" i="8"/>
  <c r="T665" i="8"/>
  <c r="O771" i="8"/>
  <c r="P771" i="8"/>
  <c r="R771" i="8"/>
  <c r="S771" i="8"/>
  <c r="T771" i="8"/>
  <c r="M216" i="8"/>
  <c r="L216" i="8"/>
  <c r="N216" i="8"/>
  <c r="M214" i="8"/>
  <c r="L214" i="8"/>
  <c r="N214" i="8"/>
  <c r="Q859" i="8"/>
  <c r="Q842" i="8"/>
  <c r="R1369" i="8"/>
  <c r="O1369" i="8"/>
  <c r="P1369" i="8"/>
  <c r="Q1369" i="8"/>
  <c r="M1648" i="8"/>
  <c r="L1648" i="8"/>
  <c r="N1648" i="8"/>
  <c r="O485" i="8"/>
  <c r="P485" i="8"/>
  <c r="R485" i="8"/>
  <c r="S485" i="8"/>
  <c r="T485" i="8"/>
  <c r="M1843" i="8"/>
  <c r="L1843" i="8"/>
  <c r="N1843" i="8"/>
  <c r="M864" i="8"/>
  <c r="L864" i="8"/>
  <c r="N864" i="8"/>
  <c r="O1977" i="8"/>
  <c r="P1977" i="8"/>
  <c r="R1977" i="8"/>
  <c r="S1977" i="8"/>
  <c r="T1977" i="8"/>
  <c r="S979" i="8"/>
  <c r="T979" i="8"/>
  <c r="S1666" i="8"/>
  <c r="T1666" i="8"/>
  <c r="O179" i="8"/>
  <c r="P179" i="8"/>
  <c r="Q179" i="8"/>
  <c r="Q1138" i="8"/>
  <c r="R1710" i="8"/>
  <c r="O1710" i="8"/>
  <c r="P1710" i="8"/>
  <c r="Q1710" i="8"/>
  <c r="S742" i="8"/>
  <c r="T742" i="8"/>
  <c r="R1181" i="8"/>
  <c r="O1181" i="8"/>
  <c r="P1181" i="8"/>
  <c r="Q1181" i="8"/>
  <c r="O453" i="8"/>
  <c r="P453" i="8"/>
  <c r="R453" i="8"/>
  <c r="S453" i="8"/>
  <c r="T453" i="8"/>
  <c r="Q1525" i="8"/>
  <c r="Q773" i="8"/>
  <c r="S1431" i="8"/>
  <c r="T1431" i="8"/>
  <c r="Q1290" i="8"/>
  <c r="M1842" i="8"/>
  <c r="L1842" i="8"/>
  <c r="N1842" i="8"/>
  <c r="R544" i="8"/>
  <c r="S544" i="8"/>
  <c r="T544" i="8"/>
  <c r="R494" i="8"/>
  <c r="S494" i="8"/>
  <c r="T494" i="8"/>
  <c r="R1962" i="8"/>
  <c r="O1962" i="8"/>
  <c r="P1962" i="8"/>
  <c r="Q1962" i="8"/>
  <c r="S876" i="8"/>
  <c r="T876" i="8"/>
  <c r="N1642" i="8"/>
  <c r="L1642" i="8"/>
  <c r="M1642" i="8"/>
  <c r="O1331" i="8"/>
  <c r="P1331" i="8"/>
  <c r="R1331" i="8"/>
  <c r="S1331" i="8"/>
  <c r="T1331" i="8"/>
  <c r="O1524" i="8"/>
  <c r="P1524" i="8"/>
  <c r="R1524" i="8"/>
  <c r="S1524" i="8"/>
  <c r="T1524" i="8"/>
  <c r="O902" i="8"/>
  <c r="P902" i="8"/>
  <c r="R902" i="8"/>
  <c r="S902" i="8"/>
  <c r="T902" i="8"/>
  <c r="M963" i="8"/>
  <c r="L963" i="8"/>
  <c r="N963" i="8"/>
  <c r="T1576" i="8"/>
  <c r="S1576" i="8"/>
  <c r="Q845" i="8"/>
  <c r="M1628" i="8"/>
  <c r="L1628" i="8"/>
  <c r="N1628" i="8"/>
  <c r="O42" i="8"/>
  <c r="P42" i="8"/>
  <c r="R42" i="8"/>
  <c r="S42" i="8"/>
  <c r="T42" i="8"/>
  <c r="R1291" i="8"/>
  <c r="O1291" i="8"/>
  <c r="P1291" i="8"/>
  <c r="Q1291" i="8"/>
  <c r="R490" i="8"/>
  <c r="S490" i="8"/>
  <c r="T490" i="8"/>
  <c r="Q63" i="8"/>
  <c r="R399" i="8"/>
  <c r="O399" i="8"/>
  <c r="P399" i="8"/>
  <c r="Q399" i="8"/>
  <c r="O12" i="8"/>
  <c r="P12" i="8"/>
  <c r="R12" i="8"/>
  <c r="S12" i="8"/>
  <c r="T12" i="8"/>
  <c r="O1059" i="8"/>
  <c r="P1059" i="8"/>
  <c r="R1059" i="8"/>
  <c r="S1059" i="8"/>
  <c r="T1059" i="8"/>
  <c r="R981" i="8"/>
  <c r="O981" i="8"/>
  <c r="P981" i="8"/>
  <c r="Q981" i="8"/>
  <c r="R1732" i="8"/>
  <c r="O1732" i="8"/>
  <c r="P1732" i="8"/>
  <c r="Q1732" i="8"/>
  <c r="O1702" i="8"/>
  <c r="P1702" i="8"/>
  <c r="R1702" i="8"/>
  <c r="S1702" i="8"/>
  <c r="T1702" i="8"/>
  <c r="S764" i="8"/>
  <c r="T764" i="8"/>
  <c r="O413" i="8"/>
  <c r="P413" i="8"/>
  <c r="R413" i="8"/>
  <c r="S413" i="8"/>
  <c r="T413" i="8"/>
  <c r="Q1982" i="8"/>
  <c r="T1160" i="8"/>
  <c r="O1160" i="8"/>
  <c r="P1160" i="8"/>
  <c r="R1160" i="8"/>
  <c r="S1160" i="8"/>
  <c r="Q1903" i="8"/>
  <c r="R1747" i="8"/>
  <c r="O1747" i="8"/>
  <c r="P1747" i="8"/>
  <c r="Q1747" i="8"/>
  <c r="R1408" i="8"/>
  <c r="O1408" i="8"/>
  <c r="P1408" i="8"/>
  <c r="Q1408" i="8"/>
  <c r="R1489" i="8"/>
  <c r="O1489" i="8"/>
  <c r="P1489" i="8"/>
  <c r="Q1489" i="8"/>
  <c r="T911" i="8"/>
  <c r="O911" i="8"/>
  <c r="P911" i="8"/>
  <c r="R911" i="8"/>
  <c r="S911" i="8"/>
  <c r="O1896" i="8"/>
  <c r="P1896" i="8"/>
  <c r="R1896" i="8"/>
  <c r="S1896" i="8"/>
  <c r="T1896" i="8"/>
  <c r="Q1829" i="8"/>
  <c r="T1328" i="8"/>
  <c r="S1328" i="8"/>
  <c r="N1000" i="8"/>
  <c r="L1000" i="8"/>
  <c r="M1000" i="8"/>
  <c r="Q1172" i="8"/>
  <c r="Q32" i="8"/>
  <c r="M650" i="8"/>
  <c r="L650" i="8"/>
  <c r="N650" i="8"/>
  <c r="M1615" i="8"/>
  <c r="L1615" i="8"/>
  <c r="N1615" i="8"/>
  <c r="M1866" i="8"/>
  <c r="L1866" i="8"/>
  <c r="N1866" i="8"/>
  <c r="O616" i="8"/>
  <c r="P616" i="8"/>
  <c r="R616" i="8"/>
  <c r="S616" i="8"/>
  <c r="T616" i="8"/>
  <c r="M1749" i="8"/>
  <c r="L1749" i="8"/>
  <c r="N1749" i="8"/>
  <c r="M1661" i="8"/>
  <c r="L1661" i="8"/>
  <c r="N1661" i="8"/>
  <c r="T615" i="8"/>
  <c r="S615" i="8"/>
  <c r="M612" i="8"/>
  <c r="L612" i="8"/>
  <c r="N612" i="8"/>
  <c r="Q1189" i="8"/>
  <c r="Q1354" i="8"/>
  <c r="Q1728" i="8"/>
  <c r="Q570" i="8"/>
  <c r="M1797" i="8"/>
  <c r="L1797" i="8"/>
  <c r="N1797" i="8"/>
  <c r="R1425" i="8"/>
  <c r="O1425" i="8"/>
  <c r="P1425" i="8"/>
  <c r="Q1425" i="8"/>
  <c r="R47" i="8"/>
  <c r="O47" i="8"/>
  <c r="P47" i="8"/>
  <c r="Q47" i="8"/>
  <c r="O396" i="8"/>
  <c r="P396" i="8"/>
  <c r="R396" i="8"/>
  <c r="S396" i="8"/>
  <c r="T396" i="8"/>
  <c r="M770" i="8"/>
  <c r="L770" i="8"/>
  <c r="N770" i="8"/>
  <c r="R1399" i="8"/>
  <c r="O1399" i="8"/>
  <c r="P1399" i="8"/>
  <c r="Q1399" i="8"/>
  <c r="O1972" i="8"/>
  <c r="P1972" i="8"/>
  <c r="R1972" i="8"/>
  <c r="S1972" i="8"/>
  <c r="T1972" i="8"/>
  <c r="T980" i="8"/>
  <c r="O980" i="8"/>
  <c r="P980" i="8"/>
  <c r="R980" i="8"/>
  <c r="S980" i="8"/>
  <c r="Q733" i="8"/>
  <c r="Q1723" i="8"/>
  <c r="R903" i="8"/>
  <c r="O903" i="8"/>
  <c r="P903" i="8"/>
  <c r="Q903" i="8"/>
  <c r="Q1875" i="8"/>
  <c r="R534" i="8"/>
  <c r="S534" i="8"/>
  <c r="T534" i="8"/>
  <c r="M1049" i="8"/>
  <c r="L1049" i="8"/>
  <c r="N1049" i="8"/>
  <c r="T402" i="8"/>
  <c r="S402" i="8"/>
  <c r="R402" i="8"/>
  <c r="O1908" i="8"/>
  <c r="P1908" i="8"/>
  <c r="R1908" i="8"/>
  <c r="S1908" i="8"/>
  <c r="T1908" i="8"/>
  <c r="O177" i="8"/>
  <c r="P177" i="8"/>
  <c r="Q177" i="8"/>
  <c r="O100" i="8"/>
  <c r="P100" i="8"/>
  <c r="Q100" i="8"/>
  <c r="M825" i="8"/>
  <c r="L825" i="8"/>
  <c r="N825" i="8"/>
  <c r="O754" i="8"/>
  <c r="P754" i="8"/>
  <c r="R754" i="8"/>
  <c r="S754" i="8"/>
  <c r="T754" i="8"/>
  <c r="O726" i="8"/>
  <c r="P726" i="8"/>
  <c r="R726" i="8"/>
  <c r="S726" i="8"/>
  <c r="T726" i="8"/>
  <c r="Q751" i="8"/>
  <c r="S1928" i="8"/>
  <c r="T1928" i="8"/>
  <c r="Q1589" i="8"/>
  <c r="M539" i="8"/>
  <c r="L539" i="8"/>
  <c r="N539" i="8"/>
  <c r="O1184" i="8"/>
  <c r="P1184" i="8"/>
  <c r="R1184" i="8"/>
  <c r="S1184" i="8"/>
  <c r="T1184" i="8"/>
  <c r="R44" i="8"/>
  <c r="S44" i="8"/>
  <c r="T44" i="8"/>
  <c r="R1307" i="8"/>
  <c r="O1307" i="8"/>
  <c r="P1307" i="8"/>
  <c r="Q1307" i="8"/>
  <c r="Q912" i="8"/>
  <c r="Q1365" i="8"/>
  <c r="O63" i="8"/>
  <c r="P63" i="8"/>
  <c r="R63" i="8"/>
  <c r="S63" i="8"/>
  <c r="T63" i="8"/>
  <c r="R1327" i="8"/>
  <c r="O1327" i="8"/>
  <c r="P1327" i="8"/>
  <c r="Q1327" i="8"/>
  <c r="O952" i="8"/>
  <c r="P952" i="8"/>
  <c r="R952" i="8"/>
  <c r="S952" i="8"/>
  <c r="T952" i="8"/>
  <c r="Q737" i="8"/>
  <c r="M570" i="8"/>
  <c r="L570" i="8"/>
  <c r="N570" i="8"/>
  <c r="Q734" i="8"/>
  <c r="R661" i="8"/>
  <c r="O661" i="8"/>
  <c r="P661" i="8"/>
  <c r="Q661" i="8"/>
  <c r="O23" i="8"/>
  <c r="P23" i="8"/>
  <c r="R23" i="8"/>
  <c r="S23" i="8"/>
  <c r="T23" i="8"/>
  <c r="O1342" i="8"/>
  <c r="P1342" i="8"/>
  <c r="R1342" i="8"/>
  <c r="S1342" i="8"/>
  <c r="T1342" i="8"/>
  <c r="R1673" i="8"/>
  <c r="O1673" i="8"/>
  <c r="P1673" i="8"/>
  <c r="Q1673" i="8"/>
  <c r="Q1405" i="8"/>
  <c r="M922" i="8"/>
  <c r="L922" i="8"/>
  <c r="N922" i="8"/>
  <c r="R725" i="8"/>
  <c r="O725" i="8"/>
  <c r="P725" i="8"/>
  <c r="Q725" i="8"/>
  <c r="T1493" i="8"/>
  <c r="O1493" i="8"/>
  <c r="P1493" i="8"/>
  <c r="R1493" i="8"/>
  <c r="S1493" i="8"/>
  <c r="Q1726" i="8"/>
  <c r="O1287" i="8"/>
  <c r="P1287" i="8"/>
  <c r="R1287" i="8"/>
  <c r="S1287" i="8"/>
  <c r="T1287" i="8"/>
  <c r="Q1440" i="8"/>
  <c r="M1747" i="8"/>
  <c r="L1747" i="8"/>
  <c r="N1747" i="8"/>
  <c r="M1257" i="8"/>
  <c r="L1257" i="8"/>
  <c r="N1257" i="8"/>
  <c r="S1414" i="8"/>
  <c r="T1414" i="8"/>
  <c r="R1101" i="8"/>
  <c r="O1101" i="8"/>
  <c r="P1101" i="8"/>
  <c r="Q1101" i="8"/>
  <c r="M787" i="8"/>
  <c r="L787" i="8"/>
  <c r="N787" i="8"/>
  <c r="M1200" i="8"/>
  <c r="L1200" i="8"/>
  <c r="N1200" i="8"/>
  <c r="O61" i="8"/>
  <c r="P61" i="8"/>
  <c r="R61" i="8"/>
  <c r="S61" i="8"/>
  <c r="T61" i="8"/>
  <c r="R1778" i="8"/>
  <c r="O1778" i="8"/>
  <c r="P1778" i="8"/>
  <c r="Q1778" i="8"/>
  <c r="T1080" i="8"/>
  <c r="O1080" i="8"/>
  <c r="P1080" i="8"/>
  <c r="R1080" i="8"/>
  <c r="S1080" i="8"/>
  <c r="O1144" i="8"/>
  <c r="P1144" i="8"/>
  <c r="R1144" i="8"/>
  <c r="S1144" i="8"/>
  <c r="T1144" i="8"/>
  <c r="T497" i="8"/>
  <c r="S497" i="8"/>
  <c r="O497" i="8"/>
  <c r="P497" i="8"/>
  <c r="R497" i="8"/>
  <c r="M549" i="8"/>
  <c r="L549" i="8"/>
  <c r="N549" i="8"/>
  <c r="R764" i="8"/>
  <c r="O764" i="8"/>
  <c r="P764" i="8"/>
  <c r="Q764" i="8"/>
  <c r="R889" i="8"/>
  <c r="O889" i="8"/>
  <c r="P889" i="8"/>
  <c r="Q889" i="8"/>
  <c r="O103" i="8"/>
  <c r="P103" i="8"/>
  <c r="Q103" i="8"/>
  <c r="O1727" i="8"/>
  <c r="P1727" i="8"/>
  <c r="R1727" i="8"/>
  <c r="S1727" i="8"/>
  <c r="T1727" i="8"/>
  <c r="O1742" i="8"/>
  <c r="P1742" i="8"/>
  <c r="R1742" i="8"/>
  <c r="S1742" i="8"/>
  <c r="T1742" i="8"/>
  <c r="S1415" i="8"/>
  <c r="T1415" i="8"/>
  <c r="R797" i="8"/>
  <c r="O797" i="8"/>
  <c r="P797" i="8"/>
  <c r="Q797" i="8"/>
  <c r="T1723" i="8"/>
  <c r="O1723" i="8"/>
  <c r="P1723" i="8"/>
  <c r="R1723" i="8"/>
  <c r="S1723" i="8"/>
  <c r="T601" i="8"/>
  <c r="O601" i="8"/>
  <c r="P601" i="8"/>
  <c r="R601" i="8"/>
  <c r="S601" i="8"/>
  <c r="R710" i="8"/>
  <c r="O710" i="8"/>
  <c r="P710" i="8"/>
  <c r="Q710" i="8"/>
  <c r="R1612" i="8"/>
  <c r="O1612" i="8"/>
  <c r="P1612" i="8"/>
  <c r="Q1612" i="8"/>
  <c r="Q1905" i="8"/>
  <c r="M1678" i="8"/>
  <c r="L1678" i="8"/>
  <c r="N1678" i="8"/>
  <c r="O202" i="8"/>
  <c r="P202" i="8"/>
  <c r="Q202" i="8"/>
  <c r="T1241" i="8"/>
  <c r="S1241" i="8"/>
  <c r="S693" i="8"/>
  <c r="T693" i="8"/>
  <c r="M1393" i="8"/>
  <c r="L1393" i="8"/>
  <c r="N1393" i="8"/>
  <c r="R1863" i="8"/>
  <c r="O1863" i="8"/>
  <c r="P1863" i="8"/>
  <c r="Q1863" i="8"/>
  <c r="R920" i="8"/>
  <c r="O920" i="8"/>
  <c r="P920" i="8"/>
  <c r="Q920" i="8"/>
  <c r="Q580" i="8"/>
  <c r="M927" i="8"/>
  <c r="L927" i="8"/>
  <c r="N927" i="8"/>
  <c r="R572" i="8"/>
  <c r="S572" i="8"/>
  <c r="T572" i="8"/>
  <c r="R1906" i="8"/>
  <c r="O1906" i="8"/>
  <c r="P1906" i="8"/>
  <c r="Q1906" i="8"/>
  <c r="S1042" i="8"/>
  <c r="T1042" i="8"/>
  <c r="Q1947" i="8"/>
  <c r="O331" i="8"/>
  <c r="P331" i="8"/>
  <c r="R331" i="8"/>
  <c r="S331" i="8"/>
  <c r="T331" i="8"/>
  <c r="R635" i="8"/>
  <c r="O635" i="8"/>
  <c r="P635" i="8"/>
  <c r="Q635" i="8"/>
  <c r="R738" i="8"/>
  <c r="O738" i="8"/>
  <c r="P738" i="8"/>
  <c r="Q738" i="8"/>
  <c r="M1121" i="8"/>
  <c r="L1121" i="8"/>
  <c r="N1121" i="8"/>
  <c r="Q602" i="8"/>
  <c r="S1456" i="8"/>
  <c r="T1456" i="8"/>
  <c r="M1641" i="8"/>
  <c r="L1641" i="8"/>
  <c r="N1641" i="8"/>
  <c r="T1644" i="8"/>
  <c r="O1644" i="8"/>
  <c r="P1644" i="8"/>
  <c r="R1644" i="8"/>
  <c r="S1644" i="8"/>
  <c r="O34" i="8"/>
  <c r="P34" i="8"/>
  <c r="R34" i="8"/>
  <c r="S34" i="8"/>
  <c r="T34" i="8"/>
  <c r="R1278" i="8"/>
  <c r="O1278" i="8"/>
  <c r="P1278" i="8"/>
  <c r="Q1278" i="8"/>
  <c r="Q756" i="8"/>
  <c r="M615" i="8"/>
  <c r="L615" i="8"/>
  <c r="N615" i="8"/>
  <c r="T1206" i="8"/>
  <c r="O1206" i="8"/>
  <c r="P1206" i="8"/>
  <c r="R1206" i="8"/>
  <c r="S1206" i="8"/>
  <c r="Q1809" i="8"/>
  <c r="M972" i="8"/>
  <c r="L972" i="8"/>
  <c r="N972" i="8"/>
  <c r="O514" i="8"/>
  <c r="P514" i="8"/>
  <c r="Q514" i="8"/>
  <c r="M1702" i="8"/>
  <c r="L1702" i="8"/>
  <c r="N1702" i="8"/>
  <c r="R680" i="8"/>
  <c r="O680" i="8"/>
  <c r="P680" i="8"/>
  <c r="Q680" i="8"/>
  <c r="M1784" i="8"/>
  <c r="L1784" i="8"/>
  <c r="N1784" i="8"/>
  <c r="T282" i="8"/>
  <c r="S282" i="8"/>
  <c r="O282" i="8"/>
  <c r="P282" i="8"/>
  <c r="R282" i="8"/>
  <c r="O1061" i="8"/>
  <c r="P1061" i="8"/>
  <c r="R1061" i="8"/>
  <c r="S1061" i="8"/>
  <c r="T1061" i="8"/>
  <c r="R1054" i="8"/>
  <c r="O1054" i="8"/>
  <c r="P1054" i="8"/>
  <c r="Q1054" i="8"/>
  <c r="S1501" i="8"/>
  <c r="T1501" i="8"/>
  <c r="O773" i="8"/>
  <c r="P773" i="8"/>
  <c r="R773" i="8"/>
  <c r="S773" i="8"/>
  <c r="T773" i="8"/>
  <c r="T1731" i="8"/>
  <c r="O1731" i="8"/>
  <c r="P1731" i="8"/>
  <c r="R1731" i="8"/>
  <c r="S1731" i="8"/>
  <c r="O1884" i="8"/>
  <c r="P1884" i="8"/>
  <c r="R1884" i="8"/>
  <c r="S1884" i="8"/>
  <c r="T1884" i="8"/>
  <c r="M1136" i="8"/>
  <c r="L1136" i="8"/>
  <c r="N1136" i="8"/>
  <c r="O552" i="8"/>
  <c r="P552" i="8"/>
  <c r="R552" i="8"/>
  <c r="S552" i="8"/>
  <c r="T552" i="8"/>
  <c r="R1568" i="8"/>
  <c r="O1568" i="8"/>
  <c r="P1568" i="8"/>
  <c r="Q1568" i="8"/>
  <c r="O541" i="8"/>
  <c r="P541" i="8"/>
  <c r="R541" i="8"/>
  <c r="S541" i="8"/>
  <c r="T541" i="8"/>
  <c r="T921" i="8"/>
  <c r="O921" i="8"/>
  <c r="P921" i="8"/>
  <c r="R921" i="8"/>
  <c r="S921" i="8"/>
  <c r="R1250" i="8"/>
  <c r="O1250" i="8"/>
  <c r="P1250" i="8"/>
  <c r="Q1250" i="8"/>
  <c r="Q559" i="8"/>
  <c r="O493" i="8"/>
  <c r="P493" i="8"/>
  <c r="R493" i="8"/>
  <c r="S493" i="8"/>
  <c r="T493" i="8"/>
  <c r="S781" i="8"/>
  <c r="T781" i="8"/>
  <c r="O71" i="8"/>
  <c r="P71" i="8"/>
  <c r="R71" i="8"/>
  <c r="S71" i="8"/>
  <c r="T71" i="8"/>
  <c r="Q553" i="8"/>
  <c r="O815" i="8"/>
  <c r="P815" i="8"/>
  <c r="R815" i="8"/>
  <c r="S815" i="8"/>
  <c r="T815" i="8"/>
  <c r="T1404" i="8"/>
  <c r="O1404" i="8"/>
  <c r="P1404" i="8"/>
  <c r="R1404" i="8"/>
  <c r="S1404" i="8"/>
  <c r="Q557" i="8"/>
  <c r="R728" i="8"/>
  <c r="O728" i="8"/>
  <c r="P728" i="8"/>
  <c r="Q728" i="8"/>
  <c r="O8" i="8"/>
  <c r="P8" i="8"/>
  <c r="Q8" i="8"/>
  <c r="S1520" i="8"/>
  <c r="T1520" i="8"/>
  <c r="M1848" i="8"/>
  <c r="L1848" i="8"/>
  <c r="N1848" i="8"/>
  <c r="R1677" i="8"/>
  <c r="O1677" i="8"/>
  <c r="P1677" i="8"/>
  <c r="Q1677" i="8"/>
  <c r="R1629" i="8"/>
  <c r="O1629" i="8"/>
  <c r="P1629" i="8"/>
  <c r="Q1629" i="8"/>
  <c r="R1928" i="8"/>
  <c r="O1928" i="8"/>
  <c r="P1928" i="8"/>
  <c r="Q1928" i="8"/>
  <c r="O1334" i="8"/>
  <c r="P1334" i="8"/>
  <c r="R1334" i="8"/>
  <c r="S1334" i="8"/>
  <c r="T1334" i="8"/>
  <c r="R1812" i="8"/>
  <c r="O1812" i="8"/>
  <c r="P1812" i="8"/>
  <c r="Q1812" i="8"/>
  <c r="M1402" i="8"/>
  <c r="L1402" i="8"/>
  <c r="N1402" i="8"/>
  <c r="M1635" i="8"/>
  <c r="L1635" i="8"/>
  <c r="N1635" i="8"/>
  <c r="O1796" i="8"/>
  <c r="P1796" i="8"/>
  <c r="R1796" i="8"/>
  <c r="S1796" i="8"/>
  <c r="T1796" i="8"/>
  <c r="O929" i="8"/>
  <c r="P929" i="8"/>
  <c r="R929" i="8"/>
  <c r="S929" i="8"/>
  <c r="T929" i="8"/>
  <c r="S1539" i="8"/>
  <c r="T1539" i="8"/>
  <c r="O49" i="8"/>
  <c r="P49" i="8"/>
  <c r="R49" i="8"/>
  <c r="S49" i="8"/>
  <c r="T49" i="8"/>
  <c r="M1293" i="8"/>
  <c r="L1293" i="8"/>
  <c r="N1293" i="8"/>
  <c r="O1878" i="8"/>
  <c r="P1878" i="8"/>
  <c r="R1878" i="8"/>
  <c r="S1878" i="8"/>
  <c r="T1878" i="8"/>
  <c r="M1148" i="8"/>
  <c r="L1148" i="8"/>
  <c r="N1148" i="8"/>
  <c r="R781" i="8"/>
  <c r="O781" i="8"/>
  <c r="P781" i="8"/>
  <c r="Q781" i="8"/>
  <c r="T1714" i="8"/>
  <c r="S1714" i="8"/>
  <c r="M277" i="8"/>
  <c r="L277" i="8"/>
  <c r="N277" i="8"/>
  <c r="T1772" i="8"/>
  <c r="O1772" i="8"/>
  <c r="P1772" i="8"/>
  <c r="R1772" i="8"/>
  <c r="S1772" i="8"/>
  <c r="O1598" i="8"/>
  <c r="P1598" i="8"/>
  <c r="R1598" i="8"/>
  <c r="S1598" i="8"/>
  <c r="T1598" i="8"/>
  <c r="R1576" i="8"/>
  <c r="O1576" i="8"/>
  <c r="P1576" i="8"/>
  <c r="Q1576" i="8"/>
  <c r="R997" i="8"/>
  <c r="O997" i="8"/>
  <c r="P997" i="8"/>
  <c r="Q997" i="8"/>
  <c r="M1252" i="8"/>
  <c r="L1252" i="8"/>
  <c r="N1252" i="8"/>
  <c r="R1601" i="8"/>
  <c r="O1601" i="8"/>
  <c r="P1601" i="8"/>
  <c r="Q1601" i="8"/>
  <c r="T1843" i="8"/>
  <c r="O1843" i="8"/>
  <c r="P1843" i="8"/>
  <c r="R1843" i="8"/>
  <c r="S1843" i="8"/>
  <c r="Q1680" i="8"/>
  <c r="M758" i="8"/>
  <c r="L758" i="8"/>
  <c r="N758" i="8"/>
  <c r="M1995" i="8"/>
  <c r="L1995" i="8"/>
  <c r="N1995" i="8"/>
  <c r="Q609" i="8"/>
  <c r="O455" i="8"/>
  <c r="P455" i="8"/>
  <c r="R455" i="8"/>
  <c r="S455" i="8"/>
  <c r="T455" i="8"/>
  <c r="M1397" i="8"/>
  <c r="L1397" i="8"/>
  <c r="N1397" i="8"/>
  <c r="M1540" i="8"/>
  <c r="L1540" i="8"/>
  <c r="N1540" i="8"/>
  <c r="O1943" i="8"/>
  <c r="P1943" i="8"/>
  <c r="R1943" i="8"/>
  <c r="S1943" i="8"/>
  <c r="T1943" i="8"/>
  <c r="M1804" i="8"/>
  <c r="L1804" i="8"/>
  <c r="N1804" i="8"/>
  <c r="M1526" i="8"/>
  <c r="L1526" i="8"/>
  <c r="N1526" i="8"/>
  <c r="O1577" i="8"/>
  <c r="P1577" i="8"/>
  <c r="R1577" i="8"/>
  <c r="S1577" i="8"/>
  <c r="T1577" i="8"/>
  <c r="M313" i="8"/>
  <c r="L313" i="8"/>
  <c r="N313" i="8"/>
  <c r="Q533" i="8"/>
  <c r="M292" i="8"/>
  <c r="L292" i="8"/>
  <c r="N292" i="8"/>
  <c r="M1241" i="8"/>
  <c r="L1241" i="8"/>
  <c r="N1241" i="8"/>
  <c r="Q624" i="8"/>
  <c r="O1459" i="8"/>
  <c r="P1459" i="8"/>
  <c r="R1459" i="8"/>
  <c r="S1459" i="8"/>
  <c r="T1459" i="8"/>
  <c r="M57" i="8"/>
  <c r="L57" i="8"/>
  <c r="N57" i="8"/>
  <c r="R1802" i="8"/>
  <c r="O1802" i="8"/>
  <c r="P1802" i="8"/>
  <c r="Q1802" i="8"/>
  <c r="O686" i="8"/>
  <c r="P686" i="8"/>
  <c r="R686" i="8"/>
  <c r="S686" i="8"/>
  <c r="T686" i="8"/>
  <c r="M1912" i="8"/>
  <c r="L1912" i="8"/>
  <c r="N1912" i="8"/>
  <c r="M759" i="8"/>
  <c r="L759" i="8"/>
  <c r="N759" i="8"/>
  <c r="T1380" i="8"/>
  <c r="O1380" i="8"/>
  <c r="P1380" i="8"/>
  <c r="R1380" i="8"/>
  <c r="S1380" i="8"/>
  <c r="M1972" i="8"/>
  <c r="L1972" i="8"/>
  <c r="N1972" i="8"/>
  <c r="T1401" i="8"/>
  <c r="O1401" i="8"/>
  <c r="P1401" i="8"/>
  <c r="R1401" i="8"/>
  <c r="S1401" i="8"/>
  <c r="M1127" i="8"/>
  <c r="L1127" i="8"/>
  <c r="N1127" i="8"/>
  <c r="R1679" i="8"/>
  <c r="O1679" i="8"/>
  <c r="P1679" i="8"/>
  <c r="Q1679" i="8"/>
  <c r="Q1023" i="8"/>
  <c r="Q330" i="8"/>
  <c r="Q1932" i="8"/>
  <c r="S1931" i="8"/>
  <c r="T1931" i="8"/>
  <c r="R1672" i="8"/>
  <c r="O1672" i="8"/>
  <c r="P1672" i="8"/>
  <c r="Q1672" i="8"/>
  <c r="O819" i="8"/>
  <c r="P819" i="8"/>
  <c r="R819" i="8"/>
  <c r="S819" i="8"/>
  <c r="T819" i="8"/>
  <c r="T1914" i="8"/>
  <c r="S1914" i="8"/>
  <c r="T1360" i="8"/>
  <c r="O1360" i="8"/>
  <c r="P1360" i="8"/>
  <c r="R1360" i="8"/>
  <c r="S1360" i="8"/>
  <c r="Q406" i="8"/>
  <c r="M1260" i="8"/>
  <c r="L1260" i="8"/>
  <c r="N1260" i="8"/>
  <c r="O416" i="8"/>
  <c r="P416" i="8"/>
  <c r="Q416" i="8"/>
  <c r="Q1780" i="8"/>
  <c r="Q658" i="8"/>
  <c r="R1911" i="8"/>
  <c r="O1911" i="8"/>
  <c r="P1911" i="8"/>
  <c r="Q1911" i="8"/>
  <c r="O425" i="8"/>
  <c r="P425" i="8"/>
  <c r="R425" i="8"/>
  <c r="S425" i="8"/>
  <c r="T425" i="8"/>
  <c r="Q360" i="8"/>
  <c r="S1376" i="8"/>
  <c r="T1376" i="8"/>
  <c r="R1329" i="8"/>
  <c r="O1329" i="8"/>
  <c r="P1329" i="8"/>
  <c r="Q1329" i="8"/>
  <c r="O557" i="8"/>
  <c r="P557" i="8"/>
  <c r="R557" i="8"/>
  <c r="S557" i="8"/>
  <c r="T557" i="8"/>
  <c r="T1859" i="8"/>
  <c r="S1859" i="8"/>
  <c r="T368" i="8"/>
  <c r="S368" i="8"/>
  <c r="O368" i="8"/>
  <c r="P368" i="8"/>
  <c r="R368" i="8"/>
  <c r="M771" i="8"/>
  <c r="L771" i="8"/>
  <c r="N771" i="8"/>
  <c r="M1952" i="8"/>
  <c r="L1952" i="8"/>
  <c r="N1952" i="8"/>
  <c r="R1538" i="8"/>
  <c r="O1538" i="8"/>
  <c r="P1538" i="8"/>
  <c r="Q1538" i="8"/>
  <c r="R353" i="8"/>
  <c r="S353" i="8"/>
  <c r="T353" i="8"/>
  <c r="O1683" i="8"/>
  <c r="P1683" i="8"/>
  <c r="R1683" i="8"/>
  <c r="S1683" i="8"/>
  <c r="T1683" i="8"/>
  <c r="M1777" i="8"/>
  <c r="L1777" i="8"/>
  <c r="N1777" i="8"/>
  <c r="Q498" i="8"/>
  <c r="R1260" i="8"/>
  <c r="O1260" i="8"/>
  <c r="P1260" i="8"/>
  <c r="Q1260" i="8"/>
  <c r="O231" i="8"/>
  <c r="P231" i="8"/>
  <c r="R231" i="8"/>
  <c r="O1773" i="8"/>
  <c r="P1773" i="8"/>
  <c r="R1773" i="8"/>
  <c r="S1773" i="8"/>
  <c r="T1773" i="8"/>
  <c r="O1544" i="8"/>
  <c r="P1544" i="8"/>
  <c r="R1544" i="8"/>
  <c r="S1544" i="8"/>
  <c r="T1544" i="8"/>
  <c r="R1529" i="8"/>
  <c r="O1529" i="8"/>
  <c r="P1529" i="8"/>
  <c r="Q1529" i="8"/>
  <c r="O1665" i="8"/>
  <c r="P1665" i="8"/>
  <c r="R1665" i="8"/>
  <c r="S1665" i="8"/>
  <c r="T1665" i="8"/>
  <c r="R1966" i="8"/>
  <c r="O1966" i="8"/>
  <c r="P1966" i="8"/>
  <c r="Q1966" i="8"/>
  <c r="T737" i="8"/>
  <c r="O737" i="8"/>
  <c r="P737" i="8"/>
  <c r="R737" i="8"/>
  <c r="S737" i="8"/>
  <c r="R1719" i="8"/>
  <c r="O1719" i="8"/>
  <c r="P1719" i="8"/>
  <c r="Q1719" i="8"/>
  <c r="R785" i="8"/>
  <c r="O785" i="8"/>
  <c r="P785" i="8"/>
  <c r="Q785" i="8"/>
  <c r="M1723" i="8"/>
  <c r="L1723" i="8"/>
  <c r="N1723" i="8"/>
  <c r="M1010" i="8"/>
  <c r="L1010" i="8"/>
  <c r="N1010" i="8"/>
  <c r="T1963" i="8"/>
  <c r="S1963" i="8"/>
  <c r="M1824" i="8"/>
  <c r="L1824" i="8"/>
  <c r="N1824" i="8"/>
  <c r="M1190" i="8"/>
  <c r="L1190" i="8"/>
  <c r="N1190" i="8"/>
  <c r="R1951" i="8"/>
  <c r="O1951" i="8"/>
  <c r="P1951" i="8"/>
  <c r="Q1951" i="8"/>
  <c r="R1645" i="8"/>
  <c r="O1645" i="8"/>
  <c r="P1645" i="8"/>
  <c r="Q1645" i="8"/>
  <c r="M280" i="8"/>
  <c r="L280" i="8"/>
  <c r="N280" i="8"/>
  <c r="O694" i="8"/>
  <c r="P694" i="8"/>
  <c r="R694" i="8"/>
  <c r="S694" i="8"/>
  <c r="T694" i="8"/>
  <c r="M591" i="8"/>
  <c r="L591" i="8"/>
  <c r="N591" i="8"/>
  <c r="M1920" i="8"/>
  <c r="L1920" i="8"/>
  <c r="N1920" i="8"/>
  <c r="S1121" i="8"/>
  <c r="T1121" i="8"/>
  <c r="T1447" i="8"/>
  <c r="S1447" i="8"/>
  <c r="R839" i="8"/>
  <c r="O839" i="8"/>
  <c r="P839" i="8"/>
  <c r="Q839" i="8"/>
  <c r="O359" i="8"/>
  <c r="P359" i="8"/>
  <c r="R359" i="8"/>
  <c r="S359" i="8"/>
  <c r="T359" i="8"/>
  <c r="R1714" i="8"/>
  <c r="O1714" i="8"/>
  <c r="P1714" i="8"/>
  <c r="Q1714" i="8"/>
  <c r="T613" i="8"/>
  <c r="O613" i="8"/>
  <c r="P613" i="8"/>
  <c r="R613" i="8"/>
  <c r="S613" i="8"/>
  <c r="O1542" i="8"/>
  <c r="P1542" i="8"/>
  <c r="R1542" i="8"/>
  <c r="S1542" i="8"/>
  <c r="T1542" i="8"/>
  <c r="T1290" i="8"/>
  <c r="O1290" i="8"/>
  <c r="P1290" i="8"/>
  <c r="R1290" i="8"/>
  <c r="S1290" i="8"/>
  <c r="M1654" i="8"/>
  <c r="L1654" i="8"/>
  <c r="N1654" i="8"/>
  <c r="M1129" i="8"/>
  <c r="L1129" i="8"/>
  <c r="N1129" i="8"/>
  <c r="M848" i="8"/>
  <c r="L848" i="8"/>
  <c r="N848" i="8"/>
  <c r="M1736" i="8"/>
  <c r="L1736" i="8"/>
  <c r="N1736" i="8"/>
  <c r="Q385" i="8"/>
  <c r="Q1398" i="8"/>
  <c r="O1341" i="8"/>
  <c r="P1341" i="8"/>
  <c r="R1341" i="8"/>
  <c r="S1341" i="8"/>
  <c r="T1341" i="8"/>
  <c r="T1875" i="8"/>
  <c r="O1875" i="8"/>
  <c r="P1875" i="8"/>
  <c r="R1875" i="8"/>
  <c r="S1875" i="8"/>
  <c r="M678" i="8"/>
  <c r="L678" i="8"/>
  <c r="N678" i="8"/>
  <c r="R38" i="8"/>
  <c r="S38" i="8"/>
  <c r="T38" i="8"/>
  <c r="O831" i="8"/>
  <c r="P831" i="8"/>
  <c r="R831" i="8"/>
  <c r="S831" i="8"/>
  <c r="T831" i="8"/>
  <c r="M638" i="8"/>
  <c r="L638" i="8"/>
  <c r="N638" i="8"/>
  <c r="M1807" i="8"/>
  <c r="L1807" i="8"/>
  <c r="N1807" i="8"/>
  <c r="O855" i="8"/>
  <c r="P855" i="8"/>
  <c r="R855" i="8"/>
  <c r="S855" i="8"/>
  <c r="T855" i="8"/>
  <c r="R1483" i="8"/>
  <c r="O1483" i="8"/>
  <c r="P1483" i="8"/>
  <c r="Q1483" i="8"/>
  <c r="S967" i="8"/>
  <c r="T967" i="8"/>
  <c r="S1546" i="8"/>
  <c r="T1546" i="8"/>
  <c r="R1715" i="8"/>
  <c r="O1715" i="8"/>
  <c r="P1715" i="8"/>
  <c r="Q1715" i="8"/>
  <c r="M1112" i="8"/>
  <c r="L1112" i="8"/>
  <c r="N1112" i="8"/>
  <c r="O559" i="8"/>
  <c r="P559" i="8"/>
  <c r="R559" i="8"/>
  <c r="S559" i="8"/>
  <c r="T559" i="8"/>
  <c r="R1717" i="8"/>
  <c r="O1717" i="8"/>
  <c r="P1717" i="8"/>
  <c r="Q1717" i="8"/>
  <c r="R1942" i="8"/>
  <c r="O1942" i="8"/>
  <c r="P1942" i="8"/>
  <c r="Q1942" i="8"/>
  <c r="R776" i="8"/>
  <c r="O776" i="8"/>
  <c r="P776" i="8"/>
  <c r="Q776" i="8"/>
  <c r="R1867" i="8"/>
  <c r="O1867" i="8"/>
  <c r="P1867" i="8"/>
  <c r="Q1867" i="8"/>
  <c r="M1745" i="8"/>
  <c r="L1745" i="8"/>
  <c r="N1745" i="8"/>
  <c r="O1040" i="8"/>
  <c r="P1040" i="8"/>
  <c r="R1040" i="8"/>
  <c r="S1040" i="8"/>
  <c r="T1040" i="8"/>
  <c r="T1110" i="8"/>
  <c r="O1110" i="8"/>
  <c r="P1110" i="8"/>
  <c r="R1110" i="8"/>
  <c r="S1110" i="8"/>
  <c r="Q1095" i="8"/>
  <c r="R1219" i="8"/>
  <c r="O1219" i="8"/>
  <c r="P1219" i="8"/>
  <c r="Q1219" i="8"/>
  <c r="O1262" i="8"/>
  <c r="P1262" i="8"/>
  <c r="R1262" i="8"/>
  <c r="S1262" i="8"/>
  <c r="T1262" i="8"/>
  <c r="Q631" i="8"/>
  <c r="O1164" i="8"/>
  <c r="P1164" i="8"/>
  <c r="R1164" i="8"/>
  <c r="S1164" i="8"/>
  <c r="T1164" i="8"/>
  <c r="S1804" i="8"/>
  <c r="T1804" i="8"/>
  <c r="Q1108" i="8"/>
  <c r="O1043" i="8"/>
  <c r="P1043" i="8"/>
  <c r="R1043" i="8"/>
  <c r="S1043" i="8"/>
  <c r="T1043" i="8"/>
  <c r="S1701" i="8"/>
  <c r="T1701" i="8"/>
  <c r="R642" i="8"/>
  <c r="O642" i="8"/>
  <c r="P642" i="8"/>
  <c r="Q642" i="8"/>
  <c r="R1713" i="8"/>
  <c r="O1713" i="8"/>
  <c r="P1713" i="8"/>
  <c r="Q1713" i="8"/>
  <c r="M706" i="8"/>
  <c r="L706" i="8"/>
  <c r="N706" i="8"/>
  <c r="R961" i="8"/>
  <c r="O961" i="8"/>
  <c r="P961" i="8"/>
  <c r="Q961" i="8"/>
  <c r="Q978" i="8"/>
  <c r="R611" i="8"/>
  <c r="O611" i="8"/>
  <c r="P611" i="8"/>
  <c r="Q611" i="8"/>
  <c r="M1926" i="8"/>
  <c r="L1926" i="8"/>
  <c r="N1926" i="8"/>
  <c r="O848" i="8"/>
  <c r="P848" i="8"/>
  <c r="R848" i="8"/>
  <c r="S848" i="8"/>
  <c r="T848" i="8"/>
  <c r="R891" i="8"/>
  <c r="O891" i="8"/>
  <c r="P891" i="8"/>
  <c r="Q891" i="8"/>
  <c r="Q1718" i="8"/>
  <c r="O1316" i="8"/>
  <c r="P1316" i="8"/>
  <c r="R1316" i="8"/>
  <c r="S1316" i="8"/>
  <c r="T1316" i="8"/>
  <c r="R1154" i="8"/>
  <c r="O1154" i="8"/>
  <c r="P1154" i="8"/>
  <c r="Q1154" i="8"/>
  <c r="M728" i="8"/>
  <c r="L728" i="8"/>
  <c r="N728" i="8"/>
  <c r="O341" i="8"/>
  <c r="P341" i="8"/>
  <c r="R341" i="8"/>
  <c r="S341" i="8"/>
  <c r="T341" i="8"/>
  <c r="R1582" i="8"/>
  <c r="O1582" i="8"/>
  <c r="P1582" i="8"/>
  <c r="Q1582" i="8"/>
  <c r="M1161" i="8"/>
  <c r="L1161" i="8"/>
  <c r="N1161" i="8"/>
  <c r="Q1026" i="8"/>
  <c r="O731" i="8"/>
  <c r="P731" i="8"/>
  <c r="R731" i="8"/>
  <c r="S731" i="8"/>
  <c r="T731" i="8"/>
  <c r="M1080" i="8"/>
  <c r="L1080" i="8"/>
  <c r="N1080" i="8"/>
  <c r="T1047" i="8"/>
  <c r="O1047" i="8"/>
  <c r="P1047" i="8"/>
  <c r="R1047" i="8"/>
  <c r="S1047" i="8"/>
  <c r="R579" i="8"/>
  <c r="O579" i="8"/>
  <c r="P579" i="8"/>
  <c r="Q579" i="8"/>
  <c r="R1436" i="8"/>
  <c r="O1436" i="8"/>
  <c r="P1436" i="8"/>
  <c r="Q1436" i="8"/>
  <c r="Q1465" i="8"/>
  <c r="R1963" i="8"/>
  <c r="O1963" i="8"/>
  <c r="P1963" i="8"/>
  <c r="Q1963" i="8"/>
  <c r="S1194" i="8"/>
  <c r="T1194" i="8"/>
  <c r="Q886" i="8"/>
  <c r="O83" i="8"/>
  <c r="P83" i="8"/>
  <c r="R83" i="8"/>
  <c r="S83" i="8"/>
  <c r="T83" i="8"/>
  <c r="M1558" i="8"/>
  <c r="L1558" i="8"/>
  <c r="N1558" i="8"/>
  <c r="M905" i="8"/>
  <c r="L905" i="8"/>
  <c r="N905" i="8"/>
  <c r="Q1531" i="8"/>
  <c r="M901" i="8"/>
  <c r="L901" i="8"/>
  <c r="N901" i="8"/>
  <c r="R986" i="8"/>
  <c r="O986" i="8"/>
  <c r="P986" i="8"/>
  <c r="Q986" i="8"/>
  <c r="Q1801" i="8"/>
  <c r="R1492" i="8"/>
  <c r="O1492" i="8"/>
  <c r="P1492" i="8"/>
  <c r="Q1492" i="8"/>
  <c r="R1199" i="8"/>
  <c r="O1199" i="8"/>
  <c r="P1199" i="8"/>
  <c r="Q1199" i="8"/>
  <c r="M1439" i="8"/>
  <c r="L1439" i="8"/>
  <c r="N1439" i="8"/>
  <c r="M952" i="8"/>
  <c r="L952" i="8"/>
  <c r="N952" i="8"/>
  <c r="Q1569" i="8"/>
  <c r="M526" i="8"/>
  <c r="L526" i="8"/>
  <c r="N526" i="8"/>
  <c r="O445" i="8"/>
  <c r="P445" i="8"/>
  <c r="Q445" i="8"/>
  <c r="R838" i="8"/>
  <c r="O838" i="8"/>
  <c r="P838" i="8"/>
  <c r="Q838" i="8"/>
  <c r="T922" i="8"/>
  <c r="S922" i="8"/>
  <c r="Q1424" i="8"/>
  <c r="R574" i="8"/>
  <c r="S574" i="8"/>
  <c r="T574" i="8"/>
  <c r="M1613" i="8"/>
  <c r="L1613" i="8"/>
  <c r="N1613" i="8"/>
  <c r="M1582" i="8"/>
  <c r="L1582" i="8"/>
  <c r="N1582" i="8"/>
  <c r="O563" i="8"/>
  <c r="P563" i="8"/>
  <c r="Q563" i="8"/>
  <c r="M647" i="8"/>
  <c r="L647" i="8"/>
  <c r="N647" i="8"/>
  <c r="Q1064" i="8"/>
  <c r="O1161" i="8"/>
  <c r="P1161" i="8"/>
  <c r="R1161" i="8"/>
  <c r="S1161" i="8"/>
  <c r="T1161" i="8"/>
  <c r="R1431" i="8"/>
  <c r="O1431" i="8"/>
  <c r="P1431" i="8"/>
  <c r="Q1431" i="8"/>
  <c r="R1859" i="8"/>
  <c r="O1859" i="8"/>
  <c r="P1859" i="8"/>
  <c r="Q1859" i="8"/>
  <c r="R1838" i="8"/>
  <c r="O1838" i="8"/>
  <c r="P1838" i="8"/>
  <c r="Q1838" i="8"/>
  <c r="M1476" i="8"/>
  <c r="L1476" i="8"/>
  <c r="N1476" i="8"/>
  <c r="Q696" i="8"/>
  <c r="R1791" i="8"/>
  <c r="O1791" i="8"/>
  <c r="P1791" i="8"/>
  <c r="Q1791" i="8"/>
  <c r="Q775" i="8"/>
  <c r="M1040" i="8"/>
  <c r="L1040" i="8"/>
  <c r="N1040" i="8"/>
  <c r="M594" i="8"/>
  <c r="L594" i="8"/>
  <c r="N594" i="8"/>
  <c r="R1617" i="8"/>
  <c r="O1617" i="8"/>
  <c r="P1617" i="8"/>
  <c r="Q1617" i="8"/>
  <c r="R1234" i="8"/>
  <c r="O1234" i="8"/>
  <c r="P1234" i="8"/>
  <c r="Q1234" i="8"/>
  <c r="M1448" i="8"/>
  <c r="L1448" i="8"/>
  <c r="N1448" i="8"/>
  <c r="M648" i="8"/>
  <c r="L648" i="8"/>
  <c r="N648" i="8"/>
  <c r="T1435" i="8"/>
  <c r="O1435" i="8"/>
  <c r="P1435" i="8"/>
  <c r="R1435" i="8"/>
  <c r="S1435" i="8"/>
  <c r="Q681" i="8"/>
  <c r="M1583" i="8"/>
  <c r="L1583" i="8"/>
  <c r="N1583" i="8"/>
  <c r="Q1491" i="8"/>
  <c r="R1057" i="8"/>
  <c r="O1057" i="8"/>
  <c r="P1057" i="8"/>
  <c r="Q1057" i="8"/>
  <c r="M1821" i="8"/>
  <c r="L1821" i="8"/>
  <c r="N1821" i="8"/>
  <c r="O385" i="8"/>
  <c r="P385" i="8"/>
  <c r="R385" i="8"/>
  <c r="S385" i="8"/>
  <c r="T385" i="8"/>
  <c r="R1983" i="8"/>
  <c r="O1983" i="8"/>
  <c r="P1983" i="8"/>
  <c r="Q1983" i="8"/>
  <c r="R1522" i="8"/>
  <c r="O1522" i="8"/>
  <c r="P1522" i="8"/>
  <c r="Q1522" i="8"/>
  <c r="M601" i="8"/>
  <c r="L601" i="8"/>
  <c r="N601" i="8"/>
  <c r="T1982" i="8"/>
  <c r="O1982" i="8"/>
  <c r="P1982" i="8"/>
  <c r="R1982" i="8"/>
  <c r="S1982" i="8"/>
  <c r="O474" i="8"/>
  <c r="P474" i="8"/>
  <c r="Q474" i="8"/>
  <c r="T1950" i="8"/>
  <c r="O1950" i="8"/>
  <c r="P1950" i="8"/>
  <c r="R1950" i="8"/>
  <c r="S1950" i="8"/>
  <c r="T1271" i="8"/>
  <c r="S1271" i="8"/>
  <c r="S1117" i="8"/>
  <c r="T1117" i="8"/>
  <c r="Q120" i="8"/>
  <c r="R993" i="8"/>
  <c r="O993" i="8"/>
  <c r="P993" i="8"/>
  <c r="Q993" i="8"/>
  <c r="R1381" i="8"/>
  <c r="O1381" i="8"/>
  <c r="P1381" i="8"/>
  <c r="Q1381" i="8"/>
  <c r="O90" i="8"/>
  <c r="P90" i="8"/>
  <c r="R90" i="8"/>
  <c r="S90" i="8"/>
  <c r="T90" i="8"/>
  <c r="M1338" i="8"/>
  <c r="L1338" i="8"/>
  <c r="N1338" i="8"/>
  <c r="T1550" i="8"/>
  <c r="S1550" i="8"/>
  <c r="R638" i="8"/>
  <c r="O638" i="8"/>
  <c r="P638" i="8"/>
  <c r="Q638" i="8"/>
  <c r="S1887" i="8"/>
  <c r="T1887" i="8"/>
  <c r="M1353" i="8"/>
  <c r="L1353" i="8"/>
  <c r="N1353" i="8"/>
  <c r="N1656" i="8"/>
  <c r="L1656" i="8"/>
  <c r="M1656" i="8"/>
  <c r="R1678" i="8"/>
  <c r="O1678" i="8"/>
  <c r="P1678" i="8"/>
  <c r="Q1678" i="8"/>
  <c r="M1949" i="8"/>
  <c r="L1949" i="8"/>
  <c r="N1949" i="8"/>
  <c r="R990" i="8"/>
  <c r="O990" i="8"/>
  <c r="P990" i="8"/>
  <c r="Q990" i="8"/>
  <c r="M827" i="8"/>
  <c r="L827" i="8"/>
  <c r="N827" i="8"/>
  <c r="Q632" i="8"/>
  <c r="M1020" i="8"/>
  <c r="L1020" i="8"/>
  <c r="N1020" i="8"/>
  <c r="M343" i="8"/>
  <c r="L343" i="8"/>
  <c r="N343" i="8"/>
  <c r="M1084" i="8"/>
  <c r="L1084" i="8"/>
  <c r="N1084" i="8"/>
  <c r="M1758" i="8"/>
  <c r="L1758" i="8"/>
  <c r="N1758" i="8"/>
  <c r="Q1235" i="8"/>
  <c r="R1056" i="8"/>
  <c r="O1056" i="8"/>
  <c r="P1056" i="8"/>
  <c r="Q1056" i="8"/>
  <c r="M909" i="8"/>
  <c r="L909" i="8"/>
  <c r="N909" i="8"/>
  <c r="M560" i="8"/>
  <c r="L560" i="8"/>
  <c r="N560" i="8"/>
  <c r="R1340" i="8"/>
  <c r="O1340" i="8"/>
  <c r="P1340" i="8"/>
  <c r="Q1340" i="8"/>
  <c r="M1914" i="8"/>
  <c r="L1914" i="8"/>
  <c r="N1914" i="8"/>
  <c r="M604" i="8"/>
  <c r="L604" i="8"/>
  <c r="N604" i="8"/>
  <c r="M1167" i="8"/>
  <c r="L1167" i="8"/>
  <c r="N1167" i="8"/>
  <c r="R1406" i="8"/>
  <c r="O1406" i="8"/>
  <c r="P1406" i="8"/>
  <c r="Q1406" i="8"/>
  <c r="T1243" i="8"/>
  <c r="S1243" i="8"/>
  <c r="N1225" i="8"/>
  <c r="L1225" i="8"/>
  <c r="M1225" i="8"/>
  <c r="R770" i="8"/>
  <c r="O770" i="8"/>
  <c r="P770" i="8"/>
  <c r="Q770" i="8"/>
  <c r="M1063" i="8"/>
  <c r="L1063" i="8"/>
  <c r="N1063" i="8"/>
  <c r="R1729" i="8"/>
  <c r="O1729" i="8"/>
  <c r="P1729" i="8"/>
  <c r="Q1729" i="8"/>
  <c r="R1084" i="8"/>
  <c r="O1084" i="8"/>
  <c r="P1084" i="8"/>
  <c r="Q1084" i="8"/>
  <c r="M1492" i="8"/>
  <c r="L1492" i="8"/>
  <c r="N1492" i="8"/>
  <c r="M1750" i="8"/>
  <c r="L1750" i="8"/>
  <c r="N1750" i="8"/>
  <c r="M317" i="8"/>
  <c r="L317" i="8"/>
  <c r="N317" i="8"/>
  <c r="N855" i="8"/>
  <c r="L855" i="8"/>
  <c r="M855" i="8"/>
  <c r="R1814" i="8"/>
  <c r="O1814" i="8"/>
  <c r="P1814" i="8"/>
  <c r="Q1814" i="8"/>
  <c r="M1304" i="8"/>
  <c r="L1304" i="8"/>
  <c r="N1304" i="8"/>
  <c r="Q932" i="8"/>
  <c r="O1156" i="8"/>
  <c r="P1156" i="8"/>
  <c r="R1156" i="8"/>
  <c r="S1156" i="8"/>
  <c r="T1156" i="8"/>
  <c r="R1639" i="8"/>
  <c r="O1639" i="8"/>
  <c r="P1639" i="8"/>
  <c r="Q1639" i="8"/>
  <c r="Q112" i="8"/>
  <c r="M1495" i="8"/>
  <c r="L1495" i="8"/>
  <c r="N1495" i="8"/>
  <c r="O783" i="8"/>
  <c r="P783" i="8"/>
  <c r="R783" i="8"/>
  <c r="S783" i="8"/>
  <c r="T783" i="8"/>
  <c r="Q1817" i="8"/>
  <c r="O448" i="8"/>
  <c r="P448" i="8"/>
  <c r="Q448" i="8"/>
  <c r="S1379" i="8"/>
  <c r="T1379" i="8"/>
  <c r="M975" i="8"/>
  <c r="L975" i="8"/>
  <c r="N975" i="8"/>
  <c r="O1361" i="8"/>
  <c r="P1361" i="8"/>
  <c r="R1361" i="8"/>
  <c r="S1361" i="8"/>
  <c r="T1361" i="8"/>
  <c r="O1468" i="8"/>
  <c r="P1468" i="8"/>
  <c r="R1468" i="8"/>
  <c r="S1468" i="8"/>
  <c r="T1468" i="8"/>
  <c r="R1093" i="8"/>
  <c r="O1093" i="8"/>
  <c r="P1093" i="8"/>
  <c r="Q1093" i="8"/>
  <c r="O573" i="8"/>
  <c r="P573" i="8"/>
  <c r="Q573" i="8"/>
  <c r="M1480" i="8"/>
  <c r="L1480" i="8"/>
  <c r="N1480" i="8"/>
  <c r="M1977" i="8"/>
  <c r="L1977" i="8"/>
  <c r="N1977" i="8"/>
  <c r="M1505" i="8"/>
  <c r="L1505" i="8"/>
  <c r="N1505" i="8"/>
  <c r="O524" i="8"/>
  <c r="P524" i="8"/>
  <c r="R524" i="8"/>
  <c r="S524" i="8"/>
  <c r="T524" i="8"/>
  <c r="T1168" i="8"/>
  <c r="O1168" i="8"/>
  <c r="P1168" i="8"/>
  <c r="R1168" i="8"/>
  <c r="S1168" i="8"/>
  <c r="R841" i="8"/>
  <c r="O841" i="8"/>
  <c r="P841" i="8"/>
  <c r="Q841" i="8"/>
  <c r="M1544" i="8"/>
  <c r="L1544" i="8"/>
  <c r="N1544" i="8"/>
  <c r="R1379" i="8"/>
  <c r="O1379" i="8"/>
  <c r="P1379" i="8"/>
  <c r="Q1379" i="8"/>
  <c r="R1563" i="8"/>
  <c r="O1563" i="8"/>
  <c r="P1563" i="8"/>
  <c r="Q1563" i="8"/>
  <c r="S1208" i="8"/>
  <c r="T1208" i="8"/>
  <c r="R863" i="8"/>
  <c r="O863" i="8"/>
  <c r="P863" i="8"/>
  <c r="Q863" i="8"/>
  <c r="R1118" i="8"/>
  <c r="O1118" i="8"/>
  <c r="P1118" i="8"/>
  <c r="Q1118" i="8"/>
  <c r="S1510" i="8"/>
  <c r="T1510" i="8"/>
  <c r="R1175" i="8"/>
  <c r="O1175" i="8"/>
  <c r="P1175" i="8"/>
  <c r="Q1175" i="8"/>
  <c r="R1128" i="8"/>
  <c r="O1128" i="8"/>
  <c r="P1128" i="8"/>
  <c r="Q1128" i="8"/>
  <c r="Q1855" i="8"/>
  <c r="O1855" i="8"/>
  <c r="P1855" i="8"/>
  <c r="R1855" i="8"/>
  <c r="S1855" i="8"/>
  <c r="T1855" i="8"/>
  <c r="Q1259" i="8"/>
  <c r="M104" i="8"/>
  <c r="L104" i="8"/>
  <c r="N104" i="8"/>
  <c r="R1564" i="8"/>
  <c r="O1564" i="8"/>
  <c r="P1564" i="8"/>
  <c r="Q1564" i="8"/>
  <c r="Q1388" i="8"/>
  <c r="R1218" i="8"/>
  <c r="O1218" i="8"/>
  <c r="P1218" i="8"/>
  <c r="Q1218" i="8"/>
  <c r="S1897" i="8"/>
  <c r="T1897" i="8"/>
  <c r="Q1995" i="8"/>
  <c r="O907" i="8"/>
  <c r="P907" i="8"/>
  <c r="R907" i="8"/>
  <c r="S907" i="8"/>
  <c r="T907" i="8"/>
  <c r="Q1003" i="8"/>
  <c r="M1385" i="8"/>
  <c r="L1385" i="8"/>
  <c r="N1385" i="8"/>
  <c r="M1950" i="8"/>
  <c r="L1950" i="8"/>
  <c r="N1950" i="8"/>
  <c r="M957" i="8"/>
  <c r="L957" i="8"/>
  <c r="N957" i="8"/>
  <c r="S857" i="8"/>
  <c r="T857" i="8"/>
  <c r="Q366" i="8"/>
  <c r="R1703" i="8"/>
  <c r="O1703" i="8"/>
  <c r="P1703" i="8"/>
  <c r="Q1703" i="8"/>
  <c r="R1324" i="8"/>
  <c r="O1324" i="8"/>
  <c r="P1324" i="8"/>
  <c r="Q1324" i="8"/>
  <c r="S1298" i="8"/>
  <c r="T1298" i="8"/>
  <c r="O389" i="8"/>
  <c r="P389" i="8"/>
  <c r="Q389" i="8"/>
  <c r="O1029" i="8"/>
  <c r="P1029" i="8"/>
  <c r="R1029" i="8"/>
  <c r="S1029" i="8"/>
  <c r="T1029" i="8"/>
  <c r="Q1453" i="8"/>
  <c r="M1413" i="8"/>
  <c r="L1413" i="8"/>
  <c r="N1413" i="8"/>
  <c r="O1196" i="8"/>
  <c r="P1196" i="8"/>
  <c r="R1196" i="8"/>
  <c r="S1196" i="8"/>
  <c r="T1196" i="8"/>
  <c r="R1298" i="8"/>
  <c r="O1298" i="8"/>
  <c r="P1298" i="8"/>
  <c r="Q1298" i="8"/>
  <c r="O424" i="8"/>
  <c r="P424" i="8"/>
  <c r="R424" i="8"/>
  <c r="S424" i="8"/>
  <c r="T424" i="8"/>
  <c r="O1003" i="8"/>
  <c r="P1003" i="8"/>
  <c r="R1003" i="8"/>
  <c r="S1003" i="8"/>
  <c r="T1003" i="8"/>
  <c r="M1038" i="8"/>
  <c r="L1038" i="8"/>
  <c r="N1038" i="8"/>
  <c r="Q1620" i="8"/>
  <c r="M1160" i="8"/>
  <c r="L1160" i="8"/>
  <c r="N1160" i="8"/>
  <c r="T833" i="8"/>
  <c r="O833" i="8"/>
  <c r="P833" i="8"/>
  <c r="R833" i="8"/>
  <c r="S833" i="8"/>
  <c r="Q1876" i="8"/>
  <c r="R757" i="8"/>
  <c r="O757" i="8"/>
  <c r="P757" i="8"/>
  <c r="Q757" i="8"/>
  <c r="T1651" i="8"/>
  <c r="S1651" i="8"/>
  <c r="S1694" i="8"/>
  <c r="T1694" i="8"/>
  <c r="R1077" i="8"/>
  <c r="O1077" i="8"/>
  <c r="P1077" i="8"/>
  <c r="Q1077" i="8"/>
  <c r="R419" i="8"/>
  <c r="S419" i="8"/>
  <c r="T419" i="8"/>
  <c r="R878" i="8"/>
  <c r="O878" i="8"/>
  <c r="P878" i="8"/>
  <c r="Q878" i="8"/>
  <c r="M1718" i="8"/>
  <c r="L1718" i="8"/>
  <c r="N1718" i="8"/>
  <c r="M1140" i="8"/>
  <c r="L1140" i="8"/>
  <c r="N1140" i="8"/>
  <c r="T472" i="8"/>
  <c r="S472" i="8"/>
  <c r="O472" i="8"/>
  <c r="P472" i="8"/>
  <c r="R472" i="8"/>
  <c r="O1871" i="8"/>
  <c r="P1871" i="8"/>
  <c r="R1871" i="8"/>
  <c r="S1871" i="8"/>
  <c r="T1871" i="8"/>
  <c r="T1285" i="8"/>
  <c r="S1285" i="8"/>
  <c r="R1147" i="8"/>
  <c r="O1147" i="8"/>
  <c r="P1147" i="8"/>
  <c r="Q1147" i="8"/>
  <c r="T515" i="8"/>
  <c r="S515" i="8"/>
  <c r="O515" i="8"/>
  <c r="P515" i="8"/>
  <c r="R515" i="8"/>
  <c r="R1336" i="8"/>
  <c r="O1336" i="8"/>
  <c r="P1336" i="8"/>
  <c r="Q1336" i="8"/>
  <c r="T1460" i="8"/>
  <c r="O1460" i="8"/>
  <c r="P1460" i="8"/>
  <c r="R1460" i="8"/>
  <c r="S1460" i="8"/>
  <c r="S873" i="8"/>
  <c r="T873" i="8"/>
  <c r="R607" i="8"/>
  <c r="O607" i="8"/>
  <c r="P607" i="8"/>
  <c r="Q607" i="8"/>
  <c r="M1570" i="8"/>
  <c r="L1570" i="8"/>
  <c r="N1570" i="8"/>
  <c r="Q1382" i="8"/>
  <c r="Q1567" i="8"/>
  <c r="Q1993" i="8"/>
  <c r="O958" i="8"/>
  <c r="P958" i="8"/>
  <c r="R958" i="8"/>
  <c r="S958" i="8"/>
  <c r="T958" i="8"/>
  <c r="T366" i="8"/>
  <c r="S366" i="8"/>
  <c r="O366" i="8"/>
  <c r="P366" i="8"/>
  <c r="R366" i="8"/>
  <c r="Q820" i="8"/>
  <c r="O1095" i="8"/>
  <c r="P1095" i="8"/>
  <c r="R1095" i="8"/>
  <c r="S1095" i="8"/>
  <c r="T1095" i="8"/>
  <c r="R1027" i="8"/>
  <c r="O1027" i="8"/>
  <c r="P1027" i="8"/>
  <c r="Q1027" i="8"/>
  <c r="M1124" i="8"/>
  <c r="L1124" i="8"/>
  <c r="N1124" i="8"/>
  <c r="O820" i="8"/>
  <c r="P820" i="8"/>
  <c r="R820" i="8"/>
  <c r="S820" i="8"/>
  <c r="T820" i="8"/>
  <c r="R394" i="8"/>
  <c r="S394" i="8"/>
  <c r="T394" i="8"/>
  <c r="O1785" i="8"/>
  <c r="P1785" i="8"/>
  <c r="R1785" i="8"/>
  <c r="S1785" i="8"/>
  <c r="T1785" i="8"/>
  <c r="R1779" i="8"/>
  <c r="O1779" i="8"/>
  <c r="P1779" i="8"/>
  <c r="Q1779" i="8"/>
  <c r="R1546" i="8"/>
  <c r="O1546" i="8"/>
  <c r="P1546" i="8"/>
  <c r="Q1546" i="8"/>
  <c r="O376" i="8"/>
  <c r="P376" i="8"/>
  <c r="R376" i="8"/>
  <c r="S376" i="8"/>
  <c r="T376" i="8"/>
  <c r="T1776" i="8"/>
  <c r="O1776" i="8"/>
  <c r="P1776" i="8"/>
  <c r="R1776" i="8"/>
  <c r="S1776" i="8"/>
  <c r="R682" i="8"/>
  <c r="O682" i="8"/>
  <c r="P682" i="8"/>
  <c r="Q682" i="8"/>
  <c r="R1694" i="8"/>
  <c r="O1694" i="8"/>
  <c r="P1694" i="8"/>
  <c r="Q1694" i="8"/>
  <c r="T681" i="8"/>
  <c r="O681" i="8"/>
  <c r="P681" i="8"/>
  <c r="R681" i="8"/>
  <c r="S681" i="8"/>
  <c r="R827" i="8"/>
  <c r="O827" i="8"/>
  <c r="P827" i="8"/>
  <c r="Q827" i="8"/>
  <c r="T1889" i="8"/>
  <c r="S1889" i="8"/>
  <c r="R857" i="8"/>
  <c r="O857" i="8"/>
  <c r="P857" i="8"/>
  <c r="Q857" i="8"/>
  <c r="O1716" i="8"/>
  <c r="P1716" i="8"/>
  <c r="R1716" i="8"/>
  <c r="S1716" i="8"/>
  <c r="T1716" i="8"/>
  <c r="O912" i="8"/>
  <c r="P912" i="8"/>
  <c r="R912" i="8"/>
  <c r="S912" i="8"/>
  <c r="T912" i="8"/>
  <c r="R1473" i="8"/>
  <c r="O1473" i="8"/>
  <c r="P1473" i="8"/>
  <c r="Q1473" i="8"/>
  <c r="R1202" i="8"/>
  <c r="O1202" i="8"/>
  <c r="P1202" i="8"/>
  <c r="Q1202" i="8"/>
  <c r="O865" i="8"/>
  <c r="P865" i="8"/>
  <c r="R865" i="8"/>
  <c r="S865" i="8"/>
  <c r="T865" i="8"/>
  <c r="M1046" i="8"/>
  <c r="L1046" i="8"/>
  <c r="N1046" i="8"/>
  <c r="O456" i="8"/>
  <c r="P456" i="8"/>
  <c r="Q456" i="8"/>
  <c r="O112" i="8"/>
  <c r="P112" i="8"/>
  <c r="R112" i="8"/>
  <c r="S112" i="8"/>
  <c r="T112" i="8"/>
  <c r="M645" i="8"/>
  <c r="L645" i="8"/>
  <c r="N645" i="8"/>
  <c r="O1711" i="8"/>
  <c r="P1711" i="8"/>
  <c r="R1711" i="8"/>
  <c r="S1711" i="8"/>
  <c r="T1711" i="8"/>
  <c r="M1206" i="8"/>
  <c r="L1206" i="8"/>
  <c r="N1206" i="8"/>
  <c r="M698" i="8"/>
  <c r="L698" i="8"/>
  <c r="N698" i="8"/>
  <c r="O1850" i="8"/>
  <c r="P1850" i="8"/>
  <c r="R1850" i="8"/>
  <c r="S1850" i="8"/>
  <c r="T1850" i="8"/>
  <c r="O1041" i="8"/>
  <c r="P1041" i="8"/>
  <c r="R1041" i="8"/>
  <c r="S1041" i="8"/>
  <c r="T1041" i="8"/>
  <c r="O1247" i="8"/>
  <c r="P1247" i="8"/>
  <c r="R1247" i="8"/>
  <c r="S1247" i="8"/>
  <c r="T1247" i="8"/>
  <c r="O1424" i="8"/>
  <c r="P1424" i="8"/>
  <c r="R1424" i="8"/>
  <c r="S1424" i="8"/>
  <c r="T1424" i="8"/>
  <c r="Q1828" i="8"/>
  <c r="M1857" i="8"/>
  <c r="L1857" i="8"/>
  <c r="N1857" i="8"/>
  <c r="M1339" i="8"/>
  <c r="L1339" i="8"/>
  <c r="N1339" i="8"/>
  <c r="M660" i="8"/>
  <c r="L660" i="8"/>
  <c r="N660" i="8"/>
  <c r="O599" i="8"/>
  <c r="P599" i="8"/>
  <c r="R599" i="8"/>
  <c r="S599" i="8"/>
  <c r="T599" i="8"/>
  <c r="S1085" i="8"/>
  <c r="T1085" i="8"/>
  <c r="O937" i="8"/>
  <c r="P937" i="8"/>
  <c r="R937" i="8"/>
  <c r="S937" i="8"/>
  <c r="T937" i="8"/>
  <c r="R1915" i="8"/>
  <c r="O1915" i="8"/>
  <c r="P1915" i="8"/>
  <c r="Q1915" i="8"/>
  <c r="O1811" i="8"/>
  <c r="P1811" i="8"/>
  <c r="R1811" i="8"/>
  <c r="S1811" i="8"/>
  <c r="T1811" i="8"/>
  <c r="Q1386" i="8"/>
  <c r="Q508" i="8"/>
  <c r="S715" i="8"/>
  <c r="T715" i="8"/>
  <c r="S1621" i="8"/>
  <c r="T1621" i="8"/>
  <c r="Q667" i="8"/>
  <c r="R1320" i="8"/>
  <c r="O1320" i="8"/>
  <c r="P1320" i="8"/>
  <c r="Q1320" i="8"/>
  <c r="R892" i="8"/>
  <c r="O892" i="8"/>
  <c r="P892" i="8"/>
  <c r="Q892" i="8"/>
  <c r="M1855" i="8"/>
  <c r="L1855" i="8"/>
  <c r="N1855" i="8"/>
  <c r="M1370" i="8"/>
  <c r="L1370" i="8"/>
  <c r="N1370" i="8"/>
  <c r="R1869" i="8"/>
  <c r="O1869" i="8"/>
  <c r="P1869" i="8"/>
  <c r="Q1869" i="8"/>
  <c r="R1767" i="8"/>
  <c r="O1767" i="8"/>
  <c r="P1767" i="8"/>
  <c r="Q1767" i="8"/>
  <c r="R939" i="8"/>
  <c r="O939" i="8"/>
  <c r="P939" i="8"/>
  <c r="Q939" i="8"/>
  <c r="R777" i="8"/>
  <c r="O777" i="8"/>
  <c r="P777" i="8"/>
  <c r="Q777" i="8"/>
  <c r="Q1428" i="8"/>
  <c r="Q336" i="8"/>
  <c r="R1145" i="8"/>
  <c r="O1145" i="8"/>
  <c r="P1145" i="8"/>
  <c r="Q1145" i="8"/>
  <c r="M559" i="8"/>
  <c r="L559" i="8"/>
  <c r="N559" i="8"/>
  <c r="M863" i="8"/>
  <c r="L863" i="8"/>
  <c r="N863" i="8"/>
  <c r="O1984" i="8"/>
  <c r="P1984" i="8"/>
  <c r="R1984" i="8"/>
  <c r="S1984" i="8"/>
  <c r="T1984" i="8"/>
  <c r="M1286" i="8"/>
  <c r="L1286" i="8"/>
  <c r="N1286" i="8"/>
  <c r="M1625" i="8"/>
  <c r="L1625" i="8"/>
  <c r="N1625" i="8"/>
  <c r="M1027" i="8"/>
  <c r="L1027" i="8"/>
  <c r="N1027" i="8"/>
  <c r="R648" i="8"/>
  <c r="O648" i="8"/>
  <c r="P648" i="8"/>
  <c r="Q648" i="8"/>
  <c r="M1632" i="8"/>
  <c r="L1632" i="8"/>
  <c r="N1632" i="8"/>
  <c r="O1828" i="8"/>
  <c r="P1828" i="8"/>
  <c r="R1828" i="8"/>
  <c r="S1828" i="8"/>
  <c r="T1828" i="8"/>
  <c r="M671" i="8"/>
  <c r="L671" i="8"/>
  <c r="N671" i="8"/>
  <c r="R484" i="8"/>
  <c r="S484" i="8"/>
  <c r="T484" i="8"/>
  <c r="O602" i="8"/>
  <c r="P602" i="8"/>
  <c r="R602" i="8"/>
  <c r="S602" i="8"/>
  <c r="T602" i="8"/>
  <c r="O22" i="8"/>
  <c r="P22" i="8"/>
  <c r="R22" i="8"/>
  <c r="S22" i="8"/>
  <c r="T22" i="8"/>
  <c r="R1195" i="8"/>
  <c r="O1195" i="8"/>
  <c r="P1195" i="8"/>
  <c r="Q1195" i="8"/>
  <c r="R727" i="8"/>
  <c r="O727" i="8"/>
  <c r="P727" i="8"/>
  <c r="Q727" i="8"/>
  <c r="O1382" i="8"/>
  <c r="P1382" i="8"/>
  <c r="R1382" i="8"/>
  <c r="S1382" i="8"/>
  <c r="T1382" i="8"/>
  <c r="R7" i="8"/>
  <c r="S7" i="8"/>
  <c r="T7" i="8"/>
  <c r="R856" i="8"/>
  <c r="O856" i="8"/>
  <c r="P856" i="8"/>
  <c r="Q856" i="8"/>
  <c r="O1405" i="8"/>
  <c r="P1405" i="8"/>
  <c r="R1405" i="8"/>
  <c r="S1405" i="8"/>
  <c r="T1405" i="8"/>
  <c r="O1220" i="8"/>
  <c r="P1220" i="8"/>
  <c r="R1220" i="8"/>
  <c r="S1220" i="8"/>
  <c r="T1220" i="8"/>
  <c r="O1733" i="8"/>
  <c r="P1733" i="8"/>
  <c r="R1733" i="8"/>
  <c r="S1733" i="8"/>
  <c r="T1733" i="8"/>
  <c r="O1640" i="8"/>
  <c r="P1640" i="8"/>
  <c r="R1640" i="8"/>
  <c r="S1640" i="8"/>
  <c r="T1640" i="8"/>
  <c r="Q1012" i="8"/>
  <c r="R1666" i="8"/>
  <c r="O1666" i="8"/>
  <c r="P1666" i="8"/>
  <c r="Q1666" i="8"/>
  <c r="O1235" i="8"/>
  <c r="P1235" i="8"/>
  <c r="R1235" i="8"/>
  <c r="S1235" i="8"/>
  <c r="T1235" i="8"/>
  <c r="O297" i="8"/>
  <c r="P297" i="8"/>
  <c r="Q297" i="8"/>
  <c r="M218" i="8"/>
  <c r="L218" i="8"/>
  <c r="N218" i="8"/>
  <c r="Q1296" i="8"/>
  <c r="M1760" i="8"/>
  <c r="L1760" i="8"/>
  <c r="N1760" i="8"/>
  <c r="M690" i="8"/>
  <c r="L690" i="8"/>
  <c r="N690" i="8"/>
  <c r="O1912" i="8"/>
  <c r="P1912" i="8"/>
  <c r="R1912" i="8"/>
  <c r="S1912" i="8"/>
  <c r="T1912" i="8"/>
  <c r="R1937" i="8"/>
  <c r="O1937" i="8"/>
  <c r="P1937" i="8"/>
  <c r="Q1937" i="8"/>
  <c r="M1452" i="8"/>
  <c r="L1452" i="8"/>
  <c r="N1452" i="8"/>
  <c r="M1478" i="8"/>
  <c r="L1478" i="8"/>
  <c r="N1478" i="8"/>
  <c r="S954" i="8"/>
  <c r="T954" i="8"/>
  <c r="O1866" i="8"/>
  <c r="P1866" i="8"/>
  <c r="R1866" i="8"/>
  <c r="S1866" i="8"/>
  <c r="T1866" i="8"/>
  <c r="R1090" i="8"/>
  <c r="O1090" i="8"/>
  <c r="P1090" i="8"/>
  <c r="Q1090" i="8"/>
  <c r="M1520" i="8"/>
  <c r="L1520" i="8"/>
  <c r="N1520" i="8"/>
  <c r="M808" i="8"/>
  <c r="L808" i="8"/>
  <c r="N808" i="8"/>
  <c r="M1188" i="8"/>
  <c r="L1188" i="8"/>
  <c r="N1188" i="8"/>
  <c r="Q1083" i="8"/>
  <c r="M1602" i="8"/>
  <c r="L1602" i="8"/>
  <c r="N1602" i="8"/>
  <c r="M1896" i="8"/>
  <c r="L1896" i="8"/>
  <c r="N1896" i="8"/>
  <c r="T1726" i="8"/>
  <c r="O1726" i="8"/>
  <c r="P1726" i="8"/>
  <c r="R1726" i="8"/>
  <c r="S1726" i="8"/>
  <c r="O528" i="8"/>
  <c r="P528" i="8"/>
  <c r="Q528" i="8"/>
  <c r="Q895" i="8"/>
  <c r="R1280" i="8"/>
  <c r="O1280" i="8"/>
  <c r="P1280" i="8"/>
  <c r="Q1280" i="8"/>
  <c r="M1299" i="8"/>
  <c r="L1299" i="8"/>
  <c r="N1299" i="8"/>
  <c r="R1438" i="8"/>
  <c r="O1438" i="8"/>
  <c r="P1438" i="8"/>
  <c r="Q1438" i="8"/>
  <c r="O1023" i="8"/>
  <c r="P1023" i="8"/>
  <c r="R1023" i="8"/>
  <c r="S1023" i="8"/>
  <c r="T1023" i="8"/>
  <c r="Q1709" i="8"/>
  <c r="R605" i="8"/>
  <c r="O605" i="8"/>
  <c r="P605" i="8"/>
  <c r="Q605" i="8"/>
  <c r="R967" i="8"/>
  <c r="O967" i="8"/>
  <c r="P967" i="8"/>
  <c r="Q967" i="8"/>
  <c r="M1923" i="8"/>
  <c r="L1923" i="8"/>
  <c r="N1923" i="8"/>
  <c r="M540" i="8"/>
  <c r="L540" i="8"/>
  <c r="N540" i="8"/>
  <c r="Q604" i="8"/>
  <c r="Q1466" i="8"/>
  <c r="M1874" i="8"/>
  <c r="L1874" i="8"/>
  <c r="N1874" i="8"/>
  <c r="O402" i="8"/>
  <c r="P402" i="8"/>
  <c r="Q402" i="8"/>
  <c r="R1897" i="8"/>
  <c r="O1897" i="8"/>
  <c r="P1897" i="8"/>
  <c r="Q1897" i="8"/>
  <c r="O1531" i="8"/>
  <c r="P1531" i="8"/>
  <c r="R1531" i="8"/>
  <c r="S1531" i="8"/>
  <c r="T1531" i="8"/>
  <c r="R1994" i="8"/>
  <c r="O1994" i="8"/>
  <c r="P1994" i="8"/>
  <c r="Q1994" i="8"/>
  <c r="T1839" i="8"/>
  <c r="O1839" i="8"/>
  <c r="P1839" i="8"/>
  <c r="R1839" i="8"/>
  <c r="S1839" i="8"/>
  <c r="S1985" i="8"/>
  <c r="T1985" i="8"/>
  <c r="O667" i="8"/>
  <c r="P667" i="8"/>
  <c r="R667" i="8"/>
  <c r="S667" i="8"/>
  <c r="T667" i="8"/>
  <c r="O45" i="8"/>
  <c r="P45" i="8"/>
  <c r="Q45" i="8"/>
  <c r="M774" i="8"/>
  <c r="L774" i="8"/>
  <c r="N774" i="8"/>
  <c r="M719" i="8"/>
  <c r="L719" i="8"/>
  <c r="N719" i="8"/>
  <c r="O523" i="8"/>
  <c r="P523" i="8"/>
  <c r="R523" i="8"/>
  <c r="S523" i="8"/>
  <c r="T523" i="8"/>
  <c r="O447" i="8"/>
  <c r="P447" i="8"/>
  <c r="R447" i="8"/>
  <c r="S447" i="8"/>
  <c r="T447" i="8"/>
  <c r="M947" i="8"/>
  <c r="L947" i="8"/>
  <c r="N947" i="8"/>
  <c r="R1559" i="8"/>
  <c r="O1559" i="8"/>
  <c r="P1559" i="8"/>
  <c r="Q1559" i="8"/>
  <c r="R970" i="8"/>
  <c r="O970" i="8"/>
  <c r="P970" i="8"/>
  <c r="Q970" i="8"/>
  <c r="O673" i="8"/>
  <c r="P673" i="8"/>
  <c r="R673" i="8"/>
  <c r="S673" i="8"/>
  <c r="T673" i="8"/>
  <c r="Q33" i="8"/>
  <c r="M1571" i="8"/>
  <c r="L1571" i="8"/>
  <c r="N1571" i="8"/>
  <c r="R1693" i="8"/>
  <c r="O1693" i="8"/>
  <c r="P1693" i="8"/>
  <c r="Q1693" i="8"/>
  <c r="O505" i="8"/>
  <c r="P505" i="8"/>
  <c r="R505" i="8"/>
  <c r="S505" i="8"/>
  <c r="T505" i="8"/>
  <c r="R922" i="8"/>
  <c r="O922" i="8"/>
  <c r="P922" i="8"/>
  <c r="Q922" i="8"/>
  <c r="R1426" i="8"/>
  <c r="O1426" i="8"/>
  <c r="P1426" i="8"/>
  <c r="Q1426" i="8"/>
  <c r="R1682" i="8"/>
  <c r="O1682" i="8"/>
  <c r="P1682" i="8"/>
  <c r="Q1682" i="8"/>
  <c r="R1115" i="8"/>
  <c r="O1115" i="8"/>
  <c r="P1115" i="8"/>
  <c r="Q1115" i="8"/>
  <c r="O1761" i="8"/>
  <c r="P1761" i="8"/>
  <c r="R1761" i="8"/>
  <c r="S1761" i="8"/>
  <c r="T1761" i="8"/>
  <c r="M959" i="8"/>
  <c r="L959" i="8"/>
  <c r="N959" i="8"/>
  <c r="S1025" i="8"/>
  <c r="T1025" i="8"/>
  <c r="R1194" i="8"/>
  <c r="O1194" i="8"/>
  <c r="P1194" i="8"/>
  <c r="Q1194" i="8"/>
  <c r="R1092" i="8"/>
  <c r="O1092" i="8"/>
  <c r="P1092" i="8"/>
  <c r="Q1092" i="8"/>
  <c r="Q1166" i="8"/>
  <c r="R927" i="8"/>
  <c r="O927" i="8"/>
  <c r="P927" i="8"/>
  <c r="Q927" i="8"/>
  <c r="M1162" i="8"/>
  <c r="L1162" i="8"/>
  <c r="N1162" i="8"/>
  <c r="S1498" i="8"/>
  <c r="T1498" i="8"/>
  <c r="M446" i="8"/>
  <c r="L446" i="8"/>
  <c r="N446" i="8"/>
  <c r="Q741" i="8"/>
  <c r="T1988" i="8"/>
  <c r="S1988" i="8"/>
  <c r="R707" i="8"/>
  <c r="O707" i="8"/>
  <c r="P707" i="8"/>
  <c r="Q707" i="8"/>
  <c r="M858" i="8"/>
  <c r="L858" i="8"/>
  <c r="N858" i="8"/>
  <c r="S1467" i="8"/>
  <c r="T1467" i="8"/>
  <c r="S653" i="8"/>
  <c r="T653" i="8"/>
  <c r="O28" i="8"/>
  <c r="P28" i="8"/>
  <c r="R28" i="8"/>
  <c r="S28" i="8"/>
  <c r="T28" i="8"/>
  <c r="S1572" i="8"/>
  <c r="T1572" i="8"/>
  <c r="R1376" i="8"/>
  <c r="O1376" i="8"/>
  <c r="P1376" i="8"/>
  <c r="Q1376" i="8"/>
  <c r="M912" i="8"/>
  <c r="L912" i="8"/>
  <c r="N912" i="8"/>
  <c r="M1893" i="8"/>
  <c r="L1893" i="8"/>
  <c r="N1893" i="8"/>
  <c r="M1170" i="8"/>
  <c r="L1170" i="8"/>
  <c r="N1170" i="8"/>
  <c r="R1182" i="8"/>
  <c r="O1182" i="8"/>
  <c r="P1182" i="8"/>
  <c r="Q1182" i="8"/>
  <c r="O751" i="8"/>
  <c r="P751" i="8"/>
  <c r="R751" i="8"/>
  <c r="S751" i="8"/>
  <c r="T751" i="8"/>
  <c r="O805" i="8"/>
  <c r="P805" i="8"/>
  <c r="R805" i="8"/>
  <c r="S805" i="8"/>
  <c r="T805" i="8"/>
  <c r="O1922" i="8"/>
  <c r="P1922" i="8"/>
  <c r="R1922" i="8"/>
  <c r="S1922" i="8"/>
  <c r="T1922" i="8"/>
  <c r="O1680" i="8"/>
  <c r="P1680" i="8"/>
  <c r="R1680" i="8"/>
  <c r="S1680" i="8"/>
  <c r="T1680" i="8"/>
  <c r="M663" i="8"/>
  <c r="L663" i="8"/>
  <c r="N663" i="8"/>
  <c r="S581" i="8"/>
  <c r="T581" i="8"/>
  <c r="R1117" i="8"/>
  <c r="O1117" i="8"/>
  <c r="P1117" i="8"/>
  <c r="Q1117" i="8"/>
  <c r="M749" i="8"/>
  <c r="L749" i="8"/>
  <c r="N749" i="8"/>
  <c r="M1919" i="8"/>
  <c r="L1919" i="8"/>
  <c r="N1919" i="8"/>
  <c r="R196" i="8"/>
  <c r="O196" i="8"/>
  <c r="P196" i="8"/>
  <c r="Q196" i="8"/>
  <c r="M1699" i="8"/>
  <c r="L1699" i="8"/>
  <c r="N1699" i="8"/>
  <c r="M1009" i="8"/>
  <c r="L1009" i="8"/>
  <c r="N1009" i="8"/>
  <c r="R983" i="8"/>
  <c r="O983" i="8"/>
  <c r="P983" i="8"/>
  <c r="Q983" i="8"/>
  <c r="R1762" i="8"/>
  <c r="O1762" i="8"/>
  <c r="P1762" i="8"/>
  <c r="Q1762" i="8"/>
  <c r="M1879" i="8"/>
  <c r="L1879" i="8"/>
  <c r="N1879" i="8"/>
  <c r="Q1086" i="8"/>
  <c r="M837" i="8"/>
  <c r="L837" i="8"/>
  <c r="N837" i="8"/>
  <c r="R335" i="8"/>
  <c r="S335" i="8"/>
  <c r="T335" i="8"/>
  <c r="O398" i="8"/>
  <c r="P398" i="8"/>
  <c r="R398" i="8"/>
  <c r="S398" i="8"/>
  <c r="T398" i="8"/>
  <c r="O1428" i="8"/>
  <c r="P1428" i="8"/>
  <c r="R1428" i="8"/>
  <c r="S1428" i="8"/>
  <c r="T1428" i="8"/>
  <c r="O1244" i="8"/>
  <c r="P1244" i="8"/>
  <c r="R1244" i="8"/>
  <c r="S1244" i="8"/>
  <c r="T1244" i="8"/>
  <c r="R1102" i="8"/>
  <c r="O1102" i="8"/>
  <c r="P1102" i="8"/>
  <c r="Q1102" i="8"/>
  <c r="O1880" i="8"/>
  <c r="P1880" i="8"/>
  <c r="R1880" i="8"/>
  <c r="S1880" i="8"/>
  <c r="T1880" i="8"/>
  <c r="O128" i="8"/>
  <c r="P128" i="8"/>
  <c r="Q128" i="8"/>
  <c r="Q1941" i="8"/>
  <c r="S1165" i="8"/>
  <c r="T1165" i="8"/>
  <c r="O1240" i="8"/>
  <c r="P1240" i="8"/>
  <c r="R1240" i="8"/>
  <c r="S1240" i="8"/>
  <c r="T1240" i="8"/>
  <c r="S730" i="8"/>
  <c r="T730" i="8"/>
  <c r="Q1854" i="8"/>
  <c r="M1328" i="8"/>
  <c r="L1328" i="8"/>
  <c r="N1328" i="8"/>
  <c r="Q985" i="8"/>
  <c r="R291" i="8"/>
  <c r="S291" i="8"/>
  <c r="T291" i="8"/>
  <c r="O1583" i="8"/>
  <c r="P1583" i="8"/>
  <c r="R1583" i="8"/>
  <c r="S1583" i="8"/>
  <c r="T1583" i="8"/>
  <c r="M1320" i="8"/>
  <c r="L1320" i="8"/>
  <c r="N1320" i="8"/>
  <c r="R1048" i="8"/>
  <c r="O1048" i="8"/>
  <c r="P1048" i="8"/>
  <c r="Q1048" i="8"/>
  <c r="R821" i="8"/>
  <c r="O821" i="8"/>
  <c r="P821" i="8"/>
  <c r="Q821" i="8"/>
  <c r="O314" i="8"/>
  <c r="P314" i="8"/>
  <c r="Q314" i="8"/>
  <c r="R1480" i="8"/>
  <c r="O1480" i="8"/>
  <c r="P1480" i="8"/>
  <c r="Q1480" i="8"/>
  <c r="M998" i="8"/>
  <c r="L998" i="8"/>
  <c r="N998" i="8"/>
  <c r="O1631" i="8"/>
  <c r="P1631" i="8"/>
  <c r="R1631" i="8"/>
  <c r="S1631" i="8"/>
  <c r="T1631" i="8"/>
  <c r="R663" i="8"/>
  <c r="O663" i="8"/>
  <c r="P663" i="8"/>
  <c r="Q663" i="8"/>
  <c r="S1098" i="8"/>
  <c r="T1098" i="8"/>
  <c r="M1270" i="8"/>
  <c r="L1270" i="8"/>
  <c r="N1270" i="8"/>
  <c r="Q949" i="8"/>
  <c r="R451" i="8"/>
  <c r="S451" i="8"/>
  <c r="T451" i="8"/>
  <c r="R1986" i="8"/>
  <c r="O1986" i="8"/>
  <c r="P1986" i="8"/>
  <c r="Q1986" i="8"/>
  <c r="S816" i="8"/>
  <c r="T816" i="8"/>
  <c r="O874" i="8"/>
  <c r="P874" i="8"/>
  <c r="R874" i="8"/>
  <c r="S874" i="8"/>
  <c r="T874" i="8"/>
  <c r="M1878" i="8"/>
  <c r="L1878" i="8"/>
  <c r="N1878" i="8"/>
  <c r="R1285" i="8"/>
  <c r="O1285" i="8"/>
  <c r="P1285" i="8"/>
  <c r="Q1285" i="8"/>
  <c r="S1279" i="8"/>
  <c r="T1279" i="8"/>
  <c r="O25" i="8"/>
  <c r="P25" i="8"/>
  <c r="Q25" i="8"/>
  <c r="R1310" i="8"/>
  <c r="O1310" i="8"/>
  <c r="P1310" i="8"/>
  <c r="Q1310" i="8"/>
  <c r="M1936" i="8"/>
  <c r="L1936" i="8"/>
  <c r="N1936" i="8"/>
  <c r="M1091" i="8"/>
  <c r="L1091" i="8"/>
  <c r="N1091" i="8"/>
  <c r="O482" i="8"/>
  <c r="P482" i="8"/>
  <c r="Q482" i="8"/>
  <c r="O1129" i="8"/>
  <c r="P1129" i="8"/>
  <c r="R1129" i="8"/>
  <c r="S1129" i="8"/>
  <c r="T1129" i="8"/>
  <c r="Q1830" i="8"/>
  <c r="M1634" i="8"/>
  <c r="L1634" i="8"/>
  <c r="N1634" i="8"/>
  <c r="O1691" i="8"/>
  <c r="P1691" i="8"/>
  <c r="R1691" i="8"/>
  <c r="S1691" i="8"/>
  <c r="T1691" i="8"/>
  <c r="O1419" i="8"/>
  <c r="P1419" i="8"/>
  <c r="R1419" i="8"/>
  <c r="S1419" i="8"/>
  <c r="T1419" i="8"/>
  <c r="M812" i="8"/>
  <c r="L812" i="8"/>
  <c r="N812" i="8"/>
  <c r="S1390" i="8"/>
  <c r="T1390" i="8"/>
  <c r="S1474" i="8"/>
  <c r="T1474" i="8"/>
  <c r="M683" i="8"/>
  <c r="L683" i="8"/>
  <c r="N683" i="8"/>
  <c r="M1940" i="8"/>
  <c r="L1940" i="8"/>
  <c r="N1940" i="8"/>
  <c r="R337" i="8"/>
  <c r="S337" i="8"/>
  <c r="T337" i="8"/>
  <c r="M190" i="8"/>
  <c r="L190" i="8"/>
  <c r="N190" i="8"/>
  <c r="R1803" i="8"/>
  <c r="O1803" i="8"/>
  <c r="P1803" i="8"/>
  <c r="Q1803" i="8"/>
  <c r="O139" i="8"/>
  <c r="P139" i="8"/>
  <c r="R139" i="8"/>
  <c r="S139" i="8"/>
  <c r="T139" i="8"/>
  <c r="R1735" i="8"/>
  <c r="O1735" i="8"/>
  <c r="P1735" i="8"/>
  <c r="Q1735" i="8"/>
  <c r="O1728" i="8"/>
  <c r="P1728" i="8"/>
  <c r="R1728" i="8"/>
  <c r="S1728" i="8"/>
  <c r="T1728" i="8"/>
  <c r="S706" i="8"/>
  <c r="T706" i="8"/>
  <c r="M295" i="8"/>
  <c r="L295" i="8"/>
  <c r="N295" i="8"/>
  <c r="R1945" i="8"/>
  <c r="O1945" i="8"/>
  <c r="P1945" i="8"/>
  <c r="Q1945" i="8"/>
  <c r="M1979" i="8"/>
  <c r="L1979" i="8"/>
  <c r="N1979" i="8"/>
  <c r="Q123" i="8"/>
  <c r="O1187" i="8"/>
  <c r="P1187" i="8"/>
  <c r="R1187" i="8"/>
  <c r="S1187" i="8"/>
  <c r="T1187" i="8"/>
  <c r="R1706" i="8"/>
  <c r="O1706" i="8"/>
  <c r="P1706" i="8"/>
  <c r="Q1706" i="8"/>
  <c r="R1846" i="8"/>
  <c r="O1846" i="8"/>
  <c r="P1846" i="8"/>
  <c r="Q1846" i="8"/>
  <c r="O886" i="8"/>
  <c r="P886" i="8"/>
  <c r="R886" i="8"/>
  <c r="S886" i="8"/>
  <c r="T886" i="8"/>
  <c r="M1660" i="8"/>
  <c r="L1660" i="8"/>
  <c r="N1660" i="8"/>
  <c r="M1214" i="8"/>
  <c r="L1214" i="8"/>
  <c r="N1214" i="8"/>
  <c r="M1562" i="8"/>
  <c r="L1562" i="8"/>
  <c r="N1562" i="8"/>
  <c r="S1557" i="8"/>
  <c r="T1557" i="8"/>
  <c r="R1861" i="8"/>
  <c r="O1861" i="8"/>
  <c r="P1861" i="8"/>
  <c r="Q1861" i="8"/>
  <c r="R1618" i="8"/>
  <c r="O1618" i="8"/>
  <c r="P1618" i="8"/>
  <c r="Q1618" i="8"/>
  <c r="S1681" i="8"/>
  <c r="T1681" i="8"/>
  <c r="R1907" i="8"/>
  <c r="O1907" i="8"/>
  <c r="P1907" i="8"/>
  <c r="Q1907" i="8"/>
  <c r="M763" i="8"/>
  <c r="L763" i="8"/>
  <c r="N763" i="8"/>
  <c r="M1786" i="8"/>
  <c r="L1786" i="8"/>
  <c r="N1786" i="8"/>
  <c r="O48" i="8"/>
  <c r="P48" i="8"/>
  <c r="Q48" i="8"/>
  <c r="M844" i="8"/>
  <c r="L844" i="8"/>
  <c r="N844" i="8"/>
  <c r="R1771" i="8"/>
  <c r="O1771" i="8"/>
  <c r="P1771" i="8"/>
  <c r="Q1771" i="8"/>
  <c r="R877" i="8"/>
  <c r="O877" i="8"/>
  <c r="P877" i="8"/>
  <c r="Q877" i="8"/>
  <c r="M1680" i="8"/>
  <c r="L1680" i="8"/>
  <c r="N1680" i="8"/>
  <c r="M1249" i="8"/>
  <c r="L1249" i="8"/>
  <c r="N1249" i="8"/>
  <c r="M1788" i="8"/>
  <c r="L1788" i="8"/>
  <c r="N1788" i="8"/>
  <c r="M1154" i="8"/>
  <c r="L1154" i="8"/>
  <c r="N1154" i="8"/>
  <c r="M1231" i="8"/>
  <c r="L1231" i="8"/>
  <c r="N1231" i="8"/>
  <c r="O1176" i="8"/>
  <c r="P1176" i="8"/>
  <c r="R1176" i="8"/>
  <c r="S1176" i="8"/>
  <c r="T1176" i="8"/>
  <c r="R1412" i="8"/>
  <c r="O1412" i="8"/>
  <c r="P1412" i="8"/>
  <c r="Q1412" i="8"/>
  <c r="O570" i="8"/>
  <c r="P570" i="8"/>
  <c r="R570" i="8"/>
  <c r="S570" i="8"/>
  <c r="T570" i="8"/>
  <c r="S1496" i="8"/>
  <c r="T1496" i="8"/>
  <c r="S40" i="8"/>
  <c r="T40" i="8"/>
  <c r="M857" i="8"/>
  <c r="L857" i="8"/>
  <c r="N857" i="8"/>
  <c r="M994" i="8"/>
  <c r="L994" i="8"/>
  <c r="N994" i="8"/>
  <c r="R1530" i="8"/>
  <c r="O1530" i="8"/>
  <c r="P1530" i="8"/>
  <c r="Q1530" i="8"/>
  <c r="O1854" i="8"/>
  <c r="P1854" i="8"/>
  <c r="R1854" i="8"/>
  <c r="S1854" i="8"/>
  <c r="T1854" i="8"/>
  <c r="R1696" i="8"/>
  <c r="O1696" i="8"/>
  <c r="P1696" i="8"/>
  <c r="Q1696" i="8"/>
  <c r="N1391" i="8"/>
  <c r="L1391" i="8"/>
  <c r="M1391" i="8"/>
  <c r="R1842" i="8"/>
  <c r="O1842" i="8"/>
  <c r="P1842" i="8"/>
  <c r="Q1842" i="8"/>
  <c r="S643" i="8"/>
  <c r="T643" i="8"/>
  <c r="O691" i="8"/>
  <c r="P691" i="8"/>
  <c r="R691" i="8"/>
  <c r="S691" i="8"/>
  <c r="T691" i="8"/>
  <c r="Q1283" i="8"/>
  <c r="M1890" i="8"/>
  <c r="L1890" i="8"/>
  <c r="N1890" i="8"/>
  <c r="O670" i="8"/>
  <c r="P670" i="8"/>
  <c r="R670" i="8"/>
  <c r="S670" i="8"/>
  <c r="T670" i="8"/>
  <c r="M1479" i="8"/>
  <c r="L1479" i="8"/>
  <c r="N1479" i="8"/>
  <c r="R688" i="8"/>
  <c r="O688" i="8"/>
  <c r="P688" i="8"/>
  <c r="Q688" i="8"/>
  <c r="R1690" i="8"/>
  <c r="O1690" i="8"/>
  <c r="P1690" i="8"/>
  <c r="Q1690" i="8"/>
  <c r="M1943" i="8"/>
  <c r="L1943" i="8"/>
  <c r="N1943" i="8"/>
  <c r="O914" i="8"/>
  <c r="P914" i="8"/>
  <c r="R914" i="8"/>
  <c r="S914" i="8"/>
  <c r="T914" i="8"/>
  <c r="M1754" i="8"/>
  <c r="L1754" i="8"/>
  <c r="N1754" i="8"/>
  <c r="O6" i="8"/>
  <c r="P6" i="8"/>
  <c r="Q6" i="8"/>
  <c r="R1969" i="8"/>
  <c r="O1969" i="8"/>
  <c r="P1969" i="8"/>
  <c r="Q1969" i="8"/>
  <c r="M1608" i="8"/>
  <c r="L1608" i="8"/>
  <c r="N1608" i="8"/>
  <c r="O1941" i="8"/>
  <c r="P1941" i="8"/>
  <c r="R1941" i="8"/>
  <c r="S1941" i="8"/>
  <c r="T1941" i="8"/>
  <c r="R1560" i="8"/>
  <c r="O1560" i="8"/>
  <c r="P1560" i="8"/>
  <c r="Q1560" i="8"/>
  <c r="Q555" i="8"/>
  <c r="O506" i="8"/>
  <c r="P506" i="8"/>
  <c r="Q506" i="8"/>
  <c r="M1072" i="8"/>
  <c r="L1072" i="8"/>
  <c r="N1072" i="8"/>
  <c r="M1411" i="8"/>
  <c r="L1411" i="8"/>
  <c r="N1411" i="8"/>
  <c r="R1904" i="8"/>
  <c r="O1904" i="8"/>
  <c r="P1904" i="8"/>
  <c r="Q1904" i="8"/>
  <c r="Q1001" i="8"/>
  <c r="O393" i="8"/>
  <c r="P393" i="8"/>
  <c r="R393" i="8"/>
  <c r="S393" i="8"/>
  <c r="T393" i="8"/>
  <c r="R739" i="8"/>
  <c r="O739" i="8"/>
  <c r="P739" i="8"/>
  <c r="Q739" i="8"/>
  <c r="R1241" i="8"/>
  <c r="O1241" i="8"/>
  <c r="P1241" i="8"/>
  <c r="Q1241" i="8"/>
  <c r="Q835" i="8"/>
  <c r="S1720" i="8"/>
  <c r="T1720" i="8"/>
  <c r="R1461" i="8"/>
  <c r="O1461" i="8"/>
  <c r="P1461" i="8"/>
  <c r="Q1461" i="8"/>
  <c r="R698" i="8"/>
  <c r="O698" i="8"/>
  <c r="P698" i="8"/>
  <c r="Q698" i="8"/>
  <c r="T636" i="8"/>
  <c r="O636" i="8"/>
  <c r="P636" i="8"/>
  <c r="R636" i="8"/>
  <c r="S636" i="8"/>
  <c r="O508" i="8"/>
  <c r="P508" i="8"/>
  <c r="R508" i="8"/>
  <c r="S508" i="8"/>
  <c r="T508" i="8"/>
  <c r="R1312" i="8"/>
  <c r="O1312" i="8"/>
  <c r="P1312" i="8"/>
  <c r="Q1312" i="8"/>
  <c r="M1674" i="8"/>
  <c r="L1674" i="8"/>
  <c r="N1674" i="8"/>
  <c r="R1254" i="8"/>
  <c r="O1254" i="8"/>
  <c r="P1254" i="8"/>
  <c r="Q1254" i="8"/>
  <c r="Q1581" i="8"/>
  <c r="T1976" i="8"/>
  <c r="O1976" i="8"/>
  <c r="P1976" i="8"/>
  <c r="R1976" i="8"/>
  <c r="S1976" i="8"/>
  <c r="T949" i="8"/>
  <c r="O949" i="8"/>
  <c r="P949" i="8"/>
  <c r="R949" i="8"/>
  <c r="S949" i="8"/>
  <c r="M531" i="8"/>
  <c r="L531" i="8"/>
  <c r="N531" i="8"/>
  <c r="Q10" i="8"/>
  <c r="R1624" i="8"/>
  <c r="O1624" i="8"/>
  <c r="P1624" i="8"/>
  <c r="Q1624" i="8"/>
  <c r="O1309" i="8"/>
  <c r="P1309" i="8"/>
  <c r="R1309" i="8"/>
  <c r="S1309" i="8"/>
  <c r="T1309" i="8"/>
  <c r="O899" i="8"/>
  <c r="P899" i="8"/>
  <c r="R899" i="8"/>
  <c r="S899" i="8"/>
  <c r="T899" i="8"/>
  <c r="R1840" i="8"/>
  <c r="O1840" i="8"/>
  <c r="P1840" i="8"/>
  <c r="Q1840" i="8"/>
  <c r="M1358" i="8"/>
  <c r="L1358" i="8"/>
  <c r="N1358" i="8"/>
  <c r="M1907" i="8"/>
  <c r="L1907" i="8"/>
  <c r="N1907" i="8"/>
  <c r="Q1740" i="8"/>
  <c r="O606" i="8"/>
  <c r="P606" i="8"/>
  <c r="R606" i="8"/>
  <c r="S606" i="8"/>
  <c r="T606" i="8"/>
  <c r="M1598" i="8"/>
  <c r="L1598" i="8"/>
  <c r="N1598" i="8"/>
  <c r="O355" i="8"/>
  <c r="P355" i="8"/>
  <c r="R355" i="8"/>
  <c r="S355" i="8"/>
  <c r="T355" i="8"/>
  <c r="M886" i="8"/>
  <c r="L886" i="8"/>
  <c r="N886" i="8"/>
  <c r="S1917" i="8"/>
  <c r="T1917" i="8"/>
  <c r="M1651" i="8"/>
  <c r="L1651" i="8"/>
  <c r="N1651" i="8"/>
  <c r="R375" i="8"/>
  <c r="O375" i="8"/>
  <c r="P375" i="8"/>
  <c r="Q375" i="8"/>
  <c r="O917" i="8"/>
  <c r="P917" i="8"/>
  <c r="R917" i="8"/>
  <c r="S917" i="8"/>
  <c r="T917" i="8"/>
  <c r="M661" i="8"/>
  <c r="L661" i="8"/>
  <c r="N661" i="8"/>
  <c r="M322" i="8"/>
  <c r="L322" i="8"/>
  <c r="N322" i="8"/>
  <c r="O1903" i="8"/>
  <c r="P1903" i="8"/>
  <c r="R1903" i="8"/>
  <c r="S1903" i="8"/>
  <c r="T1903" i="8"/>
  <c r="R816" i="8"/>
  <c r="O816" i="8"/>
  <c r="P816" i="8"/>
  <c r="Q816" i="8"/>
  <c r="M1984" i="8"/>
  <c r="L1984" i="8"/>
  <c r="N1984" i="8"/>
  <c r="O352" i="8"/>
  <c r="P352" i="8"/>
  <c r="Q352" i="8"/>
  <c r="M682" i="8"/>
  <c r="L682" i="8"/>
  <c r="N682" i="8"/>
  <c r="M1752" i="8"/>
  <c r="L1752" i="8"/>
  <c r="N1752" i="8"/>
  <c r="M1939" i="8"/>
  <c r="L1939" i="8"/>
  <c r="N1939" i="8"/>
  <c r="M1300" i="8"/>
  <c r="L1300" i="8"/>
  <c r="N1300" i="8"/>
  <c r="R977" i="8"/>
  <c r="O977" i="8"/>
  <c r="P977" i="8"/>
  <c r="Q977" i="8"/>
  <c r="M1172" i="8"/>
  <c r="L1172" i="8"/>
  <c r="N1172" i="8"/>
  <c r="M1703" i="8"/>
  <c r="L1703" i="8"/>
  <c r="N1703" i="8"/>
  <c r="R652" i="8"/>
  <c r="O652" i="8"/>
  <c r="P652" i="8"/>
  <c r="Q652" i="8"/>
  <c r="O1491" i="8"/>
  <c r="P1491" i="8"/>
  <c r="R1491" i="8"/>
  <c r="S1491" i="8"/>
  <c r="T1491" i="8"/>
  <c r="O463" i="8"/>
  <c r="P463" i="8"/>
  <c r="Q463" i="8"/>
  <c r="R1651" i="8"/>
  <c r="O1651" i="8"/>
  <c r="P1651" i="8"/>
  <c r="Q1651" i="8"/>
  <c r="O632" i="8"/>
  <c r="P632" i="8"/>
  <c r="R632" i="8"/>
  <c r="S632" i="8"/>
  <c r="T632" i="8"/>
  <c r="R1487" i="8"/>
  <c r="O1487" i="8"/>
  <c r="P1487" i="8"/>
  <c r="Q1487" i="8"/>
  <c r="M1908" i="8"/>
  <c r="L1908" i="8"/>
  <c r="N1908" i="8"/>
  <c r="T1584" i="8"/>
  <c r="S1584" i="8"/>
  <c r="O1074" i="8"/>
  <c r="P1074" i="8"/>
  <c r="R1074" i="8"/>
  <c r="S1074" i="8"/>
  <c r="T1074" i="8"/>
  <c r="S1597" i="8"/>
  <c r="T1597" i="8"/>
  <c r="O1411" i="8"/>
  <c r="P1411" i="8"/>
  <c r="R1411" i="8"/>
  <c r="S1411" i="8"/>
  <c r="T1411" i="8"/>
  <c r="O1086" i="8"/>
  <c r="P1086" i="8"/>
  <c r="R1086" i="8"/>
  <c r="S1086" i="8"/>
  <c r="T1086" i="8"/>
  <c r="M884" i="8"/>
  <c r="L884" i="8"/>
  <c r="N884" i="8"/>
  <c r="O1895" i="8"/>
  <c r="P1895" i="8"/>
  <c r="R1895" i="8"/>
  <c r="S1895" i="8"/>
  <c r="T1895" i="8"/>
  <c r="T1272" i="8"/>
  <c r="O1272" i="8"/>
  <c r="P1272" i="8"/>
  <c r="R1272" i="8"/>
  <c r="S1272" i="8"/>
  <c r="M223" i="8"/>
  <c r="L223" i="8"/>
  <c r="N223" i="8"/>
  <c r="O120" i="8"/>
  <c r="P120" i="8"/>
  <c r="R120" i="8"/>
  <c r="S120" i="8"/>
  <c r="T120" i="8"/>
  <c r="M1885" i="8"/>
  <c r="L1885" i="8"/>
  <c r="N1885" i="8"/>
  <c r="O547" i="8"/>
  <c r="P547" i="8"/>
  <c r="R547" i="8"/>
  <c r="S547" i="8"/>
  <c r="T547" i="8"/>
  <c r="M147" i="8"/>
  <c r="L147" i="8"/>
  <c r="N147" i="8"/>
  <c r="O1817" i="8"/>
  <c r="P1817" i="8"/>
  <c r="R1817" i="8"/>
  <c r="S1817" i="8"/>
  <c r="T1817" i="8"/>
  <c r="O30" i="8"/>
  <c r="P30" i="8"/>
  <c r="Q30" i="8"/>
  <c r="R1662" i="8"/>
  <c r="O1662" i="8"/>
  <c r="P1662" i="8"/>
  <c r="Q1662" i="8"/>
  <c r="O1013" i="8"/>
  <c r="P1013" i="8"/>
  <c r="R1013" i="8"/>
  <c r="S1013" i="8"/>
  <c r="T1013" i="8"/>
  <c r="M1488" i="8"/>
  <c r="L1488" i="8"/>
  <c r="N1488" i="8"/>
  <c r="M1781" i="8"/>
  <c r="L1781" i="8"/>
  <c r="N1781" i="8"/>
  <c r="O881" i="8"/>
  <c r="P881" i="8"/>
  <c r="R881" i="8"/>
  <c r="S881" i="8"/>
  <c r="T881" i="8"/>
  <c r="R1836" i="8"/>
  <c r="O1836" i="8"/>
  <c r="P1836" i="8"/>
  <c r="Q1836" i="8"/>
  <c r="O598" i="8"/>
  <c r="P598" i="8"/>
  <c r="R598" i="8"/>
  <c r="S598" i="8"/>
  <c r="T598" i="8"/>
  <c r="R690" i="8"/>
  <c r="O690" i="8"/>
  <c r="P690" i="8"/>
  <c r="Q690" i="8"/>
  <c r="M1918" i="8"/>
  <c r="L1918" i="8"/>
  <c r="N1918" i="8"/>
  <c r="M1453" i="8"/>
  <c r="L1453" i="8"/>
  <c r="N1453" i="8"/>
  <c r="R1763" i="8"/>
  <c r="O1763" i="8"/>
  <c r="P1763" i="8"/>
  <c r="Q1763" i="8"/>
  <c r="R1501" i="8"/>
  <c r="O1501" i="8"/>
  <c r="P1501" i="8"/>
  <c r="Q1501" i="8"/>
  <c r="M341" i="8"/>
  <c r="L341" i="8"/>
  <c r="N341" i="8"/>
  <c r="M1153" i="8"/>
  <c r="L1153" i="8"/>
  <c r="N1153" i="8"/>
  <c r="R794" i="8"/>
  <c r="O794" i="8"/>
  <c r="P794" i="8"/>
  <c r="Q794" i="8"/>
  <c r="O180" i="8"/>
  <c r="P180" i="8"/>
  <c r="Q180" i="8"/>
  <c r="T1362" i="8"/>
  <c r="S1362" i="8"/>
  <c r="O1294" i="8"/>
  <c r="P1294" i="8"/>
  <c r="R1294" i="8"/>
  <c r="S1294" i="8"/>
  <c r="T1294" i="8"/>
  <c r="R1179" i="8"/>
  <c r="O1179" i="8"/>
  <c r="P1179" i="8"/>
  <c r="Q1179" i="8"/>
  <c r="R1565" i="8"/>
  <c r="O1565" i="8"/>
  <c r="P1565" i="8"/>
  <c r="Q1565" i="8"/>
  <c r="M529" i="8"/>
  <c r="L529" i="8"/>
  <c r="N529" i="8"/>
  <c r="T1996" i="8"/>
  <c r="S1996" i="8"/>
  <c r="O1502" i="8"/>
  <c r="P1502" i="8"/>
  <c r="R1502" i="8"/>
  <c r="S1502" i="8"/>
  <c r="T1502" i="8"/>
  <c r="R1795" i="8"/>
  <c r="O1795" i="8"/>
  <c r="P1795" i="8"/>
  <c r="Q1795" i="8"/>
  <c r="T1172" i="8"/>
  <c r="O1172" i="8"/>
  <c r="P1172" i="8"/>
  <c r="R1172" i="8"/>
  <c r="S1172" i="8"/>
  <c r="M1888" i="8"/>
  <c r="L1888" i="8"/>
  <c r="N1888" i="8"/>
  <c r="R1587" i="8"/>
  <c r="O1587" i="8"/>
  <c r="P1587" i="8"/>
  <c r="Q1587" i="8"/>
  <c r="O107" i="8"/>
  <c r="P107" i="8"/>
  <c r="Q107" i="8"/>
  <c r="Q804" i="8"/>
  <c r="M821" i="8"/>
  <c r="L821" i="8"/>
  <c r="N821" i="8"/>
  <c r="R811" i="8"/>
  <c r="O811" i="8"/>
  <c r="P811" i="8"/>
  <c r="Q811" i="8"/>
  <c r="O574" i="8"/>
  <c r="P574" i="8"/>
  <c r="Q574" i="8"/>
  <c r="O499" i="8"/>
  <c r="P499" i="8"/>
  <c r="Q499" i="8"/>
  <c r="R972" i="8"/>
  <c r="O972" i="8"/>
  <c r="P972" i="8"/>
  <c r="Q972" i="8"/>
  <c r="O1721" i="8"/>
  <c r="P1721" i="8"/>
  <c r="R1721" i="8"/>
  <c r="S1721" i="8"/>
  <c r="T1721" i="8"/>
  <c r="M1149" i="8"/>
  <c r="L1149" i="8"/>
  <c r="N1149" i="8"/>
  <c r="O262" i="8"/>
  <c r="P262" i="8"/>
  <c r="Q262" i="8"/>
  <c r="M1332" i="8"/>
  <c r="L1332" i="8"/>
  <c r="N1332" i="8"/>
  <c r="Q829" i="8"/>
  <c r="M1579" i="8"/>
  <c r="L1579" i="8"/>
  <c r="N1579" i="8"/>
  <c r="O1072" i="8"/>
  <c r="P1072" i="8"/>
  <c r="R1072" i="8"/>
  <c r="S1072" i="8"/>
  <c r="T1072" i="8"/>
  <c r="R1517" i="8"/>
  <c r="O1517" i="8"/>
  <c r="P1517" i="8"/>
  <c r="Q1517" i="8"/>
  <c r="O1083" i="8"/>
  <c r="P1083" i="8"/>
  <c r="R1083" i="8"/>
  <c r="S1083" i="8"/>
  <c r="T1083" i="8"/>
  <c r="R1964" i="8"/>
  <c r="O1964" i="8"/>
  <c r="P1964" i="8"/>
  <c r="Q1964" i="8"/>
  <c r="R1604" i="8"/>
  <c r="O1604" i="8"/>
  <c r="P1604" i="8"/>
  <c r="Q1604" i="8"/>
  <c r="Q1216" i="8"/>
  <c r="R1792" i="8"/>
  <c r="O1792" i="8"/>
  <c r="P1792" i="8"/>
  <c r="Q1792" i="8"/>
  <c r="R1362" i="8"/>
  <c r="O1362" i="8"/>
  <c r="P1362" i="8"/>
  <c r="Q1362" i="8"/>
  <c r="O33" i="8"/>
  <c r="P33" i="8"/>
  <c r="R33" i="8"/>
  <c r="S33" i="8"/>
  <c r="T33" i="8"/>
  <c r="M733" i="8"/>
  <c r="L733" i="8"/>
  <c r="N733" i="8"/>
  <c r="R1533" i="8"/>
  <c r="O1533" i="8"/>
  <c r="P1533" i="8"/>
  <c r="Q1533" i="8"/>
  <c r="O823" i="8"/>
  <c r="P823" i="8"/>
  <c r="R823" i="8"/>
  <c r="S823" i="8"/>
  <c r="T823" i="8"/>
  <c r="R1965" i="8"/>
  <c r="O1965" i="8"/>
  <c r="P1965" i="8"/>
  <c r="Q1965" i="8"/>
  <c r="R1141" i="8"/>
  <c r="O1141" i="8"/>
  <c r="P1141" i="8"/>
  <c r="Q1141" i="8"/>
  <c r="M1640" i="8"/>
  <c r="L1640" i="8"/>
  <c r="N1640" i="8"/>
  <c r="R1221" i="8"/>
  <c r="O1221" i="8"/>
  <c r="P1221" i="8"/>
  <c r="Q1221" i="8"/>
  <c r="M1673" i="8"/>
  <c r="L1673" i="8"/>
  <c r="N1673" i="8"/>
  <c r="R896" i="8"/>
  <c r="O896" i="8"/>
  <c r="P896" i="8"/>
  <c r="Q896" i="8"/>
  <c r="O1816" i="8"/>
  <c r="P1816" i="8"/>
  <c r="R1816" i="8"/>
  <c r="S1816" i="8"/>
  <c r="T1816" i="8"/>
  <c r="M1351" i="8"/>
  <c r="L1351" i="8"/>
  <c r="N1351" i="8"/>
  <c r="O469" i="8"/>
  <c r="P469" i="8"/>
  <c r="R469" i="8"/>
  <c r="S469" i="8"/>
  <c r="T469" i="8"/>
  <c r="R1752" i="8"/>
  <c r="O1752" i="8"/>
  <c r="P1752" i="8"/>
  <c r="Q1752" i="8"/>
  <c r="R1853" i="8"/>
  <c r="O1853" i="8"/>
  <c r="P1853" i="8"/>
  <c r="Q1853" i="8"/>
  <c r="R1572" i="8"/>
  <c r="O1572" i="8"/>
  <c r="P1572" i="8"/>
  <c r="Q1572" i="8"/>
  <c r="O849" i="8"/>
  <c r="P849" i="8"/>
  <c r="R849" i="8"/>
  <c r="S849" i="8"/>
  <c r="T849" i="8"/>
  <c r="Q1442" i="8"/>
  <c r="O1416" i="8"/>
  <c r="P1416" i="8"/>
  <c r="R1416" i="8"/>
  <c r="S1416" i="8"/>
  <c r="T1416" i="8"/>
  <c r="M1450" i="8"/>
  <c r="L1450" i="8"/>
  <c r="N1450" i="8"/>
  <c r="R1318" i="8"/>
  <c r="O1318" i="8"/>
  <c r="P1318" i="8"/>
  <c r="Q1318" i="8"/>
  <c r="R767" i="8"/>
  <c r="O767" i="8"/>
  <c r="P767" i="8"/>
  <c r="Q767" i="8"/>
  <c r="M1737" i="8"/>
  <c r="L1737" i="8"/>
  <c r="N1737" i="8"/>
  <c r="Q1301" i="8"/>
  <c r="S1017" i="8"/>
  <c r="T1017" i="8"/>
  <c r="O1321" i="8"/>
  <c r="P1321" i="8"/>
  <c r="R1321" i="8"/>
  <c r="S1321" i="8"/>
  <c r="T1321" i="8"/>
  <c r="R1373" i="8"/>
  <c r="O1373" i="8"/>
  <c r="P1373" i="8"/>
  <c r="Q1373" i="8"/>
  <c r="M1960" i="8"/>
  <c r="L1960" i="8"/>
  <c r="N1960" i="8"/>
  <c r="M1910" i="8"/>
  <c r="L1910" i="8"/>
  <c r="N1910" i="8"/>
  <c r="R1495" i="8"/>
  <c r="O1495" i="8"/>
  <c r="P1495" i="8"/>
  <c r="Q1495" i="8"/>
  <c r="M1600" i="8"/>
  <c r="L1600" i="8"/>
  <c r="N1600" i="8"/>
  <c r="R1456" i="8"/>
  <c r="O1456" i="8"/>
  <c r="P1456" i="8"/>
  <c r="Q1456" i="8"/>
  <c r="S765" i="8"/>
  <c r="T765" i="8"/>
  <c r="M1767" i="8"/>
  <c r="L1767" i="8"/>
  <c r="N1767" i="8"/>
  <c r="Q1751" i="8"/>
  <c r="O540" i="8"/>
  <c r="P540" i="8"/>
  <c r="Q540" i="8"/>
  <c r="R1114" i="8"/>
  <c r="O1114" i="8"/>
  <c r="P1114" i="8"/>
  <c r="Q1114" i="8"/>
  <c r="O419" i="8"/>
  <c r="P419" i="8"/>
  <c r="Q419" i="8"/>
  <c r="O265" i="8"/>
  <c r="P265" i="8"/>
  <c r="R265" i="8"/>
  <c r="S265" i="8"/>
  <c r="T265" i="8"/>
  <c r="S1519" i="8"/>
  <c r="T1519" i="8"/>
  <c r="O910" i="8"/>
  <c r="P910" i="8"/>
  <c r="R910" i="8"/>
  <c r="S910" i="8"/>
  <c r="T910" i="8"/>
  <c r="R643" i="8"/>
  <c r="O643" i="8"/>
  <c r="P643" i="8"/>
  <c r="Q643" i="8"/>
  <c r="M1321" i="8"/>
  <c r="L1321" i="8"/>
  <c r="N1321" i="8"/>
  <c r="O1319" i="8"/>
  <c r="P1319" i="8"/>
  <c r="R1319" i="8"/>
  <c r="S1319" i="8"/>
  <c r="T1319" i="8"/>
  <c r="R1349" i="8"/>
  <c r="O1349" i="8"/>
  <c r="P1349" i="8"/>
  <c r="Q1349" i="8"/>
  <c r="R1557" i="8"/>
  <c r="O1557" i="8"/>
  <c r="P1557" i="8"/>
  <c r="Q1557" i="8"/>
  <c r="O1443" i="8"/>
  <c r="P1443" i="8"/>
  <c r="R1443" i="8"/>
  <c r="S1443" i="8"/>
  <c r="T1443" i="8"/>
  <c r="M1259" i="8"/>
  <c r="L1259" i="8"/>
  <c r="N1259" i="8"/>
  <c r="O609" i="8"/>
  <c r="P609" i="8"/>
  <c r="R609" i="8"/>
  <c r="S609" i="8"/>
  <c r="T609" i="8"/>
  <c r="M996" i="8"/>
  <c r="L996" i="8"/>
  <c r="N996" i="8"/>
  <c r="R1504" i="8"/>
  <c r="O1504" i="8"/>
  <c r="P1504" i="8"/>
  <c r="Q1504" i="8"/>
  <c r="R780" i="8"/>
  <c r="O780" i="8"/>
  <c r="P780" i="8"/>
  <c r="Q780" i="8"/>
  <c r="S666" i="8"/>
  <c r="T666" i="8"/>
  <c r="M1596" i="8"/>
  <c r="L1596" i="8"/>
  <c r="N1596" i="8"/>
  <c r="Q684" i="8"/>
  <c r="O500" i="8"/>
  <c r="P500" i="8"/>
  <c r="R500" i="8"/>
  <c r="S500" i="8"/>
  <c r="T500" i="8"/>
  <c r="Q766" i="8"/>
  <c r="O9" i="8"/>
  <c r="P9" i="8"/>
  <c r="R9" i="8"/>
  <c r="S9" i="8"/>
  <c r="T9" i="8"/>
  <c r="M991" i="8"/>
  <c r="L991" i="8"/>
  <c r="N991" i="8"/>
  <c r="M761" i="8"/>
  <c r="L761" i="8"/>
  <c r="N761" i="8"/>
  <c r="M890" i="8"/>
  <c r="L890" i="8"/>
  <c r="N890" i="8"/>
  <c r="T1030" i="8"/>
  <c r="O1030" i="8"/>
  <c r="P1030" i="8"/>
  <c r="R1030" i="8"/>
  <c r="S1030" i="8"/>
  <c r="T166" i="8"/>
  <c r="S166" i="8"/>
  <c r="O166" i="8"/>
  <c r="P166" i="8"/>
  <c r="R166" i="8"/>
  <c r="O1905" i="8"/>
  <c r="P1905" i="8"/>
  <c r="R1905" i="8"/>
  <c r="S1905" i="8"/>
  <c r="T1905" i="8"/>
  <c r="O932" i="8"/>
  <c r="P932" i="8"/>
  <c r="R932" i="8"/>
  <c r="S932" i="8"/>
  <c r="T932" i="8"/>
  <c r="R1623" i="8"/>
  <c r="O1623" i="8"/>
  <c r="P1623" i="8"/>
  <c r="Q1623" i="8"/>
  <c r="T1594" i="8"/>
  <c r="O1594" i="8"/>
  <c r="P1594" i="8"/>
  <c r="R1594" i="8"/>
  <c r="S1594" i="8"/>
  <c r="R1121" i="8"/>
  <c r="O1121" i="8"/>
  <c r="P1121" i="8"/>
  <c r="Q1121" i="8"/>
  <c r="R1457" i="8"/>
  <c r="O1457" i="8"/>
  <c r="P1457" i="8"/>
  <c r="Q1457" i="8"/>
  <c r="M1195" i="8"/>
  <c r="L1195" i="8"/>
  <c r="N1195" i="8"/>
  <c r="O1216" i="8"/>
  <c r="P1216" i="8"/>
  <c r="R1216" i="8"/>
  <c r="S1216" i="8"/>
  <c r="T1216" i="8"/>
  <c r="M1363" i="8"/>
  <c r="L1363" i="8"/>
  <c r="N1363" i="8"/>
  <c r="O1525" i="8"/>
  <c r="P1525" i="8"/>
  <c r="R1525" i="8"/>
  <c r="S1525" i="8"/>
  <c r="T1525" i="8"/>
  <c r="T481" i="8"/>
  <c r="S481" i="8"/>
  <c r="R481" i="8"/>
  <c r="O473" i="8"/>
  <c r="P473" i="8"/>
  <c r="Q473" i="8"/>
  <c r="R946" i="8"/>
  <c r="O946" i="8"/>
  <c r="P946" i="8"/>
  <c r="Q946" i="8"/>
  <c r="T640" i="8"/>
  <c r="O640" i="8"/>
  <c r="P640" i="8"/>
  <c r="R640" i="8"/>
  <c r="S640" i="8"/>
  <c r="R721" i="8"/>
  <c r="O721" i="8"/>
  <c r="P721" i="8"/>
  <c r="Q721" i="8"/>
  <c r="Q1232" i="8"/>
  <c r="O490" i="8"/>
  <c r="P490" i="8"/>
  <c r="Q490" i="8"/>
  <c r="O859" i="8"/>
  <c r="P859" i="8"/>
  <c r="R859" i="8"/>
  <c r="S859" i="8"/>
  <c r="T859" i="8"/>
  <c r="M189" i="8"/>
  <c r="L189" i="8"/>
  <c r="N189" i="8"/>
  <c r="S1774" i="8"/>
  <c r="T1774" i="8"/>
  <c r="O1004" i="8"/>
  <c r="P1004" i="8"/>
  <c r="R1004" i="8"/>
  <c r="S1004" i="8"/>
  <c r="T1004" i="8"/>
  <c r="R1226" i="8"/>
  <c r="O1226" i="8"/>
  <c r="P1226" i="8"/>
  <c r="Q1226" i="8"/>
  <c r="R1921" i="8"/>
  <c r="O1921" i="8"/>
  <c r="P1921" i="8"/>
  <c r="Q1921" i="8"/>
  <c r="R1484" i="8"/>
  <c r="O1484" i="8"/>
  <c r="P1484" i="8"/>
  <c r="Q1484" i="8"/>
  <c r="O1749" i="8"/>
  <c r="P1749" i="8"/>
  <c r="R1749" i="8"/>
  <c r="S1749" i="8"/>
  <c r="T1749" i="8"/>
  <c r="M882" i="8"/>
  <c r="L882" i="8"/>
  <c r="N882" i="8"/>
  <c r="Q410" i="8"/>
  <c r="M1491" i="8"/>
  <c r="L1491" i="8"/>
  <c r="N1491" i="8"/>
  <c r="S799" i="8"/>
  <c r="T799" i="8"/>
  <c r="M911" i="8"/>
  <c r="L911" i="8"/>
  <c r="N911" i="8"/>
  <c r="R951" i="8"/>
  <c r="O951" i="8"/>
  <c r="P951" i="8"/>
  <c r="Q951" i="8"/>
  <c r="O861" i="8"/>
  <c r="P861" i="8"/>
  <c r="R861" i="8"/>
  <c r="S861" i="8"/>
  <c r="T861" i="8"/>
  <c r="M744" i="8"/>
  <c r="L744" i="8"/>
  <c r="N744" i="8"/>
  <c r="O784" i="8"/>
  <c r="P784" i="8"/>
  <c r="R784" i="8"/>
  <c r="S784" i="8"/>
  <c r="T784" i="8"/>
  <c r="R1520" i="8"/>
  <c r="O1520" i="8"/>
  <c r="P1520" i="8"/>
  <c r="Q1520" i="8"/>
  <c r="M1511" i="8"/>
  <c r="L1511" i="8"/>
  <c r="N1511" i="8"/>
  <c r="M285" i="8"/>
  <c r="L285" i="8"/>
  <c r="N285" i="8"/>
  <c r="M1911" i="8"/>
  <c r="L1911" i="8"/>
  <c r="N1911" i="8"/>
  <c r="M1689" i="8"/>
  <c r="L1689" i="8"/>
  <c r="N1689" i="8"/>
  <c r="R1550" i="8"/>
  <c r="O1550" i="8"/>
  <c r="P1550" i="8"/>
  <c r="Q1550" i="8"/>
  <c r="O164" i="8"/>
  <c r="P164" i="8"/>
  <c r="Q164" i="8"/>
  <c r="M1778" i="8"/>
  <c r="L1778" i="8"/>
  <c r="N1778" i="8"/>
  <c r="O1209" i="8"/>
  <c r="P1209" i="8"/>
  <c r="R1209" i="8"/>
  <c r="S1209" i="8"/>
  <c r="T1209" i="8"/>
  <c r="O631" i="8"/>
  <c r="P631" i="8"/>
  <c r="R631" i="8"/>
  <c r="S631" i="8"/>
  <c r="T631" i="8"/>
  <c r="O895" i="8"/>
  <c r="P895" i="8"/>
  <c r="R895" i="8"/>
  <c r="S895" i="8"/>
  <c r="T895" i="8"/>
  <c r="R1670" i="8"/>
  <c r="O1670" i="8"/>
  <c r="P1670" i="8"/>
  <c r="Q1670" i="8"/>
  <c r="R1152" i="8"/>
  <c r="O1152" i="8"/>
  <c r="P1152" i="8"/>
  <c r="Q1152" i="8"/>
  <c r="R1396" i="8"/>
  <c r="O1396" i="8"/>
  <c r="P1396" i="8"/>
  <c r="Q1396" i="8"/>
  <c r="Q1992" i="8"/>
  <c r="M1078" i="8"/>
  <c r="L1078" i="8"/>
  <c r="N1078" i="8"/>
  <c r="O1883" i="8"/>
  <c r="P1883" i="8"/>
  <c r="R1883" i="8"/>
  <c r="S1883" i="8"/>
  <c r="T1883" i="8"/>
  <c r="Q1325" i="8"/>
  <c r="R423" i="8"/>
  <c r="S423" i="8"/>
  <c r="T423" i="8"/>
  <c r="M859" i="8"/>
  <c r="L859" i="8"/>
  <c r="N859" i="8"/>
  <c r="R1804" i="8"/>
  <c r="O1804" i="8"/>
  <c r="P1804" i="8"/>
  <c r="Q1804" i="8"/>
  <c r="M622" i="8"/>
  <c r="L622" i="8"/>
  <c r="N622" i="8"/>
  <c r="M1437" i="8"/>
  <c r="L1437" i="8"/>
  <c r="N1437" i="8"/>
  <c r="M1643" i="8"/>
  <c r="L1643" i="8"/>
  <c r="N1643" i="8"/>
  <c r="O1567" i="8"/>
  <c r="P1567" i="8"/>
  <c r="R1567" i="8"/>
  <c r="S1567" i="8"/>
  <c r="T1567" i="8"/>
  <c r="R1748" i="8"/>
  <c r="O1748" i="8"/>
  <c r="P1748" i="8"/>
  <c r="Q1748" i="8"/>
  <c r="M710" i="8"/>
  <c r="L710" i="8"/>
  <c r="N710" i="8"/>
  <c r="R1990" i="8"/>
  <c r="O1990" i="8"/>
  <c r="P1990" i="8"/>
  <c r="Q1990" i="8"/>
  <c r="R1611" i="8"/>
  <c r="O1611" i="8"/>
  <c r="P1611" i="8"/>
  <c r="Q1611" i="8"/>
  <c r="T1021" i="8"/>
  <c r="O1021" i="8"/>
  <c r="P1021" i="8"/>
  <c r="R1021" i="8"/>
  <c r="S1021" i="8"/>
  <c r="M793" i="8"/>
  <c r="L793" i="8"/>
  <c r="N793" i="8"/>
  <c r="R1116" i="8"/>
  <c r="O1116" i="8"/>
  <c r="P1116" i="8"/>
  <c r="Q1116" i="8"/>
  <c r="M1461" i="8"/>
  <c r="L1461" i="8"/>
  <c r="N1461" i="8"/>
  <c r="O387" i="8"/>
  <c r="P387" i="8"/>
  <c r="Q387" i="8"/>
  <c r="R718" i="8"/>
  <c r="O718" i="8"/>
  <c r="P718" i="8"/>
  <c r="Q718" i="8"/>
  <c r="S1224" i="8"/>
  <c r="T1224" i="8"/>
  <c r="M1287" i="8"/>
  <c r="L1287" i="8"/>
  <c r="N1287" i="8"/>
  <c r="R1935" i="8"/>
  <c r="O1935" i="8"/>
  <c r="P1935" i="8"/>
  <c r="Q1935" i="8"/>
  <c r="O182" i="8"/>
  <c r="P182" i="8"/>
  <c r="R182" i="8"/>
  <c r="S182" i="8"/>
  <c r="T182" i="8"/>
  <c r="M1137" i="8"/>
  <c r="L1137" i="8"/>
  <c r="N1137" i="8"/>
  <c r="O481" i="8"/>
  <c r="P481" i="8"/>
  <c r="Q481" i="8"/>
  <c r="O1486" i="8"/>
  <c r="P1486" i="8"/>
  <c r="R1486" i="8"/>
  <c r="S1486" i="8"/>
  <c r="T1486" i="8"/>
  <c r="O106" i="8"/>
  <c r="P106" i="8"/>
  <c r="R106" i="8"/>
  <c r="S106" i="8"/>
  <c r="T106" i="8"/>
  <c r="R1317" i="8"/>
  <c r="O1317" i="8"/>
  <c r="P1317" i="8"/>
  <c r="Q1317" i="8"/>
  <c r="M631" i="8"/>
  <c r="L631" i="8"/>
  <c r="N631" i="8"/>
  <c r="O1296" i="8"/>
  <c r="P1296" i="8"/>
  <c r="R1296" i="8"/>
  <c r="S1296" i="8"/>
  <c r="T1296" i="8"/>
  <c r="Q1123" i="8"/>
  <c r="M1319" i="8"/>
  <c r="L1319" i="8"/>
  <c r="N1319" i="8"/>
  <c r="M1951" i="8"/>
  <c r="L1951" i="8"/>
  <c r="N1951" i="8"/>
  <c r="M294" i="8"/>
  <c r="L294" i="8"/>
  <c r="N294" i="8"/>
  <c r="R1085" i="8"/>
  <c r="O1085" i="8"/>
  <c r="P1085" i="8"/>
  <c r="Q1085" i="8"/>
  <c r="R1063" i="8"/>
  <c r="O1063" i="8"/>
  <c r="P1063" i="8"/>
  <c r="Q1063" i="8"/>
  <c r="R1695" i="8"/>
  <c r="O1695" i="8"/>
  <c r="P1695" i="8"/>
  <c r="Q1695" i="8"/>
  <c r="M1230" i="8"/>
  <c r="L1230" i="8"/>
  <c r="N1230" i="8"/>
  <c r="R742" i="8"/>
  <c r="O742" i="8"/>
  <c r="P742" i="8"/>
  <c r="Q742" i="8"/>
  <c r="R826" i="8"/>
  <c r="O826" i="8"/>
  <c r="P826" i="8"/>
  <c r="Q826" i="8"/>
  <c r="M1709" i="8"/>
  <c r="L1709" i="8"/>
  <c r="N1709" i="8"/>
  <c r="O31" i="8"/>
  <c r="P31" i="8"/>
  <c r="R31" i="8"/>
  <c r="S31" i="8"/>
  <c r="T31" i="8"/>
  <c r="O318" i="8"/>
  <c r="P318" i="8"/>
  <c r="Q318" i="8"/>
  <c r="M1591" i="8"/>
  <c r="L1591" i="8"/>
  <c r="N1591" i="8"/>
  <c r="S1899" i="8"/>
  <c r="T1899" i="8"/>
  <c r="S851" i="8"/>
  <c r="T851" i="8"/>
  <c r="Q1269" i="8"/>
  <c r="M1810" i="8"/>
  <c r="L1810" i="8"/>
  <c r="N1810" i="8"/>
  <c r="T1293" i="8"/>
  <c r="S1293" i="8"/>
  <c r="R1849" i="8"/>
  <c r="O1849" i="8"/>
  <c r="P1849" i="8"/>
  <c r="Q1849" i="8"/>
  <c r="M1236" i="8"/>
  <c r="L1236" i="8"/>
  <c r="N1236" i="8"/>
  <c r="S1605" i="8"/>
  <c r="T1605" i="8"/>
  <c r="O476" i="8"/>
  <c r="P476" i="8"/>
  <c r="Q476" i="8"/>
  <c r="O1879" i="8"/>
  <c r="P1879" i="8"/>
  <c r="R1879" i="8"/>
  <c r="S1879" i="8"/>
  <c r="T1879" i="8"/>
  <c r="O835" i="8"/>
  <c r="P835" i="8"/>
  <c r="R835" i="8"/>
  <c r="S835" i="8"/>
  <c r="T835" i="8"/>
  <c r="M1197" i="8"/>
  <c r="L1197" i="8"/>
  <c r="N1197" i="8"/>
  <c r="O1968" i="8"/>
  <c r="P1968" i="8"/>
  <c r="R1968" i="8"/>
  <c r="S1968" i="8"/>
  <c r="T1968" i="8"/>
  <c r="R1339" i="8"/>
  <c r="O1339" i="8"/>
  <c r="P1339" i="8"/>
  <c r="Q1339" i="8"/>
  <c r="M1184" i="8"/>
  <c r="L1184" i="8"/>
  <c r="N1184" i="8"/>
  <c r="R40" i="8"/>
  <c r="O40" i="8"/>
  <c r="P40" i="8"/>
  <c r="Q40" i="8"/>
  <c r="T1138" i="8"/>
  <c r="O1138" i="8"/>
  <c r="P1138" i="8"/>
  <c r="R1138" i="8"/>
  <c r="S1138" i="8"/>
  <c r="R1284" i="8"/>
  <c r="O1284" i="8"/>
  <c r="P1284" i="8"/>
  <c r="Q1284" i="8"/>
  <c r="M1707" i="8"/>
  <c r="L1707" i="8"/>
  <c r="N1707" i="8"/>
  <c r="O511" i="8"/>
  <c r="P511" i="8"/>
  <c r="Q511" i="8"/>
  <c r="M757" i="8"/>
  <c r="L757" i="8"/>
  <c r="N757" i="8"/>
  <c r="M834" i="8"/>
  <c r="L834" i="8"/>
  <c r="N834" i="8"/>
  <c r="O734" i="8"/>
  <c r="P734" i="8"/>
  <c r="R734" i="8"/>
  <c r="S734" i="8"/>
  <c r="T734" i="8"/>
  <c r="O5" i="8"/>
  <c r="P5" i="8"/>
  <c r="R5" i="8"/>
  <c r="S5" i="8"/>
  <c r="T5" i="8"/>
  <c r="R1224" i="8"/>
  <c r="O1224" i="8"/>
  <c r="P1224" i="8"/>
  <c r="Q1224" i="8"/>
  <c r="Q1313" i="8"/>
  <c r="M1693" i="8"/>
  <c r="L1693" i="8"/>
  <c r="N1693" i="8"/>
  <c r="R1429" i="8"/>
  <c r="O1429" i="8"/>
  <c r="P1429" i="8"/>
  <c r="Q1429" i="8"/>
  <c r="R1931" i="8"/>
  <c r="O1931" i="8"/>
  <c r="P1931" i="8"/>
  <c r="Q1931" i="8"/>
  <c r="O1155" i="8"/>
  <c r="P1155" i="8"/>
  <c r="R1155" i="8"/>
  <c r="S1155" i="8"/>
  <c r="T1155" i="8"/>
  <c r="O443" i="8"/>
  <c r="P443" i="8"/>
  <c r="Q443" i="8"/>
  <c r="R1279" i="8"/>
  <c r="O1279" i="8"/>
  <c r="P1279" i="8"/>
  <c r="Q1279" i="8"/>
  <c r="S1338" i="8"/>
  <c r="T1338" i="8"/>
  <c r="M1463" i="8"/>
  <c r="L1463" i="8"/>
  <c r="N1463" i="8"/>
  <c r="O1835" i="8"/>
  <c r="P1835" i="8"/>
  <c r="R1835" i="8"/>
  <c r="S1835" i="8"/>
  <c r="T1835" i="8"/>
  <c r="S699" i="8"/>
  <c r="T699" i="8"/>
  <c r="M404" i="8"/>
  <c r="L404" i="8"/>
  <c r="N404" i="8"/>
  <c r="O1442" i="8"/>
  <c r="P1442" i="8"/>
  <c r="R1442" i="8"/>
  <c r="S1442" i="8"/>
  <c r="T1442" i="8"/>
  <c r="M1182" i="8"/>
  <c r="L1182" i="8"/>
  <c r="N1182" i="8"/>
  <c r="O1518" i="8"/>
  <c r="P1518" i="8"/>
  <c r="R1518" i="8"/>
  <c r="S1518" i="8"/>
  <c r="T1518" i="8"/>
  <c r="O701" i="8"/>
  <c r="P701" i="8"/>
  <c r="R701" i="8"/>
  <c r="S701" i="8"/>
  <c r="T701" i="8"/>
  <c r="O1556" i="8"/>
  <c r="P1556" i="8"/>
  <c r="R1556" i="8"/>
  <c r="S1556" i="8"/>
  <c r="T1556" i="8"/>
  <c r="R1140" i="8"/>
  <c r="O1140" i="8"/>
  <c r="P1140" i="8"/>
  <c r="Q1140" i="8"/>
  <c r="S1409" i="8"/>
  <c r="T1409" i="8"/>
  <c r="R1044" i="8"/>
  <c r="O1044" i="8"/>
  <c r="P1044" i="8"/>
  <c r="Q1044" i="8"/>
  <c r="M1048" i="8"/>
  <c r="L1048" i="8"/>
  <c r="N1048" i="8"/>
  <c r="M613" i="8"/>
  <c r="L613" i="8"/>
  <c r="N613" i="8"/>
  <c r="M558" i="8"/>
  <c r="L558" i="8"/>
  <c r="N558" i="8"/>
  <c r="M1712" i="8"/>
  <c r="L1712" i="8"/>
  <c r="N1712" i="8"/>
  <c r="R885" i="8"/>
  <c r="O885" i="8"/>
  <c r="P885" i="8"/>
  <c r="Q885" i="8"/>
  <c r="O555" i="8"/>
  <c r="P555" i="8"/>
  <c r="R555" i="8"/>
  <c r="S555" i="8"/>
  <c r="T555" i="8"/>
  <c r="M755" i="8"/>
  <c r="L755" i="8"/>
  <c r="N755" i="8"/>
  <c r="S1137" i="8"/>
  <c r="T1137" i="8"/>
  <c r="O969" i="8"/>
  <c r="P969" i="8"/>
  <c r="R969" i="8"/>
  <c r="S969" i="8"/>
  <c r="T969" i="8"/>
  <c r="R1414" i="8"/>
  <c r="O1414" i="8"/>
  <c r="P1414" i="8"/>
  <c r="Q1414" i="8"/>
  <c r="O1589" i="8"/>
  <c r="P1589" i="8"/>
  <c r="R1589" i="8"/>
  <c r="S1589" i="8"/>
  <c r="T1589" i="8"/>
  <c r="O296" i="8"/>
  <c r="P296" i="8"/>
  <c r="R296" i="8"/>
  <c r="S296" i="8"/>
  <c r="T296" i="8"/>
  <c r="M790" i="8"/>
  <c r="L790" i="8"/>
  <c r="N790" i="8"/>
  <c r="M532" i="8"/>
  <c r="L532" i="8"/>
  <c r="N532" i="8"/>
  <c r="M1396" i="8"/>
  <c r="L1396" i="8"/>
  <c r="N1396" i="8"/>
  <c r="M1217" i="8"/>
  <c r="L1217" i="8"/>
  <c r="N1217" i="8"/>
  <c r="Q1967" i="8"/>
  <c r="R1555" i="8"/>
  <c r="O1555" i="8"/>
  <c r="P1555" i="8"/>
  <c r="Q1555" i="8"/>
  <c r="M1122" i="8"/>
  <c r="L1122" i="8"/>
  <c r="N1122" i="8"/>
  <c r="R1122" i="8"/>
  <c r="O1122" i="8"/>
  <c r="P1122" i="8"/>
  <c r="Q1122" i="8"/>
  <c r="R950" i="8"/>
  <c r="O950" i="8"/>
  <c r="P950" i="8"/>
  <c r="Q950" i="8"/>
  <c r="M1551" i="8"/>
  <c r="L1551" i="8"/>
  <c r="N1551" i="8"/>
  <c r="Q89" i="8"/>
  <c r="M1458" i="8"/>
  <c r="L1458" i="8"/>
  <c r="N1458" i="8"/>
  <c r="Q1212" i="8"/>
  <c r="R1584" i="8"/>
  <c r="O1584" i="8"/>
  <c r="P1584" i="8"/>
  <c r="Q1584" i="8"/>
  <c r="M865" i="8"/>
  <c r="L865" i="8"/>
  <c r="N865" i="8"/>
  <c r="M1302" i="8"/>
  <c r="L1302" i="8"/>
  <c r="N1302" i="8"/>
  <c r="M1667" i="8"/>
  <c r="L1667" i="8"/>
  <c r="N1667" i="8"/>
  <c r="R1042" i="8"/>
  <c r="O1042" i="8"/>
  <c r="P1042" i="8"/>
  <c r="Q1042" i="8"/>
  <c r="O1995" i="8"/>
  <c r="P1995" i="8"/>
  <c r="R1995" i="8"/>
  <c r="S1995" i="8"/>
  <c r="T1995" i="8"/>
  <c r="O446" i="8"/>
  <c r="P446" i="8"/>
  <c r="R446" i="8"/>
  <c r="S446" i="8"/>
  <c r="T446" i="8"/>
  <c r="R1800" i="8"/>
  <c r="O1800" i="8"/>
  <c r="P1800" i="8"/>
  <c r="Q1800" i="8"/>
  <c r="M625" i="8"/>
  <c r="L625" i="8"/>
  <c r="N625" i="8"/>
  <c r="M714" i="8"/>
  <c r="L714" i="8"/>
  <c r="N714" i="8"/>
  <c r="R1985" i="8"/>
  <c r="O1985" i="8"/>
  <c r="P1985" i="8"/>
  <c r="Q1985" i="8"/>
  <c r="R1874" i="8"/>
  <c r="O1874" i="8"/>
  <c r="P1874" i="8"/>
  <c r="Q1874" i="8"/>
  <c r="M1988" i="8"/>
  <c r="L1988" i="8"/>
  <c r="N1988" i="8"/>
  <c r="M590" i="8"/>
  <c r="L590" i="8"/>
  <c r="N590" i="8"/>
  <c r="M1763" i="8"/>
  <c r="L1763" i="8"/>
  <c r="N1763" i="8"/>
  <c r="O1523" i="8"/>
  <c r="P1523" i="8"/>
  <c r="R1523" i="8"/>
  <c r="S1523" i="8"/>
  <c r="T1523" i="8"/>
  <c r="S1615" i="8"/>
  <c r="T1615" i="8"/>
  <c r="M930" i="8"/>
  <c r="L930" i="8"/>
  <c r="N930" i="8"/>
  <c r="O792" i="8"/>
  <c r="P792" i="8"/>
  <c r="R792" i="8"/>
  <c r="S792" i="8"/>
  <c r="T792" i="8"/>
  <c r="Q1674" i="8"/>
  <c r="O1067" i="8"/>
  <c r="P1067" i="8"/>
  <c r="R1067" i="8"/>
  <c r="S1067" i="8"/>
  <c r="T1067" i="8"/>
  <c r="O1005" i="8"/>
  <c r="P1005" i="8"/>
  <c r="R1005" i="8"/>
  <c r="S1005" i="8"/>
  <c r="T1005" i="8"/>
  <c r="O600" i="8"/>
  <c r="P600" i="8"/>
  <c r="R600" i="8"/>
  <c r="S600" i="8"/>
  <c r="T600" i="8"/>
  <c r="R1418" i="8"/>
  <c r="O1418" i="8"/>
  <c r="P1418" i="8"/>
  <c r="Q1418" i="8"/>
  <c r="O457" i="8"/>
  <c r="P457" i="8"/>
  <c r="Q457" i="8"/>
  <c r="M804" i="8"/>
  <c r="L804" i="8"/>
  <c r="N804" i="8"/>
  <c r="M654" i="8"/>
  <c r="L654" i="8"/>
  <c r="N654" i="8"/>
  <c r="R615" i="8"/>
  <c r="O615" i="8"/>
  <c r="P615" i="8"/>
  <c r="Q615" i="8"/>
  <c r="S1708" i="8"/>
  <c r="T1708" i="8"/>
  <c r="M1222" i="8"/>
  <c r="L1222" i="8"/>
  <c r="N1222" i="8"/>
  <c r="M751" i="8"/>
  <c r="L751" i="8"/>
  <c r="N751" i="8"/>
  <c r="O572" i="8"/>
  <c r="P572" i="8"/>
  <c r="Q572" i="8"/>
  <c r="M1417" i="8"/>
  <c r="L1417" i="8"/>
  <c r="N1417" i="8"/>
  <c r="O566" i="8"/>
  <c r="P566" i="8"/>
  <c r="R566" i="8"/>
  <c r="S566" i="8"/>
  <c r="T566" i="8"/>
  <c r="T89" i="8"/>
  <c r="S89" i="8"/>
  <c r="O89" i="8"/>
  <c r="P89" i="8"/>
  <c r="R89" i="8"/>
  <c r="M1917" i="8"/>
  <c r="L1917" i="8"/>
  <c r="N1917" i="8"/>
  <c r="R730" i="8"/>
  <c r="O730" i="8"/>
  <c r="P730" i="8"/>
  <c r="Q730" i="8"/>
  <c r="M283" i="8"/>
  <c r="L283" i="8"/>
  <c r="N283" i="8"/>
  <c r="R708" i="8"/>
  <c r="O708" i="8"/>
  <c r="P708" i="8"/>
  <c r="Q708" i="8"/>
  <c r="M1859" i="8"/>
  <c r="L1859" i="8"/>
  <c r="N1859" i="8"/>
  <c r="R1188" i="8"/>
  <c r="O1188" i="8"/>
  <c r="P1188" i="8"/>
  <c r="Q1188" i="8"/>
  <c r="R1481" i="8"/>
  <c r="O1481" i="8"/>
  <c r="P1481" i="8"/>
  <c r="Q1481" i="8"/>
  <c r="R1025" i="8"/>
  <c r="O1025" i="8"/>
  <c r="P1025" i="8"/>
  <c r="Q1025" i="8"/>
  <c r="M1898" i="8"/>
  <c r="L1898" i="8"/>
  <c r="N1898" i="8"/>
  <c r="O1961" i="8"/>
  <c r="P1961" i="8"/>
  <c r="R1961" i="8"/>
  <c r="S1961" i="8"/>
  <c r="T1961" i="8"/>
  <c r="O283" i="8"/>
  <c r="P283" i="8"/>
  <c r="Q283" i="8"/>
  <c r="O1136" i="8"/>
  <c r="P1136" i="8"/>
  <c r="R1136" i="8"/>
  <c r="S1136" i="8"/>
  <c r="T1136" i="8"/>
  <c r="O1458" i="8"/>
  <c r="P1458" i="8"/>
  <c r="R1458" i="8"/>
  <c r="S1458" i="8"/>
  <c r="T1458" i="8"/>
  <c r="M548" i="8"/>
  <c r="L548" i="8"/>
  <c r="N548" i="8"/>
  <c r="R1475" i="8"/>
  <c r="O1475" i="8"/>
  <c r="P1475" i="8"/>
  <c r="Q1475" i="8"/>
  <c r="M1584" i="8"/>
  <c r="L1584" i="8"/>
  <c r="N1584" i="8"/>
  <c r="Q1521" i="8"/>
  <c r="O1190" i="8"/>
  <c r="P1190" i="8"/>
  <c r="R1190" i="8"/>
  <c r="S1190" i="8"/>
  <c r="T1190" i="8"/>
  <c r="M1518" i="8"/>
  <c r="L1518" i="8"/>
  <c r="N1518" i="8"/>
  <c r="Q1170" i="8"/>
  <c r="M1431" i="8"/>
  <c r="L1431" i="8"/>
  <c r="N1431" i="8"/>
  <c r="R1474" i="8"/>
  <c r="O1474" i="8"/>
  <c r="P1474" i="8"/>
  <c r="Q1474" i="8"/>
  <c r="R1422" i="8"/>
  <c r="O1422" i="8"/>
  <c r="P1422" i="8"/>
  <c r="Q1422" i="8"/>
  <c r="O58" i="8"/>
  <c r="P58" i="8"/>
  <c r="Q58" i="8"/>
  <c r="R1638" i="8"/>
  <c r="O1638" i="8"/>
  <c r="P1638" i="8"/>
  <c r="Q1638" i="8"/>
  <c r="M1168" i="8"/>
  <c r="L1168" i="8"/>
  <c r="N1168" i="8"/>
  <c r="O582" i="8"/>
  <c r="P582" i="8"/>
  <c r="R582" i="8"/>
  <c r="S582" i="8"/>
  <c r="T582" i="8"/>
  <c r="M1872" i="8"/>
  <c r="L1872" i="8"/>
  <c r="N1872" i="8"/>
  <c r="R1225" i="8"/>
  <c r="O1225" i="8"/>
  <c r="P1225" i="8"/>
  <c r="Q1225" i="8"/>
  <c r="Q17" i="8"/>
  <c r="M1552" i="8"/>
  <c r="L1552" i="8"/>
  <c r="N1552" i="8"/>
  <c r="O330" i="8"/>
  <c r="P330" i="8"/>
  <c r="R330" i="8"/>
  <c r="S330" i="8"/>
  <c r="T330" i="8"/>
  <c r="O604" i="8"/>
  <c r="P604" i="8"/>
  <c r="R604" i="8"/>
  <c r="S604" i="8"/>
  <c r="T604" i="8"/>
  <c r="Q942" i="8"/>
  <c r="M1849" i="8"/>
  <c r="L1849" i="8"/>
  <c r="N1849" i="8"/>
  <c r="O353" i="8"/>
  <c r="P353" i="8"/>
  <c r="Q353" i="8"/>
  <c r="O423" i="8"/>
  <c r="P423" i="8"/>
  <c r="Q423" i="8"/>
  <c r="M1734" i="8"/>
  <c r="L1734" i="8"/>
  <c r="N1734" i="8"/>
  <c r="M1835" i="8"/>
  <c r="L1835" i="8"/>
  <c r="N1835" i="8"/>
  <c r="M1280" i="8"/>
  <c r="L1280" i="8"/>
  <c r="N1280" i="8"/>
  <c r="O335" i="8"/>
  <c r="P335" i="8"/>
  <c r="Q335" i="8"/>
  <c r="O1581" i="8"/>
  <c r="P1581" i="8"/>
  <c r="R1581" i="8"/>
  <c r="S1581" i="8"/>
  <c r="T1581" i="8"/>
  <c r="R1893" i="8"/>
  <c r="O1893" i="8"/>
  <c r="P1893" i="8"/>
  <c r="Q1893" i="8"/>
  <c r="R782" i="8"/>
  <c r="O782" i="8"/>
  <c r="P782" i="8"/>
  <c r="Q782" i="8"/>
  <c r="O1388" i="8"/>
  <c r="P1388" i="8"/>
  <c r="R1388" i="8"/>
  <c r="S1388" i="8"/>
  <c r="T1388" i="8"/>
  <c r="R1823" i="8"/>
  <c r="O1823" i="8"/>
  <c r="P1823" i="8"/>
  <c r="Q1823" i="8"/>
  <c r="M637" i="8"/>
  <c r="L637" i="8"/>
  <c r="N637" i="8"/>
  <c r="M1330" i="8"/>
  <c r="L1330" i="8"/>
  <c r="N1330" i="8"/>
  <c r="M642" i="8"/>
  <c r="L642" i="8"/>
  <c r="N642" i="8"/>
  <c r="Q1233" i="8"/>
  <c r="R1539" i="8"/>
  <c r="O1539" i="8"/>
  <c r="P1539" i="8"/>
  <c r="Q1539" i="8"/>
  <c r="O762" i="8"/>
  <c r="P762" i="8"/>
  <c r="R762" i="8"/>
  <c r="S762" i="8"/>
  <c r="T762" i="8"/>
  <c r="M1639" i="8"/>
  <c r="L1639" i="8"/>
  <c r="N1639" i="8"/>
  <c r="O384" i="8"/>
  <c r="P384" i="8"/>
  <c r="R384" i="8"/>
  <c r="S384" i="8"/>
  <c r="T384" i="8"/>
  <c r="M1941" i="8"/>
  <c r="L1941" i="8"/>
  <c r="N1941" i="8"/>
  <c r="M971" i="8"/>
  <c r="L971" i="8"/>
  <c r="N971" i="8"/>
  <c r="R84" i="8"/>
  <c r="S84" i="8"/>
  <c r="T84" i="8"/>
  <c r="M1107" i="8"/>
  <c r="L1107" i="8"/>
  <c r="N1107" i="8"/>
  <c r="S1009" i="8"/>
  <c r="T1009" i="8"/>
  <c r="M639" i="8"/>
  <c r="L639" i="8"/>
  <c r="N639" i="8"/>
  <c r="M1477" i="8"/>
  <c r="L1477" i="8"/>
  <c r="N1477" i="8"/>
  <c r="M1670" i="8"/>
  <c r="L1670" i="8"/>
  <c r="N1670" i="8"/>
  <c r="M968" i="8"/>
  <c r="L968" i="8"/>
  <c r="N968" i="8"/>
  <c r="R1000" i="8"/>
  <c r="O1000" i="8"/>
  <c r="P1000" i="8"/>
  <c r="Q1000" i="8"/>
  <c r="M1175" i="8"/>
  <c r="L1175" i="8"/>
  <c r="N1175" i="8"/>
  <c r="Q1712" i="8"/>
  <c r="O1674" i="8"/>
  <c r="P1674" i="8"/>
  <c r="R1674" i="8"/>
  <c r="S1674" i="8"/>
  <c r="T1674" i="8"/>
  <c r="R1882" i="8"/>
  <c r="O1882" i="8"/>
  <c r="P1882" i="8"/>
  <c r="Q1882" i="8"/>
  <c r="R1304" i="8"/>
  <c r="O1304" i="8"/>
  <c r="P1304" i="8"/>
  <c r="Q1304" i="8"/>
  <c r="R1818" i="8"/>
  <c r="O1818" i="8"/>
  <c r="P1818" i="8"/>
  <c r="Q1818" i="8"/>
  <c r="R610" i="8"/>
  <c r="O610" i="8"/>
  <c r="P610" i="8"/>
  <c r="Q610" i="8"/>
  <c r="R1708" i="8"/>
  <c r="O1708" i="8"/>
  <c r="P1708" i="8"/>
  <c r="Q1708" i="8"/>
  <c r="O741" i="8"/>
  <c r="P741" i="8"/>
  <c r="R741" i="8"/>
  <c r="S741" i="8"/>
  <c r="T741" i="8"/>
  <c r="R347" i="8"/>
  <c r="O347" i="8"/>
  <c r="P347" i="8"/>
  <c r="Q347" i="8"/>
  <c r="O1212" i="8"/>
  <c r="P1212" i="8"/>
  <c r="R1212" i="8"/>
  <c r="S1212" i="8"/>
  <c r="T1212" i="8"/>
  <c r="M730" i="8"/>
  <c r="L730" i="8"/>
  <c r="N730" i="8"/>
  <c r="O1561" i="8"/>
  <c r="P1561" i="8"/>
  <c r="R1561" i="8"/>
  <c r="S1561" i="8"/>
  <c r="T1561" i="8"/>
  <c r="O516" i="8"/>
  <c r="P516" i="8"/>
  <c r="R516" i="8"/>
  <c r="S516" i="8"/>
  <c r="T516" i="8"/>
  <c r="M688" i="8"/>
  <c r="L688" i="8"/>
  <c r="N688" i="8"/>
  <c r="O702" i="8"/>
  <c r="P702" i="8"/>
  <c r="R702" i="8"/>
  <c r="S702" i="8"/>
  <c r="T702" i="8"/>
  <c r="R666" i="8"/>
  <c r="O666" i="8"/>
  <c r="P666" i="8"/>
  <c r="Q666" i="8"/>
  <c r="M1194" i="8"/>
  <c r="L1194" i="8"/>
  <c r="N1194" i="8"/>
  <c r="R4" i="8"/>
  <c r="S4" i="8"/>
  <c r="T4" i="8"/>
  <c r="R1098" i="8"/>
  <c r="O1098" i="8"/>
  <c r="P1098" i="8"/>
  <c r="Q1098" i="8"/>
  <c r="M1055" i="8"/>
  <c r="L1055" i="8"/>
  <c r="N1055" i="8"/>
  <c r="O658" i="8"/>
  <c r="P658" i="8"/>
  <c r="R658" i="8"/>
  <c r="S658" i="8"/>
  <c r="T658" i="8"/>
  <c r="O733" i="8"/>
  <c r="P733" i="8"/>
  <c r="R733" i="8"/>
  <c r="S733" i="8"/>
  <c r="T733" i="8"/>
  <c r="M1973" i="8"/>
  <c r="L1973" i="8"/>
  <c r="N1973" i="8"/>
  <c r="R1293" i="8"/>
  <c r="O1293" i="8"/>
  <c r="P1293" i="8"/>
  <c r="Q1293" i="8"/>
  <c r="S975" i="8"/>
  <c r="T975" i="8"/>
  <c r="M1269" i="8"/>
  <c r="L1269" i="8"/>
  <c r="N1269" i="8"/>
  <c r="Q36" i="8"/>
  <c r="O1252" i="8"/>
  <c r="P1252" i="8"/>
  <c r="R1252" i="8"/>
  <c r="S1252" i="8"/>
  <c r="T1252" i="8"/>
  <c r="R1139" i="8"/>
  <c r="O1139" i="8"/>
  <c r="P1139" i="8"/>
  <c r="Q1139" i="8"/>
  <c r="M1045" i="8"/>
  <c r="L1045" i="8"/>
  <c r="N1045" i="8"/>
  <c r="R2" i="8"/>
  <c r="S2" i="8"/>
  <c r="T2" i="8"/>
  <c r="R568" i="8"/>
  <c r="O568" i="8"/>
  <c r="P568" i="8"/>
  <c r="Q568" i="8"/>
  <c r="O1126" i="8"/>
  <c r="P1126" i="8"/>
  <c r="R1126" i="8"/>
  <c r="S1126" i="8"/>
  <c r="T1126" i="8"/>
  <c r="M1059" i="8"/>
  <c r="L1059" i="8"/>
  <c r="N1059" i="8"/>
  <c r="R379" i="8"/>
  <c r="S379" i="8"/>
  <c r="T379" i="8"/>
  <c r="O1440" i="8"/>
  <c r="P1440" i="8"/>
  <c r="R1440" i="8"/>
  <c r="S1440" i="8"/>
  <c r="T1440" i="8"/>
  <c r="Q20" i="8"/>
  <c r="R1385" i="8"/>
  <c r="O1385" i="8"/>
  <c r="P1385" i="8"/>
  <c r="Q1385" i="8"/>
  <c r="Q1948" i="8"/>
  <c r="O1801" i="8"/>
  <c r="P1801" i="8"/>
  <c r="R1801" i="8"/>
  <c r="S1801" i="8"/>
  <c r="T1801" i="8"/>
  <c r="M1471" i="8"/>
  <c r="L1471" i="8"/>
  <c r="N1471" i="8"/>
  <c r="O84" i="8"/>
  <c r="P84" i="8"/>
  <c r="Q84" i="8"/>
  <c r="M22" i="8"/>
  <c r="L22" i="8"/>
  <c r="N22" i="8"/>
  <c r="O1257" i="8"/>
  <c r="P1257" i="8"/>
  <c r="R1257" i="8"/>
  <c r="S1257" i="8"/>
  <c r="T1257" i="8"/>
  <c r="M1454" i="8"/>
  <c r="L1454" i="8"/>
  <c r="N1454" i="8"/>
  <c r="O394" i="8"/>
  <c r="P394" i="8"/>
  <c r="Q394" i="8"/>
  <c r="R1423" i="8"/>
  <c r="O1423" i="8"/>
  <c r="P1423" i="8"/>
  <c r="Q1423" i="8"/>
  <c r="M1516" i="8"/>
  <c r="L1516" i="8"/>
  <c r="N1516" i="8"/>
  <c r="N1005" i="8"/>
  <c r="L1005" i="8"/>
  <c r="M1005" i="8"/>
  <c r="O1830" i="8"/>
  <c r="P1830" i="8"/>
  <c r="R1830" i="8"/>
  <c r="S1830" i="8"/>
  <c r="T1830" i="8"/>
  <c r="M849" i="8"/>
  <c r="L849" i="8"/>
  <c r="N849" i="8"/>
  <c r="Q526" i="8"/>
  <c r="O333" i="8"/>
  <c r="P333" i="8"/>
  <c r="Q333" i="8"/>
  <c r="O1387" i="8"/>
  <c r="P1387" i="8"/>
  <c r="R1387" i="8"/>
  <c r="S1387" i="8"/>
  <c r="T1387" i="8"/>
  <c r="O1353" i="8"/>
  <c r="P1353" i="8"/>
  <c r="R1353" i="8"/>
  <c r="S1353" i="8"/>
  <c r="T1353" i="8"/>
  <c r="O1337" i="8"/>
  <c r="P1337" i="8"/>
  <c r="R1337" i="8"/>
  <c r="S1337" i="8"/>
  <c r="T1337" i="8"/>
  <c r="O527" i="8"/>
  <c r="P527" i="8"/>
  <c r="Q527" i="8"/>
  <c r="O1064" i="8"/>
  <c r="P1064" i="8"/>
  <c r="R1064" i="8"/>
  <c r="S1064" i="8"/>
  <c r="T1064" i="8"/>
  <c r="M805" i="8"/>
  <c r="L805" i="8"/>
  <c r="N805" i="8"/>
  <c r="M544" i="8"/>
  <c r="L544" i="8"/>
  <c r="N544" i="8"/>
  <c r="M1296" i="8"/>
  <c r="L1296" i="8"/>
  <c r="N1296" i="8"/>
  <c r="O1573" i="8"/>
  <c r="P1573" i="8"/>
  <c r="R1573" i="8"/>
  <c r="S1573" i="8"/>
  <c r="T1573" i="8"/>
  <c r="R954" i="8"/>
  <c r="O954" i="8"/>
  <c r="P954" i="8"/>
  <c r="Q954" i="8"/>
  <c r="O1712" i="8"/>
  <c r="P1712" i="8"/>
  <c r="R1712" i="8"/>
  <c r="S1712" i="8"/>
  <c r="T1712" i="8"/>
  <c r="O1071" i="8"/>
  <c r="P1071" i="8"/>
  <c r="R1071" i="8"/>
  <c r="S1071" i="8"/>
  <c r="T1071" i="8"/>
  <c r="M124" i="8"/>
  <c r="L124" i="8"/>
  <c r="N124" i="8"/>
  <c r="M1607" i="8"/>
  <c r="L1607" i="8"/>
  <c r="N1607" i="8"/>
  <c r="M1050" i="8"/>
  <c r="L1050" i="8"/>
  <c r="N1050" i="8"/>
  <c r="M1802" i="8"/>
  <c r="L1802" i="8"/>
  <c r="N1802" i="8"/>
  <c r="M980" i="8"/>
  <c r="L980" i="8"/>
  <c r="N980" i="8"/>
  <c r="O671" i="8"/>
  <c r="P671" i="8"/>
  <c r="R671" i="8"/>
  <c r="S671" i="8"/>
  <c r="T671" i="8"/>
  <c r="S1799" i="8"/>
  <c r="T1799" i="8"/>
  <c r="O1829" i="8"/>
  <c r="P1829" i="8"/>
  <c r="R1829" i="8"/>
  <c r="S1829" i="8"/>
  <c r="T1829" i="8"/>
  <c r="S1270" i="8"/>
  <c r="T1270" i="8"/>
  <c r="Q1031" i="8"/>
  <c r="M839" i="8"/>
  <c r="L839" i="8"/>
  <c r="N839" i="8"/>
  <c r="R1628" i="8"/>
  <c r="O1628" i="8"/>
  <c r="P1628" i="8"/>
  <c r="Q1628" i="8"/>
  <c r="O471" i="8"/>
  <c r="P471" i="8"/>
  <c r="R471" i="8"/>
  <c r="S471" i="8"/>
  <c r="T471" i="8"/>
  <c r="Q763" i="8"/>
  <c r="R1597" i="8"/>
  <c r="O1597" i="8"/>
  <c r="P1597" i="8"/>
  <c r="Q1597" i="8"/>
  <c r="M1717" i="8"/>
  <c r="L1717" i="8"/>
  <c r="N1717" i="8"/>
  <c r="M619" i="8"/>
  <c r="L619" i="8"/>
  <c r="N619" i="8"/>
  <c r="O1269" i="8"/>
  <c r="P1269" i="8"/>
  <c r="R1269" i="8"/>
  <c r="S1269" i="8"/>
  <c r="T1269" i="8"/>
  <c r="M693" i="8"/>
  <c r="L693" i="8"/>
  <c r="N693" i="8"/>
  <c r="R760" i="8"/>
  <c r="O760" i="8"/>
  <c r="P760" i="8"/>
  <c r="Q760" i="8"/>
  <c r="R706" i="8"/>
  <c r="O706" i="8"/>
  <c r="P706" i="8"/>
  <c r="Q706" i="8"/>
  <c r="R1394" i="8"/>
  <c r="O1394" i="8"/>
  <c r="P1394" i="8"/>
  <c r="Q1394" i="8"/>
  <c r="O1947" i="8"/>
  <c r="P1947" i="8"/>
  <c r="R1947" i="8"/>
  <c r="S1947" i="8"/>
  <c r="T1947" i="8"/>
  <c r="M1372" i="8"/>
  <c r="L1372" i="8"/>
  <c r="N1372" i="8"/>
  <c r="M1852" i="8"/>
  <c r="L1852" i="8"/>
  <c r="N1852" i="8"/>
  <c r="R1519" i="8"/>
  <c r="O1519" i="8"/>
  <c r="P1519" i="8"/>
  <c r="Q1519" i="8"/>
  <c r="T996" i="8"/>
  <c r="O996" i="8"/>
  <c r="P996" i="8"/>
  <c r="R996" i="8"/>
  <c r="S996" i="8"/>
  <c r="M942" i="8"/>
  <c r="L942" i="8"/>
  <c r="N942" i="8"/>
  <c r="R944" i="8"/>
  <c r="O944" i="8"/>
  <c r="P944" i="8"/>
  <c r="Q944" i="8"/>
  <c r="O984" i="8"/>
  <c r="P984" i="8"/>
  <c r="R984" i="8"/>
  <c r="S984" i="8"/>
  <c r="T984" i="8"/>
  <c r="O544" i="8"/>
  <c r="P544" i="8"/>
  <c r="Q544" i="8"/>
  <c r="R1238" i="8"/>
  <c r="O1238" i="8"/>
  <c r="P1238" i="8"/>
  <c r="Q1238" i="8"/>
  <c r="O1354" i="8"/>
  <c r="P1354" i="8"/>
  <c r="R1354" i="8"/>
  <c r="S1354" i="8"/>
  <c r="T1354" i="8"/>
  <c r="M983" i="8"/>
  <c r="L983" i="8"/>
  <c r="N983" i="8"/>
  <c r="R975" i="8"/>
  <c r="O975" i="8"/>
  <c r="P975" i="8"/>
  <c r="Q975" i="8"/>
  <c r="R1222" i="8"/>
  <c r="O1222" i="8"/>
  <c r="P1222" i="8"/>
  <c r="Q1222" i="8"/>
  <c r="O1809" i="8"/>
  <c r="P1809" i="8"/>
  <c r="R1809" i="8"/>
  <c r="S1809" i="8"/>
  <c r="T1809" i="8"/>
  <c r="R772" i="8"/>
  <c r="O772" i="8"/>
  <c r="P772" i="8"/>
  <c r="Q772" i="8"/>
  <c r="R1409" i="8"/>
  <c r="O1409" i="8"/>
  <c r="P1409" i="8"/>
  <c r="Q1409" i="8"/>
  <c r="M1312" i="8"/>
  <c r="L1312" i="8"/>
  <c r="N1312" i="8"/>
  <c r="O722" i="8"/>
  <c r="P722" i="8"/>
  <c r="R722" i="8"/>
  <c r="S722" i="8"/>
  <c r="T722" i="8"/>
  <c r="M1850" i="8"/>
  <c r="L1850" i="8"/>
  <c r="N1850" i="8"/>
  <c r="R906" i="8"/>
  <c r="O906" i="8"/>
  <c r="P906" i="8"/>
  <c r="Q906" i="8"/>
  <c r="O1134" i="8"/>
  <c r="P1134" i="8"/>
  <c r="R1134" i="8"/>
  <c r="S1134" i="8"/>
  <c r="T1134" i="8"/>
  <c r="M1774" i="8"/>
  <c r="L1774" i="8"/>
  <c r="N1774" i="8"/>
  <c r="M1253" i="8"/>
  <c r="L1253" i="8"/>
  <c r="N1253" i="8"/>
  <c r="R897" i="8"/>
  <c r="O897" i="8"/>
  <c r="P897" i="8"/>
  <c r="Q897" i="8"/>
  <c r="R1566" i="8"/>
  <c r="O1566" i="8"/>
  <c r="P1566" i="8"/>
  <c r="Q1566" i="8"/>
  <c r="M1099" i="8"/>
  <c r="L1099" i="8"/>
  <c r="N1099" i="8"/>
  <c r="S1010" i="8"/>
  <c r="T1010" i="8"/>
  <c r="Q864" i="8"/>
  <c r="O406" i="8"/>
  <c r="P406" i="8"/>
  <c r="R406" i="8"/>
  <c r="S406" i="8"/>
  <c r="T406" i="8"/>
  <c r="O477" i="8"/>
  <c r="P477" i="8"/>
  <c r="Q477" i="8"/>
  <c r="R1413" i="8"/>
  <c r="O1413" i="8"/>
  <c r="P1413" i="8"/>
  <c r="Q1413" i="8"/>
  <c r="O73" i="8"/>
  <c r="P73" i="8"/>
  <c r="R73" i="8"/>
  <c r="S73" i="8"/>
  <c r="T73" i="8"/>
  <c r="R1330" i="8"/>
  <c r="O1330" i="8"/>
  <c r="P1330" i="8"/>
  <c r="Q1330" i="8"/>
  <c r="O494" i="8"/>
  <c r="P494" i="8"/>
  <c r="Q494" i="8"/>
  <c r="N1740" i="8"/>
  <c r="L1740" i="8"/>
  <c r="M1740" i="8"/>
  <c r="N767" i="8"/>
  <c r="L767" i="8"/>
  <c r="M767" i="8"/>
  <c r="N842" i="8"/>
  <c r="L842" i="8"/>
  <c r="M842" i="8"/>
  <c r="R1390" i="8"/>
  <c r="O1390" i="8"/>
  <c r="P1390" i="8"/>
  <c r="Q1390" i="8"/>
  <c r="R1619" i="8"/>
  <c r="O1619" i="8"/>
  <c r="P1619" i="8"/>
  <c r="Q1619" i="8"/>
  <c r="R965" i="8"/>
  <c r="O965" i="8"/>
  <c r="P965" i="8"/>
  <c r="Q965" i="8"/>
  <c r="T1810" i="8"/>
  <c r="O1810" i="8"/>
  <c r="P1810" i="8"/>
  <c r="R1810" i="8"/>
  <c r="S1810" i="8"/>
  <c r="R1345" i="8"/>
  <c r="O1345" i="8"/>
  <c r="P1345" i="8"/>
  <c r="Q1345" i="8"/>
  <c r="N1237" i="8"/>
  <c r="L1237" i="8"/>
  <c r="M1237" i="8"/>
  <c r="N881" i="8"/>
  <c r="L881" i="8"/>
  <c r="M881" i="8"/>
  <c r="N643" i="8"/>
  <c r="L643" i="8"/>
  <c r="M643" i="8"/>
  <c r="N1019" i="8"/>
  <c r="L1019" i="8"/>
  <c r="M1019" i="8"/>
  <c r="N776" i="8"/>
  <c r="L776" i="8"/>
  <c r="M776" i="8"/>
  <c r="R1914" i="8"/>
  <c r="O1914" i="8"/>
  <c r="P1914" i="8"/>
  <c r="Q1914" i="8"/>
  <c r="N742" i="8"/>
  <c r="L742" i="8"/>
  <c r="M742" i="8"/>
  <c r="N1426" i="8"/>
  <c r="L1426" i="8"/>
  <c r="M1426" i="8"/>
  <c r="R1488" i="8"/>
  <c r="O1488" i="8"/>
  <c r="P1488" i="8"/>
  <c r="Q1488" i="8"/>
  <c r="O133" i="8"/>
  <c r="P133" i="8"/>
  <c r="Q133" i="8"/>
  <c r="Q1007" i="8"/>
  <c r="T617" i="8"/>
  <c r="O617" i="8"/>
  <c r="P617" i="8"/>
  <c r="R617" i="8"/>
  <c r="S617" i="8"/>
  <c r="N1548" i="8"/>
  <c r="L1548" i="8"/>
  <c r="M1548" i="8"/>
  <c r="N1831" i="8"/>
  <c r="L1831" i="8"/>
  <c r="M1831" i="8"/>
  <c r="N1307" i="8"/>
  <c r="L1307" i="8"/>
  <c r="M1307" i="8"/>
  <c r="T1205" i="8"/>
  <c r="O1205" i="8"/>
  <c r="P1205" i="8"/>
  <c r="R1205" i="8"/>
  <c r="S1205" i="8"/>
  <c r="R1270" i="8"/>
  <c r="O1270" i="8"/>
  <c r="P1270" i="8"/>
  <c r="Q1270" i="8"/>
  <c r="N553" i="8"/>
  <c r="L553" i="8"/>
  <c r="M553" i="8"/>
  <c r="T1123" i="8"/>
  <c r="O1123" i="8"/>
  <c r="P1123" i="8"/>
  <c r="R1123" i="8"/>
  <c r="S1123" i="8"/>
  <c r="R1515" i="8"/>
  <c r="O1515" i="8"/>
  <c r="P1515" i="8"/>
  <c r="Q1515" i="8"/>
  <c r="R1774" i="8"/>
  <c r="O1774" i="8"/>
  <c r="P1774" i="8"/>
  <c r="Q1774" i="8"/>
  <c r="R1017" i="8"/>
  <c r="O1017" i="8"/>
  <c r="P1017" i="8"/>
  <c r="Q1017" i="8"/>
  <c r="R1837" i="8"/>
  <c r="O1837" i="8"/>
  <c r="P1837" i="8"/>
  <c r="Q1837" i="8"/>
  <c r="T1506" i="8"/>
  <c r="O1506" i="8"/>
  <c r="P1506" i="8"/>
  <c r="R1506" i="8"/>
  <c r="S1506" i="8"/>
  <c r="N792" i="8"/>
  <c r="L792" i="8"/>
  <c r="M792" i="8"/>
  <c r="R1781" i="8"/>
  <c r="O1781" i="8"/>
  <c r="P1781" i="8"/>
  <c r="Q1781" i="8"/>
  <c r="T985" i="8"/>
  <c r="O985" i="8"/>
  <c r="P985" i="8"/>
  <c r="R985" i="8"/>
  <c r="S985" i="8"/>
  <c r="N1813" i="8"/>
  <c r="L1813" i="8"/>
  <c r="M1813" i="8"/>
  <c r="N1653" i="8"/>
  <c r="L1653" i="8"/>
  <c r="M1653" i="8"/>
  <c r="T1007" i="8"/>
  <c r="O1007" i="8"/>
  <c r="P1007" i="8"/>
  <c r="R1007" i="8"/>
  <c r="S1007" i="8"/>
  <c r="R1158" i="8"/>
  <c r="O1158" i="8"/>
  <c r="P1158" i="8"/>
  <c r="Q1158" i="8"/>
  <c r="N1971" i="8"/>
  <c r="L1971" i="8"/>
  <c r="M1971" i="8"/>
  <c r="T1973" i="8"/>
  <c r="O1973" i="8"/>
  <c r="P1973" i="8"/>
  <c r="R1973" i="8"/>
  <c r="S1973" i="8"/>
  <c r="N822" i="8"/>
  <c r="L822" i="8"/>
  <c r="M822" i="8"/>
  <c r="R1073" i="8"/>
  <c r="O1073" i="8"/>
  <c r="P1073" i="8"/>
  <c r="Q1073" i="8"/>
  <c r="R1338" i="8"/>
  <c r="O1338" i="8"/>
  <c r="P1338" i="8"/>
  <c r="Q1338" i="8"/>
  <c r="N1637" i="8"/>
  <c r="L1637" i="8"/>
  <c r="M1637" i="8"/>
  <c r="R1959" i="8"/>
  <c r="O1959" i="8"/>
  <c r="P1959" i="8"/>
  <c r="Q1959" i="8"/>
  <c r="R621" i="8"/>
  <c r="O621" i="8"/>
  <c r="P621" i="8"/>
  <c r="Q621" i="8"/>
  <c r="T1239" i="8"/>
  <c r="O1239" i="8"/>
  <c r="P1239" i="8"/>
  <c r="R1239" i="8"/>
  <c r="S1239" i="8"/>
  <c r="T711" i="8"/>
  <c r="O711" i="8"/>
  <c r="P711" i="8"/>
  <c r="R711" i="8"/>
  <c r="S711" i="8"/>
  <c r="T551" i="8"/>
  <c r="S551" i="8"/>
  <c r="O551" i="8"/>
  <c r="P551" i="8"/>
  <c r="R551" i="8"/>
  <c r="R813" i="8"/>
  <c r="O813" i="8"/>
  <c r="P813" i="8"/>
  <c r="Q813" i="8"/>
  <c r="T829" i="8"/>
  <c r="O829" i="8"/>
  <c r="P829" i="8"/>
  <c r="R829" i="8"/>
  <c r="S829" i="8"/>
  <c r="T966" i="8"/>
  <c r="O966" i="8"/>
  <c r="P966" i="8"/>
  <c r="R966" i="8"/>
  <c r="S966" i="8"/>
  <c r="T982" i="8"/>
  <c r="O982" i="8"/>
  <c r="P982" i="8"/>
  <c r="R982" i="8"/>
  <c r="S982" i="8"/>
  <c r="N1256" i="8"/>
  <c r="L1256" i="8"/>
  <c r="M1256" i="8"/>
  <c r="N1033" i="8"/>
  <c r="L1033" i="8"/>
  <c r="M1033" i="8"/>
  <c r="T619" i="8"/>
  <c r="O619" i="8"/>
  <c r="P619" i="8"/>
  <c r="R619" i="8"/>
  <c r="S619" i="8"/>
  <c r="R1186" i="8"/>
  <c r="O1186" i="8"/>
  <c r="P1186" i="8"/>
  <c r="Q1186" i="8"/>
  <c r="R1933" i="8"/>
  <c r="O1933" i="8"/>
  <c r="P1933" i="8"/>
  <c r="Q1933" i="8"/>
  <c r="T1718" i="8"/>
  <c r="O1718" i="8"/>
  <c r="P1718" i="8"/>
  <c r="R1718" i="8"/>
  <c r="S1718" i="8"/>
  <c r="N1274" i="8"/>
  <c r="L1274" i="8"/>
  <c r="M1274" i="8"/>
  <c r="T533" i="8"/>
  <c r="O533" i="8"/>
  <c r="P533" i="8"/>
  <c r="R533" i="8"/>
  <c r="S533" i="8"/>
  <c r="R933" i="8"/>
  <c r="O933" i="8"/>
  <c r="P933" i="8"/>
  <c r="Q933" i="8"/>
  <c r="R743" i="8"/>
  <c r="O743" i="8"/>
  <c r="P743" i="8"/>
  <c r="Q743" i="8"/>
  <c r="T1620" i="8"/>
  <c r="O1620" i="8"/>
  <c r="P1620" i="8"/>
  <c r="R1620" i="8"/>
  <c r="S1620" i="8"/>
  <c r="T942" i="8"/>
  <c r="O942" i="8"/>
  <c r="P942" i="8"/>
  <c r="R942" i="8"/>
  <c r="S942" i="8"/>
  <c r="N1456" i="8"/>
  <c r="L1456" i="8"/>
  <c r="M1456" i="8"/>
  <c r="R759" i="8"/>
  <c r="O759" i="8"/>
  <c r="P759" i="8"/>
  <c r="Q759" i="8"/>
  <c r="R1516" i="8"/>
  <c r="O1516" i="8"/>
  <c r="P1516" i="8"/>
  <c r="Q1516" i="8"/>
  <c r="R746" i="8"/>
  <c r="O746" i="8"/>
  <c r="P746" i="8"/>
  <c r="Q746" i="8"/>
  <c r="N936" i="8"/>
  <c r="L936" i="8"/>
  <c r="M936" i="8"/>
  <c r="R1720" i="8"/>
  <c r="O1720" i="8"/>
  <c r="P1720" i="8"/>
  <c r="Q1720" i="8"/>
  <c r="R1010" i="8"/>
  <c r="O1010" i="8"/>
  <c r="P1010" i="8"/>
  <c r="Q1010" i="8"/>
  <c r="N1870" i="8"/>
  <c r="L1870" i="8"/>
  <c r="M1870" i="8"/>
  <c r="T842" i="8"/>
  <c r="O842" i="8"/>
  <c r="P842" i="8"/>
  <c r="R842" i="8"/>
  <c r="S842" i="8"/>
  <c r="Q1374" i="8"/>
  <c r="T1281" i="8"/>
  <c r="O1281" i="8"/>
  <c r="P1281" i="8"/>
  <c r="R1281" i="8"/>
  <c r="S1281" i="8"/>
  <c r="Q1635" i="8"/>
  <c r="R1605" i="8"/>
  <c r="O1605" i="8"/>
  <c r="P1605" i="8"/>
  <c r="Q1605" i="8"/>
  <c r="T1466" i="8"/>
  <c r="O1466" i="8"/>
  <c r="P1466" i="8"/>
  <c r="R1466" i="8"/>
  <c r="S1466" i="8"/>
  <c r="N1233" i="8"/>
  <c r="L1233" i="8"/>
  <c r="M1233" i="8"/>
  <c r="M451" i="8"/>
  <c r="L451" i="8"/>
  <c r="N451" i="8"/>
  <c r="N696" i="8"/>
  <c r="L696" i="8"/>
  <c r="M696" i="8"/>
  <c r="Q519" i="8"/>
  <c r="R1887" i="8"/>
  <c r="O1887" i="8"/>
  <c r="P1887" i="8"/>
  <c r="Q1887" i="8"/>
  <c r="N627" i="8"/>
  <c r="L627" i="8"/>
  <c r="M627" i="8"/>
  <c r="T1166" i="8"/>
  <c r="O1166" i="8"/>
  <c r="P1166" i="8"/>
  <c r="R1166" i="8"/>
  <c r="S1166" i="8"/>
  <c r="N1271" i="8"/>
  <c r="L1271" i="8"/>
  <c r="M1271" i="8"/>
  <c r="N1497" i="8"/>
  <c r="L1497" i="8"/>
  <c r="M1497" i="8"/>
  <c r="T17" i="8"/>
  <c r="S17" i="8"/>
  <c r="O17" i="8"/>
  <c r="P17" i="8"/>
  <c r="R17" i="8"/>
  <c r="N1070" i="8"/>
  <c r="L1070" i="8"/>
  <c r="M1070" i="8"/>
  <c r="O422" i="8"/>
  <c r="P422" i="8"/>
  <c r="Q422" i="8"/>
  <c r="T336" i="8"/>
  <c r="S336" i="8"/>
  <c r="O336" i="8"/>
  <c r="P336" i="8"/>
  <c r="R336" i="8"/>
  <c r="R735" i="8"/>
  <c r="O735" i="8"/>
  <c r="P735" i="8"/>
  <c r="Q735" i="8"/>
  <c r="T752" i="8"/>
  <c r="O752" i="8"/>
  <c r="P752" i="8"/>
  <c r="R752" i="8"/>
  <c r="S752" i="8"/>
  <c r="N966" i="8"/>
  <c r="L966" i="8"/>
  <c r="M966" i="8"/>
  <c r="T349" i="8"/>
  <c r="S349" i="8"/>
  <c r="O349" i="8"/>
  <c r="P349" i="8"/>
  <c r="R349" i="8"/>
  <c r="T846" i="8"/>
  <c r="O846" i="8"/>
  <c r="P846" i="8"/>
  <c r="R846" i="8"/>
  <c r="S846" i="8"/>
  <c r="N1014" i="8"/>
  <c r="L1014" i="8"/>
  <c r="M1014" i="8"/>
  <c r="R873" i="8"/>
  <c r="O873" i="8"/>
  <c r="P873" i="8"/>
  <c r="Q873" i="8"/>
  <c r="N1436" i="8"/>
  <c r="L1436" i="8"/>
  <c r="M1436" i="8"/>
  <c r="R1929" i="8"/>
  <c r="O1929" i="8"/>
  <c r="P1929" i="8"/>
  <c r="Q1929" i="8"/>
  <c r="N894" i="8"/>
  <c r="L894" i="8"/>
  <c r="M894" i="8"/>
  <c r="T1365" i="8"/>
  <c r="O1365" i="8"/>
  <c r="P1365" i="8"/>
  <c r="R1365" i="8"/>
  <c r="S1365" i="8"/>
  <c r="O407" i="8"/>
  <c r="P407" i="8"/>
  <c r="Q407" i="8"/>
  <c r="T1790" i="8"/>
  <c r="S1790" i="8"/>
  <c r="N1738" i="8"/>
  <c r="L1738" i="8"/>
  <c r="M1738" i="8"/>
  <c r="N1508" i="8"/>
  <c r="L1508" i="8"/>
  <c r="M1508" i="8"/>
  <c r="T458" i="8"/>
  <c r="S458" i="8"/>
  <c r="R458" i="8"/>
  <c r="R962" i="8"/>
  <c r="O962" i="8"/>
  <c r="P962" i="8"/>
  <c r="Q962" i="8"/>
  <c r="T1954" i="8"/>
  <c r="O1954" i="8"/>
  <c r="P1954" i="8"/>
  <c r="R1954" i="8"/>
  <c r="S1954" i="8"/>
  <c r="O451" i="8"/>
  <c r="P451" i="8"/>
  <c r="Q451" i="8"/>
  <c r="T315" i="8"/>
  <c r="S315" i="8"/>
  <c r="R315" i="8"/>
  <c r="M1383" i="8"/>
  <c r="L1383" i="8"/>
  <c r="N1383" i="8"/>
  <c r="O1313" i="8"/>
  <c r="P1313" i="8"/>
  <c r="R1313" i="8"/>
  <c r="S1313" i="8"/>
  <c r="T1313" i="8"/>
  <c r="M1095" i="8"/>
  <c r="L1095" i="8"/>
  <c r="N1095" i="8"/>
  <c r="R1593" i="8"/>
  <c r="O1593" i="8"/>
  <c r="P1593" i="8"/>
  <c r="Q1593" i="8"/>
  <c r="O850" i="8"/>
  <c r="P850" i="8"/>
  <c r="R850" i="8"/>
  <c r="S850" i="8"/>
  <c r="T850" i="8"/>
  <c r="R745" i="8"/>
  <c r="O745" i="8"/>
  <c r="P745" i="8"/>
  <c r="Q745" i="8"/>
  <c r="M1086" i="8"/>
  <c r="L1086" i="8"/>
  <c r="N1086" i="8"/>
  <c r="O1635" i="8"/>
  <c r="P1635" i="8"/>
  <c r="R1635" i="8"/>
  <c r="S1635" i="8"/>
  <c r="T1635" i="8"/>
  <c r="M725" i="8"/>
  <c r="L725" i="8"/>
  <c r="N725" i="8"/>
  <c r="T1191" i="8"/>
  <c r="O1191" i="8"/>
  <c r="P1191" i="8"/>
  <c r="R1191" i="8"/>
  <c r="S1191" i="8"/>
  <c r="O1039" i="8"/>
  <c r="P1039" i="8"/>
  <c r="R1039" i="8"/>
  <c r="S1039" i="8"/>
  <c r="T1039" i="8"/>
  <c r="R677" i="8"/>
  <c r="O677" i="8"/>
  <c r="P677" i="8"/>
  <c r="Q677" i="8"/>
  <c r="R1446" i="8"/>
  <c r="O1446" i="8"/>
  <c r="P1446" i="8"/>
  <c r="Q1446" i="8"/>
  <c r="M1759" i="8"/>
  <c r="L1759" i="8"/>
  <c r="N1759" i="8"/>
  <c r="M1681" i="8"/>
  <c r="L1681" i="8"/>
  <c r="N1681" i="8"/>
  <c r="T936" i="8"/>
  <c r="S936" i="8"/>
  <c r="O13" i="8"/>
  <c r="P13" i="8"/>
  <c r="R13" i="8"/>
  <c r="S13" i="8"/>
  <c r="T13" i="8"/>
  <c r="M1700" i="8"/>
  <c r="L1700" i="8"/>
  <c r="N1700" i="8"/>
  <c r="R1496" i="8"/>
  <c r="O1496" i="8"/>
  <c r="P1496" i="8"/>
  <c r="Q1496" i="8"/>
  <c r="O512" i="8"/>
  <c r="P512" i="8"/>
  <c r="Q512" i="8"/>
  <c r="O450" i="8"/>
  <c r="P450" i="8"/>
  <c r="Q450" i="8"/>
  <c r="M1071" i="8"/>
  <c r="L1071" i="8"/>
  <c r="N1071" i="8"/>
  <c r="O1106" i="8"/>
  <c r="P1106" i="8"/>
  <c r="R1106" i="8"/>
  <c r="S1106" i="8"/>
  <c r="T1106" i="8"/>
  <c r="M1503" i="8"/>
  <c r="L1503" i="8"/>
  <c r="N1503" i="8"/>
  <c r="M788" i="8"/>
  <c r="L788" i="8"/>
  <c r="N788" i="8"/>
  <c r="M219" i="8"/>
  <c r="L219" i="8"/>
  <c r="N219" i="8"/>
  <c r="O55" i="8"/>
  <c r="P55" i="8"/>
  <c r="Q55" i="8"/>
  <c r="M1394" i="8"/>
  <c r="L1394" i="8"/>
  <c r="N1394" i="8"/>
  <c r="M976" i="8"/>
  <c r="L976" i="8"/>
  <c r="N976" i="8"/>
  <c r="M1844" i="8"/>
  <c r="L1844" i="8"/>
  <c r="N1844" i="8"/>
  <c r="R1370" i="8"/>
  <c r="O1370" i="8"/>
  <c r="P1370" i="8"/>
  <c r="Q1370" i="8"/>
  <c r="R871" i="8"/>
  <c r="O871" i="8"/>
  <c r="P871" i="8"/>
  <c r="Q871" i="8"/>
  <c r="O716" i="8"/>
  <c r="P716" i="8"/>
  <c r="R716" i="8"/>
  <c r="S716" i="8"/>
  <c r="T716" i="8"/>
  <c r="M1922" i="8"/>
  <c r="L1922" i="8"/>
  <c r="N1922" i="8"/>
  <c r="M1176" i="8"/>
  <c r="L1176" i="8"/>
  <c r="N1176" i="8"/>
  <c r="R1917" i="8"/>
  <c r="O1917" i="8"/>
  <c r="P1917" i="8"/>
  <c r="Q1917" i="8"/>
  <c r="R668" i="8"/>
  <c r="O668" i="8"/>
  <c r="P668" i="8"/>
  <c r="Q668" i="8"/>
  <c r="O365" i="8"/>
  <c r="P365" i="8"/>
  <c r="Q365" i="8"/>
  <c r="M1563" i="8"/>
  <c r="L1563" i="8"/>
  <c r="N1563" i="8"/>
  <c r="N819" i="8"/>
  <c r="L819" i="8"/>
  <c r="M819" i="8"/>
  <c r="M903" i="8"/>
  <c r="L903" i="8"/>
  <c r="N903" i="8"/>
  <c r="M1183" i="8"/>
  <c r="L1183" i="8"/>
  <c r="N1183" i="8"/>
  <c r="M1211" i="8"/>
  <c r="L1211" i="8"/>
  <c r="N1211" i="8"/>
  <c r="T787" i="8"/>
  <c r="O787" i="8"/>
  <c r="P787" i="8"/>
  <c r="R787" i="8"/>
  <c r="S787" i="8"/>
  <c r="M1873" i="8"/>
  <c r="L1873" i="8"/>
  <c r="N1873" i="8"/>
  <c r="O1026" i="8"/>
  <c r="P1026" i="8"/>
  <c r="R1026" i="8"/>
  <c r="S1026" i="8"/>
  <c r="T1026" i="8"/>
  <c r="T1780" i="8"/>
  <c r="O1780" i="8"/>
  <c r="P1780" i="8"/>
  <c r="R1780" i="8"/>
  <c r="S1780" i="8"/>
  <c r="O840" i="8"/>
  <c r="P840" i="8"/>
  <c r="R840" i="8"/>
  <c r="S840" i="8"/>
  <c r="T840" i="8"/>
  <c r="R749" i="8"/>
  <c r="O749" i="8"/>
  <c r="P749" i="8"/>
  <c r="Q749" i="8"/>
  <c r="M1773" i="8"/>
  <c r="L1773" i="8"/>
  <c r="N1773" i="8"/>
  <c r="M579" i="8"/>
  <c r="L579" i="8"/>
  <c r="N579" i="8"/>
  <c r="T689" i="8"/>
  <c r="O689" i="8"/>
  <c r="P689" i="8"/>
  <c r="R689" i="8"/>
  <c r="S689" i="8"/>
  <c r="R988" i="8"/>
  <c r="O988" i="8"/>
  <c r="P988" i="8"/>
  <c r="Q988" i="8"/>
  <c r="M989" i="8"/>
  <c r="L989" i="8"/>
  <c r="N989" i="8"/>
  <c r="R1891" i="8"/>
  <c r="O1891" i="8"/>
  <c r="P1891" i="8"/>
  <c r="Q1891" i="8"/>
  <c r="M1054" i="8"/>
  <c r="L1054" i="8"/>
  <c r="N1054" i="8"/>
  <c r="R1745" i="8"/>
  <c r="O1745" i="8"/>
  <c r="P1745" i="8"/>
  <c r="Q1745" i="8"/>
  <c r="O1932" i="8"/>
  <c r="P1932" i="8"/>
  <c r="R1932" i="8"/>
  <c r="S1932" i="8"/>
  <c r="T1932" i="8"/>
  <c r="M797" i="8"/>
  <c r="L797" i="8"/>
  <c r="N797" i="8"/>
  <c r="R1243" i="8"/>
  <c r="O1243" i="8"/>
  <c r="P1243" i="8"/>
  <c r="Q1243" i="8"/>
  <c r="R963" i="8"/>
  <c r="O963" i="8"/>
  <c r="P963" i="8"/>
  <c r="Q963" i="8"/>
  <c r="R1868" i="8"/>
  <c r="O1868" i="8"/>
  <c r="P1868" i="8"/>
  <c r="Q1868" i="8"/>
  <c r="O1453" i="8"/>
  <c r="P1453" i="8"/>
  <c r="R1453" i="8"/>
  <c r="S1453" i="8"/>
  <c r="T1453" i="8"/>
  <c r="T659" i="8"/>
  <c r="O659" i="8"/>
  <c r="P659" i="8"/>
  <c r="R659" i="8"/>
  <c r="S659" i="8"/>
  <c r="R1208" i="8"/>
  <c r="O1208" i="8"/>
  <c r="P1208" i="8"/>
  <c r="Q1208" i="8"/>
  <c r="Q679" i="8"/>
  <c r="R866" i="8"/>
  <c r="O866" i="8"/>
  <c r="P866" i="8"/>
  <c r="Q866" i="8"/>
  <c r="M1123" i="8"/>
  <c r="L1123" i="8"/>
  <c r="N1123" i="8"/>
  <c r="T1521" i="8"/>
  <c r="O1521" i="8"/>
  <c r="P1521" i="8"/>
  <c r="R1521" i="8"/>
  <c r="S1521" i="8"/>
  <c r="R1981" i="8"/>
  <c r="O1981" i="8"/>
  <c r="P1981" i="8"/>
  <c r="Q1981" i="8"/>
  <c r="M974" i="8"/>
  <c r="L974" i="8"/>
  <c r="N974" i="8"/>
  <c r="Q1534" i="8"/>
  <c r="M1601" i="8"/>
  <c r="L1601" i="8"/>
  <c r="N1601" i="8"/>
  <c r="R1263" i="8"/>
  <c r="O1263" i="8"/>
  <c r="P1263" i="8"/>
  <c r="Q1263" i="8"/>
  <c r="Q1991" i="8"/>
  <c r="M810" i="8"/>
  <c r="L810" i="8"/>
  <c r="N810" i="8"/>
  <c r="M1565" i="8"/>
  <c r="L1565" i="8"/>
  <c r="N1565" i="8"/>
  <c r="M1382" i="8"/>
  <c r="L1382" i="8"/>
  <c r="N1382" i="8"/>
  <c r="R1131" i="8"/>
  <c r="O1131" i="8"/>
  <c r="P1131" i="8"/>
  <c r="Q1131" i="8"/>
  <c r="R1685" i="8"/>
  <c r="O1685" i="8"/>
  <c r="P1685" i="8"/>
  <c r="Q1685" i="8"/>
  <c r="M940" i="8"/>
  <c r="L940" i="8"/>
  <c r="N940" i="8"/>
  <c r="O1351" i="8"/>
  <c r="P1351" i="8"/>
  <c r="R1351" i="8"/>
  <c r="S1351" i="8"/>
  <c r="T1351" i="8"/>
  <c r="O7" i="8"/>
  <c r="P7" i="8"/>
  <c r="Q7" i="8"/>
  <c r="S748" i="8"/>
  <c r="T748" i="8"/>
  <c r="M1902" i="8"/>
  <c r="L1902" i="8"/>
  <c r="N1902" i="8"/>
  <c r="M1854" i="8"/>
  <c r="L1854" i="8"/>
  <c r="N1854" i="8"/>
  <c r="R1009" i="8"/>
  <c r="O1009" i="8"/>
  <c r="P1009" i="8"/>
  <c r="Q1009" i="8"/>
  <c r="R761" i="8"/>
  <c r="O761" i="8"/>
  <c r="P761" i="8"/>
  <c r="Q761" i="8"/>
  <c r="T1268" i="8"/>
  <c r="O1268" i="8"/>
  <c r="P1268" i="8"/>
  <c r="R1268" i="8"/>
  <c r="S1268" i="8"/>
  <c r="M887" i="8"/>
  <c r="L887" i="8"/>
  <c r="N887" i="8"/>
  <c r="R1794" i="8"/>
  <c r="O1794" i="8"/>
  <c r="P1794" i="8"/>
  <c r="Q1794" i="8"/>
  <c r="R1668" i="8"/>
  <c r="O1668" i="8"/>
  <c r="P1668" i="8"/>
  <c r="Q1668" i="8"/>
  <c r="M934" i="8"/>
  <c r="L934" i="8"/>
  <c r="N934" i="8"/>
  <c r="R1509" i="8"/>
  <c r="O1509" i="8"/>
  <c r="P1509" i="8"/>
  <c r="Q1509" i="8"/>
  <c r="M709" i="8"/>
  <c r="L709" i="8"/>
  <c r="N709" i="8"/>
  <c r="R1949" i="8"/>
  <c r="O1949" i="8"/>
  <c r="P1949" i="8"/>
  <c r="Q1949" i="8"/>
  <c r="M1915" i="8"/>
  <c r="L1915" i="8"/>
  <c r="N1915" i="8"/>
  <c r="R1328" i="8"/>
  <c r="O1328" i="8"/>
  <c r="P1328" i="8"/>
  <c r="Q1328" i="8"/>
  <c r="O415" i="8"/>
  <c r="P415" i="8"/>
  <c r="Q415" i="8"/>
  <c r="O1967" i="8"/>
  <c r="P1967" i="8"/>
  <c r="R1967" i="8"/>
  <c r="S1967" i="8"/>
  <c r="T1967" i="8"/>
  <c r="O1697" i="8"/>
  <c r="P1697" i="8"/>
  <c r="R1697" i="8"/>
  <c r="S1697" i="8"/>
  <c r="T1697" i="8"/>
  <c r="M867" i="8"/>
  <c r="L867" i="8"/>
  <c r="N867" i="8"/>
  <c r="R581" i="8"/>
  <c r="O581" i="8"/>
  <c r="P581" i="8"/>
  <c r="Q581" i="8"/>
  <c r="M861" i="8"/>
  <c r="L861" i="8"/>
  <c r="N861" i="8"/>
  <c r="O1103" i="8"/>
  <c r="P1103" i="8"/>
  <c r="R1103" i="8"/>
  <c r="S1103" i="8"/>
  <c r="T1103" i="8"/>
  <c r="Q1127" i="8"/>
  <c r="M440" i="8"/>
  <c r="L440" i="8"/>
  <c r="N440" i="8"/>
  <c r="R968" i="8"/>
  <c r="O968" i="8"/>
  <c r="P968" i="8"/>
  <c r="Q968" i="8"/>
  <c r="R808" i="8"/>
  <c r="O808" i="8"/>
  <c r="P808" i="8"/>
  <c r="Q808" i="8"/>
  <c r="R1899" i="8"/>
  <c r="O1899" i="8"/>
  <c r="P1899" i="8"/>
  <c r="Q1899" i="8"/>
  <c r="M908" i="8"/>
  <c r="L908" i="8"/>
  <c r="N908" i="8"/>
  <c r="M1022" i="8"/>
  <c r="L1022" i="8"/>
  <c r="N1022" i="8"/>
  <c r="O1259" i="8"/>
  <c r="P1259" i="8"/>
  <c r="R1259" i="8"/>
  <c r="S1259" i="8"/>
  <c r="T1259" i="8"/>
  <c r="T518" i="8"/>
  <c r="S518" i="8"/>
  <c r="O518" i="8"/>
  <c r="P518" i="8"/>
  <c r="R518" i="8"/>
  <c r="O887" i="8"/>
  <c r="P887" i="8"/>
  <c r="R887" i="8"/>
  <c r="S887" i="8"/>
  <c r="T887" i="8"/>
  <c r="T978" i="8"/>
  <c r="O978" i="8"/>
  <c r="P978" i="8"/>
  <c r="R978" i="8"/>
  <c r="S978" i="8"/>
  <c r="R1271" i="8"/>
  <c r="O1271" i="8"/>
  <c r="P1271" i="8"/>
  <c r="Q1271" i="8"/>
  <c r="O301" i="8"/>
  <c r="P301" i="8"/>
  <c r="R301" i="8"/>
  <c r="S301" i="8"/>
  <c r="T301" i="8"/>
  <c r="M1196" i="8"/>
  <c r="L1196" i="8"/>
  <c r="N1196" i="8"/>
  <c r="R747" i="8"/>
  <c r="O747" i="8"/>
  <c r="P747" i="8"/>
  <c r="Q747" i="8"/>
  <c r="O580" i="8"/>
  <c r="P580" i="8"/>
  <c r="R580" i="8"/>
  <c r="S580" i="8"/>
  <c r="T580" i="8"/>
  <c r="O401" i="8"/>
  <c r="P401" i="8"/>
  <c r="Q401" i="8"/>
  <c r="S1227" i="8"/>
  <c r="T1227" i="8"/>
  <c r="O1286" i="8"/>
  <c r="P1286" i="8"/>
  <c r="R1286" i="8"/>
  <c r="S1286" i="8"/>
  <c r="T1286" i="8"/>
  <c r="O1233" i="8"/>
  <c r="P1233" i="8"/>
  <c r="R1233" i="8"/>
  <c r="S1233" i="8"/>
  <c r="T1233" i="8"/>
  <c r="M1262" i="8"/>
  <c r="L1262" i="8"/>
  <c r="N1262" i="8"/>
  <c r="R715" i="8"/>
  <c r="O715" i="8"/>
  <c r="P715" i="8"/>
  <c r="Q715" i="8"/>
  <c r="T1646" i="8"/>
  <c r="O1646" i="8"/>
  <c r="P1646" i="8"/>
  <c r="R1646" i="8"/>
  <c r="S1646" i="8"/>
  <c r="S1532" i="8"/>
  <c r="T1532" i="8"/>
  <c r="O1100" i="8"/>
  <c r="P1100" i="8"/>
  <c r="R1100" i="8"/>
  <c r="S1100" i="8"/>
  <c r="T1100" i="8"/>
  <c r="R195" i="8"/>
  <c r="O195" i="8"/>
  <c r="P195" i="8"/>
  <c r="Q195" i="8"/>
  <c r="R1684" i="8"/>
  <c r="O1684" i="8"/>
  <c r="P1684" i="8"/>
  <c r="Q1684" i="8"/>
  <c r="O1709" i="8"/>
  <c r="P1709" i="8"/>
  <c r="R1709" i="8"/>
  <c r="S1709" i="8"/>
  <c r="T1709" i="8"/>
  <c r="R832" i="8"/>
  <c r="O832" i="8"/>
  <c r="P832" i="8"/>
  <c r="Q832" i="8"/>
  <c r="M900" i="8"/>
  <c r="L900" i="8"/>
  <c r="N900" i="8"/>
  <c r="Q1826" i="8"/>
  <c r="O238" i="8"/>
  <c r="P238" i="8"/>
  <c r="Q238" i="8"/>
  <c r="M1255" i="8"/>
  <c r="L1255" i="8"/>
  <c r="N1255" i="8"/>
  <c r="O1764" i="8"/>
  <c r="P1764" i="8"/>
  <c r="R1764" i="8"/>
  <c r="S1764" i="8"/>
  <c r="T1764" i="8"/>
  <c r="O360" i="8"/>
  <c r="P360" i="8"/>
  <c r="R360" i="8"/>
  <c r="S360" i="8"/>
  <c r="T360" i="8"/>
  <c r="R1447" i="8"/>
  <c r="O1447" i="8"/>
  <c r="P1447" i="8"/>
  <c r="Q1447" i="8"/>
  <c r="O628" i="8"/>
  <c r="P628" i="8"/>
  <c r="R628" i="8"/>
  <c r="S628" i="8"/>
  <c r="T628" i="8"/>
  <c r="R699" i="8"/>
  <c r="O699" i="8"/>
  <c r="P699" i="8"/>
  <c r="Q699" i="8"/>
  <c r="S1900" i="8"/>
  <c r="T1900" i="8"/>
  <c r="T36" i="8"/>
  <c r="S36" i="8"/>
  <c r="O36" i="8"/>
  <c r="P36" i="8"/>
  <c r="R36" i="8"/>
  <c r="M795" i="8"/>
  <c r="L795" i="8"/>
  <c r="N795" i="8"/>
  <c r="R1939" i="8"/>
  <c r="O1939" i="8"/>
  <c r="P1939" i="8"/>
  <c r="Q1939" i="8"/>
  <c r="R1499" i="8"/>
  <c r="O1499" i="8"/>
  <c r="P1499" i="8"/>
  <c r="Q1499" i="8"/>
  <c r="R1508" i="8"/>
  <c r="O1508" i="8"/>
  <c r="P1508" i="8"/>
  <c r="Q1508" i="8"/>
  <c r="M951" i="8"/>
  <c r="L951" i="8"/>
  <c r="N951" i="8"/>
  <c r="M1714" i="8"/>
  <c r="L1714" i="8"/>
  <c r="N1714" i="8"/>
  <c r="M877" i="8"/>
  <c r="L877" i="8"/>
  <c r="N877" i="8"/>
  <c r="M108" i="8"/>
  <c r="L108" i="8"/>
  <c r="N108" i="8"/>
  <c r="O1534" i="8"/>
  <c r="P1534" i="8"/>
  <c r="R1534" i="8"/>
  <c r="S1534" i="8"/>
  <c r="T1534" i="8"/>
  <c r="O1012" i="8"/>
  <c r="P1012" i="8"/>
  <c r="R1012" i="8"/>
  <c r="S1012" i="8"/>
  <c r="T1012" i="8"/>
  <c r="R1980" i="8"/>
  <c r="O1980" i="8"/>
  <c r="P1980" i="8"/>
  <c r="Q1980" i="8"/>
  <c r="R1210" i="8"/>
  <c r="O1210" i="8"/>
  <c r="P1210" i="8"/>
  <c r="Q1210" i="8"/>
  <c r="R1701" i="8"/>
  <c r="O1701" i="8"/>
  <c r="P1701" i="8"/>
  <c r="Q1701" i="8"/>
  <c r="S1180" i="8"/>
  <c r="T1180" i="8"/>
  <c r="M1612" i="8"/>
  <c r="L1612" i="8"/>
  <c r="N1612" i="8"/>
  <c r="R1075" i="8"/>
  <c r="O1075" i="8"/>
  <c r="P1075" i="8"/>
  <c r="Q1075" i="8"/>
  <c r="M1418" i="8"/>
  <c r="L1418" i="8"/>
  <c r="N1418" i="8"/>
  <c r="R851" i="8"/>
  <c r="O851" i="8"/>
  <c r="P851" i="8"/>
  <c r="Q851" i="8"/>
  <c r="S1192" i="8"/>
  <c r="T1192" i="8"/>
  <c r="O1652" i="8"/>
  <c r="P1652" i="8"/>
  <c r="R1652" i="8"/>
  <c r="S1652" i="8"/>
  <c r="T1652" i="8"/>
  <c r="R971" i="8"/>
  <c r="O971" i="8"/>
  <c r="P971" i="8"/>
  <c r="Q971" i="8"/>
  <c r="O1256" i="8"/>
  <c r="P1256" i="8"/>
  <c r="R1256" i="8"/>
  <c r="S1256" i="8"/>
  <c r="T1256" i="8"/>
  <c r="O458" i="8"/>
  <c r="P458" i="8"/>
  <c r="Q458" i="8"/>
  <c r="R1621" i="8"/>
  <c r="O1621" i="8"/>
  <c r="P1621" i="8"/>
  <c r="Q1621" i="8"/>
  <c r="O507" i="8"/>
  <c r="P507" i="8"/>
  <c r="Q507" i="8"/>
  <c r="T584" i="8"/>
  <c r="S584" i="8"/>
  <c r="O584" i="8"/>
  <c r="P584" i="8"/>
  <c r="R584" i="8"/>
  <c r="R786" i="8"/>
  <c r="O786" i="8"/>
  <c r="P786" i="8"/>
  <c r="Q786" i="8"/>
  <c r="O756" i="8"/>
  <c r="P756" i="8"/>
  <c r="R756" i="8"/>
  <c r="S756" i="8"/>
  <c r="T756" i="8"/>
  <c r="O1948" i="8"/>
  <c r="P1948" i="8"/>
  <c r="R1948" i="8"/>
  <c r="S1948" i="8"/>
  <c r="T1948" i="8"/>
  <c r="S1171" i="8"/>
  <c r="T1171" i="8"/>
  <c r="M1438" i="8"/>
  <c r="L1438" i="8"/>
  <c r="N1438" i="8"/>
  <c r="R890" i="8"/>
  <c r="O890" i="8"/>
  <c r="P890" i="8"/>
  <c r="Q890" i="8"/>
  <c r="M750" i="8"/>
  <c r="L750" i="8"/>
  <c r="N750" i="8"/>
  <c r="O19" i="8"/>
  <c r="P19" i="8"/>
  <c r="R19" i="8"/>
  <c r="S19" i="8"/>
  <c r="T19" i="8"/>
  <c r="R1848" i="8"/>
  <c r="O1848" i="8"/>
  <c r="P1848" i="8"/>
  <c r="Q1848" i="8"/>
  <c r="M1728" i="8"/>
  <c r="L1728" i="8"/>
  <c r="N1728" i="8"/>
  <c r="O37" i="8"/>
  <c r="P37" i="8"/>
  <c r="Q37" i="8"/>
  <c r="O1574" i="8"/>
  <c r="P1574" i="8"/>
  <c r="R1574" i="8"/>
  <c r="S1574" i="8"/>
  <c r="T1574" i="8"/>
  <c r="R1548" i="8"/>
  <c r="O1548" i="8"/>
  <c r="P1548" i="8"/>
  <c r="Q1548" i="8"/>
  <c r="R1165" i="8"/>
  <c r="O1165" i="8"/>
  <c r="P1165" i="8"/>
  <c r="Q1165" i="8"/>
  <c r="R1109" i="8"/>
  <c r="O1109" i="8"/>
  <c r="P1109" i="8"/>
  <c r="Q1109" i="8"/>
  <c r="M1389" i="8"/>
  <c r="L1389" i="8"/>
  <c r="N1389" i="8"/>
  <c r="M626" i="8"/>
  <c r="L626" i="8"/>
  <c r="N626" i="8"/>
  <c r="M614" i="8"/>
  <c r="L614" i="8"/>
  <c r="N614" i="8"/>
  <c r="R1058" i="8"/>
  <c r="O1058" i="8"/>
  <c r="P1058" i="8"/>
  <c r="Q1058" i="8"/>
  <c r="M278" i="8"/>
  <c r="L278" i="8"/>
  <c r="N278" i="8"/>
  <c r="O39" i="8"/>
  <c r="P39" i="8"/>
  <c r="Q39" i="8"/>
  <c r="R1946" i="8"/>
  <c r="O1946" i="8"/>
  <c r="P1946" i="8"/>
  <c r="Q1946" i="8"/>
  <c r="R714" i="8"/>
  <c r="O714" i="8"/>
  <c r="P714" i="8"/>
  <c r="Q714" i="8"/>
  <c r="R1213" i="8"/>
  <c r="O1213" i="8"/>
  <c r="P1213" i="8"/>
  <c r="Q1213" i="8"/>
  <c r="R852" i="8"/>
  <c r="O852" i="8"/>
  <c r="P852" i="8"/>
  <c r="Q852" i="8"/>
  <c r="M593" i="8"/>
  <c r="L593" i="8"/>
  <c r="N593" i="8"/>
  <c r="O1325" i="8"/>
  <c r="P1325" i="8"/>
  <c r="R1325" i="8"/>
  <c r="S1325" i="8"/>
  <c r="T1325" i="8"/>
  <c r="M1085" i="8"/>
  <c r="L1085" i="8"/>
  <c r="N1085" i="8"/>
  <c r="O72" i="8"/>
  <c r="P72" i="8"/>
  <c r="R72" i="8"/>
  <c r="S72" i="8"/>
  <c r="T72" i="8"/>
  <c r="O1374" i="8"/>
  <c r="P1374" i="8"/>
  <c r="R1374" i="8"/>
  <c r="S1374" i="8"/>
  <c r="T1374" i="8"/>
  <c r="M1946" i="8"/>
  <c r="L1946" i="8"/>
  <c r="N1946" i="8"/>
  <c r="M213" i="8"/>
  <c r="L213" i="8"/>
  <c r="N213" i="8"/>
  <c r="R1552" i="8"/>
  <c r="O1552" i="8"/>
  <c r="P1552" i="8"/>
  <c r="Q1552" i="8"/>
  <c r="O1656" i="8"/>
  <c r="P1656" i="8"/>
  <c r="R1656" i="8"/>
  <c r="S1656" i="8"/>
  <c r="T1656" i="8"/>
  <c r="R872" i="8"/>
  <c r="O872" i="8"/>
  <c r="P872" i="8"/>
  <c r="Q872" i="8"/>
  <c r="R799" i="8"/>
  <c r="O799" i="8"/>
  <c r="P799" i="8"/>
  <c r="Q799" i="8"/>
  <c r="M1783" i="8"/>
  <c r="L1783" i="8"/>
  <c r="N1783" i="8"/>
  <c r="M1746" i="8"/>
  <c r="L1746" i="8"/>
  <c r="N1746" i="8"/>
  <c r="O513" i="8"/>
  <c r="P513" i="8"/>
  <c r="Q513" i="8"/>
  <c r="R876" i="8"/>
  <c r="O876" i="8"/>
  <c r="P876" i="8"/>
  <c r="Q876" i="8"/>
  <c r="O558" i="8"/>
  <c r="P558" i="8"/>
  <c r="Q558" i="8"/>
  <c r="O1255" i="8"/>
  <c r="P1255" i="8"/>
  <c r="R1255" i="8"/>
  <c r="S1255" i="8"/>
  <c r="T1255" i="8"/>
  <c r="O1465" i="8"/>
  <c r="P1465" i="8"/>
  <c r="R1465" i="8"/>
  <c r="S1465" i="8"/>
  <c r="T1465" i="8"/>
  <c r="M1587" i="8"/>
  <c r="L1587" i="8"/>
  <c r="N1587" i="8"/>
  <c r="M1012" i="8"/>
  <c r="L1012" i="8"/>
  <c r="N1012" i="8"/>
  <c r="O1076" i="8"/>
  <c r="P1076" i="8"/>
  <c r="R1076" i="8"/>
  <c r="S1076" i="8"/>
  <c r="T1076" i="8"/>
  <c r="O449" i="8"/>
  <c r="P449" i="8"/>
  <c r="R449" i="8"/>
  <c r="S449" i="8"/>
  <c r="T449" i="8"/>
  <c r="M1305" i="8"/>
  <c r="L1305" i="8"/>
  <c r="N1305" i="8"/>
  <c r="R1782" i="8"/>
  <c r="O1782" i="8"/>
  <c r="P1782" i="8"/>
  <c r="Q1782" i="8"/>
  <c r="R1889" i="8"/>
  <c r="O1889" i="8"/>
  <c r="P1889" i="8"/>
  <c r="Q1889" i="8"/>
  <c r="R653" i="8"/>
  <c r="O653" i="8"/>
  <c r="P653" i="8"/>
  <c r="Q653" i="8"/>
  <c r="M575" i="8"/>
  <c r="L575" i="8"/>
  <c r="N575" i="8"/>
  <c r="R11" i="8"/>
  <c r="O11" i="8"/>
  <c r="P11" i="8"/>
  <c r="Q11" i="8"/>
  <c r="M1829" i="8"/>
  <c r="L1829" i="8"/>
  <c r="N1829" i="8"/>
  <c r="O938" i="8"/>
  <c r="P938" i="8"/>
  <c r="R938" i="8"/>
  <c r="S938" i="8"/>
  <c r="T938" i="8"/>
  <c r="O38" i="8"/>
  <c r="P38" i="8"/>
  <c r="Q38" i="8"/>
  <c r="O183" i="8"/>
  <c r="P183" i="8"/>
  <c r="R183" i="8"/>
  <c r="S183" i="8"/>
  <c r="T183" i="8"/>
  <c r="R1766" i="8"/>
  <c r="O1766" i="8"/>
  <c r="P1766" i="8"/>
  <c r="Q1766" i="8"/>
  <c r="R1790" i="8"/>
  <c r="O1790" i="8"/>
  <c r="P1790" i="8"/>
  <c r="Q1790" i="8"/>
  <c r="R1535" i="8"/>
  <c r="O1535" i="8"/>
  <c r="P1535" i="8"/>
  <c r="Q1535" i="8"/>
  <c r="O10" i="8"/>
  <c r="P10" i="8"/>
  <c r="R10" i="8"/>
  <c r="S10" i="8"/>
  <c r="T10" i="8"/>
  <c r="O44" i="8"/>
  <c r="P44" i="8"/>
  <c r="Q44" i="8"/>
  <c r="R960" i="8"/>
  <c r="O960" i="8"/>
  <c r="P960" i="8"/>
  <c r="Q960" i="8"/>
  <c r="M1306" i="8"/>
  <c r="L1306" i="8"/>
  <c r="N1306" i="8"/>
  <c r="O940" i="8"/>
  <c r="P940" i="8"/>
  <c r="R940" i="8"/>
  <c r="S940" i="8"/>
  <c r="T940" i="8"/>
  <c r="T1991" i="8"/>
  <c r="O1991" i="8"/>
  <c r="P1991" i="8"/>
  <c r="R1991" i="8"/>
  <c r="S1991" i="8"/>
  <c r="M1845" i="8"/>
  <c r="L1845" i="8"/>
  <c r="N1845" i="8"/>
  <c r="O1910" i="8"/>
  <c r="P1910" i="8"/>
  <c r="R1910" i="8"/>
  <c r="S1910" i="8"/>
  <c r="T1910" i="8"/>
  <c r="M1415" i="8"/>
  <c r="L1415" i="8"/>
  <c r="N1415" i="8"/>
  <c r="R41" i="8"/>
  <c r="O41" i="8"/>
  <c r="P41" i="8"/>
  <c r="Q41" i="8"/>
  <c r="R623" i="8"/>
  <c r="O623" i="8"/>
  <c r="P623" i="8"/>
  <c r="Q623" i="8"/>
  <c r="T521" i="8"/>
  <c r="S521" i="8"/>
  <c r="O521" i="8"/>
  <c r="P521" i="8"/>
  <c r="R521" i="8"/>
  <c r="O534" i="8"/>
  <c r="P534" i="8"/>
  <c r="Q534" i="8"/>
  <c r="M1507" i="8"/>
  <c r="L1507" i="8"/>
  <c r="N1507" i="8"/>
  <c r="O1569" i="8"/>
  <c r="P1569" i="8"/>
  <c r="R1569" i="8"/>
  <c r="S1569" i="8"/>
  <c r="T1569" i="8"/>
  <c r="T1834" i="8"/>
  <c r="O1834" i="8"/>
  <c r="P1834" i="8"/>
  <c r="R1834" i="8"/>
  <c r="S1834" i="8"/>
  <c r="O337" i="8"/>
  <c r="P337" i="8"/>
  <c r="Q337" i="8"/>
  <c r="R979" i="8"/>
  <c r="O979" i="8"/>
  <c r="P979" i="8"/>
  <c r="Q979" i="8"/>
  <c r="M923" i="8"/>
  <c r="L923" i="8"/>
  <c r="N923" i="8"/>
  <c r="O1301" i="8"/>
  <c r="P1301" i="8"/>
  <c r="R1301" i="8"/>
  <c r="S1301" i="8"/>
  <c r="T1301" i="8"/>
  <c r="M1276" i="8"/>
  <c r="L1276" i="8"/>
  <c r="N1276" i="8"/>
  <c r="M1250" i="8"/>
  <c r="L1250" i="8"/>
  <c r="N1250" i="8"/>
  <c r="R1439" i="8"/>
  <c r="O1439" i="8"/>
  <c r="P1439" i="8"/>
  <c r="Q1439" i="8"/>
  <c r="M1636" i="8"/>
  <c r="L1636" i="8"/>
  <c r="N1636" i="8"/>
  <c r="O1398" i="8"/>
  <c r="P1398" i="8"/>
  <c r="R1398" i="8"/>
  <c r="S1398" i="8"/>
  <c r="T1398" i="8"/>
  <c r="M1224" i="8"/>
  <c r="L1224" i="8"/>
  <c r="N1224" i="8"/>
  <c r="R1996" i="8"/>
  <c r="O1996" i="8"/>
  <c r="P1996" i="8"/>
  <c r="Q1996" i="8"/>
  <c r="O51" i="8"/>
  <c r="P51" i="8"/>
  <c r="Q51" i="8"/>
  <c r="M568" i="8"/>
  <c r="L568" i="8"/>
  <c r="N568" i="8"/>
  <c r="R1050" i="8"/>
  <c r="O1050" i="8"/>
  <c r="P1050" i="8"/>
  <c r="Q1050" i="8"/>
  <c r="R1664" i="8"/>
  <c r="O1664" i="8"/>
  <c r="P1664" i="8"/>
  <c r="Q1664" i="8"/>
  <c r="R1415" i="8"/>
  <c r="O1415" i="8"/>
  <c r="P1415" i="8"/>
  <c r="Q1415" i="8"/>
  <c r="O945" i="8"/>
  <c r="P945" i="8"/>
  <c r="R945" i="8"/>
  <c r="S945" i="8"/>
  <c r="T945" i="8"/>
  <c r="R665" i="8"/>
  <c r="O665" i="8"/>
  <c r="P665" i="8"/>
  <c r="Q665" i="8"/>
  <c r="R1079" i="8"/>
  <c r="O1079" i="8"/>
  <c r="P1079" i="8"/>
  <c r="Q1079" i="8"/>
  <c r="O1001" i="8"/>
  <c r="P1001" i="8"/>
  <c r="R1001" i="8"/>
  <c r="S1001" i="8"/>
  <c r="T1001" i="8"/>
  <c r="R1831" i="8"/>
  <c r="O1831" i="8"/>
  <c r="P1831" i="8"/>
  <c r="Q1831" i="8"/>
  <c r="M1975" i="8"/>
  <c r="L1975" i="8"/>
  <c r="N1975" i="8"/>
  <c r="M1906" i="8"/>
  <c r="L1906" i="8"/>
  <c r="N1906" i="8"/>
  <c r="O267" i="8"/>
  <c r="P267" i="8"/>
  <c r="Q267" i="8"/>
  <c r="M945" i="8"/>
  <c r="L945" i="8"/>
  <c r="N945" i="8"/>
  <c r="O807" i="8"/>
  <c r="P807" i="8"/>
  <c r="R807" i="8"/>
  <c r="S807" i="8"/>
  <c r="T807" i="8"/>
  <c r="Q1035" i="8"/>
  <c r="O526" i="8"/>
  <c r="P526" i="8"/>
  <c r="R526" i="8"/>
  <c r="S526" i="8"/>
  <c r="T526" i="8"/>
  <c r="R693" i="8"/>
  <c r="O693" i="8"/>
  <c r="P693" i="8"/>
  <c r="Q693" i="8"/>
  <c r="O20" i="8"/>
  <c r="P20" i="8"/>
  <c r="R20" i="8"/>
  <c r="S20" i="8"/>
  <c r="T20" i="8"/>
  <c r="O1035" i="8"/>
  <c r="P1035" i="8"/>
  <c r="R1035" i="8"/>
  <c r="S1035" i="8"/>
  <c r="T1035" i="8"/>
  <c r="R1201" i="8"/>
  <c r="O1201" i="8"/>
  <c r="P1201" i="8"/>
  <c r="Q1201" i="8"/>
  <c r="R936" i="8"/>
  <c r="O936" i="8"/>
  <c r="P936" i="8"/>
  <c r="Q936" i="8"/>
  <c r="M1604" i="8"/>
  <c r="L1604" i="8"/>
  <c r="N1604" i="8"/>
  <c r="M636" i="8"/>
  <c r="L636" i="8"/>
  <c r="N636" i="8"/>
  <c r="R1192" i="8"/>
  <c r="O1192" i="8"/>
  <c r="P1192" i="8"/>
  <c r="Q1192" i="8"/>
  <c r="M681" i="8"/>
  <c r="L681" i="8"/>
  <c r="N681" i="8"/>
  <c r="M1621" i="8"/>
  <c r="L1621" i="8"/>
  <c r="N1621" i="8"/>
  <c r="M1021" i="8"/>
  <c r="L1021" i="8"/>
  <c r="N1021" i="8"/>
  <c r="M624" i="8"/>
  <c r="L624" i="8"/>
  <c r="N624" i="8"/>
  <c r="O410" i="8"/>
  <c r="P410" i="8"/>
  <c r="R410" i="8"/>
  <c r="S410" i="8"/>
  <c r="T410" i="8"/>
  <c r="R1227" i="8"/>
  <c r="O1227" i="8"/>
  <c r="P1227" i="8"/>
  <c r="Q1227" i="8"/>
  <c r="M833" i="8"/>
  <c r="L833" i="8"/>
  <c r="N833" i="8"/>
  <c r="M904" i="8"/>
  <c r="L904" i="8"/>
  <c r="N904" i="8"/>
  <c r="M1780" i="8"/>
  <c r="L1780" i="8"/>
  <c r="N1780" i="8"/>
  <c r="R1180" i="8"/>
  <c r="O1180" i="8"/>
  <c r="P1180" i="8"/>
  <c r="Q1180" i="8"/>
  <c r="M1371" i="8"/>
  <c r="L1371" i="8"/>
  <c r="N1371" i="8"/>
  <c r="O452" i="8"/>
  <c r="P452" i="8"/>
  <c r="R452" i="8"/>
  <c r="S452" i="8"/>
  <c r="T452" i="8"/>
  <c r="R1681" i="8"/>
  <c r="O1681" i="8"/>
  <c r="P1681" i="8"/>
  <c r="Q1681" i="8"/>
  <c r="T1826" i="8"/>
  <c r="O1826" i="8"/>
  <c r="P1826" i="8"/>
  <c r="R1826" i="8"/>
  <c r="S1826" i="8"/>
  <c r="O684" i="8"/>
  <c r="P684" i="8"/>
  <c r="R684" i="8"/>
  <c r="S684" i="8"/>
  <c r="T684" i="8"/>
  <c r="O76" i="8"/>
  <c r="P76" i="8"/>
  <c r="Q76" i="8"/>
  <c r="R1756" i="8"/>
  <c r="O1756" i="8"/>
  <c r="P1756" i="8"/>
  <c r="Q1756" i="8"/>
  <c r="M995" i="8"/>
  <c r="L995" i="8"/>
  <c r="N995" i="8"/>
  <c r="M1052" i="8"/>
  <c r="L1052" i="8"/>
  <c r="N1052" i="8"/>
  <c r="O1386" i="8"/>
  <c r="P1386" i="8"/>
  <c r="R1386" i="8"/>
  <c r="S1386" i="8"/>
  <c r="T1386" i="8"/>
  <c r="M1487" i="8"/>
  <c r="L1487" i="8"/>
  <c r="N1487" i="8"/>
  <c r="R875" i="8"/>
  <c r="O875" i="8"/>
  <c r="P875" i="8"/>
  <c r="Q875" i="8"/>
  <c r="O931" i="8"/>
  <c r="P931" i="8"/>
  <c r="R931" i="8"/>
  <c r="S931" i="8"/>
  <c r="T931" i="8"/>
  <c r="O32" i="8"/>
  <c r="P32" i="8"/>
  <c r="R32" i="8"/>
  <c r="S32" i="8"/>
  <c r="T32" i="8"/>
  <c r="M670" i="8"/>
  <c r="L670" i="8"/>
  <c r="N670" i="8"/>
  <c r="M1345" i="8"/>
  <c r="L1345" i="8"/>
  <c r="N1345" i="8"/>
  <c r="M1331" i="8"/>
  <c r="L1331" i="8"/>
  <c r="N1331" i="8"/>
  <c r="M1039" i="8"/>
  <c r="L1039" i="8"/>
  <c r="N1039" i="8"/>
  <c r="R669" i="8"/>
  <c r="O669" i="8"/>
  <c r="P669" i="8"/>
  <c r="Q669" i="8"/>
  <c r="M924" i="8"/>
  <c r="L924" i="8"/>
  <c r="N924" i="8"/>
  <c r="O564" i="8"/>
  <c r="P564" i="8"/>
  <c r="Q564" i="8"/>
  <c r="M689" i="8"/>
  <c r="L689" i="8"/>
  <c r="N689" i="8"/>
  <c r="R1653" i="8"/>
  <c r="O1653" i="8"/>
  <c r="P1653" i="8"/>
  <c r="Q1653" i="8"/>
  <c r="O361" i="8"/>
  <c r="P361" i="8"/>
  <c r="Q361" i="8"/>
  <c r="O2" i="8"/>
  <c r="P2" i="8"/>
  <c r="Q2" i="8"/>
  <c r="O1507" i="8"/>
  <c r="P1507" i="8"/>
  <c r="R1507" i="8"/>
  <c r="S1507" i="8"/>
  <c r="T1507" i="8"/>
  <c r="O1734" i="8"/>
  <c r="P1734" i="8"/>
  <c r="R1734" i="8"/>
  <c r="S1734" i="8"/>
  <c r="T1734" i="8"/>
  <c r="O1368" i="8"/>
  <c r="P1368" i="8"/>
  <c r="R1368" i="8"/>
  <c r="S1368" i="8"/>
  <c r="T1368" i="8"/>
  <c r="O1740" i="8"/>
  <c r="P1740" i="8"/>
  <c r="R1740" i="8"/>
  <c r="S1740" i="8"/>
  <c r="T1740" i="8"/>
  <c r="M928" i="8"/>
  <c r="L928" i="8"/>
  <c r="N928" i="8"/>
  <c r="O624" i="8"/>
  <c r="P624" i="8"/>
  <c r="R624" i="8"/>
  <c r="S624" i="8"/>
  <c r="T624" i="8"/>
  <c r="O59" i="8"/>
  <c r="P59" i="8"/>
  <c r="Q59" i="8"/>
  <c r="M1905" i="8"/>
  <c r="L1905" i="8"/>
  <c r="N1905" i="8"/>
  <c r="R1264" i="8"/>
  <c r="O1264" i="8"/>
  <c r="P1264" i="8"/>
  <c r="Q1264" i="8"/>
  <c r="M1410" i="8"/>
  <c r="L1410" i="8"/>
  <c r="N1410" i="8"/>
  <c r="O1163" i="8"/>
  <c r="P1163" i="8"/>
  <c r="R1163" i="8"/>
  <c r="S1163" i="8"/>
  <c r="T1163" i="8"/>
  <c r="M635" i="8"/>
  <c r="L635" i="8"/>
  <c r="N635" i="8"/>
  <c r="M296" i="8"/>
  <c r="L296" i="8"/>
  <c r="N296" i="8"/>
  <c r="O905" i="8"/>
  <c r="P905" i="8"/>
  <c r="R905" i="8"/>
  <c r="S905" i="8"/>
  <c r="T905" i="8"/>
  <c r="M522" i="8"/>
  <c r="L522" i="8"/>
  <c r="N522" i="8"/>
  <c r="R1087" i="8"/>
  <c r="O1087" i="8"/>
  <c r="P1087" i="8"/>
  <c r="Q1087" i="8"/>
  <c r="M1245" i="8"/>
  <c r="L1245" i="8"/>
  <c r="N1245" i="8"/>
  <c r="R1532" i="8"/>
  <c r="O1532" i="8"/>
  <c r="P1532" i="8"/>
  <c r="Q1532" i="8"/>
  <c r="R1171" i="8"/>
  <c r="O1171" i="8"/>
  <c r="P1171" i="8"/>
  <c r="Q1171" i="8"/>
  <c r="R1173" i="8"/>
  <c r="O1173" i="8"/>
  <c r="P1173" i="8"/>
  <c r="Q1173" i="8"/>
  <c r="M1942" i="8"/>
  <c r="L1942" i="8"/>
  <c r="N1942" i="8"/>
  <c r="O1993" i="8"/>
  <c r="P1993" i="8"/>
  <c r="R1993" i="8"/>
  <c r="S1993" i="8"/>
  <c r="T1993" i="8"/>
  <c r="O679" i="8"/>
  <c r="P679" i="8"/>
  <c r="R679" i="8"/>
  <c r="S679" i="8"/>
  <c r="T679" i="8"/>
  <c r="M1485" i="8"/>
  <c r="L1485" i="8"/>
  <c r="N1485" i="8"/>
  <c r="M1620" i="8"/>
  <c r="L1620" i="8"/>
  <c r="N1620" i="8"/>
  <c r="R1988" i="8"/>
  <c r="O1988" i="8"/>
  <c r="P1988" i="8"/>
  <c r="Q1988" i="8"/>
  <c r="M703" i="8"/>
  <c r="L703" i="8"/>
  <c r="N703" i="8"/>
  <c r="M646" i="8"/>
  <c r="L646" i="8"/>
  <c r="N646" i="8"/>
  <c r="M1884" i="8"/>
  <c r="L1884" i="8"/>
  <c r="N1884" i="8"/>
  <c r="M1931" i="8"/>
  <c r="L1931" i="8"/>
  <c r="N1931" i="8"/>
  <c r="R1860" i="8"/>
  <c r="O1860" i="8"/>
  <c r="P1860" i="8"/>
  <c r="Q1860" i="8"/>
  <c r="R1841" i="8"/>
  <c r="O1841" i="8"/>
  <c r="P1841" i="8"/>
  <c r="Q1841" i="8"/>
  <c r="M1575" i="8"/>
  <c r="L1575" i="8"/>
  <c r="N1575" i="8"/>
  <c r="O291" i="8"/>
  <c r="P291" i="8"/>
  <c r="Q291" i="8"/>
  <c r="O1602" i="8"/>
  <c r="P1602" i="8"/>
  <c r="R1602" i="8"/>
  <c r="S1602" i="8"/>
  <c r="T1602" i="8"/>
  <c r="R1806" i="8"/>
  <c r="O1806" i="8"/>
  <c r="P1806" i="8"/>
  <c r="Q1806" i="8"/>
  <c r="R765" i="8"/>
  <c r="O765" i="8"/>
  <c r="P765" i="8"/>
  <c r="Q765" i="8"/>
  <c r="M1273" i="8"/>
  <c r="L1273" i="8"/>
  <c r="N1273" i="8"/>
  <c r="O484" i="8"/>
  <c r="P484" i="8"/>
  <c r="Q484" i="8"/>
  <c r="M1533" i="8"/>
  <c r="L1533" i="8"/>
  <c r="N1533" i="8"/>
  <c r="O1127" i="8"/>
  <c r="P1127" i="8"/>
  <c r="R1127" i="8"/>
  <c r="S1127" i="8"/>
  <c r="T1127" i="8"/>
  <c r="R1049" i="8"/>
  <c r="O1049" i="8"/>
  <c r="P1049" i="8"/>
  <c r="Q1049" i="8"/>
  <c r="R685" i="8"/>
  <c r="O685" i="8"/>
  <c r="P685" i="8"/>
  <c r="Q685" i="8"/>
  <c r="O550" i="8"/>
  <c r="P550" i="8"/>
  <c r="R550" i="8"/>
  <c r="S550" i="8"/>
  <c r="T550" i="8"/>
  <c r="M1863" i="8"/>
  <c r="L1863" i="8"/>
  <c r="N1863" i="8"/>
  <c r="T1872" i="8"/>
  <c r="O1872" i="8"/>
  <c r="P1872" i="8"/>
  <c r="R1872" i="8"/>
  <c r="S1872" i="8"/>
  <c r="R1613" i="8"/>
  <c r="O1613" i="8"/>
  <c r="P1613" i="8"/>
  <c r="Q1613" i="8"/>
  <c r="O1108" i="8"/>
  <c r="P1108" i="8"/>
  <c r="R1108" i="8"/>
  <c r="S1108" i="8"/>
  <c r="T1108" i="8"/>
  <c r="M1349" i="8"/>
  <c r="L1349" i="8"/>
  <c r="N1349" i="8"/>
  <c r="M1083" i="8"/>
  <c r="L1083" i="8"/>
  <c r="N1083" i="8"/>
  <c r="M1026" i="8"/>
  <c r="L1026" i="8"/>
  <c r="N1026" i="8"/>
  <c r="M1567" i="8"/>
  <c r="L1567" i="8"/>
  <c r="N1567" i="8"/>
  <c r="M1421" i="8"/>
  <c r="L1421" i="8"/>
  <c r="N1421" i="8"/>
  <c r="R1799" i="8"/>
  <c r="O1799" i="8"/>
  <c r="P1799" i="8"/>
  <c r="Q1799" i="8"/>
  <c r="O763" i="8"/>
  <c r="P763" i="8"/>
  <c r="R763" i="8"/>
  <c r="S763" i="8"/>
  <c r="T763" i="8"/>
  <c r="R1395" i="8"/>
  <c r="O1395" i="8"/>
  <c r="P1395" i="8"/>
  <c r="Q1395" i="8"/>
  <c r="R1357" i="8"/>
  <c r="O1357" i="8"/>
  <c r="P1357" i="8"/>
  <c r="Q1357" i="8"/>
  <c r="M1683" i="8"/>
  <c r="L1683" i="8"/>
  <c r="N1683" i="8"/>
  <c r="M1792" i="8"/>
  <c r="L1792" i="8"/>
  <c r="N1792" i="8"/>
  <c r="R964" i="8"/>
  <c r="O964" i="8"/>
  <c r="P964" i="8"/>
  <c r="Q964" i="8"/>
  <c r="N1324" i="8"/>
  <c r="L1324" i="8"/>
  <c r="M1324" i="8"/>
  <c r="R1900" i="8"/>
  <c r="O1900" i="8"/>
  <c r="P1900" i="8"/>
  <c r="Q1900" i="8"/>
  <c r="O845" i="8"/>
  <c r="P845" i="8"/>
  <c r="R845" i="8"/>
  <c r="S845" i="8"/>
  <c r="T845" i="8"/>
  <c r="M1144" i="8"/>
  <c r="L1144" i="8"/>
  <c r="N1144" i="8"/>
  <c r="O1650" i="8"/>
  <c r="P1650" i="8"/>
  <c r="R1650" i="8"/>
  <c r="S1650" i="8"/>
  <c r="T1650" i="8"/>
  <c r="M1970" i="8"/>
  <c r="L1970" i="8"/>
  <c r="N1970" i="8"/>
  <c r="M1277" i="8"/>
  <c r="L1277" i="8"/>
  <c r="N1277" i="8"/>
  <c r="R1930" i="8"/>
  <c r="O1930" i="8"/>
  <c r="P1930" i="8"/>
  <c r="Q1930" i="8"/>
  <c r="M1935" i="8"/>
  <c r="L1935" i="8"/>
  <c r="N1935" i="8"/>
  <c r="O1578" i="8"/>
  <c r="P1578" i="8"/>
  <c r="R1578" i="8"/>
  <c r="S1578" i="8"/>
  <c r="T1578" i="8"/>
  <c r="R1784" i="8"/>
  <c r="O1784" i="8"/>
  <c r="P1784" i="8"/>
  <c r="Q1784" i="8"/>
  <c r="O1170" i="8"/>
  <c r="P1170" i="8"/>
  <c r="R1170" i="8"/>
  <c r="S1170" i="8"/>
  <c r="T1170" i="8"/>
  <c r="R1467" i="8"/>
  <c r="O1467" i="8"/>
  <c r="P1467" i="8"/>
  <c r="Q1467" i="8"/>
  <c r="M1281" i="8"/>
  <c r="L1281" i="8"/>
  <c r="N1281" i="8"/>
  <c r="O315" i="8"/>
  <c r="P315" i="8"/>
  <c r="Q315" i="8"/>
  <c r="T1020" i="8"/>
  <c r="O1020" i="8"/>
  <c r="P1020" i="8"/>
  <c r="R1020" i="8"/>
  <c r="S1020" i="8"/>
  <c r="M1414" i="8"/>
  <c r="L1414" i="8"/>
  <c r="N1414" i="8"/>
  <c r="O1391" i="8"/>
  <c r="P1391" i="8"/>
  <c r="R1391" i="8"/>
  <c r="S1391" i="8"/>
  <c r="T1391" i="8"/>
  <c r="O1434" i="8"/>
  <c r="P1434" i="8"/>
  <c r="R1434" i="8"/>
  <c r="S1434" i="8"/>
  <c r="T1434" i="8"/>
  <c r="M1897" i="8"/>
  <c r="L1897" i="8"/>
  <c r="N1897" i="8"/>
  <c r="O123" i="8"/>
  <c r="P123" i="8"/>
  <c r="R123" i="8"/>
  <c r="S123" i="8"/>
  <c r="T123" i="8"/>
  <c r="M1102" i="8"/>
  <c r="L1102" i="8"/>
  <c r="N1102" i="8"/>
  <c r="M525" i="8"/>
  <c r="L525" i="8"/>
  <c r="N525" i="8"/>
  <c r="M674" i="8"/>
  <c r="L674" i="8"/>
  <c r="N674" i="8"/>
  <c r="O1032" i="8"/>
  <c r="P1032" i="8"/>
  <c r="R1032" i="8"/>
  <c r="S1032" i="8"/>
  <c r="T1032" i="8"/>
  <c r="M1459" i="8"/>
  <c r="L1459" i="8"/>
  <c r="N1459" i="8"/>
  <c r="O1704" i="8"/>
  <c r="P1704" i="8"/>
  <c r="R1704" i="8"/>
  <c r="S1704" i="8"/>
  <c r="T1704" i="8"/>
  <c r="R1615" i="8"/>
  <c r="O1615" i="8"/>
  <c r="P1615" i="8"/>
  <c r="Q1615" i="8"/>
  <c r="M461" i="8"/>
  <c r="L461" i="8"/>
  <c r="N461" i="8"/>
  <c r="O1417" i="8"/>
  <c r="P1417" i="8"/>
  <c r="R1417" i="8"/>
  <c r="S1417" i="8"/>
  <c r="T1417" i="8"/>
  <c r="M1517" i="8"/>
  <c r="L1517" i="8"/>
  <c r="N1517" i="8"/>
  <c r="O1258" i="8"/>
  <c r="P1258" i="8"/>
  <c r="R1258" i="8"/>
  <c r="S1258" i="8"/>
  <c r="T1258" i="8"/>
  <c r="M826" i="8"/>
  <c r="L826" i="8"/>
  <c r="N826" i="8"/>
  <c r="M1082" i="8"/>
  <c r="L1082" i="8"/>
  <c r="N1082" i="8"/>
  <c r="M997" i="8"/>
  <c r="L997" i="8"/>
  <c r="N997" i="8"/>
  <c r="M220" i="8"/>
  <c r="L220" i="8"/>
  <c r="N220" i="8"/>
  <c r="O509" i="8"/>
  <c r="P509" i="8"/>
  <c r="R509" i="8"/>
  <c r="S509" i="8"/>
  <c r="T509" i="8"/>
  <c r="M617" i="8"/>
  <c r="L617" i="8"/>
  <c r="N617" i="8"/>
  <c r="T1031" i="8"/>
  <c r="O1031" i="8"/>
  <c r="P1031" i="8"/>
  <c r="R1031" i="8"/>
  <c r="S1031" i="8"/>
  <c r="O1992" i="8"/>
  <c r="P1992" i="8"/>
  <c r="R1992" i="8"/>
  <c r="S1992" i="8"/>
  <c r="T1992" i="8"/>
  <c r="R1936" i="8"/>
  <c r="O1936" i="8"/>
  <c r="P1936" i="8"/>
  <c r="Q1936" i="8"/>
  <c r="M1981" i="8"/>
  <c r="L1981" i="8"/>
  <c r="N1981" i="8"/>
  <c r="O804" i="8"/>
  <c r="P804" i="8"/>
  <c r="R804" i="8"/>
  <c r="S804" i="8"/>
  <c r="T804" i="8"/>
  <c r="M1796" i="8"/>
  <c r="L1796" i="8"/>
  <c r="N1796" i="8"/>
  <c r="O1111" i="8"/>
  <c r="P1111" i="8"/>
  <c r="R1111" i="8"/>
  <c r="S1111" i="8"/>
  <c r="T1111" i="8"/>
  <c r="R656" i="8"/>
  <c r="O656" i="8"/>
  <c r="P656" i="8"/>
  <c r="Q656" i="8"/>
  <c r="T1940" i="8"/>
  <c r="O1940" i="8"/>
  <c r="P1940" i="8"/>
  <c r="R1940" i="8"/>
  <c r="S1940" i="8"/>
  <c r="O498" i="8"/>
  <c r="P498" i="8"/>
  <c r="R498" i="8"/>
  <c r="S498" i="8"/>
  <c r="T498" i="8"/>
  <c r="R1464" i="8"/>
  <c r="O1464" i="8"/>
  <c r="P1464" i="8"/>
  <c r="Q1464" i="8"/>
  <c r="M291" i="8"/>
  <c r="L291" i="8"/>
  <c r="N291" i="8"/>
  <c r="R1510" i="8"/>
  <c r="O1510" i="8"/>
  <c r="P1510" i="8"/>
  <c r="Q1510" i="8"/>
  <c r="M1532" i="8"/>
  <c r="L1532" i="8"/>
  <c r="N1532" i="8"/>
  <c r="M542" i="8"/>
  <c r="L542" i="8"/>
  <c r="N542" i="8"/>
  <c r="O553" i="8"/>
  <c r="P553" i="8"/>
  <c r="R553" i="8"/>
  <c r="S553" i="8"/>
  <c r="T553" i="8"/>
  <c r="R1627" i="8"/>
  <c r="O1627" i="8"/>
  <c r="P1627" i="8"/>
  <c r="Q1627" i="8"/>
  <c r="R1636" i="8"/>
  <c r="O1636" i="8"/>
  <c r="P1636" i="8"/>
  <c r="Q1636" i="8"/>
  <c r="R1372" i="8"/>
  <c r="O1372" i="8"/>
  <c r="P1372" i="8"/>
  <c r="Q1372" i="8"/>
  <c r="R1919" i="8"/>
  <c r="O1919" i="8"/>
  <c r="P1919" i="8"/>
  <c r="Q1919" i="8"/>
  <c r="M1484" i="8"/>
  <c r="L1484" i="8"/>
  <c r="N1484" i="8"/>
  <c r="O696" i="8"/>
  <c r="P696" i="8"/>
  <c r="R696" i="8"/>
  <c r="S696" i="8"/>
  <c r="T696" i="8"/>
  <c r="O864" i="8"/>
  <c r="P864" i="8"/>
  <c r="R864" i="8"/>
  <c r="S864" i="8"/>
  <c r="T864" i="8"/>
  <c r="M1141" i="8"/>
  <c r="L1141" i="8"/>
  <c r="N1141" i="8"/>
  <c r="T1751" i="8"/>
  <c r="O1751" i="8"/>
  <c r="P1751" i="8"/>
  <c r="R1751" i="8"/>
  <c r="S1751" i="8"/>
  <c r="R1498" i="8"/>
  <c r="O1498" i="8"/>
  <c r="P1498" i="8"/>
  <c r="Q1498" i="8"/>
  <c r="M1696" i="8"/>
  <c r="L1696" i="8"/>
  <c r="N1696" i="8"/>
  <c r="M843" i="8"/>
  <c r="L843" i="8"/>
  <c r="N843" i="8"/>
  <c r="M1722" i="8"/>
  <c r="L1722" i="8"/>
  <c r="N1722" i="8"/>
  <c r="M665" i="8"/>
  <c r="L665" i="8"/>
  <c r="N665" i="8"/>
  <c r="O1918" i="8"/>
  <c r="P1918" i="8"/>
  <c r="R1918" i="8"/>
  <c r="S1918" i="8"/>
  <c r="T1918" i="8"/>
  <c r="M965" i="8"/>
  <c r="L965" i="8"/>
  <c r="N965" i="8"/>
  <c r="O519" i="8"/>
  <c r="P519" i="8"/>
  <c r="R519" i="8"/>
  <c r="S519" i="8"/>
  <c r="T519" i="8"/>
  <c r="M675" i="8"/>
  <c r="L675" i="8"/>
  <c r="N675" i="8"/>
  <c r="R1137" i="8"/>
  <c r="O1137" i="8"/>
  <c r="P1137" i="8"/>
  <c r="Q1137" i="8"/>
  <c r="O379" i="8"/>
  <c r="P379" i="8"/>
  <c r="Q379" i="8"/>
  <c r="R1476" i="8"/>
  <c r="O1476" i="8"/>
  <c r="P1476" i="8"/>
  <c r="Q1476" i="8"/>
  <c r="M1261" i="8"/>
  <c r="L1261" i="8"/>
  <c r="N1261" i="8"/>
  <c r="M786" i="8"/>
  <c r="L786" i="8"/>
  <c r="N786" i="8"/>
  <c r="M1316" i="8"/>
  <c r="L1316" i="8"/>
  <c r="N1316" i="8"/>
  <c r="M914" i="8"/>
  <c r="L914" i="8"/>
  <c r="N914" i="8"/>
  <c r="M1985" i="8"/>
  <c r="L1985" i="8"/>
  <c r="N1985" i="8"/>
  <c r="R1543" i="8"/>
  <c r="O1543" i="8"/>
  <c r="P1543" i="8"/>
  <c r="Q1543" i="8"/>
  <c r="M634" i="8"/>
  <c r="L634" i="8"/>
  <c r="N634" i="8"/>
  <c r="R1167" i="8"/>
  <c r="O1167" i="8"/>
  <c r="P1167" i="8"/>
  <c r="Q1167" i="8"/>
  <c r="O1283" i="8"/>
  <c r="P1283" i="8"/>
  <c r="R1283" i="8"/>
  <c r="S1283" i="8"/>
  <c r="T1283" i="8"/>
  <c r="O775" i="8"/>
  <c r="P775" i="8"/>
  <c r="R775" i="8"/>
  <c r="S775" i="8"/>
  <c r="T775" i="8"/>
  <c r="M1513" i="8"/>
  <c r="L1513" i="8"/>
  <c r="N1513" i="8"/>
  <c r="O587" i="8"/>
  <c r="P587" i="8"/>
  <c r="Q587" i="8"/>
  <c r="O1232" i="8"/>
  <c r="P1232" i="8"/>
  <c r="R1232" i="8"/>
  <c r="S1232" i="8"/>
  <c r="T1232" i="8"/>
  <c r="O882" i="8"/>
  <c r="P882" i="8"/>
  <c r="R882" i="8"/>
  <c r="S882" i="8"/>
  <c r="T882" i="8"/>
  <c r="O676" i="8"/>
  <c r="P676" i="8"/>
  <c r="R676" i="8"/>
  <c r="S676" i="8"/>
  <c r="T676" i="8"/>
  <c r="M298" i="8"/>
  <c r="L298" i="8"/>
  <c r="N298" i="8"/>
  <c r="M702" i="8"/>
  <c r="L702" i="8"/>
  <c r="N702" i="8"/>
  <c r="M1610" i="8"/>
  <c r="L1610" i="8"/>
  <c r="N1610" i="8"/>
  <c r="O1689" i="8"/>
  <c r="P1689" i="8"/>
  <c r="R1689" i="8"/>
  <c r="S1689" i="8"/>
  <c r="T1689" i="8"/>
  <c r="R836" i="8"/>
  <c r="O836" i="8"/>
  <c r="P836" i="8"/>
  <c r="Q836" i="8"/>
  <c r="M1226" i="8"/>
  <c r="L1226" i="8"/>
  <c r="N1226" i="8"/>
  <c r="O408" i="8"/>
  <c r="P408" i="8"/>
  <c r="Q408" i="8"/>
  <c r="O854" i="8"/>
  <c r="P854" i="8"/>
  <c r="R854" i="8"/>
  <c r="S854" i="8"/>
  <c r="T854" i="8"/>
  <c r="M1327" i="8"/>
  <c r="L1327" i="8"/>
  <c r="N1327" i="8"/>
  <c r="O496" i="8"/>
  <c r="P496" i="8"/>
  <c r="R496" i="8"/>
  <c r="S496" i="8"/>
  <c r="T496" i="8"/>
  <c r="O1876" i="8"/>
  <c r="P1876" i="8"/>
  <c r="R1876" i="8"/>
  <c r="S1876" i="8"/>
  <c r="T1876" i="8"/>
  <c r="M1732" i="8"/>
  <c r="L1732" i="8"/>
  <c r="N1732" i="8"/>
  <c r="M862" i="8"/>
  <c r="L862" i="8"/>
  <c r="N862" i="8"/>
  <c r="R1856" i="8"/>
  <c r="O1856" i="8"/>
  <c r="P1856" i="8"/>
  <c r="Q1856" i="8"/>
  <c r="R618" i="8"/>
  <c r="O618" i="8"/>
  <c r="P618" i="8"/>
  <c r="Q618" i="8"/>
  <c r="M1770" i="8"/>
  <c r="L1770" i="8"/>
  <c r="N1770" i="8"/>
  <c r="M1130" i="8"/>
  <c r="L1130" i="8"/>
  <c r="N1130" i="8"/>
  <c r="R1705" i="8"/>
  <c r="O1705" i="8"/>
  <c r="P1705" i="8"/>
  <c r="Q1705" i="8"/>
  <c r="M1889" i="8"/>
  <c r="L1889" i="8"/>
  <c r="N1889" i="8"/>
  <c r="R1540" i="8"/>
  <c r="O1540" i="8"/>
  <c r="P1540" i="8"/>
  <c r="Q1540" i="8"/>
  <c r="M1164" i="8"/>
  <c r="L1164" i="8"/>
  <c r="N1164" i="8"/>
  <c r="O1189" i="8"/>
  <c r="P1189" i="8"/>
  <c r="R1189" i="8"/>
  <c r="S1189" i="8"/>
  <c r="T1189" i="8"/>
  <c r="O768" i="8"/>
  <c r="P768" i="8"/>
  <c r="R768" i="8"/>
  <c r="S768" i="8"/>
  <c r="T768" i="8"/>
  <c r="O1609" i="8"/>
  <c r="P1609" i="8"/>
  <c r="R1609" i="8"/>
  <c r="S1609" i="8"/>
  <c r="T1609" i="8"/>
  <c r="R869" i="8"/>
  <c r="O869" i="8"/>
  <c r="P869" i="8"/>
  <c r="Q869" i="8"/>
  <c r="R789" i="8"/>
  <c r="O789" i="8"/>
  <c r="P789" i="8"/>
  <c r="Q789" i="8"/>
  <c r="R748" i="8"/>
  <c r="O748" i="8"/>
  <c r="P748" i="8"/>
  <c r="Q748" i="8"/>
  <c r="M941" i="8"/>
  <c r="L941" i="8"/>
  <c r="N941" i="8"/>
  <c r="O3" i="8"/>
  <c r="P3" i="8"/>
  <c r="R3" i="8"/>
  <c r="S3" i="8"/>
  <c r="T3" i="8"/>
  <c r="O766" i="8"/>
  <c r="P766" i="8"/>
  <c r="R766" i="8"/>
  <c r="S766" i="8"/>
  <c r="T766" i="8"/>
  <c r="M222" i="8"/>
  <c r="L222" i="8"/>
  <c r="N222" i="8"/>
  <c r="O4" i="8"/>
  <c r="P4" i="8"/>
  <c r="Q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Sutton</author>
  </authors>
  <commentList>
    <comment ref="A6" authorId="0" shapeId="0" xr:uid="{00000000-0006-0000-0000-000001000000}">
      <text>
        <r>
          <rPr>
            <sz val="9"/>
            <color indexed="81"/>
            <rFont val="Tahoma"/>
            <family val="2"/>
          </rPr>
          <t>Type ingredient into cell, then select specific from the drop down list.
You do not need to type the entire word, i.e. typing 'flou' will populate the drop down list with any words with that combination of letters, including 'AP FLOUR', 'BREAD FLOUR', 'FLOUNDER', etc.</t>
        </r>
      </text>
    </comment>
    <comment ref="B6" authorId="0" shapeId="0" xr:uid="{00000000-0006-0000-0000-000002000000}">
      <text>
        <r>
          <rPr>
            <sz val="9"/>
            <color indexed="81"/>
            <rFont val="Tahoma"/>
            <family val="2"/>
          </rPr>
          <t xml:space="preserve">Enter desired quantity
</t>
        </r>
      </text>
    </comment>
    <comment ref="C6" authorId="0" shapeId="0" xr:uid="{00000000-0006-0000-0000-000003000000}">
      <text>
        <r>
          <rPr>
            <sz val="9"/>
            <color indexed="81"/>
            <rFont val="Tahoma"/>
            <family val="2"/>
          </rPr>
          <t>Select a unit of measurement from the drop-down list</t>
        </r>
        <r>
          <rPr>
            <b/>
            <sz val="9"/>
            <color indexed="81"/>
            <rFont val="Tahoma"/>
            <family val="2"/>
          </rPr>
          <t>.</t>
        </r>
      </text>
    </comment>
    <comment ref="D6" authorId="0" shapeId="0" xr:uid="{00000000-0006-0000-0000-000004000000}">
      <text>
        <r>
          <rPr>
            <sz val="9"/>
            <color indexed="81"/>
            <rFont val="Tahoma"/>
            <family val="2"/>
          </rPr>
          <t>Select a modifier/descriptor from the drop down list, if required.</t>
        </r>
      </text>
    </comment>
    <comment ref="A28" authorId="0" shapeId="0" xr:uid="{00000000-0006-0000-0000-000005000000}">
      <text>
        <r>
          <rPr>
            <sz val="9"/>
            <color indexed="81"/>
            <rFont val="Tahoma"/>
            <family val="2"/>
          </rPr>
          <t>Enter directions and notes in the text box below.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Sutton</author>
  </authors>
  <commentList>
    <comment ref="C7" authorId="0" shapeId="0" xr:uid="{00000000-0006-0000-0100-000001000000}">
      <text>
        <r>
          <rPr>
            <sz val="9"/>
            <color indexed="81"/>
            <rFont val="Tahoma"/>
            <family val="2"/>
          </rPr>
          <t>Choose a Unit for the recipe to be scaled to. This Unit must be compatible with the original unit. i.e. lbs to oz, not lbs to gallons.</t>
        </r>
      </text>
    </comment>
    <comment ref="A29" authorId="0" shapeId="0" xr:uid="{00000000-0006-0000-0100-000002000000}">
      <text>
        <r>
          <rPr>
            <sz val="9"/>
            <color indexed="81"/>
            <rFont val="Tahoma"/>
            <family val="2"/>
          </rPr>
          <t>Enter directions and notes in the text box below.</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Sutton, David</author>
  </authors>
  <commentList>
    <comment ref="E33" authorId="0" shapeId="0" xr:uid="{00000000-0006-0000-0200-000001000000}">
      <text>
        <r>
          <rPr>
            <sz val="9"/>
            <color indexed="81"/>
            <rFont val="Tahoma"/>
            <family val="2"/>
          </rPr>
          <t xml:space="preserve">Enter desired food cost as a percentage.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Sutton</author>
  </authors>
  <commentList>
    <comment ref="L25" authorId="0" shapeId="0" xr:uid="{00000000-0006-0000-0500-000001000000}">
      <text>
        <r>
          <rPr>
            <sz val="9"/>
            <color indexed="81"/>
            <rFont val="Tahoma"/>
            <family val="2"/>
          </rPr>
          <t>This cell indicates to what percentage the recipe will be scaled.</t>
        </r>
      </text>
    </comment>
  </commentList>
</comments>
</file>

<file path=xl/sharedStrings.xml><?xml version="1.0" encoding="utf-8"?>
<sst xmlns="http://schemas.openxmlformats.org/spreadsheetml/2006/main" count="3057" uniqueCount="1203">
  <si>
    <t>Original Recipe Yield:</t>
  </si>
  <si>
    <t>servings</t>
  </si>
  <si>
    <t>Ingredients</t>
  </si>
  <si>
    <t>Qty</t>
  </si>
  <si>
    <t>Units</t>
  </si>
  <si>
    <t>Notes</t>
  </si>
  <si>
    <t>SOPRESSATA GIACOMO'S</t>
  </si>
  <si>
    <t>Proceedure</t>
  </si>
  <si>
    <t>Only the amount required and the units can be changed on this sheet.  All other changes should be made on the "Recipe" sheet, and will automatically change on this one.</t>
  </si>
  <si>
    <t>Amount Required:</t>
  </si>
  <si>
    <t>Recipe Costing Sheet</t>
  </si>
  <si>
    <t>Menu Item Name:</t>
  </si>
  <si>
    <t>Recipe Yield:</t>
  </si>
  <si>
    <t>Unit</t>
  </si>
  <si>
    <t>Cost per Unit</t>
  </si>
  <si>
    <t>Ingredient Cost</t>
  </si>
  <si>
    <t>DO NOT ENTER VALUES ON THIS SHEET.  ALL VALUES MUST BE ENTERED ON THE "RECIPE" SHEET.</t>
  </si>
  <si>
    <t>Total Cost:</t>
  </si>
  <si>
    <t>Vendor</t>
  </si>
  <si>
    <t>Ingredient</t>
  </si>
  <si>
    <t>Pack Size</t>
  </si>
  <si>
    <t>cost/pack</t>
  </si>
  <si>
    <t>can</t>
  </si>
  <si>
    <t xml:space="preserve">jar </t>
  </si>
  <si>
    <t>box</t>
  </si>
  <si>
    <t>each</t>
  </si>
  <si>
    <t>to taste</t>
  </si>
  <si>
    <t>lbs</t>
  </si>
  <si>
    <t>oz</t>
  </si>
  <si>
    <t>gram</t>
  </si>
  <si>
    <t>gallon</t>
  </si>
  <si>
    <t>quart</t>
  </si>
  <si>
    <t>cup</t>
  </si>
  <si>
    <t>floz</t>
  </si>
  <si>
    <t>tbls</t>
  </si>
  <si>
    <t>tsp</t>
  </si>
  <si>
    <t>Cornucopia</t>
  </si>
  <si>
    <t>HAM PROSCIUTTO JOHNSTON CO</t>
  </si>
  <si>
    <t>LB</t>
  </si>
  <si>
    <t>Color Key</t>
  </si>
  <si>
    <t>HAM TASSO</t>
  </si>
  <si>
    <t>Meat</t>
  </si>
  <si>
    <t>MORTADELLA WITH PISTACHIO</t>
  </si>
  <si>
    <t>7lb</t>
  </si>
  <si>
    <t>Grocery</t>
  </si>
  <si>
    <t>PEPPERONI GIACOMO'S</t>
  </si>
  <si>
    <t>3.5LB</t>
  </si>
  <si>
    <t>Dairy</t>
  </si>
  <si>
    <t>Produce</t>
  </si>
  <si>
    <t>Firsthand</t>
  </si>
  <si>
    <t>BEEF GROUND FHF</t>
  </si>
  <si>
    <t>Bakery</t>
  </si>
  <si>
    <t>BEEF STOCK BONES FHF</t>
  </si>
  <si>
    <t>Frozen</t>
  </si>
  <si>
    <t>CHORIZO BULK</t>
  </si>
  <si>
    <t>5LB</t>
  </si>
  <si>
    <t>Prepped Ingredients</t>
  </si>
  <si>
    <t>ITALIAN SAUSAGE</t>
  </si>
  <si>
    <t>5# cs</t>
  </si>
  <si>
    <t>Alcohol</t>
  </si>
  <si>
    <t>PORK BOSTON BUTT FHF</t>
  </si>
  <si>
    <t>PORK SPARERIBS FHF</t>
  </si>
  <si>
    <t>SAUSAGE ITALIAN LINKS FHF</t>
  </si>
  <si>
    <t>SAUSAGE LINK BREAKFAST FHF</t>
  </si>
  <si>
    <t>5LBS</t>
  </si>
  <si>
    <t>~50EA/5LB</t>
  </si>
  <si>
    <t>Inland</t>
  </si>
  <si>
    <t>BACON HICKORY</t>
  </si>
  <si>
    <t>12/1LB</t>
  </si>
  <si>
    <t>BEEF SHORT RIB</t>
  </si>
  <si>
    <t>BEEF SIRLOIN</t>
  </si>
  <si>
    <t>BEEF SIRLOIN STEAK READY</t>
  </si>
  <si>
    <t>CHICKEN BACK SMF</t>
  </si>
  <si>
    <t>CHICKEN BREAST AIRLINE SMF</t>
  </si>
  <si>
    <t>20LB</t>
  </si>
  <si>
    <t>CHICKEN BRST B/S SMF</t>
  </si>
  <si>
    <t>CHICKEN SMF WHOLE &lt;4LBS</t>
  </si>
  <si>
    <t>35lb</t>
  </si>
  <si>
    <t>~15EA/CS</t>
  </si>
  <si>
    <t>CHICKEN THIGH B/S SMF</t>
  </si>
  <si>
    <t>CHICKEN THIGH BONE IN SMF</t>
  </si>
  <si>
    <t xml:space="preserve">DUCK BREAST </t>
  </si>
  <si>
    <t>FISH TROUT NC RAINBOW</t>
  </si>
  <si>
    <t>LAMB RACKS 14/16</t>
  </si>
  <si>
    <t>OYSTERS SHUCKED</t>
  </si>
  <si>
    <t>PORK JOWL</t>
  </si>
  <si>
    <t>RIBEYE LOIN</t>
  </si>
  <si>
    <t>SALMON</t>
  </si>
  <si>
    <t>SCALLOP 80/100 BAY</t>
  </si>
  <si>
    <t>SHRIMP 41/50</t>
  </si>
  <si>
    <t>Sysco</t>
  </si>
  <si>
    <t>BACON LAYOUT 18/22 GCF</t>
  </si>
  <si>
    <t>1/15 LB</t>
  </si>
  <si>
    <t>BEEF CORNED BRSKT RAW DEL TRM</t>
  </si>
  <si>
    <t>2/13-17#</t>
  </si>
  <si>
    <t>BEEF FLANK STK SEL3PK 6EA</t>
  </si>
  <si>
    <t>3/10#AVG</t>
  </si>
  <si>
    <t>CHICKEN AIRLINE BREAST TYSON</t>
  </si>
  <si>
    <t>CHICKEN BREAST RANDOM</t>
  </si>
  <si>
    <t>20# cs</t>
  </si>
  <si>
    <t>CHICKEN BRST B/S FIL 5OZ W/RIB</t>
  </si>
  <si>
    <t>4/5 LB</t>
  </si>
  <si>
    <t>CRAB MEAT JMBO LUMP PSTRZD</t>
  </si>
  <si>
    <t>12/1 LB</t>
  </si>
  <si>
    <t>CRAB MEAT SPECIAL PSTRZD ASIA</t>
  </si>
  <si>
    <t>FRANK ALL BEEF 4X1 6 INCH</t>
  </si>
  <si>
    <t>1/10LB</t>
  </si>
  <si>
    <t>HAM BLK FOREST BNLS WTR FC</t>
  </si>
  <si>
    <t>2/7#AVG</t>
  </si>
  <si>
    <t>HAM PROSCIUTTO COLOSSEUM BNLS</t>
  </si>
  <si>
    <t>2/5-6.5#</t>
  </si>
  <si>
    <t>HOT DOGS 1/4</t>
  </si>
  <si>
    <t>10# cs</t>
  </si>
  <si>
    <t>LAMB GROUND</t>
  </si>
  <si>
    <t>2/5LB</t>
  </si>
  <si>
    <t>LAMB LEG BONELESS</t>
  </si>
  <si>
    <t>2/7LBS</t>
  </si>
  <si>
    <t>PEPPERONI SLICED BULK</t>
  </si>
  <si>
    <t>1/25 LB</t>
  </si>
  <si>
    <t>PORK BOSTON BUTT BNLS VP</t>
  </si>
  <si>
    <t>8/6LB</t>
  </si>
  <si>
    <t>PORK LOIN BNLS CC FRSH</t>
  </si>
  <si>
    <t>6/7-9#AV</t>
  </si>
  <si>
    <t>SAUSAGE PORK LNK</t>
  </si>
  <si>
    <t>96/2 OZ</t>
  </si>
  <si>
    <t>SAUSAGE PORK PATTY</t>
  </si>
  <si>
    <t>96/2OZ</t>
  </si>
  <si>
    <t>SHRIMP 26/30</t>
  </si>
  <si>
    <t>5/2LBS</t>
  </si>
  <si>
    <t>TURKEY BRST RST PET RTC</t>
  </si>
  <si>
    <t>6/5#AVG</t>
  </si>
  <si>
    <t>TURKEY GROUND COARSE 85/15</t>
  </si>
  <si>
    <t>2/10LB</t>
  </si>
  <si>
    <t>TURKEY SAUSAGE LINK RAW</t>
  </si>
  <si>
    <t>160/1 OZ</t>
  </si>
  <si>
    <t>Taylor Fish Farm</t>
  </si>
  <si>
    <t>TILAPIA F2F</t>
  </si>
  <si>
    <t>Coremark</t>
  </si>
  <si>
    <t>HERSHEY KISS RED AND GREEN</t>
  </si>
  <si>
    <t>25LB</t>
  </si>
  <si>
    <t>16OZ</t>
  </si>
  <si>
    <t>4TBS/OZ</t>
  </si>
  <si>
    <t>BEAN GARBANZO DRY</t>
  </si>
  <si>
    <t>7oz/cup</t>
  </si>
  <si>
    <t>BEAN KIDNEY RED DRY</t>
  </si>
  <si>
    <t>CHERRIES DRY SWEETENED</t>
  </si>
  <si>
    <t>4oz/cup</t>
  </si>
  <si>
    <t>CORNINCHON</t>
  </si>
  <si>
    <t>4.7LB</t>
  </si>
  <si>
    <t>CORNMEAL YELLOW LINDLEY MILLS</t>
  </si>
  <si>
    <t>6oz/cup</t>
  </si>
  <si>
    <t>CURRANT BLACK</t>
  </si>
  <si>
    <t>5.3oz/cup</t>
  </si>
  <si>
    <t>DATES DELGET</t>
  </si>
  <si>
    <t>5#</t>
  </si>
  <si>
    <t>6.2OZ/CUP</t>
  </si>
  <si>
    <t>FARRO</t>
  </si>
  <si>
    <t>FIG BLACK MISSION DRIED</t>
  </si>
  <si>
    <t>FLOUR 14% LINDLEY MILLS</t>
  </si>
  <si>
    <t>6lbs/gal</t>
  </si>
  <si>
    <t>FLOUR ALMOND</t>
  </si>
  <si>
    <t>1LB</t>
  </si>
  <si>
    <t>3.39OZ/CUP</t>
  </si>
  <si>
    <t>FLOUR AP LINDLEY MILLS</t>
  </si>
  <si>
    <t>FLOUR RYE LINDLEY MILLS</t>
  </si>
  <si>
    <t>FLOUR WHOLE WHEAT</t>
  </si>
  <si>
    <t>GELATIN SHEETS</t>
  </si>
  <si>
    <t>350-400/LB</t>
  </si>
  <si>
    <t>GRITS LINDLEY MILLS</t>
  </si>
  <si>
    <t>MUSTARD WHOLE GRAIN</t>
  </si>
  <si>
    <t>11LB</t>
  </si>
  <si>
    <t>PEPPERONCINI</t>
  </si>
  <si>
    <t>1GAL</t>
  </si>
  <si>
    <t>PISTACHIO SHELLED</t>
  </si>
  <si>
    <t>POLENTA LINDLEY MILL</t>
  </si>
  <si>
    <t>PRUNES PITTED</t>
  </si>
  <si>
    <t>4.4OZ/CUP</t>
  </si>
  <si>
    <t>QUINOA WHITE ORGANIC</t>
  </si>
  <si>
    <t>SALT SEA COARSE LA BALEINE</t>
  </si>
  <si>
    <t>26.5OZ</t>
  </si>
  <si>
    <t>(535) 1/4tsp/can</t>
  </si>
  <si>
    <t>SPICE ALLSPICE WHOLE</t>
  </si>
  <si>
    <t>12OZ</t>
  </si>
  <si>
    <t>0.212oz/Tbls</t>
  </si>
  <si>
    <t>SPICE CARDAMOM GROUND</t>
  </si>
  <si>
    <t>14OZ</t>
  </si>
  <si>
    <t>4.8Tbls/oz</t>
  </si>
  <si>
    <t>SPICE CARDAMOM WHOLE</t>
  </si>
  <si>
    <t>28OZ</t>
  </si>
  <si>
    <t>SPICE CUMIN SEED</t>
  </si>
  <si>
    <t>SPICE JUNIPER BERRY</t>
  </si>
  <si>
    <t>.176OZ/TBLS</t>
  </si>
  <si>
    <t>SPICE PEPPERCORN BLACK</t>
  </si>
  <si>
    <t>5.5LB</t>
  </si>
  <si>
    <t>12.33TSP/OZ</t>
  </si>
  <si>
    <t>SPICE PEPPERCORN WHITE</t>
  </si>
  <si>
    <t>SPICE STAR ANISE WHOLE</t>
  </si>
  <si>
    <t>9OZ</t>
  </si>
  <si>
    <t>15ea/oz</t>
  </si>
  <si>
    <t>SPICE VANILLLA BEAN</t>
  </si>
  <si>
    <t>8ea/oz</t>
  </si>
  <si>
    <t>20OZ</t>
  </si>
  <si>
    <t>.08oz/tsp</t>
  </si>
  <si>
    <t>TAHINI</t>
  </si>
  <si>
    <t>8LB</t>
  </si>
  <si>
    <t>7.9OZ/CUP</t>
  </si>
  <si>
    <t>VINEGAR CHAMPAGNE</t>
  </si>
  <si>
    <t>5LT</t>
  </si>
  <si>
    <t>169.07FLOZ/5LTR</t>
  </si>
  <si>
    <t>WHEATBERRIES</t>
  </si>
  <si>
    <t>25# Bag</t>
  </si>
  <si>
    <t xml:space="preserve">GFI </t>
  </si>
  <si>
    <t>LAVENDER BUDS</t>
  </si>
  <si>
    <t xml:space="preserve">4 oz </t>
  </si>
  <si>
    <t>OIL TRUFFLE BLACK</t>
  </si>
  <si>
    <t>8OZ</t>
  </si>
  <si>
    <t>TRUFFLE PEELINGS BLACK</t>
  </si>
  <si>
    <t>8.8OZ</t>
  </si>
  <si>
    <t>25tbls/can</t>
  </si>
  <si>
    <t>Li Ming's</t>
  </si>
  <si>
    <t>CHINESE CRUELLER</t>
  </si>
  <si>
    <t>6EA</t>
  </si>
  <si>
    <t>Little Red Wagon</t>
  </si>
  <si>
    <t>GRANOLA LRW</t>
  </si>
  <si>
    <t>12/16oz</t>
  </si>
  <si>
    <t>Starbucks</t>
  </si>
  <si>
    <t>COFFEE POWDER FRAPPACINO</t>
  </si>
  <si>
    <t>24EA</t>
  </si>
  <si>
    <t>ALMOND SLICED</t>
  </si>
  <si>
    <t>2LB</t>
  </si>
  <si>
    <t>APPLESAUCE ORIGINAL MOTTS</t>
  </si>
  <si>
    <t>12/24OZ</t>
  </si>
  <si>
    <t>ARTICHOKE WHOLE 50-60</t>
  </si>
  <si>
    <t>6/#10</t>
  </si>
  <si>
    <t>(19) 1/2c/can  3lb 4oz/can</t>
  </si>
  <si>
    <t>BAKING SODA</t>
  </si>
  <si>
    <t>6.16tsp/oz</t>
  </si>
  <si>
    <t>BEAN BLACK TURTLE DRIED WASH</t>
  </si>
  <si>
    <t>64.75cups/cs</t>
  </si>
  <si>
    <t>BREAD CRUMB JAP PANKO UNTOAST</t>
  </si>
  <si>
    <t>1.75oz/cup</t>
  </si>
  <si>
    <t>BREAD PULLMAN</t>
  </si>
  <si>
    <t>10/24OZ</t>
  </si>
  <si>
    <t>CEREAL HOT OAT QUICK</t>
  </si>
  <si>
    <t>12/42OZ</t>
  </si>
  <si>
    <t>(30)0.5cup svgs/ can</t>
  </si>
  <si>
    <t>CHICKEN WING SECTION JUMBO</t>
  </si>
  <si>
    <t>8/5LB</t>
  </si>
  <si>
    <t>CHIP TORTILLA TRI COLR PRE-FRY</t>
  </si>
  <si>
    <t>6/2LB</t>
  </si>
  <si>
    <t>CHOCOLATE CHIP 1000CT</t>
  </si>
  <si>
    <t>COCOA POWDER HERSHEYS</t>
  </si>
  <si>
    <t>454 Tbs/bag</t>
  </si>
  <si>
    <t>COOKIE OREO</t>
  </si>
  <si>
    <t>4/12CT</t>
  </si>
  <si>
    <t>CORNSTARCH</t>
  </si>
  <si>
    <t>24/1LB</t>
  </si>
  <si>
    <t>3.02Tbls/oz</t>
  </si>
  <si>
    <t>CRACKER HERITAGE ASSORTED</t>
  </si>
  <si>
    <t>60SLEEVES</t>
  </si>
  <si>
    <t>CRANBERRIES DRIED</t>
  </si>
  <si>
    <t>10LB</t>
  </si>
  <si>
    <t>4.2oz/cup</t>
  </si>
  <si>
    <t>CREAM OF TARTAR</t>
  </si>
  <si>
    <t>25OZ</t>
  </si>
  <si>
    <t>8.4TSP/OZ</t>
  </si>
  <si>
    <t>ESPRESSO INSTANT</t>
  </si>
  <si>
    <t>7.05OZ</t>
  </si>
  <si>
    <t>EXTRACT VANILLA</t>
  </si>
  <si>
    <t>16FLOZ</t>
  </si>
  <si>
    <t>FLOUR H&amp;R SELF-RISING</t>
  </si>
  <si>
    <t>2/25 LB</t>
  </si>
  <si>
    <t>(378) .25c/bag</t>
  </si>
  <si>
    <t>FLOUR HI-GLUTEN BL BR EN MT</t>
  </si>
  <si>
    <t>1/50 LB</t>
  </si>
  <si>
    <t>FLOUR SEMOLINA UNBLCH</t>
  </si>
  <si>
    <t>5.89oz/cup</t>
  </si>
  <si>
    <t>GRITS QUICK HOMINY WHT</t>
  </si>
  <si>
    <t>8/5 LB</t>
  </si>
  <si>
    <t>(61) .25c/bag</t>
  </si>
  <si>
    <t>HEATH BAR CRUSHED</t>
  </si>
  <si>
    <t>HONEY PURE CLOVER GR A JUG</t>
  </si>
  <si>
    <t>6/5 LB</t>
  </si>
  <si>
    <t>108 Tbs/bottle</t>
  </si>
  <si>
    <t>HORSERADISH WHITE PRPD</t>
  </si>
  <si>
    <t>1/32 OZ</t>
  </si>
  <si>
    <t>JELLY GRAPE</t>
  </si>
  <si>
    <t>6/4 LB</t>
  </si>
  <si>
    <t>91 Tbs/jar</t>
  </si>
  <si>
    <t>JUICE LIME KEY WEST</t>
  </si>
  <si>
    <t>12/16FLOZ</t>
  </si>
  <si>
    <t>JUICE PINEAPPLE</t>
  </si>
  <si>
    <t>12/46FLOZ</t>
  </si>
  <si>
    <t>KETCHUP VOL PK</t>
  </si>
  <si>
    <t>1/3 GAL</t>
  </si>
  <si>
    <t>28.5lb/cs</t>
  </si>
  <si>
    <t>MARSHMALLOW MINI WHITE</t>
  </si>
  <si>
    <t>(15) 2/3c /bag</t>
  </si>
  <si>
    <t>MAYONNAISE EXTRA HVY</t>
  </si>
  <si>
    <t>4/1 GAL</t>
  </si>
  <si>
    <t>MAYONNAISE LITE</t>
  </si>
  <si>
    <t>MILK COCONUT UNSWEETENED</t>
  </si>
  <si>
    <t>24/13.5FLOZ</t>
  </si>
  <si>
    <t>MILK CONDENSED SWEETENED</t>
  </si>
  <si>
    <t>24/14 FLOZ</t>
  </si>
  <si>
    <t>MILK EVAPORATED</t>
  </si>
  <si>
    <t>14C/CAN</t>
  </si>
  <si>
    <t>MILK SOY ASEPTIC</t>
  </si>
  <si>
    <t>12/32floz</t>
  </si>
  <si>
    <t>MIX BROWNIE CHOC COMPLT</t>
  </si>
  <si>
    <t>6/6LB</t>
  </si>
  <si>
    <t>(80) 1/3c /box</t>
  </si>
  <si>
    <t>MIX CAKE WHITE COMPLT</t>
  </si>
  <si>
    <t>6/5LB</t>
  </si>
  <si>
    <t>(42) 1/3c /box</t>
  </si>
  <si>
    <t>MOLASSES PURE LT UNSULPHURED</t>
  </si>
  <si>
    <t>1/1 GAL</t>
  </si>
  <si>
    <t>MUSTARD DIJON</t>
  </si>
  <si>
    <t>6/48FLOZ</t>
  </si>
  <si>
    <t>MUSTARD SPICY BROWN</t>
  </si>
  <si>
    <t>MUSTARD YELLOW</t>
  </si>
  <si>
    <t>4/105FLOZ</t>
  </si>
  <si>
    <t>NOODLE RICE STICK THAI MED</t>
  </si>
  <si>
    <t>30/14 OZ</t>
  </si>
  <si>
    <t>NUT CASHEW PCS OIL RSTD SALTED</t>
  </si>
  <si>
    <t>3/2 LB</t>
  </si>
  <si>
    <t>(32) 1/4c /bag</t>
  </si>
  <si>
    <t>NUT PINE SHELLED RAW</t>
  </si>
  <si>
    <t>1/5 LB</t>
  </si>
  <si>
    <t>OIL OLIVE CANOLA BLEND 75/25</t>
  </si>
  <si>
    <t>6/1 GAL</t>
  </si>
  <si>
    <t>OIL OLIVE EXTRA VIRGIN FRUTATO</t>
  </si>
  <si>
    <t>6/750 ML</t>
  </si>
  <si>
    <t>750ml = 3.17c</t>
  </si>
  <si>
    <t>OIL SALAD CANOLA</t>
  </si>
  <si>
    <t>3/1 GAL</t>
  </si>
  <si>
    <t>OIL SESAME PURE</t>
  </si>
  <si>
    <t>OLIVE KALAMATA PITTED</t>
  </si>
  <si>
    <t>1/6 LB</t>
  </si>
  <si>
    <t>OLIVE MANZANILLA SLI W/O PIMTO</t>
  </si>
  <si>
    <t>72oz dry wt/jar</t>
  </si>
  <si>
    <t>OLIVE RIPE SLICED</t>
  </si>
  <si>
    <t>55oz dry wt/can   98floz/can</t>
  </si>
  <si>
    <t>PAN COATING ARSL FOOD RELEASE</t>
  </si>
  <si>
    <t>6/17 OZ</t>
  </si>
  <si>
    <t>PASTA EGG NDLE EXWIDE</t>
  </si>
  <si>
    <t>2/80 OZ</t>
  </si>
  <si>
    <t>PASTA FARFALLE</t>
  </si>
  <si>
    <t>2/10 LB</t>
  </si>
  <si>
    <t>PASTA LINGUINE</t>
  </si>
  <si>
    <t>PASTA MACARONI ELBOW</t>
  </si>
  <si>
    <t>4cups/lb</t>
  </si>
  <si>
    <t>PASTA ORZO</t>
  </si>
  <si>
    <t>16/1 LB</t>
  </si>
  <si>
    <t>PASTA PENNE RIGATE</t>
  </si>
  <si>
    <t xml:space="preserve">PASTA ROTINI TRICOLOR </t>
  </si>
  <si>
    <t>PASTA SPAGHETTI</t>
  </si>
  <si>
    <t>PASTA ZITI</t>
  </si>
  <si>
    <t>PEA BLACKEYE DRIED</t>
  </si>
  <si>
    <t>1/20 LB</t>
  </si>
  <si>
    <t>(245) 1/4c</t>
  </si>
  <si>
    <t>PEA GREEN SPLIT DRIED</t>
  </si>
  <si>
    <t>(202) 1/4c /box</t>
  </si>
  <si>
    <t>PEANUT BUTTER CREAMY</t>
  </si>
  <si>
    <t>71floz/tub</t>
  </si>
  <si>
    <t>PEANUT DRY ROAST SLTD BLANCHED</t>
  </si>
  <si>
    <t>2 LB</t>
  </si>
  <si>
    <t>4.73OZ/LB</t>
  </si>
  <si>
    <t>PECAN PCS MEDIUM FCY RAW</t>
  </si>
  <si>
    <t>PEPPER BANANA MILD RING 7-9HUN</t>
  </si>
  <si>
    <t>PEPPER CHIPOTLE ADOBO SCE</t>
  </si>
  <si>
    <t>12/7 OZ</t>
  </si>
  <si>
    <t>6floz/can</t>
  </si>
  <si>
    <t>PEPPER RED ROASTED</t>
  </si>
  <si>
    <t>12/28 OZ</t>
  </si>
  <si>
    <t>3c/can</t>
  </si>
  <si>
    <t>PICKLE CHIP KK 5/16IN1000/1200</t>
  </si>
  <si>
    <t>1/5GAL</t>
  </si>
  <si>
    <t>PICKLE SPR KO 275/325 CT REF</t>
  </si>
  <si>
    <t>1/5 GAL</t>
  </si>
  <si>
    <t>POPCORN KERNELS YELLOW</t>
  </si>
  <si>
    <t>50LBS</t>
  </si>
  <si>
    <t>8OZ/CUP</t>
  </si>
  <si>
    <t>POWDER BAKING</t>
  </si>
  <si>
    <t>1/10 LB</t>
  </si>
  <si>
    <t>31.15oz/qt</t>
  </si>
  <si>
    <t>PRESERVE RASPBERRY RED</t>
  </si>
  <si>
    <t>45floz/jar</t>
  </si>
  <si>
    <t>PRESERVE STRAWBERRY</t>
  </si>
  <si>
    <t>PUMPKIN SOLID PACK FCY</t>
  </si>
  <si>
    <t>106oz/can  12.5c/can</t>
  </si>
  <si>
    <t>RAISIN SEEDLESS SELECT</t>
  </si>
  <si>
    <t>1/30LB</t>
  </si>
  <si>
    <t>RAISIN SEEDLS GOLDEN</t>
  </si>
  <si>
    <t>1/30 LB</t>
  </si>
  <si>
    <t>RELISH SWT GRN</t>
  </si>
  <si>
    <t>RICE ARBORIO DOMSTC</t>
  </si>
  <si>
    <t>(101) 1/4c /cs</t>
  </si>
  <si>
    <t>RICE BASMATI</t>
  </si>
  <si>
    <t>2/5 LB</t>
  </si>
  <si>
    <t>(49) 1/4c /bag</t>
  </si>
  <si>
    <t>RICE BROWN WHOLE GRAIN</t>
  </si>
  <si>
    <t>(236) 1/4c /bag</t>
  </si>
  <si>
    <t>RICE JASMINE THAI PR GRADE</t>
  </si>
  <si>
    <t>(227) 1/4c /bag</t>
  </si>
  <si>
    <t>RICE KRISPIES</t>
  </si>
  <si>
    <t>4/27OZ</t>
  </si>
  <si>
    <t>0.9OZ/CUP</t>
  </si>
  <si>
    <t>RICE LONG GRAIN WILD BLND</t>
  </si>
  <si>
    <t>6/36 OZ</t>
  </si>
  <si>
    <t>(18) 1/4c /box</t>
  </si>
  <si>
    <t>RICE PARBOILED</t>
  </si>
  <si>
    <t>(241) 1/4c /cs</t>
  </si>
  <si>
    <t>SALT GRANULATED IODIZE ROUND</t>
  </si>
  <si>
    <t>24/26OZ</t>
  </si>
  <si>
    <t>(491) 1/4tsp/ can</t>
  </si>
  <si>
    <t>SALT KOSHER</t>
  </si>
  <si>
    <t>12/3 LB</t>
  </si>
  <si>
    <t>(1133) .25tsp./box</t>
  </si>
  <si>
    <t>8.5lb/btl</t>
  </si>
  <si>
    <t>SAUCE CHILI SWEET THAI</t>
  </si>
  <si>
    <t>12/32FLOZ</t>
  </si>
  <si>
    <t>2#/btl</t>
  </si>
  <si>
    <t>SAUCE GREEN PEPPER</t>
  </si>
  <si>
    <t>12/5FLOZ</t>
  </si>
  <si>
    <t>SAUCE HOISIN</t>
  </si>
  <si>
    <t>117Tbs/can</t>
  </si>
  <si>
    <t>SAUCE HOT</t>
  </si>
  <si>
    <t>SAUCE HOT CHOLULA</t>
  </si>
  <si>
    <t>SAUCE HOT EXTRA HOT CAYENNE</t>
  </si>
  <si>
    <t>SAUCE HOT TEXAS PETE</t>
  </si>
  <si>
    <t>24/6FLOZ</t>
  </si>
  <si>
    <t>SAUCE PEPPER FRANKS CAYENNE HOT</t>
  </si>
  <si>
    <t>24/5FLOZ</t>
  </si>
  <si>
    <t>SAUCE SOY</t>
  </si>
  <si>
    <t>SAUCE STEAK</t>
  </si>
  <si>
    <t>SAUCE STEAK A-1</t>
  </si>
  <si>
    <t>12/15FLOZ</t>
  </si>
  <si>
    <t>SAUCE TABASCO HOT</t>
  </si>
  <si>
    <t>SAUCE WORCESTERSHIRE</t>
  </si>
  <si>
    <t>SAUERKRAUT SHREDDED FCY</t>
  </si>
  <si>
    <t>1/2 GAL</t>
  </si>
  <si>
    <t>SPICE ALLSPICE GROUND</t>
  </si>
  <si>
    <t>4.5Tbls/oz</t>
  </si>
  <si>
    <t>SPICE BASIL LEAVES WHL</t>
  </si>
  <si>
    <t>1/22 OZ.</t>
  </si>
  <si>
    <t>SPICE BAY LEAVES WHL</t>
  </si>
  <si>
    <t>1/8 OZ.</t>
  </si>
  <si>
    <t>36ea/oz</t>
  </si>
  <si>
    <t>SPICE CARAWAY SEED WH</t>
  </si>
  <si>
    <t>1/1 LB</t>
  </si>
  <si>
    <t>3.9Tbs/oz</t>
  </si>
  <si>
    <t>SPICE CELERY SALT</t>
  </si>
  <si>
    <t>30OZ</t>
  </si>
  <si>
    <t>1.9Tbs/oz</t>
  </si>
  <si>
    <t>SPICE CELERY SEED</t>
  </si>
  <si>
    <t>4.2Tbs/oz</t>
  </si>
  <si>
    <t>SPICE CHILI POWDER DRK</t>
  </si>
  <si>
    <t>1/5.5 LB</t>
  </si>
  <si>
    <t>(4980) .25tsp/jar</t>
  </si>
  <si>
    <t>SPICE CINNAMON GROUND</t>
  </si>
  <si>
    <t>3.92Tbls/oz</t>
  </si>
  <si>
    <t>SPICE CINNAMON STICK</t>
  </si>
  <si>
    <t>1/8 OZ</t>
  </si>
  <si>
    <t>SPICE CLOVE GROUND</t>
  </si>
  <si>
    <t>4.33Tbs/oz</t>
  </si>
  <si>
    <t>SPICE CLOVE WHOLE</t>
  </si>
  <si>
    <t>11OZ</t>
  </si>
  <si>
    <t>5.33TBs/oz</t>
  </si>
  <si>
    <t>SPICE CORIANDER GRND</t>
  </si>
  <si>
    <t>1/14 OZ</t>
  </si>
  <si>
    <t>4.78Tbs/oz</t>
  </si>
  <si>
    <t>SPICE CUMIN GRND</t>
  </si>
  <si>
    <t>14tsp/oz</t>
  </si>
  <si>
    <t>SPICE CURRY POWDER</t>
  </si>
  <si>
    <t>SPICE FENNEL SEED WHL</t>
  </si>
  <si>
    <t>SPICE GARLIC POWDER</t>
  </si>
  <si>
    <t>1/1LB</t>
  </si>
  <si>
    <t>3.57Tbs/oz</t>
  </si>
  <si>
    <t>SPICE GARLIC PWDR</t>
  </si>
  <si>
    <t>1/6#</t>
  </si>
  <si>
    <t>SPICE GARLIC SALT</t>
  </si>
  <si>
    <t>1/41.25Z</t>
  </si>
  <si>
    <t>3TBS/OZ</t>
  </si>
  <si>
    <t>SPICE GINGER GROUND</t>
  </si>
  <si>
    <t>4.92Tbls/oz</t>
  </si>
  <si>
    <t>SPICE MUSTARD GROUND</t>
  </si>
  <si>
    <t>4.67Tbs/oz</t>
  </si>
  <si>
    <t>SPICE NUTMEG GROUND</t>
  </si>
  <si>
    <t>4.13Tbs/oz</t>
  </si>
  <si>
    <t>SPICE ONION POWDER</t>
  </si>
  <si>
    <t>1/20 OZ</t>
  </si>
  <si>
    <t>4.27Tbs/oz</t>
  </si>
  <si>
    <t>SPICE ONION POWDER LARGE</t>
  </si>
  <si>
    <t>SPICE OREGANO LEAF</t>
  </si>
  <si>
    <t>1/1.5 LB</t>
  </si>
  <si>
    <t>9.33Tbs/oz</t>
  </si>
  <si>
    <t>SPICE PAPRIKA DOM GRND</t>
  </si>
  <si>
    <t>4.17Tbs/oz</t>
  </si>
  <si>
    <t>SPICE PARSLEY FLAKE</t>
  </si>
  <si>
    <t>1/10 OZ</t>
  </si>
  <si>
    <t>23.33Tbs/oz</t>
  </si>
  <si>
    <t>SPICE PEPPER CAYENNE GRND</t>
  </si>
  <si>
    <t>0.06oz/tsp</t>
  </si>
  <si>
    <t>SPICE PEPPER RED CRUSHED</t>
  </si>
  <si>
    <t>1/3.25LB</t>
  </si>
  <si>
    <t>17tsp/oz</t>
  </si>
  <si>
    <t>SPICE PEPPERCORN GREEN/BRINE</t>
  </si>
  <si>
    <t>1/6 OZ</t>
  </si>
  <si>
    <t>3.25oz dry wt/can</t>
  </si>
  <si>
    <t>SPICE POPPY SEED WHL</t>
  </si>
  <si>
    <t>1.61floz/oz</t>
  </si>
  <si>
    <t>SPICE SESAME SEED BLK</t>
  </si>
  <si>
    <t>1/18 OZ</t>
  </si>
  <si>
    <t>SPICE SESAME SEED WHL WHITE</t>
  </si>
  <si>
    <t>1/16 OZ</t>
  </si>
  <si>
    <t>SPICE THYME GROUND</t>
  </si>
  <si>
    <t>1/11 OZ</t>
  </si>
  <si>
    <t>SPICE THYME LEAVES WHL</t>
  </si>
  <si>
    <t>1/27.5OZ</t>
  </si>
  <si>
    <t>7Tbs/oz</t>
  </si>
  <si>
    <t>SUGAR BROWN LIGHT CANE</t>
  </si>
  <si>
    <t>1.5tbs/oz</t>
  </si>
  <si>
    <t>SUGAR CONFECTIONER 10X CANE</t>
  </si>
  <si>
    <t>(756) .25c/bag</t>
  </si>
  <si>
    <t>SUGAR GRANULATED XFINE CANE</t>
  </si>
  <si>
    <t>SUNFLOWER KERNEL OIL RST SALT</t>
  </si>
  <si>
    <t>96tbs/bag</t>
  </si>
  <si>
    <t>SYRUP CORN LIGHT</t>
  </si>
  <si>
    <t>SYRUP PANCAKE  &amp; WAFFLE</t>
  </si>
  <si>
    <t>TOMATO CHOPPED PRIMA CHOICE</t>
  </si>
  <si>
    <t>12c/can</t>
  </si>
  <si>
    <t>TOMATO CRUSHED ALL PURP FCY</t>
  </si>
  <si>
    <t>TOMATO DICED IN JUICE NO SALT</t>
  </si>
  <si>
    <t>TOMATO PASTE FCY</t>
  </si>
  <si>
    <t>95floz/can</t>
  </si>
  <si>
    <t>TOMATO SUNDRIED JULIENNE</t>
  </si>
  <si>
    <t>1.9oz/cup</t>
  </si>
  <si>
    <t>TORTILLA CORN YEL 6"</t>
  </si>
  <si>
    <t>6/160 CT</t>
  </si>
  <si>
    <t>TORTILLA FLOUR PRESS 10"</t>
  </si>
  <si>
    <t>12/12 CT</t>
  </si>
  <si>
    <t>TORTILLA FLOUR PRESS 6"</t>
  </si>
  <si>
    <t>24/12 CT</t>
  </si>
  <si>
    <t>9.45tsp/oz</t>
  </si>
  <si>
    <t>VINEGAR APPLE CIDER</t>
  </si>
  <si>
    <t>VINEGAR BALSAMIC</t>
  </si>
  <si>
    <t>2/10 LTR</t>
  </si>
  <si>
    <t>338.14 floz/10 liters</t>
  </si>
  <si>
    <t>VINEGAR RED WINE</t>
  </si>
  <si>
    <t>VINEGAR WHITE DISTILLED 50 GRN</t>
  </si>
  <si>
    <t>VINEGAR WINE SEASND RICE</t>
  </si>
  <si>
    <t>WALNUT HALF &amp; PIECES</t>
  </si>
  <si>
    <t>(32) 1/4c/bag</t>
  </si>
  <si>
    <t>WATER PURIFIED</t>
  </si>
  <si>
    <t>24/500 ML</t>
  </si>
  <si>
    <t>WINE COOKING BURGUNDY</t>
  </si>
  <si>
    <t>WINE COOKING CHABLIS</t>
  </si>
  <si>
    <t>WINE COOKING SHERRY</t>
  </si>
  <si>
    <t>WRAP TORTILLA GARLIC &amp;HERB 12"</t>
  </si>
  <si>
    <t>6/12 CT</t>
  </si>
  <si>
    <t>WRAP TORTILLA JALPENO CHS 12"</t>
  </si>
  <si>
    <t>WRAP TORTILLA SPIN HERB 12IN</t>
  </si>
  <si>
    <t>WRAP TORTILLA TOM BASIL 12IN</t>
  </si>
  <si>
    <t>YEAST INSTANT DRY</t>
  </si>
  <si>
    <t>10tsp/oz</t>
  </si>
  <si>
    <t>Tropical</t>
  </si>
  <si>
    <t>BANANA CHIPS</t>
  </si>
  <si>
    <t>14LB</t>
  </si>
  <si>
    <t>MACADAMIA NUTS</t>
  </si>
  <si>
    <t>UNFI</t>
  </si>
  <si>
    <t>AGAVE AMBER</t>
  </si>
  <si>
    <t>6/23.5FLOZ</t>
  </si>
  <si>
    <t>ARROWROOT STARCH</t>
  </si>
  <si>
    <t>4/16OZ</t>
  </si>
  <si>
    <t>28floz/bag</t>
  </si>
  <si>
    <t>BUTTER VEGAN EARTH BALANCE</t>
  </si>
  <si>
    <t>18/16OZ</t>
  </si>
  <si>
    <t xml:space="preserve">CHIA SEED </t>
  </si>
  <si>
    <t>5.74OZ/CUP</t>
  </si>
  <si>
    <t>CHOCOLATE CHUNKS VEGAN</t>
  </si>
  <si>
    <t>12/10OZ</t>
  </si>
  <si>
    <t>19Tbls/bag</t>
  </si>
  <si>
    <t>FLAXSEED MEAL</t>
  </si>
  <si>
    <t>35floz/bag</t>
  </si>
  <si>
    <t>FLOUR AP GF</t>
  </si>
  <si>
    <t>4/44OZ</t>
  </si>
  <si>
    <t>4.3oz/cup</t>
  </si>
  <si>
    <t>FLOUR GARBOZO BEAN</t>
  </si>
  <si>
    <t>4/22oz</t>
  </si>
  <si>
    <t>3.25oz/cup</t>
  </si>
  <si>
    <t>FLOUR OAT GF</t>
  </si>
  <si>
    <t>4/22OZ</t>
  </si>
  <si>
    <t>3.17oz/cup</t>
  </si>
  <si>
    <t>MILK ALMOND</t>
  </si>
  <si>
    <t>OATS ROLLED GF</t>
  </si>
  <si>
    <t>4/32OZ</t>
  </si>
  <si>
    <t>SAUCE SOY TAMARI</t>
  </si>
  <si>
    <t>12/10FLOZ</t>
  </si>
  <si>
    <t>SEITAN BULK</t>
  </si>
  <si>
    <t>SHORTENING</t>
  </si>
  <si>
    <t>24 oz can</t>
  </si>
  <si>
    <t>SYRUP MAPLE GRADE A</t>
  </si>
  <si>
    <t>12/16.9FLOZ</t>
  </si>
  <si>
    <t>TEMPEH</t>
  </si>
  <si>
    <t>12/8OZ</t>
  </si>
  <si>
    <t>2.75cups/lb</t>
  </si>
  <si>
    <t>WHEAT GERM BOB'S RED MILL</t>
  </si>
  <si>
    <t>4/12OZ</t>
  </si>
  <si>
    <t>.25CUP/OZ</t>
  </si>
  <si>
    <t>XANTHAN GUM</t>
  </si>
  <si>
    <t>6/8OZ</t>
  </si>
  <si>
    <t>25Tbls/bag</t>
  </si>
  <si>
    <t>Va. Vinegar</t>
  </si>
  <si>
    <t>VINEGAR RED WINE HERITAGE</t>
  </si>
  <si>
    <t>8.45FLOZ</t>
  </si>
  <si>
    <t>VINEGAR WHITE WINE HERITAGE</t>
  </si>
  <si>
    <t>BRIE CH HILL CREAMERY 8OZ</t>
  </si>
  <si>
    <t>CHEESE ASHE CO. GARLIC PARSLEY CHIVE</t>
  </si>
  <si>
    <t>CHEESE BLEU ASHE COUNTY</t>
  </si>
  <si>
    <t>CHEESE CALVANDER CHC</t>
  </si>
  <si>
    <t>CHEESE CHEDDAR WHITE ASHE COUNTY</t>
  </si>
  <si>
    <t>4c/lb</t>
  </si>
  <si>
    <t>CHEESE CHEDDAR YELLOW ASHE COUNTY</t>
  </si>
  <si>
    <t>CHEESE CHEVRE HOLLY GROVE FARMS</t>
  </si>
  <si>
    <t>4LB</t>
  </si>
  <si>
    <t>CHEESE GRUYERE</t>
  </si>
  <si>
    <t>CHEESE MANCHEGO 3MOS</t>
  </si>
  <si>
    <t>CHEESE MOZZARELLA CREMOSA</t>
  </si>
  <si>
    <t>CHEVRE FIG AND HONEY</t>
  </si>
  <si>
    <t>5.3 oz log</t>
  </si>
  <si>
    <t>PECORINO ROMANO</t>
  </si>
  <si>
    <t>.25C/LB</t>
  </si>
  <si>
    <t>Foster-Caviness</t>
  </si>
  <si>
    <t>SHELL EGGS</t>
  </si>
  <si>
    <t>15DOZ</t>
  </si>
  <si>
    <t>GFI</t>
  </si>
  <si>
    <t>MASCARPONE</t>
  </si>
  <si>
    <t>QUESO FRESCO</t>
  </si>
  <si>
    <t>12/12OZ</t>
  </si>
  <si>
    <t>Maple View</t>
  </si>
  <si>
    <t>BUTTERMILK</t>
  </si>
  <si>
    <t>1/2GAL</t>
  </si>
  <si>
    <t>HEAVY CREAM MVF</t>
  </si>
  <si>
    <t>2QT</t>
  </si>
  <si>
    <t>ICE CREAM BASE</t>
  </si>
  <si>
    <t>5GAL</t>
  </si>
  <si>
    <t>MILK WHOLE PINT</t>
  </si>
  <si>
    <t>1ea</t>
  </si>
  <si>
    <t>HALF AND HALF</t>
  </si>
  <si>
    <t>32FLOZ</t>
  </si>
  <si>
    <t>PET Dairy</t>
  </si>
  <si>
    <t>MILK 2% REDUCED FAT</t>
  </si>
  <si>
    <t>MILK SKIM</t>
  </si>
  <si>
    <t>MILK WHOLE</t>
  </si>
  <si>
    <t>BEAN LIMA</t>
  </si>
  <si>
    <t>20LBS</t>
  </si>
  <si>
    <t>259 1/4c svgs</t>
  </si>
  <si>
    <t>BUTTER SOLID UNSLT USDA AA</t>
  </si>
  <si>
    <t>36/1 LB</t>
  </si>
  <si>
    <t>CHEESE AMER YEL 160 SL PULLMAN</t>
  </si>
  <si>
    <t>CHEESE ASIAGO</t>
  </si>
  <si>
    <t>CHEESE BLUE CRUMBLES</t>
  </si>
  <si>
    <t>(81) 1/4c /bag</t>
  </si>
  <si>
    <t>CHEESE BLUE WHEEL DANISH</t>
  </si>
  <si>
    <t>1/6#AVG</t>
  </si>
  <si>
    <t>CHEESE BOURSIN HERB FRENCH</t>
  </si>
  <si>
    <t>12/5.29OZ</t>
  </si>
  <si>
    <t>CHEESE BRIE DBL CREME 60% IMP</t>
  </si>
  <si>
    <t>2/2.2 LB</t>
  </si>
  <si>
    <t>CHEESE CHEDDAR SHRED FTHR</t>
  </si>
  <si>
    <t>(80) 1/4c /bag</t>
  </si>
  <si>
    <t>CHEESE COTTAGE SMALL CURD 4%</t>
  </si>
  <si>
    <t>10c /tub</t>
  </si>
  <si>
    <t>CHEESE FETA CRUMBLE</t>
  </si>
  <si>
    <t>CHEESE HAVARTI W/DILL</t>
  </si>
  <si>
    <t>1/9#AVG</t>
  </si>
  <si>
    <t>CHEESE MOZZ CILIEGENE FRSH</t>
  </si>
  <si>
    <t>2/3 LB</t>
  </si>
  <si>
    <t>CHEESE MOZZ FRSH 10 OZ BALLS</t>
  </si>
  <si>
    <t>CHEESE MOZZ SHREDDED WM/LM</t>
  </si>
  <si>
    <t>4/5#</t>
  </si>
  <si>
    <t>CHEESE PARM FCY SHRD</t>
  </si>
  <si>
    <t>6/2 LB</t>
  </si>
  <si>
    <t>CHEESE PARMESAN GRTD</t>
  </si>
  <si>
    <t>12/1#</t>
  </si>
  <si>
    <t>91Tbs /jar</t>
  </si>
  <si>
    <t>CHEESE PEPPER JACK</t>
  </si>
  <si>
    <t>CHEESE PROVOLONE NON SMK</t>
  </si>
  <si>
    <t>2/10#AVG</t>
  </si>
  <si>
    <t>CHEESE RICOTTA WM SPOT PK</t>
  </si>
  <si>
    <t>6/3 LB</t>
  </si>
  <si>
    <t>(22)1/4c /tub</t>
  </si>
  <si>
    <t>CHEESE SWISS GR A</t>
  </si>
  <si>
    <t>2/8#AVG</t>
  </si>
  <si>
    <t>CRACKER CRUMB GRAHAM</t>
  </si>
  <si>
    <t>34.5cups/cs</t>
  </si>
  <si>
    <t>CREAM CHEESE LOAF</t>
  </si>
  <si>
    <t>10/3 LB.</t>
  </si>
  <si>
    <t>CREAM HEAVY WHIPPING 36% ESL</t>
  </si>
  <si>
    <t>12/32 OZ</t>
  </si>
  <si>
    <t>CREAM SOUR ALL NAT GRD A</t>
  </si>
  <si>
    <t>4/5LB</t>
  </si>
  <si>
    <t>75floz/tub</t>
  </si>
  <si>
    <t>EGG SCRAMBLE LIQUID FRESH</t>
  </si>
  <si>
    <t>2/20 LB</t>
  </si>
  <si>
    <t>YOGURT DANNON GREEK</t>
  </si>
  <si>
    <t>YOGURT PLAIN ORIGINAL FTFR</t>
  </si>
  <si>
    <t>6/32 OZ</t>
  </si>
  <si>
    <t>YOGURT STRAWBERRY PARFAIT POUC</t>
  </si>
  <si>
    <t>YOGURT VANILLA PARFAIT POUCH</t>
  </si>
  <si>
    <t>YOGURT YOPLAIT</t>
  </si>
  <si>
    <t>YOGURT GREEK PLAIN WM FAGE</t>
  </si>
  <si>
    <t>6/35.3OZ</t>
  </si>
  <si>
    <t>ECO</t>
  </si>
  <si>
    <t>GREENS COLLARD ORGANIC</t>
  </si>
  <si>
    <t>24CT</t>
  </si>
  <si>
    <t>KALE LOCAL</t>
  </si>
  <si>
    <t>10OZ/EACH</t>
  </si>
  <si>
    <t>OKRA GREEN LOCAL</t>
  </si>
  <si>
    <t>APPLE CIDER</t>
  </si>
  <si>
    <t>4/1GAL</t>
  </si>
  <si>
    <t>APPLE FUJI</t>
  </si>
  <si>
    <t>56CT</t>
  </si>
  <si>
    <t>APPLE GRANNY SMITH</t>
  </si>
  <si>
    <t>8EACH/5LB</t>
  </si>
  <si>
    <t>ARUGULA</t>
  </si>
  <si>
    <t>3 lb case</t>
  </si>
  <si>
    <t>ASPARAGUS JUMBO</t>
  </si>
  <si>
    <t>9SPEARS/LB</t>
  </si>
  <si>
    <t>ASPARAGUS STANDARD</t>
  </si>
  <si>
    <t>11/1LB</t>
  </si>
  <si>
    <t>12/lb</t>
  </si>
  <si>
    <t>AVOCADO</t>
  </si>
  <si>
    <t>1.5C/EA</t>
  </si>
  <si>
    <t>BANANA</t>
  </si>
  <si>
    <t>4/10LB</t>
  </si>
  <si>
    <t xml:space="preserve">BEAN GREEN </t>
  </si>
  <si>
    <t>BEET RED</t>
  </si>
  <si>
    <t>BLACKBERRIES</t>
  </si>
  <si>
    <t>12/6OZ</t>
  </si>
  <si>
    <t>BLUEBERRIES</t>
  </si>
  <si>
    <t>BROCCOLINI</t>
  </si>
  <si>
    <t>18CT</t>
  </si>
  <si>
    <t>.66/bunch</t>
  </si>
  <si>
    <t>BRUSSEL SPROUT</t>
  </si>
  <si>
    <t>CABBAGE GREEN</t>
  </si>
  <si>
    <t>10C/EA</t>
  </si>
  <si>
    <t>CABBAGE NAPA</t>
  </si>
  <si>
    <t>3EA</t>
  </si>
  <si>
    <t>CABBAGE RED</t>
  </si>
  <si>
    <t>50LB</t>
  </si>
  <si>
    <t>CABBAGE SAVOY</t>
  </si>
  <si>
    <t>2LB/HEAD</t>
  </si>
  <si>
    <t>CANTALOUPE</t>
  </si>
  <si>
    <t>12-15CT</t>
  </si>
  <si>
    <t>CARROT</t>
  </si>
  <si>
    <t>CARROT SHREDDED</t>
  </si>
  <si>
    <t>2.5cups/lb</t>
  </si>
  <si>
    <t>CAULIFLOWER FLORETS</t>
  </si>
  <si>
    <t>4/3LB</t>
  </si>
  <si>
    <t>CELERY</t>
  </si>
  <si>
    <t>30CT</t>
  </si>
  <si>
    <t>2.5cups/lb diced</t>
  </si>
  <si>
    <t>CHARD RAINBOW</t>
  </si>
  <si>
    <t>12CT</t>
  </si>
  <si>
    <t>COLLARD GREENS CHOPPED</t>
  </si>
  <si>
    <t>4/2.5LBS</t>
  </si>
  <si>
    <t>CORN YELLOW</t>
  </si>
  <si>
    <t>6ea</t>
  </si>
  <si>
    <t>CRANBERRIES FRESH</t>
  </si>
  <si>
    <t>24/12OZ</t>
  </si>
  <si>
    <t>CUCUMBER</t>
  </si>
  <si>
    <t>ENDIVE BELGIAN</t>
  </si>
  <si>
    <t>FENNEL</t>
  </si>
  <si>
    <t>36% YIELD</t>
  </si>
  <si>
    <t xml:space="preserve">FIG FRESH </t>
  </si>
  <si>
    <t>GARLIC WHOLE PEELED</t>
  </si>
  <si>
    <t>GINGER FRESH</t>
  </si>
  <si>
    <t>GRAPE RED SEEDLESS</t>
  </si>
  <si>
    <t>GREENS ARUGULA BABY</t>
  </si>
  <si>
    <t>2/1.5LB</t>
  </si>
  <si>
    <t>GREENS SPINACH</t>
  </si>
  <si>
    <t>4/2.5</t>
  </si>
  <si>
    <t>GREENS SPRING MIX</t>
  </si>
  <si>
    <t>HERB BASIL FRESH</t>
  </si>
  <si>
    <t>HERB CHIVE FRESH</t>
  </si>
  <si>
    <t>4OZ</t>
  </si>
  <si>
    <t>HERB CILANTRO</t>
  </si>
  <si>
    <t>1ea=1cup</t>
  </si>
  <si>
    <t>HERB DILL</t>
  </si>
  <si>
    <t>.01oz/Tbs</t>
  </si>
  <si>
    <t>HERB MINT FRESH</t>
  </si>
  <si>
    <t>HERB OREGANO FRESH</t>
  </si>
  <si>
    <t>1.4oz/cup</t>
  </si>
  <si>
    <t>HERB PARSLEY ITALIAN FRESH</t>
  </si>
  <si>
    <t>1ea=1cup  2OZ/BUNCH</t>
  </si>
  <si>
    <t>HERB ROSEMARY FRESH</t>
  </si>
  <si>
    <t>3.2OZ/CUP</t>
  </si>
  <si>
    <t>HERB SAGE FRESH</t>
  </si>
  <si>
    <t>2OZ/CUP</t>
  </si>
  <si>
    <t>HERB THYME FRESH</t>
  </si>
  <si>
    <t>2/3cup /oz</t>
  </si>
  <si>
    <t>JUICE LEMON</t>
  </si>
  <si>
    <t>12/1QT</t>
  </si>
  <si>
    <t>JUICE LIME</t>
  </si>
  <si>
    <t>LEEK</t>
  </si>
  <si>
    <t>24LB</t>
  </si>
  <si>
    <t>LEMON</t>
  </si>
  <si>
    <t>165EA</t>
  </si>
  <si>
    <t>LEMONGRASS</t>
  </si>
  <si>
    <t>LETTUCE BIB</t>
  </si>
  <si>
    <t>LETTUCE ICEBERG</t>
  </si>
  <si>
    <t>LETTUCE LEAF</t>
  </si>
  <si>
    <t>LETTUCE ROMAINE</t>
  </si>
  <si>
    <t>LETTUCE ROMAINE CHOPPED</t>
  </si>
  <si>
    <t>LIMES</t>
  </si>
  <si>
    <t>MACHE</t>
  </si>
  <si>
    <t>1# cs</t>
  </si>
  <si>
    <t>MANGO</t>
  </si>
  <si>
    <t>MELON HONEYDEW</t>
  </si>
  <si>
    <t>6-8CT</t>
  </si>
  <si>
    <t>26lbs/case</t>
  </si>
  <si>
    <t>MUSHROOM 2" STUFFABLE</t>
  </si>
  <si>
    <t>108CT/10#</t>
  </si>
  <si>
    <t>MUSHROOM OYSTER</t>
  </si>
  <si>
    <t>3LB</t>
  </si>
  <si>
    <t>MUSHROOM PORTABELLA</t>
  </si>
  <si>
    <t>MUSHROOM SLICED BUTTON</t>
  </si>
  <si>
    <t>MUSHROOM SLICED CREMINI</t>
  </si>
  <si>
    <t>ONION GREEN</t>
  </si>
  <si>
    <t>.2oz/Tbls</t>
  </si>
  <si>
    <t>ONION RED JUMBO</t>
  </si>
  <si>
    <t>ORANGES</t>
  </si>
  <si>
    <t>88CT</t>
  </si>
  <si>
    <t>PAPAYA</t>
  </si>
  <si>
    <t>2EA</t>
  </si>
  <si>
    <t>PEACH LOCAL</t>
  </si>
  <si>
    <t>PEAR BARTLETT/D'ANJOU</t>
  </si>
  <si>
    <t>70-90CT</t>
  </si>
  <si>
    <t>PEPPER GREEN</t>
  </si>
  <si>
    <t>PEPPER JALAPENO</t>
  </si>
  <si>
    <t>.75oz each   5.04C/LB</t>
  </si>
  <si>
    <t>PEPPER RED BELL</t>
  </si>
  <si>
    <t>5EA/LB  .5lb/cup</t>
  </si>
  <si>
    <t>PINEAPPLE</t>
  </si>
  <si>
    <t>10-12CT</t>
  </si>
  <si>
    <t>~4lbs each</t>
  </si>
  <si>
    <t>PLUM FRESH</t>
  </si>
  <si>
    <t>28LBS</t>
  </si>
  <si>
    <t>POTATO FINGERLING</t>
  </si>
  <si>
    <t>POTATO IDAHO</t>
  </si>
  <si>
    <t>60T</t>
  </si>
  <si>
    <t>POTATO RED BLISS "B"</t>
  </si>
  <si>
    <t>POTATO YUKON GOLD</t>
  </si>
  <si>
    <t>50lb</t>
  </si>
  <si>
    <t>RADISH</t>
  </si>
  <si>
    <t>RADISH DAIKON</t>
  </si>
  <si>
    <t>RASPBERRY</t>
  </si>
  <si>
    <t>RHUBARB</t>
  </si>
  <si>
    <t>SHALLOT WHOLE PEELED</t>
  </si>
  <si>
    <t>SNOW PEAS</t>
  </si>
  <si>
    <t>SQUASH BUTTERNUT</t>
  </si>
  <si>
    <t>30LB</t>
  </si>
  <si>
    <t>SQUASH YELLOW</t>
  </si>
  <si>
    <t>STRAWBERRIES</t>
  </si>
  <si>
    <t>8/1LB</t>
  </si>
  <si>
    <t>SUGAR SNAP PEAS</t>
  </si>
  <si>
    <t>SWEET POTATO</t>
  </si>
  <si>
    <t>TOMATO 4X5</t>
  </si>
  <si>
    <t>2C/LB</t>
  </si>
  <si>
    <t>TOMATO GRAPE</t>
  </si>
  <si>
    <t>12/1PT</t>
  </si>
  <si>
    <t>~25ea/pt</t>
  </si>
  <si>
    <t>TOMATO ROMA</t>
  </si>
  <si>
    <t>25LBS</t>
  </si>
  <si>
    <t>Tri- Color Carrots</t>
  </si>
  <si>
    <t>5# case</t>
  </si>
  <si>
    <t>ZUCCHINI</t>
  </si>
  <si>
    <t>Lyon Farms</t>
  </si>
  <si>
    <t>ONION YELLOW</t>
  </si>
  <si>
    <t>.75lbs each   4C/LB</t>
  </si>
  <si>
    <t>STRAWBERRY</t>
  </si>
  <si>
    <t>10# case</t>
  </si>
  <si>
    <t>AUI</t>
  </si>
  <si>
    <t>ALMOND PASTE 50%</t>
  </si>
  <si>
    <t>26.5LB</t>
  </si>
  <si>
    <t>CHOCOLATE BITTER 74% COIN ORCHID</t>
  </si>
  <si>
    <t>CHOCOLATE DARK 55% CUBE DES ALPES</t>
  </si>
  <si>
    <t>15.4LB</t>
  </si>
  <si>
    <t>CHOCOLATE DARK 58% COIN DES ALPES</t>
  </si>
  <si>
    <t>CHOCOLATE DARK GLAZE ORCHID</t>
  </si>
  <si>
    <t>CHOCOLATE MILK 37% COIN DES ALPES</t>
  </si>
  <si>
    <t>CHOCOLATE MILK COIN ORCHID</t>
  </si>
  <si>
    <t>CHOCOLATE WHITE COIN DES ALPES</t>
  </si>
  <si>
    <t>CHOCOLATE WHITE COIN ORCHID</t>
  </si>
  <si>
    <t>CHOCOLATE WHITE GLAZE ORCHID</t>
  </si>
  <si>
    <t>COCOA POWDER EXTRA BRUT DES ALPES</t>
  </si>
  <si>
    <t>4.4LB</t>
  </si>
  <si>
    <t>4.5oz/cup</t>
  </si>
  <si>
    <t>CROQUANT DARK CHOCOLATE ARTE PIATTO</t>
  </si>
  <si>
    <t>3.9LB</t>
  </si>
  <si>
    <t>CUP ROUND WHITE CHOCOLATE LADERACH</t>
  </si>
  <si>
    <t>96EA</t>
  </si>
  <si>
    <t>FLOUR HAZELNUT</t>
  </si>
  <si>
    <t>22LB</t>
  </si>
  <si>
    <t>GIANDUJA DARK HAZELNUT N.U.T.</t>
  </si>
  <si>
    <t>GIANDUJA HAZELNUT N.U.T.</t>
  </si>
  <si>
    <t>JAM APRICOT FRUTTA PRIMA</t>
  </si>
  <si>
    <t>13.2LB</t>
  </si>
  <si>
    <t>JAM RASPBERRY SEEDLESS</t>
  </si>
  <si>
    <t>PASTE BLACK FORREST KIRSCH BRAUN</t>
  </si>
  <si>
    <t>2.2LB</t>
  </si>
  <si>
    <t>PASTE PISTACHIO N.U.T.</t>
  </si>
  <si>
    <t>SHAVINGS BLACK FORREST ARTE PIATTO</t>
  </si>
  <si>
    <t>SHAVINGS WHITE ARTE PIATTO</t>
  </si>
  <si>
    <t>SHELL 1.5" ROUND PUFF DOUGH HUG</t>
  </si>
  <si>
    <t>192EA</t>
  </si>
  <si>
    <t>SHELL 3.5" ROUND SAVORY HUG</t>
  </si>
  <si>
    <t>80EA</t>
  </si>
  <si>
    <t>TARTLET 2" ROYAL STRAIGHT ROUND CHOC HUG</t>
  </si>
  <si>
    <t>184EA</t>
  </si>
  <si>
    <t>TARTLET 2" ROYAL STRAIGHT ROUND SWEET HUG</t>
  </si>
  <si>
    <t>TARTLET 2" STRAIGHT ROUND CHOC LADERACH</t>
  </si>
  <si>
    <t>162EA</t>
  </si>
  <si>
    <t>TARTLET 2" STRAIGHT ROUND GRAHAM LADERACH</t>
  </si>
  <si>
    <t>TARTLET 2" STRAIGHT ROUND SWEET LADERACH</t>
  </si>
  <si>
    <t>TARTLET 2.5" ROUND SWEET HUG</t>
  </si>
  <si>
    <t>210EA</t>
  </si>
  <si>
    <t>TARTLET 2.75" SQUARE SWEET HUG</t>
  </si>
  <si>
    <t>120EA</t>
  </si>
  <si>
    <t>TARTLET 3" STRAIGHT ROUND CHOC LADERACH</t>
  </si>
  <si>
    <t>84EA</t>
  </si>
  <si>
    <t>TARTLET 3" STRAIGHT ROUND GRAHAM LADERACH</t>
  </si>
  <si>
    <t>TARTLET 3" STRAIGHT ROUND SWEET LADERACH</t>
  </si>
  <si>
    <t>TARTLET 4" STRAIGHT ROUND SWEET LADERACH</t>
  </si>
  <si>
    <t>40EA</t>
  </si>
  <si>
    <t>TARTLET SWEET K3 BOAT LADERACH</t>
  </si>
  <si>
    <t>432EA</t>
  </si>
  <si>
    <t>EXTRACT ORANGE</t>
  </si>
  <si>
    <t>GAL</t>
  </si>
  <si>
    <t>Neomonde</t>
  </si>
  <si>
    <t>BAGEL ALL FLAVORS</t>
  </si>
  <si>
    <t>BUN 6" HOAGIE</t>
  </si>
  <si>
    <t>DOZ</t>
  </si>
  <si>
    <t>BUN BURGER</t>
  </si>
  <si>
    <t>BUN BURGER WHEAT</t>
  </si>
  <si>
    <t>HOT DOG BUN</t>
  </si>
  <si>
    <t>3.14 Doz</t>
  </si>
  <si>
    <t>3.14Doz</t>
  </si>
  <si>
    <t>Sweet Jane's</t>
  </si>
  <si>
    <t>BREAKFAST BREAD SJ</t>
  </si>
  <si>
    <t>LOAF</t>
  </si>
  <si>
    <t>CAKE</t>
  </si>
  <si>
    <t>14SLICES/EA</t>
  </si>
  <si>
    <t>MINI DANISH SJ</t>
  </si>
  <si>
    <t>EACH</t>
  </si>
  <si>
    <t>MUFFIN #16 SJ</t>
  </si>
  <si>
    <t>EA</t>
  </si>
  <si>
    <t>MUFFIN #8 SJ</t>
  </si>
  <si>
    <t>MUFFIN MINISJ</t>
  </si>
  <si>
    <t>COCONUT SHREDDED SNOWFLAKE</t>
  </si>
  <si>
    <t>3.28OZ/CUP</t>
  </si>
  <si>
    <t>DESSERT BAR VARIETY #3 OZ</t>
  </si>
  <si>
    <t>4/3 LB</t>
  </si>
  <si>
    <t>DOUGH BISCUIT ZT EASY SPLIT SO</t>
  </si>
  <si>
    <t>168/3.17OZ</t>
  </si>
  <si>
    <t>DOUGH COOKIE CHOC CHIP PUCK</t>
  </si>
  <si>
    <t>210/1.5OZ</t>
  </si>
  <si>
    <t>DOUGH COOKIE OATML RSN PUCK</t>
  </si>
  <si>
    <t>DOUGH COOKIE PEANUT BUTR PUCK</t>
  </si>
  <si>
    <t>DOUGH COOKIE SUGAR PUCK</t>
  </si>
  <si>
    <t>DOUGH CROISSANT BTR PINCHED LG</t>
  </si>
  <si>
    <t>96/3.75OZ</t>
  </si>
  <si>
    <t>DOUGH DANISH MINI SELECTION</t>
  </si>
  <si>
    <t>120/1.5 OZ</t>
  </si>
  <si>
    <t>DOUGH PUFF PASTRY SHEETS 10X15</t>
  </si>
  <si>
    <t>20/12.3OZ</t>
  </si>
  <si>
    <t>DOUGH PUFF PASTRY SQUARE 5X5</t>
  </si>
  <si>
    <t>120/2OZ</t>
  </si>
  <si>
    <t>DOUGH SCONE VARIETY PACK FTO</t>
  </si>
  <si>
    <t>MUFFIN ENGLISH HONEY-WHEAT 2Z</t>
  </si>
  <si>
    <t>MUFFIN ENGLISH ORIG 2 OZ</t>
  </si>
  <si>
    <t>PIE SHELL</t>
  </si>
  <si>
    <t>20EA</t>
  </si>
  <si>
    <t>ROLL PRETZEL BAVARIAN GRMT 4OZ</t>
  </si>
  <si>
    <t>20/4 CT</t>
  </si>
  <si>
    <t>CHOCOLATE CHIP TOBADO</t>
  </si>
  <si>
    <t>11.02LB</t>
  </si>
  <si>
    <t xml:space="preserve"> MUFFIN MIX GF</t>
  </si>
  <si>
    <t>6/15OZ</t>
  </si>
  <si>
    <t>COCOA NIBS</t>
  </si>
  <si>
    <t>6/9OZ</t>
  </si>
  <si>
    <t>COCONUT FLAKES</t>
  </si>
  <si>
    <t>12/7OZ</t>
  </si>
  <si>
    <t>FLOUR CAKE</t>
  </si>
  <si>
    <t>7.5 CUPS/BOX</t>
  </si>
  <si>
    <t>FLOUR SORGHUM GF</t>
  </si>
  <si>
    <t>GINGER CRYSTALIZED</t>
  </si>
  <si>
    <t>6/16OZ</t>
  </si>
  <si>
    <t>PASTA EGG PURSE CHS SIX</t>
  </si>
  <si>
    <t>2/2.5LB</t>
  </si>
  <si>
    <t>PASTA GNOCCHI W POT/RICOTTA</t>
  </si>
  <si>
    <t>3/3 LB</t>
  </si>
  <si>
    <t>PASTA MANICOTTI CHEESE</t>
  </si>
  <si>
    <t>60/2.7 OZ</t>
  </si>
  <si>
    <t>PASTA SHEET WAVY HMSTY LASAGNA</t>
  </si>
  <si>
    <t>32/5 OZ</t>
  </si>
  <si>
    <t>PASTA TORTELLINI RAINBOW PRCKD</t>
  </si>
  <si>
    <t>PEA GREEN GR A P</t>
  </si>
  <si>
    <t>12/2.5 LB</t>
  </si>
  <si>
    <t>PLANTAIN FRZN SWEET SLICED</t>
  </si>
  <si>
    <t>4/6LB</t>
  </si>
  <si>
    <t>9OZ EA</t>
  </si>
  <si>
    <t>RAVIOLI MEAT PRECOOKED</t>
  </si>
  <si>
    <t>SOYBEAN WHOLE SHELLED MUKIMAME</t>
  </si>
  <si>
    <t>12/2 LB</t>
  </si>
  <si>
    <t>WHITE BREAD GLUTEN FREE</t>
  </si>
  <si>
    <t>8/12OZ</t>
  </si>
  <si>
    <t>CHERRIES FROZEN</t>
  </si>
  <si>
    <t>Bldg C</t>
  </si>
  <si>
    <t>PEPPERCORN BLACK GROUND</t>
  </si>
  <si>
    <t>PEPPERCORN WHITE GROUND</t>
  </si>
  <si>
    <t>STOCK BEEF</t>
  </si>
  <si>
    <t>25GAL</t>
  </si>
  <si>
    <t>STOCK CHICKEN</t>
  </si>
  <si>
    <t>STOCK VEGETABLE</t>
  </si>
  <si>
    <t>WATER</t>
  </si>
  <si>
    <t>Amazon</t>
  </si>
  <si>
    <t>7 7/8" SQUARE CONTAINER W/ LID</t>
  </si>
  <si>
    <t>100SETS</t>
  </si>
  <si>
    <t>MASON JARC462:C503 MUG 16OZ</t>
  </si>
  <si>
    <t>12EA</t>
  </si>
  <si>
    <t>BEER, RAILHOUSE  KABAR BROWN ALE</t>
  </si>
  <si>
    <t>4/6EA</t>
  </si>
  <si>
    <t>BRANDY JAQUES CARDIN</t>
  </si>
  <si>
    <t>BOTTLE</t>
  </si>
  <si>
    <t>25.3605 FLOZ/BOTTLE</t>
  </si>
  <si>
    <t>WINE PORT</t>
  </si>
  <si>
    <t>HORSERADISH FRESH</t>
  </si>
  <si>
    <t>100LBS</t>
  </si>
  <si>
    <t>73.6% yield raw wt.</t>
  </si>
  <si>
    <t>SPICE MUSTARD SEED YELLOW</t>
  </si>
  <si>
    <t>3.56oz/cup</t>
  </si>
  <si>
    <t>CAPERS</t>
  </si>
  <si>
    <t>32OZ</t>
  </si>
  <si>
    <t>ABC</t>
  </si>
  <si>
    <t>BOURBON JIM BEAM</t>
  </si>
  <si>
    <t>750ML</t>
  </si>
  <si>
    <t>CHICKPEAS CANNED</t>
  </si>
  <si>
    <t>6/#10CAN</t>
  </si>
  <si>
    <t>12CUPS/CAN</t>
  </si>
  <si>
    <t>WINE CABERNET HAHN</t>
  </si>
  <si>
    <t>HERB TARRAGON FRESH</t>
  </si>
  <si>
    <t>HERB CHERVIL FRESH</t>
  </si>
  <si>
    <t>YOGURT GREEK PLAIN NONFAT</t>
  </si>
  <si>
    <t>6/32OZ</t>
  </si>
  <si>
    <t>ROLL LABREA ASSORTED</t>
  </si>
  <si>
    <t>CROISSANT XSMALL</t>
  </si>
  <si>
    <t>240EA</t>
  </si>
  <si>
    <t>CHEDDAR SLICED .75OZ</t>
  </si>
  <si>
    <t>SHRIMP 16/20 P&amp;D TAIL ON</t>
  </si>
  <si>
    <t>WINE CHARDONNAY MEZZACORONA</t>
  </si>
  <si>
    <t>GARLIC GRANULATED</t>
  </si>
  <si>
    <t>7.25LBS</t>
  </si>
  <si>
    <t>3TBLS/OZ</t>
  </si>
  <si>
    <t>JUICE ORANGE</t>
  </si>
  <si>
    <t>TOMATILLO</t>
  </si>
  <si>
    <t>0.3LBS/CUP   8ea/lb</t>
  </si>
  <si>
    <t>jar</t>
  </si>
  <si>
    <t>THIS PAGE IS LOCKED.  DO NOT ATTEMPT TO ALTER ANYTHING ON THIS PAGE!!!!</t>
  </si>
  <si>
    <t>Tbls</t>
  </si>
  <si>
    <t>Beaten</t>
  </si>
  <si>
    <t>Boiling</t>
  </si>
  <si>
    <t>Chopped</t>
  </si>
  <si>
    <t>Cooked</t>
  </si>
  <si>
    <t>Diced</t>
  </si>
  <si>
    <t>Drained</t>
  </si>
  <si>
    <t>Grated</t>
  </si>
  <si>
    <t>Ground</t>
  </si>
  <si>
    <t>Halved</t>
  </si>
  <si>
    <t>Hot</t>
  </si>
  <si>
    <t>Julienned</t>
  </si>
  <si>
    <t>Melted</t>
  </si>
  <si>
    <t>Minced</t>
  </si>
  <si>
    <t>Rinsed</t>
  </si>
  <si>
    <t>Shredded</t>
  </si>
  <si>
    <t>Sifted</t>
  </si>
  <si>
    <t>Sliced</t>
  </si>
  <si>
    <t>Soaked</t>
  </si>
  <si>
    <t>Softened</t>
  </si>
  <si>
    <t>Toasted</t>
  </si>
  <si>
    <t>CONVERTED UNIT</t>
  </si>
  <si>
    <t>ORIGINAL UNIT</t>
  </si>
  <si>
    <t>n/a</t>
  </si>
  <si>
    <t>SOURDOGH LOAF</t>
  </si>
  <si>
    <t>CHEESE GOUDA SMOKED</t>
  </si>
  <si>
    <t xml:space="preserve">GRANOLA BULK NATURE VALLEY </t>
  </si>
  <si>
    <t>4/50OZ</t>
  </si>
  <si>
    <t>INSERT CUP PARFAIT</t>
  </si>
  <si>
    <t>8/125EA</t>
  </si>
  <si>
    <t>LID DOME NO HOLE</t>
  </si>
  <si>
    <t>1000EA</t>
  </si>
  <si>
    <t>CUP 12OZ GREENWARE</t>
  </si>
  <si>
    <t>20/50CT</t>
  </si>
  <si>
    <t>BREAD LOAF MULTIGRAIN</t>
  </si>
  <si>
    <t>CUP 9OZ GREENWARE</t>
  </si>
  <si>
    <t>LID X-SLOT</t>
  </si>
  <si>
    <t>10/100CT</t>
  </si>
  <si>
    <t>SAUSAGE VEGETARIAN PATTY</t>
  </si>
  <si>
    <t>112/1.34OZ</t>
  </si>
  <si>
    <t>EGG WHITE LIQUID</t>
  </si>
  <si>
    <t>15/2LB</t>
  </si>
  <si>
    <t>MIX PANCAKE BUTTERMILK</t>
  </si>
  <si>
    <t>22.5CUPS/BAG</t>
  </si>
  <si>
    <t>BREAD LOAF FRENCH TOAST</t>
  </si>
  <si>
    <t>BEEF GROUND 80/20</t>
  </si>
  <si>
    <t>SPICE ONION SALT</t>
  </si>
  <si>
    <t>36OZ</t>
  </si>
  <si>
    <t>2TBLS/OZ</t>
  </si>
  <si>
    <t>SAUCE SAMBAL</t>
  </si>
  <si>
    <t>SAUCE SRIRACHA</t>
  </si>
  <si>
    <t>12/17OZ</t>
  </si>
  <si>
    <t>2.333C/LB</t>
  </si>
  <si>
    <t>BARLEY PEARLED</t>
  </si>
  <si>
    <t>LENTILS DRIED</t>
  </si>
  <si>
    <t>6lbs14oz/can</t>
  </si>
  <si>
    <t>PEPPER POBLANO</t>
  </si>
  <si>
    <t>.5LB/cup</t>
  </si>
  <si>
    <t>BEAN BLACK CANNED</t>
  </si>
  <si>
    <t>BEAN KIDNEY DARK RED CANNED</t>
  </si>
  <si>
    <t>BEAN NAVY CANNED</t>
  </si>
  <si>
    <t>.5lbs/cup</t>
  </si>
  <si>
    <t>JALAPENOS CANNED</t>
  </si>
  <si>
    <t>DUCK WHOLE</t>
  </si>
  <si>
    <t>EGG ROLL VEG</t>
  </si>
  <si>
    <t>72/3OZ</t>
  </si>
  <si>
    <t>POT STICKER PORK</t>
  </si>
  <si>
    <t>120/1OZ</t>
  </si>
  <si>
    <t>BROCCOLI RABE/RAPINI</t>
  </si>
  <si>
    <t>BOK CHOY</t>
  </si>
  <si>
    <t>30LBS</t>
  </si>
  <si>
    <t>SPICE OLD BAY</t>
  </si>
  <si>
    <t>7.5LBS</t>
  </si>
  <si>
    <t>4.06oz/cup</t>
  </si>
  <si>
    <t>4.5tlbs/oz</t>
  </si>
  <si>
    <t>HALF  FHF</t>
  </si>
  <si>
    <t>CITY HAM FHF</t>
  </si>
  <si>
    <t>SPICE PAPRIKA SPANISH SMOKED</t>
  </si>
  <si>
    <t>SPICE TURMERIC</t>
  </si>
  <si>
    <t>SPICE ANISE SEED</t>
  </si>
  <si>
    <t>POTATO CHIP NAT FRY 1/8</t>
  </si>
  <si>
    <t>6/5lb</t>
  </si>
  <si>
    <t>F2F Meat</t>
  </si>
  <si>
    <t>F2F Seafood</t>
  </si>
  <si>
    <t>F2F Grocery</t>
  </si>
  <si>
    <t>F2F Cheese</t>
  </si>
  <si>
    <t>F2F Fluid Dairy</t>
  </si>
  <si>
    <t>F2F Produce</t>
  </si>
  <si>
    <t>Locally Crafted</t>
  </si>
  <si>
    <t>F2F Bakery</t>
  </si>
  <si>
    <t>G/L</t>
  </si>
  <si>
    <t>% of 
Cost</t>
  </si>
  <si>
    <t>Beverage</t>
  </si>
  <si>
    <t>F2F Locally Crafted</t>
  </si>
  <si>
    <t>F2F Artisan Grocery</t>
  </si>
  <si>
    <t>POTATO HASHBROWN DICE</t>
  </si>
  <si>
    <t>FISH SAUCE</t>
  </si>
  <si>
    <t>23FLOZ</t>
  </si>
  <si>
    <t>13.5Tbls/oz</t>
  </si>
  <si>
    <t>SPICE ROSEMARY DRIED</t>
  </si>
  <si>
    <t>6OZ</t>
  </si>
  <si>
    <t>8.59tbls/oz</t>
  </si>
  <si>
    <t>SPICE DILL WEED</t>
  </si>
  <si>
    <t>5OZ</t>
  </si>
  <si>
    <t>9.15TBLS/OZ</t>
  </si>
  <si>
    <t>SPICE MARJORAM</t>
  </si>
  <si>
    <t>16.68TBLS/OZ</t>
  </si>
  <si>
    <t>CREAM WHIPPED ARESOL</t>
  </si>
  <si>
    <t>12/15OZ</t>
  </si>
  <si>
    <t>BEEF STEAK PHILLY</t>
  </si>
  <si>
    <t>40/4OZ</t>
  </si>
  <si>
    <t>(Recipe Name Here)</t>
  </si>
  <si>
    <t>AVOCADO PULP</t>
  </si>
  <si>
    <t>8/2LB</t>
  </si>
  <si>
    <t>CHEESE CUBE CHED/SWISS/PEP JCK</t>
  </si>
  <si>
    <t>3/5LB</t>
  </si>
  <si>
    <t>BROCCOLI FLORETS</t>
  </si>
  <si>
    <t>GOAT CHEESE LOG</t>
  </si>
  <si>
    <t>MUSHROOM BUTTON WHOLE</t>
  </si>
  <si>
    <t>TOFU</t>
  </si>
  <si>
    <t>3/2.2LB</t>
  </si>
  <si>
    <t>40LB</t>
  </si>
  <si>
    <t>4/3LBS</t>
  </si>
  <si>
    <t>Juiced</t>
  </si>
  <si>
    <t>2/5LBS</t>
  </si>
  <si>
    <t>Ingredient Scaling</t>
  </si>
  <si>
    <t xml:space="preserve">Scale: </t>
  </si>
  <si>
    <t>Total Cost/unit:</t>
  </si>
  <si>
    <t>Unit Scaling</t>
  </si>
  <si>
    <t>Suggested Price/unit:</t>
  </si>
  <si>
    <t>Cost % goal:</t>
  </si>
  <si>
    <t>Converted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</si>
</sst>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2" x14ac:knownFonts="1">
    <font>
      <sz val="11"/>
      <color theme="1"/>
      <name val="Calibri"/>
      <family val="2"/>
      <scheme val="minor"/>
    </font>
    <font>
      <sz val="11"/>
      <color theme="1"/>
      <name val="Calibri"/>
      <family val="2"/>
      <scheme val="minor"/>
    </font>
    <font>
      <b/>
      <sz val="11"/>
      <color theme="1"/>
      <name val="Calibri"/>
      <family val="2"/>
      <scheme val="minor"/>
    </font>
    <font>
      <b/>
      <u/>
      <sz val="18"/>
      <color theme="1"/>
      <name val="Calibri"/>
      <family val="2"/>
      <scheme val="minor"/>
    </font>
    <font>
      <sz val="9"/>
      <color indexed="81"/>
      <name val="Tahoma"/>
      <family val="2"/>
    </font>
    <font>
      <sz val="11"/>
      <color theme="1"/>
      <name val="Trebuchet MS"/>
      <family val="2"/>
    </font>
    <font>
      <b/>
      <u/>
      <sz val="20"/>
      <color theme="1"/>
      <name val="Trebuchet MS"/>
      <family val="2"/>
    </font>
    <font>
      <b/>
      <u/>
      <sz val="12"/>
      <color theme="1"/>
      <name val="Trebuchet MS"/>
      <family val="2"/>
    </font>
    <font>
      <b/>
      <sz val="11"/>
      <color theme="1"/>
      <name val="Trebuchet MS"/>
      <family val="2"/>
    </font>
    <font>
      <b/>
      <sz val="14"/>
      <color theme="1"/>
      <name val="Trebuchet MS"/>
      <family val="2"/>
    </font>
    <font>
      <b/>
      <u/>
      <sz val="16"/>
      <color theme="1"/>
      <name val="Calibri"/>
      <family val="2"/>
      <scheme val="minor"/>
    </font>
    <font>
      <sz val="11"/>
      <name val="Trebuchet MS"/>
      <family val="2"/>
    </font>
    <font>
      <sz val="11"/>
      <color rgb="FF000000"/>
      <name val="Trebuchet MS"/>
      <family val="2"/>
    </font>
    <font>
      <b/>
      <u/>
      <sz val="18"/>
      <color theme="1"/>
      <name val="Trebuchet MS"/>
      <family val="2"/>
    </font>
    <font>
      <b/>
      <sz val="12"/>
      <color theme="1"/>
      <name val="Trebuchet MS"/>
      <family val="2"/>
    </font>
    <font>
      <b/>
      <sz val="11"/>
      <color rgb="FF000000"/>
      <name val="Trebuchet MS"/>
      <family val="2"/>
    </font>
    <font>
      <b/>
      <u/>
      <sz val="16"/>
      <color rgb="FFFF0000"/>
      <name val="Trebuchet MS"/>
      <family val="2"/>
    </font>
    <font>
      <b/>
      <sz val="9"/>
      <color indexed="81"/>
      <name val="Tahoma"/>
      <family val="2"/>
    </font>
    <font>
      <b/>
      <i/>
      <sz val="14"/>
      <color rgb="FFC00000"/>
      <name val="Trebuchet MS"/>
      <family val="2"/>
    </font>
    <font>
      <sz val="11"/>
      <color theme="0"/>
      <name val="Calibri"/>
      <family val="2"/>
      <scheme val="minor"/>
    </font>
    <font>
      <b/>
      <sz val="14"/>
      <color theme="1"/>
      <name val="Calibri"/>
      <family val="2"/>
      <scheme val="minor"/>
    </font>
    <font>
      <b/>
      <sz val="24"/>
      <color theme="1"/>
      <name val="Calibri"/>
      <family val="2"/>
      <scheme val="minor"/>
    </font>
  </fonts>
  <fills count="35">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FF000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rgb="FFC00000"/>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7"/>
        <bgColor indexed="64"/>
      </patternFill>
    </fill>
    <fill>
      <patternFill patternType="solid">
        <fgColor theme="5" tint="-0.249977111117893"/>
        <bgColor indexed="64"/>
      </patternFill>
    </fill>
    <fill>
      <patternFill patternType="solid">
        <fgColor theme="4"/>
        <bgColor indexed="64"/>
      </patternFill>
    </fill>
    <fill>
      <patternFill patternType="solid">
        <fgColor theme="9"/>
        <bgColor indexed="64"/>
      </patternFill>
    </fill>
    <fill>
      <patternFill patternType="solid">
        <fgColor rgb="FF7030A0"/>
        <bgColor indexed="64"/>
      </patternFill>
    </fill>
    <fill>
      <patternFill patternType="solid">
        <fgColor theme="1" tint="0.34998626667073579"/>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2" tint="-0.249977111117893"/>
        <bgColor indexed="64"/>
      </patternFill>
    </fill>
    <fill>
      <patternFill patternType="solid">
        <fgColor theme="9" tint="0.39997558519241921"/>
        <bgColor indexed="65"/>
      </patternFill>
    </fill>
    <fill>
      <patternFill patternType="solid">
        <fgColor theme="9" tint="0.59999389629810485"/>
        <bgColor indexed="64"/>
      </patternFill>
    </fill>
    <fill>
      <patternFill patternType="solid">
        <fgColor theme="5" tint="0.79998168889431442"/>
        <bgColor indexed="64"/>
      </patternFill>
    </fill>
  </fills>
  <borders count="5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double">
        <color auto="1"/>
      </left>
      <right/>
      <top style="double">
        <color auto="1"/>
      </top>
      <bottom style="thin">
        <color auto="1"/>
      </bottom>
      <diagonal/>
    </border>
    <border>
      <left style="double">
        <color auto="1"/>
      </left>
      <right/>
      <top style="thin">
        <color auto="1"/>
      </top>
      <bottom style="double">
        <color auto="1"/>
      </bottom>
      <diagonal/>
    </border>
    <border>
      <left style="medium">
        <color auto="1"/>
      </left>
      <right style="double">
        <color auto="1"/>
      </right>
      <top style="double">
        <color auto="1"/>
      </top>
      <bottom/>
      <diagonal/>
    </border>
    <border>
      <left style="medium">
        <color auto="1"/>
      </left>
      <right style="double">
        <color auto="1"/>
      </right>
      <top/>
      <bottom style="double">
        <color auto="1"/>
      </bottom>
      <diagonal/>
    </border>
    <border>
      <left style="thin">
        <color auto="1"/>
      </left>
      <right/>
      <top style="thin">
        <color auto="1"/>
      </top>
      <bottom style="medium">
        <color indexed="64"/>
      </bottom>
      <diagonal/>
    </border>
    <border>
      <left/>
      <right/>
      <top style="thin">
        <color auto="1"/>
      </top>
      <bottom style="medium">
        <color indexed="64"/>
      </bottom>
      <diagonal/>
    </border>
    <border>
      <left/>
      <right style="thin">
        <color auto="1"/>
      </right>
      <top style="thin">
        <color auto="1"/>
      </top>
      <bottom style="medium">
        <color indexed="64"/>
      </bottom>
      <diagonal/>
    </border>
    <border>
      <left/>
      <right style="thin">
        <color auto="1"/>
      </right>
      <top/>
      <bottom style="thin">
        <color auto="1"/>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bottom/>
      <diagonal/>
    </border>
    <border>
      <left style="thick">
        <color indexed="64"/>
      </left>
      <right/>
      <top/>
      <bottom style="thick">
        <color indexed="64"/>
      </bottom>
      <diagonal/>
    </border>
    <border>
      <left style="thin">
        <color auto="1"/>
      </left>
      <right style="medium">
        <color indexed="64"/>
      </right>
      <top style="medium">
        <color indexed="64"/>
      </top>
      <bottom style="thin">
        <color auto="1"/>
      </bottom>
      <diagonal/>
    </border>
    <border>
      <left style="thin">
        <color auto="1"/>
      </left>
      <right style="thin">
        <color auto="1"/>
      </right>
      <top style="medium">
        <color indexed="64"/>
      </top>
      <bottom style="thin">
        <color auto="1"/>
      </bottom>
      <diagonal/>
    </border>
    <border>
      <left/>
      <right/>
      <top/>
      <bottom style="thick">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thick">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right/>
      <top style="medium">
        <color indexed="64"/>
      </top>
      <bottom/>
      <diagonal/>
    </border>
    <border>
      <left/>
      <right style="medium">
        <color indexed="64"/>
      </right>
      <top style="medium">
        <color indexed="64"/>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9" fillId="32" borderId="0" applyNumberFormat="0" applyBorder="0" applyAlignment="0" applyProtection="0"/>
  </cellStyleXfs>
  <cellXfs count="204">
    <xf numFmtId="0" fontId="0" fillId="0" borderId="0" xfId="0"/>
    <xf numFmtId="0" fontId="0" fillId="0" borderId="1" xfId="0" applyBorder="1" applyAlignment="1">
      <alignment horizontal="center" vertical="center"/>
    </xf>
    <xf numFmtId="0" fontId="5" fillId="0" borderId="0" xfId="0" applyFont="1"/>
    <xf numFmtId="0" fontId="7" fillId="0" borderId="0" xfId="0" applyFont="1" applyAlignment="1">
      <alignment horizontal="right" vertical="center"/>
    </xf>
    <xf numFmtId="0" fontId="8" fillId="0" borderId="0" xfId="0" applyFont="1" applyAlignment="1">
      <alignment horizontal="center" vertical="center"/>
    </xf>
    <xf numFmtId="0" fontId="8" fillId="21" borderId="15" xfId="0" applyFont="1" applyFill="1" applyBorder="1" applyAlignment="1">
      <alignment horizontal="center" vertical="center"/>
    </xf>
    <xf numFmtId="0" fontId="8" fillId="0" borderId="0" xfId="0" applyFont="1" applyAlignment="1" applyProtection="1">
      <alignment horizontal="center" vertical="center"/>
      <protection locked="0"/>
    </xf>
    <xf numFmtId="0" fontId="5" fillId="0" borderId="1" xfId="0" applyFont="1" applyBorder="1"/>
    <xf numFmtId="0" fontId="5" fillId="0" borderId="0" xfId="0" applyFont="1" applyAlignment="1">
      <alignment vertical="center"/>
    </xf>
    <xf numFmtId="0" fontId="5" fillId="0" borderId="1" xfId="0" applyFont="1" applyBorder="1" applyAlignment="1">
      <alignment horizontal="center" vertical="center"/>
    </xf>
    <xf numFmtId="0" fontId="5" fillId="0" borderId="0" xfId="0" applyFont="1" applyAlignment="1">
      <alignment horizontal="center"/>
    </xf>
    <xf numFmtId="0" fontId="8" fillId="3" borderId="1" xfId="0" applyFont="1" applyFill="1" applyBorder="1" applyAlignment="1">
      <alignment horizontal="center" vertical="center"/>
    </xf>
    <xf numFmtId="0" fontId="8" fillId="3" borderId="1" xfId="0" applyFont="1" applyFill="1" applyBorder="1" applyAlignment="1">
      <alignment horizontal="center" vertical="center" wrapText="1"/>
    </xf>
    <xf numFmtId="44" fontId="8" fillId="3" borderId="1" xfId="1" applyFont="1" applyFill="1" applyBorder="1" applyAlignment="1">
      <alignment horizontal="center" vertical="center" wrapText="1"/>
    </xf>
    <xf numFmtId="44" fontId="8" fillId="3" borderId="1" xfId="1" applyFont="1" applyFill="1" applyBorder="1" applyAlignment="1">
      <alignment horizontal="center" vertical="center"/>
    </xf>
    <xf numFmtId="0" fontId="5" fillId="9" borderId="1" xfId="0" applyFont="1" applyFill="1" applyBorder="1"/>
    <xf numFmtId="44" fontId="5" fillId="0" borderId="1" xfId="1" applyFont="1" applyBorder="1"/>
    <xf numFmtId="44" fontId="5" fillId="0" borderId="1" xfId="0" applyNumberFormat="1" applyFont="1" applyBorder="1"/>
    <xf numFmtId="44" fontId="5" fillId="0" borderId="1" xfId="1" applyFont="1" applyBorder="1" applyAlignment="1">
      <alignment horizontal="center"/>
    </xf>
    <xf numFmtId="0" fontId="5" fillId="9" borderId="1" xfId="0" applyFont="1" applyFill="1" applyBorder="1" applyAlignment="1">
      <alignment horizontal="center"/>
    </xf>
    <xf numFmtId="0" fontId="5" fillId="8" borderId="1" xfId="0" applyFont="1" applyFill="1" applyBorder="1" applyAlignment="1">
      <alignment horizontal="center"/>
    </xf>
    <xf numFmtId="0" fontId="5" fillId="13" borderId="1" xfId="0" applyFont="1" applyFill="1" applyBorder="1" applyAlignment="1">
      <alignment horizontal="center"/>
    </xf>
    <xf numFmtId="0" fontId="5" fillId="16" borderId="1" xfId="0" applyFont="1" applyFill="1" applyBorder="1" applyAlignment="1">
      <alignment horizontal="center"/>
    </xf>
    <xf numFmtId="0" fontId="5" fillId="15" borderId="1" xfId="0" applyFont="1" applyFill="1" applyBorder="1" applyAlignment="1">
      <alignment horizontal="center"/>
    </xf>
    <xf numFmtId="0" fontId="5" fillId="17" borderId="1" xfId="0" applyFont="1" applyFill="1" applyBorder="1" applyAlignment="1">
      <alignment horizontal="center"/>
    </xf>
    <xf numFmtId="0" fontId="5" fillId="3" borderId="1" xfId="0" applyFont="1" applyFill="1" applyBorder="1"/>
    <xf numFmtId="0" fontId="5" fillId="18" borderId="1" xfId="0" applyFont="1" applyFill="1" applyBorder="1"/>
    <xf numFmtId="0" fontId="5" fillId="14" borderId="1" xfId="0" applyFont="1" applyFill="1" applyBorder="1"/>
    <xf numFmtId="0" fontId="11" fillId="14" borderId="1" xfId="0" applyFont="1" applyFill="1" applyBorder="1"/>
    <xf numFmtId="0" fontId="5" fillId="10" borderId="1" xfId="0" applyFont="1" applyFill="1" applyBorder="1"/>
    <xf numFmtId="0" fontId="12" fillId="14" borderId="1" xfId="0" applyFont="1" applyFill="1" applyBorder="1" applyAlignment="1">
      <alignment vertical="center" wrapText="1"/>
    </xf>
    <xf numFmtId="0" fontId="12" fillId="14" borderId="1" xfId="0" applyFont="1" applyFill="1" applyBorder="1"/>
    <xf numFmtId="17" fontId="5" fillId="0" borderId="1" xfId="0" applyNumberFormat="1" applyFont="1" applyBorder="1" applyAlignment="1">
      <alignment horizontal="center"/>
    </xf>
    <xf numFmtId="0" fontId="5" fillId="12" borderId="1" xfId="0" applyFont="1" applyFill="1" applyBorder="1"/>
    <xf numFmtId="0" fontId="5" fillId="13" borderId="1" xfId="0" applyFont="1" applyFill="1" applyBorder="1"/>
    <xf numFmtId="0" fontId="5" fillId="16" borderId="1" xfId="0" applyFont="1" applyFill="1" applyBorder="1"/>
    <xf numFmtId="0" fontId="5" fillId="2" borderId="1" xfId="0" applyFont="1" applyFill="1" applyBorder="1"/>
    <xf numFmtId="0" fontId="5" fillId="6" borderId="1" xfId="0" applyFont="1" applyFill="1" applyBorder="1"/>
    <xf numFmtId="0" fontId="5" fillId="17" borderId="1" xfId="0" applyFont="1" applyFill="1" applyBorder="1"/>
    <xf numFmtId="44" fontId="5" fillId="0" borderId="0" xfId="1" applyFont="1"/>
    <xf numFmtId="0" fontId="5" fillId="21" borderId="1" xfId="0" applyFont="1" applyFill="1" applyBorder="1" applyAlignment="1" applyProtection="1">
      <alignment horizontal="center" vertical="center"/>
      <protection locked="0"/>
    </xf>
    <xf numFmtId="0" fontId="8" fillId="0" borderId="17" xfId="0" applyFont="1" applyBorder="1" applyAlignment="1">
      <alignment horizontal="center" vertical="center"/>
    </xf>
    <xf numFmtId="0" fontId="5" fillId="25" borderId="1" xfId="0" applyFont="1" applyFill="1" applyBorder="1" applyAlignment="1" applyProtection="1">
      <alignment horizontal="center" vertical="center"/>
      <protection locked="0"/>
    </xf>
    <xf numFmtId="0" fontId="7" fillId="26" borderId="1" xfId="0" applyFont="1" applyFill="1" applyBorder="1" applyAlignment="1">
      <alignment horizontal="center" vertical="center"/>
    </xf>
    <xf numFmtId="0" fontId="7" fillId="26" borderId="18" xfId="0" applyFont="1" applyFill="1" applyBorder="1" applyAlignment="1">
      <alignment horizontal="center" vertical="center"/>
    </xf>
    <xf numFmtId="0" fontId="8" fillId="25" borderId="1" xfId="0" applyFont="1" applyFill="1" applyBorder="1" applyAlignment="1" applyProtection="1">
      <alignment horizontal="center" vertical="center"/>
      <protection locked="0"/>
    </xf>
    <xf numFmtId="0" fontId="8" fillId="21" borderId="1" xfId="0" applyFont="1" applyFill="1" applyBorder="1" applyAlignment="1" applyProtection="1">
      <alignment horizontal="center" vertical="center"/>
      <protection locked="0"/>
    </xf>
    <xf numFmtId="9" fontId="5" fillId="0" borderId="0" xfId="2" applyFont="1"/>
    <xf numFmtId="12" fontId="8" fillId="25" borderId="1" xfId="0" applyNumberFormat="1" applyFont="1" applyFill="1" applyBorder="1" applyAlignment="1" applyProtection="1">
      <alignment horizontal="center" vertical="center"/>
      <protection locked="0"/>
    </xf>
    <xf numFmtId="12" fontId="8" fillId="21" borderId="1" xfId="0" applyNumberFormat="1" applyFont="1" applyFill="1" applyBorder="1" applyAlignment="1" applyProtection="1">
      <alignment horizontal="center" vertical="center"/>
      <protection locked="0"/>
    </xf>
    <xf numFmtId="12" fontId="8" fillId="21" borderId="15" xfId="0" applyNumberFormat="1" applyFont="1" applyFill="1" applyBorder="1" applyAlignment="1" applyProtection="1">
      <alignment horizontal="center" vertical="center"/>
      <protection locked="0"/>
    </xf>
    <xf numFmtId="0" fontId="5" fillId="0" borderId="0" xfId="0" applyFont="1" applyAlignment="1">
      <alignment horizontal="center" vertical="center"/>
    </xf>
    <xf numFmtId="0" fontId="5" fillId="25" borderId="1" xfId="0" applyFont="1" applyFill="1" applyBorder="1" applyAlignment="1">
      <alignment horizontal="center" vertical="center"/>
    </xf>
    <xf numFmtId="0" fontId="5" fillId="21" borderId="1" xfId="0" applyFont="1" applyFill="1" applyBorder="1" applyAlignment="1">
      <alignment horizontal="center" vertical="center"/>
    </xf>
    <xf numFmtId="13" fontId="8" fillId="21" borderId="1" xfId="0" applyNumberFormat="1" applyFont="1" applyFill="1" applyBorder="1" applyAlignment="1" applyProtection="1">
      <alignment horizontal="center" vertical="center"/>
      <protection locked="0"/>
    </xf>
    <xf numFmtId="0" fontId="8" fillId="25" borderId="16" xfId="0" applyFont="1" applyFill="1" applyBorder="1" applyAlignment="1" applyProtection="1">
      <alignment horizontal="center" vertical="center"/>
      <protection locked="0"/>
    </xf>
    <xf numFmtId="0" fontId="8" fillId="21" borderId="16" xfId="0" applyFont="1" applyFill="1" applyBorder="1" applyAlignment="1" applyProtection="1">
      <alignment horizontal="center" vertical="center"/>
      <protection locked="0"/>
    </xf>
    <xf numFmtId="0" fontId="0" fillId="0" borderId="16" xfId="0" applyBorder="1" applyAlignment="1">
      <alignment horizontal="center" vertical="center"/>
    </xf>
    <xf numFmtId="0" fontId="0" fillId="0" borderId="4" xfId="0" applyBorder="1" applyAlignment="1">
      <alignment horizontal="center" vertical="center"/>
    </xf>
    <xf numFmtId="44" fontId="12" fillId="11" borderId="1" xfId="1" applyFont="1" applyFill="1" applyBorder="1" applyAlignment="1">
      <alignment vertical="center"/>
    </xf>
    <xf numFmtId="12" fontId="15" fillId="24" borderId="1" xfId="1" applyNumberFormat="1" applyFont="1" applyFill="1" applyBorder="1" applyAlignment="1" applyProtection="1">
      <alignment horizontal="center" vertical="center"/>
      <protection locked="0"/>
    </xf>
    <xf numFmtId="12" fontId="15" fillId="19" borderId="1" xfId="1" applyNumberFormat="1" applyFont="1" applyFill="1" applyBorder="1" applyAlignment="1" applyProtection="1">
      <alignment horizontal="center" vertical="center"/>
      <protection locked="0"/>
    </xf>
    <xf numFmtId="10" fontId="5" fillId="0" borderId="1" xfId="0" applyNumberFormat="1" applyFont="1" applyBorder="1"/>
    <xf numFmtId="12" fontId="8" fillId="0" borderId="15" xfId="0" applyNumberFormat="1" applyFont="1" applyBorder="1" applyAlignment="1">
      <alignment horizontal="center" vertical="center"/>
    </xf>
    <xf numFmtId="44" fontId="12" fillId="30" borderId="1" xfId="1" applyFont="1" applyFill="1" applyBorder="1" applyAlignment="1">
      <alignment vertical="center"/>
    </xf>
    <xf numFmtId="0" fontId="7" fillId="27" borderId="1" xfId="0" applyFont="1" applyFill="1" applyBorder="1" applyAlignment="1">
      <alignment horizontal="center" vertical="center"/>
    </xf>
    <xf numFmtId="12" fontId="15" fillId="24" borderId="1" xfId="1" applyNumberFormat="1" applyFont="1" applyFill="1" applyBorder="1" applyAlignment="1" applyProtection="1">
      <alignment horizontal="center" vertical="center"/>
    </xf>
    <xf numFmtId="12" fontId="15" fillId="19" borderId="1" xfId="1" applyNumberFormat="1" applyFont="1" applyFill="1" applyBorder="1" applyAlignment="1" applyProtection="1">
      <alignment horizontal="center" vertical="center"/>
    </xf>
    <xf numFmtId="0" fontId="5" fillId="0" borderId="1" xfId="0" applyFont="1" applyBorder="1" applyAlignment="1">
      <alignment horizontal="center"/>
    </xf>
    <xf numFmtId="2" fontId="5" fillId="0" borderId="0" xfId="0" applyNumberFormat="1" applyFont="1"/>
    <xf numFmtId="12" fontId="5" fillId="0" borderId="0" xfId="0" applyNumberFormat="1" applyFont="1"/>
    <xf numFmtId="0" fontId="11" fillId="9" borderId="1" xfId="0" applyFont="1" applyFill="1" applyBorder="1"/>
    <xf numFmtId="0" fontId="5" fillId="16" borderId="0" xfId="0" applyFont="1" applyFill="1"/>
    <xf numFmtId="0" fontId="14" fillId="3" borderId="1" xfId="0" applyFont="1" applyFill="1" applyBorder="1" applyAlignment="1">
      <alignment horizontal="right" vertical="center"/>
    </xf>
    <xf numFmtId="0" fontId="5" fillId="24" borderId="1" xfId="0" applyFont="1" applyFill="1" applyBorder="1" applyAlignment="1">
      <alignment horizontal="left" vertical="center"/>
    </xf>
    <xf numFmtId="0" fontId="5" fillId="19" borderId="1" xfId="0" applyFont="1" applyFill="1" applyBorder="1" applyAlignment="1">
      <alignment horizontal="left" vertical="center"/>
    </xf>
    <xf numFmtId="0" fontId="13" fillId="0" borderId="0" xfId="0" applyFont="1" applyAlignment="1">
      <alignment vertical="center"/>
    </xf>
    <xf numFmtId="12" fontId="5" fillId="29" borderId="1" xfId="0" applyNumberFormat="1" applyFont="1" applyFill="1" applyBorder="1" applyAlignment="1">
      <alignment horizontal="center" vertical="center"/>
    </xf>
    <xf numFmtId="0" fontId="5" fillId="29" borderId="1" xfId="0" applyFont="1" applyFill="1" applyBorder="1" applyAlignment="1">
      <alignment horizontal="center" vertical="center"/>
    </xf>
    <xf numFmtId="12" fontId="5" fillId="10" borderId="1" xfId="0" applyNumberFormat="1" applyFont="1" applyFill="1" applyBorder="1" applyAlignment="1">
      <alignment horizontal="center" vertical="center"/>
    </xf>
    <xf numFmtId="0" fontId="5" fillId="10" borderId="1" xfId="0" applyFont="1" applyFill="1" applyBorder="1" applyAlignment="1">
      <alignment horizontal="center" vertical="center"/>
    </xf>
    <xf numFmtId="12" fontId="5" fillId="0" borderId="1" xfId="0" applyNumberFormat="1" applyFont="1" applyBorder="1" applyAlignment="1">
      <alignment horizontal="center" vertical="center"/>
    </xf>
    <xf numFmtId="0" fontId="5" fillId="19" borderId="10" xfId="0" applyFont="1" applyFill="1" applyBorder="1"/>
    <xf numFmtId="0" fontId="5" fillId="19" borderId="12" xfId="0" applyFont="1" applyFill="1" applyBorder="1"/>
    <xf numFmtId="0" fontId="5" fillId="24" borderId="9" xfId="0" applyFont="1" applyFill="1" applyBorder="1"/>
    <xf numFmtId="0" fontId="5" fillId="24" borderId="10" xfId="0" applyFont="1" applyFill="1" applyBorder="1"/>
    <xf numFmtId="10" fontId="5" fillId="24" borderId="32" xfId="2" applyNumberFormat="1" applyFont="1" applyFill="1" applyBorder="1" applyAlignment="1">
      <alignment horizontal="center" vertical="center"/>
    </xf>
    <xf numFmtId="10" fontId="5" fillId="19" borderId="11" xfId="2" applyNumberFormat="1" applyFont="1" applyFill="1" applyBorder="1" applyAlignment="1">
      <alignment horizontal="center" vertical="center"/>
    </xf>
    <xf numFmtId="10" fontId="5" fillId="24" borderId="11" xfId="2" applyNumberFormat="1" applyFont="1" applyFill="1" applyBorder="1" applyAlignment="1">
      <alignment horizontal="center" vertical="center"/>
    </xf>
    <xf numFmtId="10" fontId="5" fillId="19" borderId="14" xfId="2" applyNumberFormat="1" applyFont="1" applyFill="1" applyBorder="1" applyAlignment="1">
      <alignment horizontal="center" vertical="center"/>
    </xf>
    <xf numFmtId="0" fontId="13" fillId="0" borderId="0" xfId="0" applyFont="1" applyAlignment="1">
      <alignment horizontal="center" vertical="center"/>
    </xf>
    <xf numFmtId="0" fontId="8" fillId="0" borderId="0" xfId="0" applyFont="1" applyAlignment="1">
      <alignment horizontal="left" vertical="center"/>
    </xf>
    <xf numFmtId="44" fontId="8" fillId="0" borderId="0" xfId="1" applyFont="1" applyFill="1" applyBorder="1" applyAlignment="1">
      <alignment vertical="center"/>
    </xf>
    <xf numFmtId="44" fontId="8" fillId="0" borderId="0" xfId="1" applyFont="1" applyFill="1" applyBorder="1" applyAlignment="1" applyProtection="1">
      <alignment vertical="center"/>
      <protection locked="0"/>
    </xf>
    <xf numFmtId="9" fontId="8" fillId="0" borderId="0" xfId="2" applyFont="1" applyFill="1" applyBorder="1" applyAlignment="1">
      <alignment vertical="center"/>
    </xf>
    <xf numFmtId="0" fontId="11" fillId="32" borderId="10" xfId="3" applyNumberFormat="1" applyFont="1" applyBorder="1" applyAlignment="1">
      <alignment vertical="center"/>
    </xf>
    <xf numFmtId="10" fontId="11" fillId="32" borderId="11" xfId="2" applyNumberFormat="1" applyFont="1" applyFill="1" applyBorder="1"/>
    <xf numFmtId="0" fontId="11" fillId="33" borderId="10" xfId="3" applyNumberFormat="1" applyFont="1" applyFill="1" applyBorder="1" applyAlignment="1">
      <alignment vertical="center"/>
    </xf>
    <xf numFmtId="10" fontId="11" fillId="33" borderId="11" xfId="2" applyNumberFormat="1" applyFont="1" applyFill="1" applyBorder="1"/>
    <xf numFmtId="0" fontId="7" fillId="0" borderId="0" xfId="0" applyFont="1" applyAlignment="1">
      <alignment horizontal="center" vertical="center" wrapText="1"/>
    </xf>
    <xf numFmtId="44" fontId="5" fillId="0" borderId="0" xfId="1" applyFont="1" applyFill="1" applyBorder="1" applyAlignment="1">
      <alignment horizontal="center" vertical="center"/>
    </xf>
    <xf numFmtId="0" fontId="5" fillId="29" borderId="10" xfId="0" applyFont="1" applyFill="1" applyBorder="1" applyAlignment="1">
      <alignment horizontal="left" vertical="center"/>
    </xf>
    <xf numFmtId="44" fontId="5" fillId="6" borderId="11" xfId="1" applyFont="1" applyFill="1" applyBorder="1" applyAlignment="1">
      <alignment horizontal="center" vertical="center"/>
    </xf>
    <xf numFmtId="0" fontId="5" fillId="10" borderId="10" xfId="0" applyFont="1" applyFill="1" applyBorder="1" applyAlignment="1">
      <alignment horizontal="left" vertical="center"/>
    </xf>
    <xf numFmtId="44" fontId="5" fillId="28" borderId="11" xfId="1" applyFont="1" applyFill="1" applyBorder="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44" fontId="8" fillId="5" borderId="32" xfId="1" applyFont="1" applyFill="1" applyBorder="1" applyAlignment="1">
      <alignment vertical="center"/>
    </xf>
    <xf numFmtId="0" fontId="14" fillId="3" borderId="10" xfId="0" applyFont="1" applyFill="1" applyBorder="1" applyAlignment="1">
      <alignment horizontal="right" vertical="center"/>
    </xf>
    <xf numFmtId="44" fontId="8" fillId="12" borderId="11" xfId="1" applyFont="1" applyFill="1" applyBorder="1" applyAlignment="1">
      <alignment vertical="center"/>
    </xf>
    <xf numFmtId="0" fontId="5" fillId="29" borderId="9" xfId="0" applyFont="1" applyFill="1" applyBorder="1" applyAlignment="1">
      <alignment horizontal="left" vertical="center"/>
    </xf>
    <xf numFmtId="44" fontId="5" fillId="6" borderId="32" xfId="1" applyFont="1" applyFill="1" applyBorder="1" applyAlignment="1">
      <alignment horizontal="center" vertical="center"/>
    </xf>
    <xf numFmtId="0" fontId="5" fillId="29" borderId="12" xfId="0" applyFont="1" applyFill="1" applyBorder="1" applyAlignment="1">
      <alignment horizontal="left" vertical="center"/>
    </xf>
    <xf numFmtId="12" fontId="5" fillId="29" borderId="13" xfId="0" applyNumberFormat="1" applyFont="1" applyFill="1" applyBorder="1" applyAlignment="1">
      <alignment horizontal="center" vertical="center"/>
    </xf>
    <xf numFmtId="0" fontId="5" fillId="29" borderId="13" xfId="0" applyFont="1" applyFill="1" applyBorder="1" applyAlignment="1">
      <alignment horizontal="center" vertical="center"/>
    </xf>
    <xf numFmtId="44" fontId="12" fillId="11" borderId="13" xfId="1" applyFont="1" applyFill="1" applyBorder="1" applyAlignment="1">
      <alignment vertical="center"/>
    </xf>
    <xf numFmtId="44" fontId="5" fillId="6" borderId="14" xfId="1" applyFont="1" applyFill="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wrapText="1"/>
    </xf>
    <xf numFmtId="0" fontId="11" fillId="32" borderId="9" xfId="3" applyNumberFormat="1" applyFont="1" applyBorder="1" applyAlignment="1">
      <alignment vertical="center"/>
    </xf>
    <xf numFmtId="10" fontId="11" fillId="32" borderId="32" xfId="2" applyNumberFormat="1" applyFont="1" applyFill="1" applyBorder="1"/>
    <xf numFmtId="0" fontId="11" fillId="32" borderId="12" xfId="3" applyNumberFormat="1" applyFont="1" applyBorder="1" applyAlignment="1">
      <alignment vertical="center"/>
    </xf>
    <xf numFmtId="10" fontId="11" fillId="32" borderId="14" xfId="2" applyNumberFormat="1" applyFont="1" applyFill="1" applyBorder="1"/>
    <xf numFmtId="12" fontId="5" fillId="29" borderId="40" xfId="0" applyNumberFormat="1" applyFont="1" applyFill="1" applyBorder="1" applyAlignment="1">
      <alignment horizontal="center" vertical="center"/>
    </xf>
    <xf numFmtId="13" fontId="8" fillId="25" borderId="1" xfId="0" applyNumberFormat="1" applyFont="1" applyFill="1" applyBorder="1" applyAlignment="1" applyProtection="1">
      <alignment horizontal="center" vertical="center"/>
      <protection locked="0"/>
    </xf>
    <xf numFmtId="16" fontId="5" fillId="0" borderId="1" xfId="0" applyNumberFormat="1" applyFont="1" applyBorder="1" applyAlignment="1">
      <alignment horizontal="center"/>
    </xf>
    <xf numFmtId="0" fontId="5" fillId="13" borderId="1" xfId="0" applyFont="1" applyFill="1" applyBorder="1" applyAlignment="1">
      <alignment horizontal="left"/>
    </xf>
    <xf numFmtId="0" fontId="5" fillId="0" borderId="9" xfId="0" applyFont="1" applyBorder="1"/>
    <xf numFmtId="0" fontId="5" fillId="0" borderId="33" xfId="0" applyFont="1" applyBorder="1"/>
    <xf numFmtId="0" fontId="5" fillId="0" borderId="32" xfId="0" applyFont="1" applyBorder="1"/>
    <xf numFmtId="0" fontId="0" fillId="11" borderId="26" xfId="0" applyFill="1" applyBorder="1" applyAlignment="1">
      <alignment horizontal="center" vertical="center"/>
    </xf>
    <xf numFmtId="0" fontId="0" fillId="11" borderId="1" xfId="0" applyFill="1" applyBorder="1" applyAlignment="1">
      <alignment horizontal="center" vertical="center"/>
    </xf>
    <xf numFmtId="0" fontId="0" fillId="34" borderId="1" xfId="0" applyFill="1" applyBorder="1" applyAlignment="1">
      <alignment horizontal="center" vertical="center"/>
    </xf>
    <xf numFmtId="9" fontId="8" fillId="7" borderId="14" xfId="2" applyFont="1" applyFill="1" applyBorder="1" applyAlignment="1" applyProtection="1">
      <alignment vertical="center"/>
      <protection locked="0"/>
    </xf>
    <xf numFmtId="44" fontId="8" fillId="10" borderId="11" xfId="1" applyFont="1" applyFill="1" applyBorder="1" applyAlignment="1" applyProtection="1">
      <alignment vertical="center"/>
    </xf>
    <xf numFmtId="2" fontId="8" fillId="0" borderId="15" xfId="0" applyNumberFormat="1" applyFont="1" applyBorder="1" applyAlignment="1">
      <alignment horizontal="center" vertical="center"/>
    </xf>
    <xf numFmtId="12" fontId="8" fillId="24" borderId="15" xfId="0" applyNumberFormat="1" applyFont="1" applyFill="1" applyBorder="1" applyAlignment="1" applyProtection="1">
      <alignment horizontal="center" vertical="center"/>
      <protection locked="0"/>
    </xf>
    <xf numFmtId="0" fontId="8" fillId="24" borderId="17" xfId="0" applyFont="1" applyFill="1" applyBorder="1" applyAlignment="1" applyProtection="1">
      <alignment horizontal="center" vertical="center"/>
      <protection locked="0"/>
    </xf>
    <xf numFmtId="0" fontId="3" fillId="0" borderId="0" xfId="0" applyFont="1" applyAlignment="1">
      <alignment horizontal="right" vertical="center" textRotation="90" wrapText="1"/>
    </xf>
    <xf numFmtId="0" fontId="2" fillId="20" borderId="47" xfId="0" applyFont="1" applyFill="1" applyBorder="1" applyAlignment="1">
      <alignment horizontal="center" vertical="center"/>
    </xf>
    <xf numFmtId="0" fontId="2" fillId="20" borderId="48" xfId="0" applyFont="1" applyFill="1" applyBorder="1" applyAlignment="1">
      <alignment horizontal="center" vertical="center"/>
    </xf>
    <xf numFmtId="0" fontId="2" fillId="19" borderId="6" xfId="0" applyFont="1" applyFill="1" applyBorder="1" applyAlignment="1">
      <alignment horizontal="center" vertical="center"/>
    </xf>
    <xf numFmtId="0" fontId="2" fillId="19" borderId="7" xfId="0" applyFont="1" applyFill="1" applyBorder="1" applyAlignment="1">
      <alignment horizontal="center" vertical="center"/>
    </xf>
    <xf numFmtId="0" fontId="0" fillId="11" borderId="1" xfId="0" applyFill="1" applyBorder="1"/>
    <xf numFmtId="0" fontId="0" fillId="11" borderId="14" xfId="0" applyFill="1" applyBorder="1"/>
    <xf numFmtId="0" fontId="2" fillId="20" borderId="49" xfId="0" applyFont="1" applyFill="1" applyBorder="1" applyAlignment="1">
      <alignment horizontal="center" vertical="center"/>
    </xf>
    <xf numFmtId="0" fontId="2" fillId="19" borderId="8"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1" xfId="0" applyFont="1" applyFill="1" applyBorder="1" applyAlignment="1">
      <alignment horizontal="center" vertical="center"/>
    </xf>
    <xf numFmtId="0" fontId="6" fillId="0" borderId="0" xfId="0" applyFont="1" applyAlignment="1">
      <alignment horizontal="center" vertical="center"/>
    </xf>
    <xf numFmtId="0" fontId="9" fillId="22" borderId="1" xfId="0" applyFont="1" applyFill="1" applyBorder="1" applyAlignment="1">
      <alignment horizontal="center"/>
    </xf>
    <xf numFmtId="0" fontId="18" fillId="31" borderId="27" xfId="0" applyFont="1" applyFill="1" applyBorder="1" applyAlignment="1">
      <alignment horizontal="center" vertical="center" wrapText="1"/>
    </xf>
    <xf numFmtId="0" fontId="18" fillId="31" borderId="28" xfId="0" applyFont="1" applyFill="1" applyBorder="1" applyAlignment="1">
      <alignment horizontal="center" vertical="center" wrapText="1"/>
    </xf>
    <xf numFmtId="0" fontId="18" fillId="31" borderId="29" xfId="0" applyFont="1" applyFill="1" applyBorder="1" applyAlignment="1">
      <alignment horizontal="center" vertical="center" wrapText="1"/>
    </xf>
    <xf numFmtId="0" fontId="5" fillId="0" borderId="0" xfId="0" applyFont="1" applyAlignment="1">
      <alignment horizontal="center" vertical="center"/>
    </xf>
    <xf numFmtId="0" fontId="6" fillId="0" borderId="45" xfId="0" applyFont="1" applyBorder="1" applyAlignment="1">
      <alignment horizontal="center" vertical="center" wrapText="1"/>
    </xf>
    <xf numFmtId="0" fontId="9" fillId="23" borderId="23" xfId="0" applyFont="1" applyFill="1" applyBorder="1" applyAlignment="1">
      <alignment horizontal="center" vertical="center"/>
    </xf>
    <xf numFmtId="0" fontId="9" fillId="23" borderId="24" xfId="0" applyFont="1" applyFill="1" applyBorder="1" applyAlignment="1">
      <alignment horizontal="center" vertical="center"/>
    </xf>
    <xf numFmtId="0" fontId="9" fillId="23" borderId="25" xfId="0" applyFont="1" applyFill="1" applyBorder="1" applyAlignment="1">
      <alignment horizontal="center" vertical="center"/>
    </xf>
    <xf numFmtId="0" fontId="13" fillId="0" borderId="0" xfId="0" applyFont="1" applyAlignment="1">
      <alignment horizontal="center" vertical="center"/>
    </xf>
    <xf numFmtId="0" fontId="14" fillId="3" borderId="9" xfId="0" applyFont="1" applyFill="1" applyBorder="1" applyAlignment="1">
      <alignment horizontal="right" vertical="center"/>
    </xf>
    <xf numFmtId="0" fontId="14" fillId="3" borderId="33" xfId="0" applyFont="1" applyFill="1" applyBorder="1" applyAlignment="1">
      <alignment horizontal="right" vertical="center"/>
    </xf>
    <xf numFmtId="0" fontId="5" fillId="4" borderId="35" xfId="0" applyFont="1" applyFill="1" applyBorder="1" applyAlignment="1">
      <alignment horizontal="center" vertical="center"/>
    </xf>
    <xf numFmtId="0" fontId="5" fillId="4" borderId="0" xfId="0" applyFont="1" applyFill="1" applyAlignment="1">
      <alignment horizontal="center" vertical="center"/>
    </xf>
    <xf numFmtId="0" fontId="5" fillId="4" borderId="36"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39" xfId="0" applyFont="1" applyFill="1" applyBorder="1" applyAlignment="1">
      <alignment horizontal="center" vertical="center"/>
    </xf>
    <xf numFmtId="0" fontId="18" fillId="10" borderId="30" xfId="0" applyFont="1" applyFill="1" applyBorder="1" applyAlignment="1">
      <alignment horizontal="center" vertical="center" wrapText="1"/>
    </xf>
    <xf numFmtId="0" fontId="18" fillId="10" borderId="0" xfId="0" applyFont="1" applyFill="1" applyAlignment="1">
      <alignment horizontal="center" vertical="center" wrapText="1"/>
    </xf>
    <xf numFmtId="0" fontId="18" fillId="10" borderId="31" xfId="0" applyFont="1" applyFill="1" applyBorder="1" applyAlignment="1">
      <alignment horizontal="center" vertical="center" wrapText="1"/>
    </xf>
    <xf numFmtId="0" fontId="18" fillId="10" borderId="34" xfId="0" applyFont="1" applyFill="1" applyBorder="1" applyAlignment="1">
      <alignment horizontal="center" vertical="center" wrapText="1"/>
    </xf>
    <xf numFmtId="0" fontId="14" fillId="3" borderId="10" xfId="0" applyFont="1" applyFill="1" applyBorder="1" applyAlignment="1">
      <alignment horizontal="right" vertical="center"/>
    </xf>
    <xf numFmtId="0" fontId="14" fillId="3" borderId="1" xfId="0" applyFont="1" applyFill="1" applyBorder="1" applyAlignment="1">
      <alignment horizontal="right" vertical="center"/>
    </xf>
    <xf numFmtId="0" fontId="14" fillId="3" borderId="12" xfId="0" applyFont="1" applyFill="1" applyBorder="1" applyAlignment="1">
      <alignment horizontal="right" vertical="center"/>
    </xf>
    <xf numFmtId="0" fontId="14" fillId="3" borderId="13" xfId="0" applyFont="1" applyFill="1" applyBorder="1" applyAlignment="1">
      <alignment horizontal="right" vertical="center"/>
    </xf>
    <xf numFmtId="0" fontId="8" fillId="0" borderId="0" xfId="0" applyFont="1" applyAlignment="1">
      <alignment horizontal="left" vertical="center"/>
    </xf>
    <xf numFmtId="0" fontId="8" fillId="0" borderId="5" xfId="0" applyFont="1" applyBorder="1" applyAlignment="1">
      <alignment horizontal="left" vertical="center"/>
    </xf>
    <xf numFmtId="0" fontId="5" fillId="0" borderId="1" xfId="0" applyFont="1" applyBorder="1" applyAlignment="1">
      <alignment horizontal="center"/>
    </xf>
    <xf numFmtId="0" fontId="5" fillId="0" borderId="2" xfId="0" applyFont="1" applyBorder="1" applyAlignment="1">
      <alignment horizontal="center"/>
    </xf>
    <xf numFmtId="0" fontId="5" fillId="0" borderId="4" xfId="0" applyFont="1" applyBorder="1" applyAlignment="1">
      <alignment horizontal="center"/>
    </xf>
    <xf numFmtId="0" fontId="8" fillId="3" borderId="2" xfId="0" applyFont="1" applyFill="1" applyBorder="1" applyAlignment="1">
      <alignment horizontal="center"/>
    </xf>
    <xf numFmtId="0" fontId="8" fillId="3" borderId="3" xfId="0" applyFont="1" applyFill="1" applyBorder="1" applyAlignment="1">
      <alignment horizontal="center"/>
    </xf>
    <xf numFmtId="0" fontId="8" fillId="3" borderId="4" xfId="0" applyFont="1" applyFill="1" applyBorder="1" applyAlignment="1">
      <alignment horizontal="center"/>
    </xf>
    <xf numFmtId="0" fontId="16" fillId="2" borderId="0" xfId="0" applyFont="1" applyFill="1" applyAlignment="1">
      <alignment horizontal="center" vertical="center" wrapText="1"/>
    </xf>
    <xf numFmtId="0" fontId="2" fillId="0" borderId="44" xfId="0" applyFont="1" applyBorder="1" applyAlignment="1">
      <alignment horizontal="center" vertical="center"/>
    </xf>
    <xf numFmtId="0" fontId="2" fillId="0" borderId="17" xfId="0" applyFont="1" applyBorder="1" applyAlignment="1">
      <alignment horizontal="center" vertical="center"/>
    </xf>
    <xf numFmtId="0" fontId="3" fillId="0" borderId="46" xfId="0" applyFont="1" applyBorder="1" applyAlignment="1">
      <alignment horizontal="right" vertical="center" textRotation="90" wrapText="1"/>
    </xf>
    <xf numFmtId="0" fontId="3" fillId="0" borderId="35" xfId="0" applyFont="1" applyBorder="1" applyAlignment="1">
      <alignment horizontal="right" vertical="center" textRotation="90" wrapText="1"/>
    </xf>
    <xf numFmtId="0" fontId="3" fillId="0" borderId="37" xfId="0" applyFont="1" applyBorder="1" applyAlignment="1">
      <alignment horizontal="right" vertical="center" textRotation="90" wrapText="1"/>
    </xf>
    <xf numFmtId="0" fontId="3" fillId="0" borderId="46" xfId="0" applyFont="1" applyBorder="1" applyAlignment="1">
      <alignment horizontal="center"/>
    </xf>
    <xf numFmtId="0" fontId="3" fillId="0" borderId="50" xfId="0" applyFont="1" applyBorder="1" applyAlignment="1">
      <alignment horizontal="center"/>
    </xf>
    <xf numFmtId="0" fontId="3" fillId="0" borderId="51" xfId="0" applyFont="1" applyBorder="1" applyAlignment="1">
      <alignment horizontal="center"/>
    </xf>
    <xf numFmtId="0" fontId="20" fillId="0" borderId="19" xfId="0" applyFont="1" applyBorder="1" applyAlignment="1">
      <alignment horizontal="right" vertical="center"/>
    </xf>
    <xf numFmtId="0" fontId="20" fillId="0" borderId="20" xfId="0" applyFont="1" applyBorder="1" applyAlignment="1">
      <alignment horizontal="right" vertical="center"/>
    </xf>
    <xf numFmtId="9" fontId="10" fillId="20" borderId="21" xfId="2" applyFont="1" applyFill="1" applyBorder="1" applyAlignment="1">
      <alignment horizontal="center" vertical="center"/>
    </xf>
    <xf numFmtId="9" fontId="10" fillId="20" borderId="22" xfId="2" applyFont="1" applyFill="1" applyBorder="1" applyAlignment="1">
      <alignment horizontal="center" vertical="center"/>
    </xf>
    <xf numFmtId="0" fontId="21" fillId="0" borderId="41" xfId="0" applyFont="1" applyBorder="1" applyAlignment="1">
      <alignment horizontal="right" vertical="center" textRotation="90" wrapText="1"/>
    </xf>
    <xf numFmtId="0" fontId="21" fillId="0" borderId="42" xfId="0" applyFont="1" applyBorder="1" applyAlignment="1">
      <alignment horizontal="right" vertical="center" textRotation="90" wrapText="1"/>
    </xf>
    <xf numFmtId="0" fontId="21" fillId="0" borderId="43" xfId="0" applyFont="1" applyBorder="1" applyAlignment="1">
      <alignment horizontal="right" vertical="center" textRotation="90" wrapText="1"/>
    </xf>
  </cellXfs>
  <cellStyles count="4">
    <cellStyle name="60% - Accent6" xfId="3" builtinId="52"/>
    <cellStyle name="Currency" xfId="1" builtinId="4"/>
    <cellStyle name="Normal" xfId="0" builtinId="0"/>
    <cellStyle name="Percent" xfId="2" builtinId="5"/>
  </cellStyles>
  <dxfs count="8">
    <dxf>
      <fill>
        <patternFill patternType="solid">
          <fgColor rgb="FF595959"/>
          <bgColor rgb="FF000000"/>
        </patternFill>
      </fill>
    </dxf>
    <dxf>
      <fill>
        <patternFill patternType="solid">
          <fgColor rgb="FFD9D9D9"/>
          <bgColor rgb="FF000000"/>
        </patternFill>
      </fill>
    </dxf>
    <dxf>
      <fill>
        <patternFill patternType="solid">
          <fgColor rgb="FF7030A0"/>
          <bgColor rgb="FF000000"/>
        </patternFill>
      </fill>
    </dxf>
    <dxf>
      <fill>
        <patternFill patternType="solid">
          <fgColor rgb="FF9BC2E6"/>
          <bgColor rgb="FF000000"/>
        </patternFill>
      </fill>
    </dxf>
    <dxf>
      <fill>
        <patternFill patternType="solid">
          <fgColor rgb="FF70AD47"/>
          <bgColor rgb="FF000000"/>
        </patternFill>
      </fill>
    </dxf>
    <dxf>
      <fill>
        <patternFill patternType="solid">
          <fgColor rgb="FFFFC000"/>
          <bgColor rgb="FF000000"/>
        </patternFill>
      </fill>
    </dxf>
    <dxf>
      <fill>
        <patternFill patternType="solid">
          <fgColor rgb="FFC65911"/>
          <bgColor rgb="FF000000"/>
        </patternFill>
      </fill>
    </dxf>
    <dxf>
      <fill>
        <patternFill patternType="solid">
          <fgColor rgb="FFC00000"/>
          <bgColor rgb="FF000000"/>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19050</xdr:colOff>
      <xdr:row>27</xdr:row>
      <xdr:rowOff>228601</xdr:rowOff>
    </xdr:from>
    <xdr:ext cx="5810250" cy="6457950"/>
    <xdr:sp macro="" textlink="">
      <xdr:nvSpPr>
        <xdr:cNvPr id="5" name="TextBox 4">
          <a:extLst>
            <a:ext uri="{FF2B5EF4-FFF2-40B4-BE49-F238E27FC236}">
              <a16:creationId xmlns:a16="http://schemas.microsoft.com/office/drawing/2014/main" id="{124E98A4-47B4-45EE-BB1D-BC2A1F9B0D00}"/>
            </a:ext>
          </a:extLst>
        </xdr:cNvPr>
        <xdr:cNvSpPr txBox="1"/>
      </xdr:nvSpPr>
      <xdr:spPr>
        <a:xfrm>
          <a:off x="19050" y="5429251"/>
          <a:ext cx="5810250" cy="6457950"/>
        </a:xfrm>
        <a:prstGeom prst="rect">
          <a:avLst/>
        </a:prstGeom>
        <a:solidFill>
          <a:schemeClr val="bg1"/>
        </a:solidFill>
        <a:ln w="2540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buFont typeface="Arial" panose="020B0604020202020204" pitchFamily="34" charset="0"/>
            <a:buChar char="•"/>
          </a:pPr>
          <a:endParaRPr lang="en-US" sz="1200" b="0" i="0">
            <a:solidFill>
              <a:srgbClr val="000000"/>
            </a:solidFill>
            <a:effectLst/>
            <a:latin typeface="Radley-Amp"/>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57150</xdr:colOff>
      <xdr:row>29</xdr:row>
      <xdr:rowOff>57151</xdr:rowOff>
    </xdr:from>
    <xdr:ext cx="5689600" cy="3435349"/>
    <xdr:sp macro="" textlink="">
      <xdr:nvSpPr>
        <xdr:cNvPr id="5" name="TextBox 4">
          <a:extLst>
            <a:ext uri="{FF2B5EF4-FFF2-40B4-BE49-F238E27FC236}">
              <a16:creationId xmlns:a16="http://schemas.microsoft.com/office/drawing/2014/main" id="{B882C983-F7AE-4F8A-8A03-A190C30A926C}"/>
            </a:ext>
          </a:extLst>
        </xdr:cNvPr>
        <xdr:cNvSpPr txBox="1"/>
      </xdr:nvSpPr>
      <xdr:spPr>
        <a:xfrm>
          <a:off x="57150" y="6248401"/>
          <a:ext cx="5689600" cy="3435349"/>
        </a:xfrm>
        <a:prstGeom prst="rect">
          <a:avLst/>
        </a:prstGeom>
        <a:solidFill>
          <a:schemeClr val="bg1"/>
        </a:solidFill>
        <a:ln w="25400">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l" defTabSz="914400" eaLnBrk="1" fontAlgn="base" latinLnBrk="0" hangingPunct="1">
            <a:lnSpc>
              <a:spcPct val="100000"/>
            </a:lnSpc>
            <a:spcBef>
              <a:spcPts val="0"/>
            </a:spcBef>
            <a:spcAft>
              <a:spcPts val="0"/>
            </a:spcAft>
            <a:buClrTx/>
            <a:buSzTx/>
            <a:buFont typeface="+mj-lt"/>
            <a:buAutoNum type="arabicPeriod"/>
            <a:tabLst/>
            <a:defRPr/>
          </a:pPr>
          <a:endParaRPr kumimoji="0" lang="en-US" sz="1200" b="0" i="0" u="none" strike="noStrike" kern="0" cap="none" spc="0" normalizeH="0" baseline="0" noProof="0">
            <a:ln>
              <a:noFill/>
            </a:ln>
            <a:solidFill>
              <a:srgbClr val="1C1C1C"/>
            </a:solidFill>
            <a:effectLst/>
            <a:uLnTx/>
            <a:uFillTx/>
            <a:latin typeface="inherit"/>
            <a:ea typeface="+mn-ea"/>
            <a:cs typeface="+mn-cs"/>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pageSetUpPr fitToPage="1"/>
  </sheetPr>
  <dimension ref="A1:I28"/>
  <sheetViews>
    <sheetView tabSelected="1" zoomScaleNormal="100" workbookViewId="0">
      <selection activeCell="D6" sqref="D6"/>
    </sheetView>
  </sheetViews>
  <sheetFormatPr defaultColWidth="9.140625" defaultRowHeight="16.5" x14ac:dyDescent="0.3"/>
  <cols>
    <col min="1" max="1" width="45.85546875" style="2" customWidth="1"/>
    <col min="2" max="2" width="11.85546875" style="10" bestFit="1" customWidth="1"/>
    <col min="3" max="3" width="10.7109375" style="2" customWidth="1"/>
    <col min="4" max="4" width="19" style="2" customWidth="1"/>
    <col min="5" max="8" width="9.140625" style="2"/>
    <col min="9" max="9" width="9.85546875" style="2" bestFit="1" customWidth="1"/>
    <col min="10" max="16384" width="9.140625" style="2"/>
  </cols>
  <sheetData>
    <row r="1" spans="1:6" ht="28.5" thickBot="1" x14ac:dyDescent="0.35">
      <c r="A1" s="153" t="s">
        <v>1182</v>
      </c>
      <c r="B1" s="153"/>
      <c r="C1" s="153"/>
      <c r="D1" s="153"/>
    </row>
    <row r="2" spans="1:6" ht="16.5" customHeight="1" thickBot="1" x14ac:dyDescent="0.35">
      <c r="A2" s="3" t="s">
        <v>0</v>
      </c>
      <c r="B2" s="50">
        <v>1</v>
      </c>
      <c r="C2" s="5" t="s">
        <v>1</v>
      </c>
    </row>
    <row r="3" spans="1:6" ht="16.5" customHeight="1" x14ac:dyDescent="0.3">
      <c r="A3" s="3"/>
      <c r="B3" s="6"/>
      <c r="C3" s="4"/>
    </row>
    <row r="4" spans="1:6" ht="18" x14ac:dyDescent="0.3">
      <c r="A4" s="43" t="s">
        <v>2</v>
      </c>
      <c r="B4" s="43" t="s">
        <v>3</v>
      </c>
      <c r="C4" s="44" t="s">
        <v>4</v>
      </c>
      <c r="D4" s="43" t="s">
        <v>5</v>
      </c>
    </row>
    <row r="5" spans="1:6" ht="7.5" customHeight="1" x14ac:dyDescent="0.3">
      <c r="A5" s="149"/>
      <c r="B5" s="150"/>
      <c r="C5" s="150"/>
      <c r="D5" s="151"/>
    </row>
    <row r="6" spans="1:6" ht="15" customHeight="1" x14ac:dyDescent="0.3">
      <c r="A6" s="42"/>
      <c r="B6" s="48"/>
      <c r="C6" s="45"/>
      <c r="D6" s="52"/>
    </row>
    <row r="7" spans="1:6" ht="15" customHeight="1" x14ac:dyDescent="0.3">
      <c r="A7" s="40"/>
      <c r="B7" s="49"/>
      <c r="C7" s="46"/>
      <c r="D7" s="53"/>
      <c r="E7" s="47"/>
    </row>
    <row r="8" spans="1:6" ht="15" customHeight="1" x14ac:dyDescent="0.3">
      <c r="A8" s="42"/>
      <c r="B8" s="48"/>
      <c r="C8" s="45"/>
      <c r="D8" s="52"/>
      <c r="E8" s="47"/>
    </row>
    <row r="9" spans="1:6" ht="15" customHeight="1" x14ac:dyDescent="0.3">
      <c r="A9" s="40"/>
      <c r="B9" s="49"/>
      <c r="C9" s="46"/>
      <c r="D9" s="53"/>
    </row>
    <row r="10" spans="1:6" ht="15" customHeight="1" x14ac:dyDescent="0.3">
      <c r="A10" s="42"/>
      <c r="B10" s="48"/>
      <c r="C10" s="45"/>
      <c r="D10" s="52"/>
    </row>
    <row r="11" spans="1:6" ht="15" customHeight="1" x14ac:dyDescent="0.3">
      <c r="A11" s="40"/>
      <c r="B11" s="49"/>
      <c r="C11" s="46"/>
      <c r="D11" s="53"/>
      <c r="F11" s="70"/>
    </row>
    <row r="12" spans="1:6" ht="15" customHeight="1" x14ac:dyDescent="0.3">
      <c r="A12" s="42"/>
      <c r="B12" s="48"/>
      <c r="C12" s="45"/>
      <c r="D12" s="52"/>
    </row>
    <row r="13" spans="1:6" ht="15" customHeight="1" x14ac:dyDescent="0.3">
      <c r="A13" s="40"/>
      <c r="B13" s="49"/>
      <c r="C13" s="46"/>
      <c r="D13" s="53"/>
    </row>
    <row r="14" spans="1:6" ht="15" customHeight="1" x14ac:dyDescent="0.3">
      <c r="A14" s="42"/>
      <c r="B14" s="48"/>
      <c r="C14" s="45"/>
      <c r="D14" s="52"/>
    </row>
    <row r="15" spans="1:6" ht="15" customHeight="1" x14ac:dyDescent="0.3">
      <c r="A15" s="40"/>
      <c r="B15" s="54"/>
      <c r="C15" s="46"/>
      <c r="D15" s="53"/>
    </row>
    <row r="16" spans="1:6" ht="15" customHeight="1" x14ac:dyDescent="0.3">
      <c r="A16" s="42"/>
      <c r="B16" s="126"/>
      <c r="C16" s="55"/>
      <c r="D16" s="52"/>
    </row>
    <row r="17" spans="1:9" ht="15" customHeight="1" x14ac:dyDescent="0.3">
      <c r="A17" s="40"/>
      <c r="B17" s="54"/>
      <c r="C17" s="56"/>
      <c r="D17" s="53"/>
    </row>
    <row r="18" spans="1:9" ht="15" customHeight="1" x14ac:dyDescent="0.3">
      <c r="A18" s="42"/>
      <c r="B18" s="126"/>
      <c r="C18" s="55"/>
      <c r="D18" s="52"/>
      <c r="I18" s="69"/>
    </row>
    <row r="19" spans="1:9" ht="15" customHeight="1" x14ac:dyDescent="0.3">
      <c r="A19" s="40"/>
      <c r="B19" s="54"/>
      <c r="C19" s="56"/>
      <c r="D19" s="53"/>
    </row>
    <row r="20" spans="1:9" ht="15" customHeight="1" x14ac:dyDescent="0.3">
      <c r="A20" s="42"/>
      <c r="B20" s="126"/>
      <c r="C20" s="55"/>
      <c r="D20" s="52"/>
    </row>
    <row r="21" spans="1:9" ht="15" customHeight="1" x14ac:dyDescent="0.3">
      <c r="A21" s="40"/>
      <c r="B21" s="54"/>
      <c r="C21" s="56"/>
      <c r="D21" s="53"/>
    </row>
    <row r="22" spans="1:9" ht="15" customHeight="1" x14ac:dyDescent="0.3">
      <c r="A22" s="42"/>
      <c r="B22" s="126"/>
      <c r="C22" s="55"/>
      <c r="D22" s="52"/>
    </row>
    <row r="23" spans="1:9" ht="15" customHeight="1" x14ac:dyDescent="0.3">
      <c r="A23" s="40"/>
      <c r="B23" s="54"/>
      <c r="C23" s="56"/>
      <c r="D23" s="53"/>
    </row>
    <row r="24" spans="1:9" ht="15" customHeight="1" x14ac:dyDescent="0.3">
      <c r="A24" s="42"/>
      <c r="B24" s="126"/>
      <c r="C24" s="55"/>
      <c r="D24" s="52"/>
    </row>
    <row r="25" spans="1:9" ht="15" customHeight="1" x14ac:dyDescent="0.3">
      <c r="A25" s="40"/>
      <c r="B25" s="54"/>
      <c r="C25" s="56"/>
      <c r="D25" s="53"/>
    </row>
    <row r="26" spans="1:9" ht="15" customHeight="1" x14ac:dyDescent="0.3">
      <c r="A26" s="42"/>
      <c r="B26" s="126"/>
      <c r="C26" s="55"/>
      <c r="D26" s="52"/>
    </row>
    <row r="27" spans="1:9" ht="7.5" customHeight="1" x14ac:dyDescent="0.3">
      <c r="A27" s="152"/>
      <c r="B27" s="152"/>
      <c r="C27" s="152"/>
      <c r="D27" s="152"/>
    </row>
    <row r="28" spans="1:9" ht="18.75" x14ac:dyDescent="0.3">
      <c r="A28" s="154" t="s">
        <v>7</v>
      </c>
      <c r="B28" s="154"/>
      <c r="C28" s="154"/>
      <c r="D28" s="154"/>
    </row>
  </sheetData>
  <mergeCells count="4">
    <mergeCell ref="A5:D5"/>
    <mergeCell ref="A27:D27"/>
    <mergeCell ref="A1:D1"/>
    <mergeCell ref="A28:D28"/>
  </mergeCells>
  <dataValidations count="1">
    <dataValidation type="list" allowBlank="1" showInputMessage="1" showErrorMessage="1" sqref="C3" xr:uid="{00000000-0002-0000-0000-000000000000}">
      <formula1>Unit_Size</formula1>
    </dataValidation>
  </dataValidations>
  <pageMargins left="0.25" right="0.25" top="0.75" bottom="0.75" header="0.3" footer="0.3"/>
  <pageSetup scale="73" orientation="portrait" verticalDpi="599"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2000000}">
          <x14:formula1>
            <xm:f>'Unit Sizes'!$A$1:$A$15</xm:f>
          </x14:formula1>
          <xm:sqref>C2 C6:C26</xm:sqref>
        </x14:dataValidation>
        <x14:dataValidation type="list" allowBlank="1" showInputMessage="1" showErrorMessage="1" xr:uid="{00000000-0002-0000-0000-000003000000}">
          <x14:formula1>
            <xm:f>'Unit Sizes'!$A$17:$A$37</xm:f>
          </x14:formula1>
          <xm:sqref>D6:D26</xm:sqref>
        </x14:dataValidation>
        <x14:dataValidation type="list" allowBlank="1" showInputMessage="1" showErrorMessage="1" xr:uid="{C25F7C82-2BDB-437A-9032-2B7079E33399}">
          <x14:formula1>
            <xm:f>'Ingredient List'!$D$2:$D$606</xm:f>
          </x14:formula1>
          <xm:sqref>A6:A26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A1:E48"/>
  <sheetViews>
    <sheetView showZeros="0" zoomScaleNormal="100" zoomScaleSheetLayoutView="100" workbookViewId="0">
      <selection activeCell="B5" sqref="B5"/>
    </sheetView>
  </sheetViews>
  <sheetFormatPr defaultColWidth="9.140625" defaultRowHeight="16.5" x14ac:dyDescent="0.3"/>
  <cols>
    <col min="1" max="1" width="45.85546875" style="2" customWidth="1"/>
    <col min="2" max="2" width="10.7109375" style="10" customWidth="1"/>
    <col min="3" max="3" width="10.7109375" style="2" customWidth="1"/>
    <col min="4" max="4" width="19" style="2" customWidth="1"/>
    <col min="5" max="16384" width="9.140625" style="2"/>
  </cols>
  <sheetData>
    <row r="1" spans="1:5" ht="58.5" customHeight="1" thickTop="1" thickBot="1" x14ac:dyDescent="0.35">
      <c r="A1" s="155" t="s">
        <v>8</v>
      </c>
      <c r="B1" s="156"/>
      <c r="C1" s="156"/>
      <c r="D1" s="157"/>
    </row>
    <row r="2" spans="1:5" ht="29.25" thickTop="1" thickBot="1" x14ac:dyDescent="0.35">
      <c r="A2" s="159" t="str">
        <f>Recipe!A1</f>
        <v>(Recipe Name Here)</v>
      </c>
      <c r="B2" s="159"/>
      <c r="C2" s="159"/>
      <c r="D2" s="159"/>
    </row>
    <row r="3" spans="1:5" ht="16.5" customHeight="1" thickBot="1" x14ac:dyDescent="0.35">
      <c r="A3" s="3" t="s">
        <v>9</v>
      </c>
      <c r="B3" s="138">
        <v>1</v>
      </c>
      <c r="C3" s="139" t="s">
        <v>1</v>
      </c>
      <c r="D3" s="8"/>
    </row>
    <row r="4" spans="1:5" ht="16.5" hidden="1" customHeight="1" thickBot="1" x14ac:dyDescent="0.35">
      <c r="A4" s="3" t="s">
        <v>1202</v>
      </c>
      <c r="B4" s="137">
        <f>Recipe!B2*'Conversion Table'!L28</f>
        <v>1</v>
      </c>
      <c r="C4" s="63" t="str">
        <f>Recipe!C2</f>
        <v>servings</v>
      </c>
      <c r="D4" s="8"/>
    </row>
    <row r="5" spans="1:5" ht="18" x14ac:dyDescent="0.3">
      <c r="A5" s="65" t="s">
        <v>2</v>
      </c>
      <c r="B5" s="65" t="s">
        <v>3</v>
      </c>
      <c r="C5" s="65" t="s">
        <v>4</v>
      </c>
      <c r="D5" s="65" t="s">
        <v>5</v>
      </c>
    </row>
    <row r="6" spans="1:5" ht="7.5" customHeight="1" x14ac:dyDescent="0.3">
      <c r="A6" s="152"/>
      <c r="B6" s="152"/>
      <c r="C6" s="152"/>
      <c r="D6" s="152"/>
    </row>
    <row r="7" spans="1:5" ht="15" customHeight="1" x14ac:dyDescent="0.3">
      <c r="A7" s="74">
        <f>Recipe!A6</f>
        <v>0</v>
      </c>
      <c r="B7" s="66">
        <f>IFERROR(Recipe!B6*'Conversion Table'!$L$25*'Conversion Table'!E24,0)</f>
        <v>0</v>
      </c>
      <c r="C7" s="60"/>
      <c r="D7" s="74"/>
    </row>
    <row r="8" spans="1:5" ht="15" customHeight="1" x14ac:dyDescent="0.3">
      <c r="A8" s="75">
        <f>Recipe!A7</f>
        <v>0</v>
      </c>
      <c r="B8" s="67">
        <f>IFERROR(Recipe!B7*'Conversion Table'!$L$25*'Conversion Table'!E25,0)</f>
        <v>0</v>
      </c>
      <c r="C8" s="61">
        <f>Recipe!C7</f>
        <v>0</v>
      </c>
      <c r="D8" s="75">
        <f>Recipe!D7</f>
        <v>0</v>
      </c>
      <c r="E8" s="47"/>
    </row>
    <row r="9" spans="1:5" ht="15" customHeight="1" x14ac:dyDescent="0.3">
      <c r="A9" s="74">
        <f>Recipe!A8</f>
        <v>0</v>
      </c>
      <c r="B9" s="66">
        <f>IFERROR(Recipe!B8*'Conversion Table'!$L$25*'Conversion Table'!E26,0)</f>
        <v>0</v>
      </c>
      <c r="C9" s="60">
        <f>Recipe!C8</f>
        <v>0</v>
      </c>
      <c r="D9" s="74">
        <f>Recipe!D8</f>
        <v>0</v>
      </c>
      <c r="E9" s="47"/>
    </row>
    <row r="10" spans="1:5" ht="15" customHeight="1" x14ac:dyDescent="0.3">
      <c r="A10" s="75">
        <f>Recipe!A9</f>
        <v>0</v>
      </c>
      <c r="B10" s="67">
        <f>IFERROR(Recipe!B9*'Conversion Table'!$L$25*'Conversion Table'!E27,0)</f>
        <v>0</v>
      </c>
      <c r="C10" s="61">
        <f>Recipe!C9</f>
        <v>0</v>
      </c>
      <c r="D10" s="75">
        <f>Recipe!D9</f>
        <v>0</v>
      </c>
    </row>
    <row r="11" spans="1:5" ht="15" customHeight="1" x14ac:dyDescent="0.3">
      <c r="A11" s="74">
        <f>Recipe!A10</f>
        <v>0</v>
      </c>
      <c r="B11" s="66">
        <f>IFERROR(Recipe!B10*'Conversion Table'!$L$25*'Conversion Table'!E28,0)</f>
        <v>0</v>
      </c>
      <c r="C11" s="60">
        <f>Recipe!C10</f>
        <v>0</v>
      </c>
      <c r="D11" s="74">
        <f>Recipe!D10</f>
        <v>0</v>
      </c>
    </row>
    <row r="12" spans="1:5" ht="15" customHeight="1" x14ac:dyDescent="0.3">
      <c r="A12" s="75">
        <f>Recipe!A11</f>
        <v>0</v>
      </c>
      <c r="B12" s="67">
        <f>IFERROR(Recipe!B11*'Conversion Table'!$L$25*'Conversion Table'!E29,0)</f>
        <v>0</v>
      </c>
      <c r="C12" s="61">
        <f>Recipe!C11</f>
        <v>0</v>
      </c>
      <c r="D12" s="75">
        <f>Recipe!D11</f>
        <v>0</v>
      </c>
    </row>
    <row r="13" spans="1:5" ht="15" customHeight="1" x14ac:dyDescent="0.3">
      <c r="A13" s="74">
        <f>Recipe!A12</f>
        <v>0</v>
      </c>
      <c r="B13" s="66">
        <f>IFERROR(Recipe!B12*'Conversion Table'!$L$25*'Conversion Table'!E30,0)</f>
        <v>0</v>
      </c>
      <c r="C13" s="60">
        <f>Recipe!C12</f>
        <v>0</v>
      </c>
      <c r="D13" s="74">
        <f>Recipe!D12</f>
        <v>0</v>
      </c>
    </row>
    <row r="14" spans="1:5" ht="15" customHeight="1" x14ac:dyDescent="0.3">
      <c r="A14" s="75">
        <f>Recipe!A13</f>
        <v>0</v>
      </c>
      <c r="B14" s="67">
        <f>IFERROR(Recipe!B13*'Conversion Table'!$L$25*'Conversion Table'!E31,0)</f>
        <v>0</v>
      </c>
      <c r="C14" s="61">
        <f>Recipe!C13</f>
        <v>0</v>
      </c>
      <c r="D14" s="75">
        <f>Recipe!D13</f>
        <v>0</v>
      </c>
    </row>
    <row r="15" spans="1:5" ht="15" customHeight="1" x14ac:dyDescent="0.3">
      <c r="A15" s="74">
        <f>Recipe!A14</f>
        <v>0</v>
      </c>
      <c r="B15" s="66">
        <f>IFERROR(Recipe!B14*'Conversion Table'!$L$25*'Conversion Table'!E32,0)</f>
        <v>0</v>
      </c>
      <c r="C15" s="60">
        <f>Recipe!C14</f>
        <v>0</v>
      </c>
      <c r="D15" s="74">
        <f>Recipe!D14</f>
        <v>0</v>
      </c>
    </row>
    <row r="16" spans="1:5" ht="15" customHeight="1" x14ac:dyDescent="0.3">
      <c r="A16" s="75">
        <f>Recipe!A15</f>
        <v>0</v>
      </c>
      <c r="B16" s="67">
        <f>IFERROR(Recipe!B15*'Conversion Table'!$L$25*'Conversion Table'!E33,0)</f>
        <v>0</v>
      </c>
      <c r="C16" s="61">
        <f>Recipe!C15</f>
        <v>0</v>
      </c>
      <c r="D16" s="75">
        <f>Recipe!D15</f>
        <v>0</v>
      </c>
    </row>
    <row r="17" spans="1:4" ht="15" customHeight="1" x14ac:dyDescent="0.3">
      <c r="A17" s="74">
        <f>Recipe!A16</f>
        <v>0</v>
      </c>
      <c r="B17" s="66">
        <f>IFERROR(Recipe!B16*'Conversion Table'!$L$25*'Conversion Table'!E34,0)</f>
        <v>0</v>
      </c>
      <c r="C17" s="60">
        <f>Recipe!C16</f>
        <v>0</v>
      </c>
      <c r="D17" s="74">
        <f>Recipe!D16</f>
        <v>0</v>
      </c>
    </row>
    <row r="18" spans="1:4" ht="15" customHeight="1" x14ac:dyDescent="0.3">
      <c r="A18" s="75">
        <f>Recipe!A17</f>
        <v>0</v>
      </c>
      <c r="B18" s="67">
        <f>IFERROR(Recipe!B17*'Conversion Table'!$L$25*'Conversion Table'!E35,0)</f>
        <v>0</v>
      </c>
      <c r="C18" s="61">
        <f>Recipe!C17</f>
        <v>0</v>
      </c>
      <c r="D18" s="75">
        <f>Recipe!D17</f>
        <v>0</v>
      </c>
    </row>
    <row r="19" spans="1:4" ht="15" customHeight="1" x14ac:dyDescent="0.3">
      <c r="A19" s="74">
        <f>Recipe!A18</f>
        <v>0</v>
      </c>
      <c r="B19" s="66">
        <f>IFERROR(Recipe!B18*'Conversion Table'!$L$25*'Conversion Table'!E36,0)</f>
        <v>0</v>
      </c>
      <c r="C19" s="60">
        <f>Recipe!C18</f>
        <v>0</v>
      </c>
      <c r="D19" s="74">
        <f>Recipe!D18</f>
        <v>0</v>
      </c>
    </row>
    <row r="20" spans="1:4" ht="15" customHeight="1" x14ac:dyDescent="0.3">
      <c r="A20" s="75">
        <f>Recipe!A19</f>
        <v>0</v>
      </c>
      <c r="B20" s="67">
        <f>IFERROR(Recipe!B19*'Conversion Table'!$L$25*'Conversion Table'!E37,0)</f>
        <v>0</v>
      </c>
      <c r="C20" s="61">
        <f>Recipe!C19</f>
        <v>0</v>
      </c>
      <c r="D20" s="75">
        <f>Recipe!D19</f>
        <v>0</v>
      </c>
    </row>
    <row r="21" spans="1:4" ht="15" customHeight="1" x14ac:dyDescent="0.3">
      <c r="A21" s="74">
        <f>Recipe!A20</f>
        <v>0</v>
      </c>
      <c r="B21" s="66">
        <f>IFERROR(Recipe!B20*'Conversion Table'!$L$25*'Conversion Table'!E38,0)</f>
        <v>0</v>
      </c>
      <c r="C21" s="60">
        <f>Recipe!C20</f>
        <v>0</v>
      </c>
      <c r="D21" s="74">
        <f>Recipe!D20</f>
        <v>0</v>
      </c>
    </row>
    <row r="22" spans="1:4" ht="15" customHeight="1" x14ac:dyDescent="0.3">
      <c r="A22" s="75">
        <f>Recipe!A21</f>
        <v>0</v>
      </c>
      <c r="B22" s="67">
        <f>IFERROR(Recipe!B21*'Conversion Table'!$L$25*'Conversion Table'!E39,0)</f>
        <v>0</v>
      </c>
      <c r="C22" s="61">
        <f>Recipe!C21</f>
        <v>0</v>
      </c>
      <c r="D22" s="75">
        <f>Recipe!D21</f>
        <v>0</v>
      </c>
    </row>
    <row r="23" spans="1:4" ht="15" customHeight="1" x14ac:dyDescent="0.3">
      <c r="A23" s="74">
        <f>Recipe!A22</f>
        <v>0</v>
      </c>
      <c r="B23" s="66">
        <f>IFERROR(Recipe!B22*'Conversion Table'!$L$25*'Conversion Table'!E40,0)</f>
        <v>0</v>
      </c>
      <c r="C23" s="60">
        <f>Recipe!C22</f>
        <v>0</v>
      </c>
      <c r="D23" s="74">
        <f>Recipe!D22</f>
        <v>0</v>
      </c>
    </row>
    <row r="24" spans="1:4" ht="15" customHeight="1" x14ac:dyDescent="0.3">
      <c r="A24" s="75">
        <f>Recipe!A23</f>
        <v>0</v>
      </c>
      <c r="B24" s="67">
        <f>IFERROR(Recipe!B23*'Conversion Table'!$L$25*'Conversion Table'!E41,0)</f>
        <v>0</v>
      </c>
      <c r="C24" s="61">
        <f>Recipe!C23</f>
        <v>0</v>
      </c>
      <c r="D24" s="75">
        <f>Recipe!D23</f>
        <v>0</v>
      </c>
    </row>
    <row r="25" spans="1:4" ht="15" customHeight="1" x14ac:dyDescent="0.3">
      <c r="A25" s="74">
        <f>Recipe!A24</f>
        <v>0</v>
      </c>
      <c r="B25" s="66">
        <f>IFERROR(Recipe!B24*'Conversion Table'!$L$25*'Conversion Table'!E42,0)</f>
        <v>0</v>
      </c>
      <c r="C25" s="60">
        <f>Recipe!C24</f>
        <v>0</v>
      </c>
      <c r="D25" s="74">
        <f>Recipe!D24</f>
        <v>0</v>
      </c>
    </row>
    <row r="26" spans="1:4" ht="15" customHeight="1" x14ac:dyDescent="0.3">
      <c r="A26" s="75">
        <f>Recipe!A25</f>
        <v>0</v>
      </c>
      <c r="B26" s="67">
        <f>IFERROR(Recipe!B25*'Conversion Table'!$L$25*'Conversion Table'!E43,0)</f>
        <v>0</v>
      </c>
      <c r="C26" s="61">
        <f>Recipe!C25</f>
        <v>0</v>
      </c>
      <c r="D26" s="75">
        <f>Recipe!D25</f>
        <v>0</v>
      </c>
    </row>
    <row r="27" spans="1:4" ht="15" customHeight="1" x14ac:dyDescent="0.3">
      <c r="A27" s="74">
        <f>Recipe!A26</f>
        <v>0</v>
      </c>
      <c r="B27" s="66">
        <f>IFERROR(Recipe!B26*'Conversion Table'!$L$25*'Conversion Table'!E44,0)</f>
        <v>0</v>
      </c>
      <c r="C27" s="60">
        <f>Recipe!C26</f>
        <v>0</v>
      </c>
      <c r="D27" s="74">
        <f>Recipe!D26</f>
        <v>0</v>
      </c>
    </row>
    <row r="28" spans="1:4" ht="7.5" customHeight="1" x14ac:dyDescent="0.3">
      <c r="A28" s="149"/>
      <c r="B28" s="150"/>
      <c r="C28" s="150"/>
      <c r="D28" s="151"/>
    </row>
    <row r="29" spans="1:4" ht="19.5" thickBot="1" x14ac:dyDescent="0.35">
      <c r="A29" s="160" t="s">
        <v>7</v>
      </c>
      <c r="B29" s="161"/>
      <c r="C29" s="161"/>
      <c r="D29" s="162"/>
    </row>
    <row r="30" spans="1:4" ht="15" customHeight="1" x14ac:dyDescent="0.3">
      <c r="A30" s="158"/>
      <c r="B30" s="158"/>
      <c r="C30" s="158"/>
      <c r="D30" s="158"/>
    </row>
    <row r="31" spans="1:4" ht="15" customHeight="1" x14ac:dyDescent="0.3">
      <c r="A31" s="158"/>
      <c r="B31" s="158"/>
      <c r="C31" s="158"/>
      <c r="D31" s="158"/>
    </row>
    <row r="32" spans="1:4" ht="15" customHeight="1" x14ac:dyDescent="0.3">
      <c r="A32" s="158"/>
      <c r="B32" s="158"/>
      <c r="C32" s="158"/>
      <c r="D32" s="158"/>
    </row>
    <row r="33" spans="1:4" ht="15" customHeight="1" x14ac:dyDescent="0.3">
      <c r="A33" s="158"/>
      <c r="B33" s="158"/>
      <c r="C33" s="158"/>
      <c r="D33" s="158"/>
    </row>
    <row r="34" spans="1:4" ht="15" customHeight="1" x14ac:dyDescent="0.3">
      <c r="A34" s="158"/>
      <c r="B34" s="158"/>
      <c r="C34" s="158"/>
      <c r="D34" s="158"/>
    </row>
    <row r="35" spans="1:4" ht="15" customHeight="1" x14ac:dyDescent="0.3">
      <c r="A35" s="158"/>
      <c r="B35" s="158"/>
      <c r="C35" s="158"/>
      <c r="D35" s="158"/>
    </row>
    <row r="36" spans="1:4" ht="15" customHeight="1" x14ac:dyDescent="0.3">
      <c r="A36" s="158"/>
      <c r="B36" s="158"/>
      <c r="C36" s="158"/>
      <c r="D36" s="158"/>
    </row>
    <row r="37" spans="1:4" ht="15" customHeight="1" x14ac:dyDescent="0.3">
      <c r="A37" s="158"/>
      <c r="B37" s="158"/>
      <c r="C37" s="158"/>
      <c r="D37" s="158"/>
    </row>
    <row r="38" spans="1:4" ht="15" customHeight="1" x14ac:dyDescent="0.3">
      <c r="A38" s="158"/>
      <c r="B38" s="158"/>
      <c r="C38" s="158"/>
      <c r="D38" s="158"/>
    </row>
    <row r="39" spans="1:4" ht="15" customHeight="1" x14ac:dyDescent="0.3">
      <c r="A39" s="158"/>
      <c r="B39" s="158"/>
      <c r="C39" s="158"/>
      <c r="D39" s="158"/>
    </row>
    <row r="40" spans="1:4" ht="15" customHeight="1" x14ac:dyDescent="0.3">
      <c r="A40" s="158"/>
      <c r="B40" s="158"/>
      <c r="C40" s="158"/>
      <c r="D40" s="158"/>
    </row>
    <row r="41" spans="1:4" ht="15" customHeight="1" x14ac:dyDescent="0.3">
      <c r="A41" s="158"/>
      <c r="B41" s="158"/>
      <c r="C41" s="158"/>
      <c r="D41" s="158"/>
    </row>
    <row r="42" spans="1:4" ht="15" customHeight="1" x14ac:dyDescent="0.3">
      <c r="A42" s="158"/>
      <c r="B42" s="158"/>
      <c r="C42" s="158"/>
      <c r="D42" s="158"/>
    </row>
    <row r="43" spans="1:4" ht="16.5" customHeight="1" x14ac:dyDescent="0.3">
      <c r="A43" s="158"/>
      <c r="B43" s="158"/>
      <c r="C43" s="158"/>
      <c r="D43" s="158"/>
    </row>
    <row r="44" spans="1:4" ht="16.5" customHeight="1" x14ac:dyDescent="0.3">
      <c r="A44" s="158"/>
      <c r="B44" s="158"/>
      <c r="C44" s="158"/>
      <c r="D44" s="158"/>
    </row>
    <row r="45" spans="1:4" ht="16.5" customHeight="1" x14ac:dyDescent="0.3">
      <c r="A45" s="158"/>
      <c r="B45" s="158"/>
      <c r="C45" s="158"/>
      <c r="D45" s="158"/>
    </row>
    <row r="46" spans="1:4" ht="16.5" customHeight="1" x14ac:dyDescent="0.3">
      <c r="A46" s="158"/>
      <c r="B46" s="158"/>
      <c r="C46" s="158"/>
      <c r="D46" s="158"/>
    </row>
    <row r="47" spans="1:4" ht="16.5" customHeight="1" x14ac:dyDescent="0.3">
      <c r="A47" s="158"/>
      <c r="B47" s="158"/>
      <c r="C47" s="158"/>
      <c r="D47" s="158"/>
    </row>
    <row r="48" spans="1:4" ht="16.5" customHeight="1" x14ac:dyDescent="0.3">
      <c r="A48" s="158"/>
      <c r="B48" s="158"/>
      <c r="C48" s="158"/>
      <c r="D48" s="158"/>
    </row>
  </sheetData>
  <sheetProtection selectLockedCells="1"/>
  <mergeCells count="6">
    <mergeCell ref="A1:D1"/>
    <mergeCell ref="A30:D48"/>
    <mergeCell ref="A6:D6"/>
    <mergeCell ref="A28:D28"/>
    <mergeCell ref="A2:D2"/>
    <mergeCell ref="A29:D29"/>
  </mergeCells>
  <dataValidations count="1">
    <dataValidation type="list" allowBlank="1" showInputMessage="1" sqref="A7:A27" xr:uid="{00000000-0002-0000-0100-000000000000}">
      <formula1>ingredient_list1</formula1>
    </dataValidation>
  </dataValidations>
  <pageMargins left="1" right="1" top="1" bottom="1" header="0.5" footer="0.5"/>
  <pageSetup scale="90" orientation="portrait"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1000000}">
          <x14:formula1>
            <xm:f>'Unit Sizes'!$A$3:$A$15</xm:f>
          </x14:formula1>
          <xm:sqref>C7:C27</xm:sqref>
        </x14:dataValidation>
        <x14:dataValidation type="list" allowBlank="1" showInputMessage="1" showErrorMessage="1" xr:uid="{00000000-0002-0000-0100-000002000000}">
          <x14:formula1>
            <xm:f>'Unit Sizes'!$A$17:$A$37</xm:f>
          </x14:formula1>
          <xm:sqref>D7:D27</xm:sqref>
        </x14:dataValidation>
        <x14:dataValidation type="list" allowBlank="1" showInputMessage="1" showErrorMessage="1" xr:uid="{00000000-0002-0000-0100-000003000000}">
          <x14:formula1>
            <xm:f>'Unit Sizes'!$A$1:$A$15</xm:f>
          </x14:formula1>
          <xm:sqref>C3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theme="0"/>
  </sheetPr>
  <dimension ref="A1:O48"/>
  <sheetViews>
    <sheetView showZeros="0" zoomScaleNormal="100" workbookViewId="0">
      <selection activeCell="F32" sqref="F32"/>
    </sheetView>
  </sheetViews>
  <sheetFormatPr defaultColWidth="8.85546875" defaultRowHeight="16.5" x14ac:dyDescent="0.3"/>
  <cols>
    <col min="1" max="1" width="47.42578125" style="2" customWidth="1"/>
    <col min="2" max="3" width="11.42578125" style="2" customWidth="1"/>
    <col min="4" max="4" width="12.140625" style="2" customWidth="1"/>
    <col min="5" max="5" width="13.85546875" style="2" bestFit="1" customWidth="1"/>
    <col min="6" max="6" width="4.85546875" style="2" customWidth="1"/>
    <col min="7" max="7" width="11.85546875" style="2" bestFit="1" customWidth="1"/>
    <col min="8" max="8" width="8.85546875" style="2" bestFit="1" customWidth="1"/>
    <col min="9" max="16384" width="8.85546875" style="2"/>
  </cols>
  <sheetData>
    <row r="1" spans="1:8" ht="23.25" x14ac:dyDescent="0.3">
      <c r="A1" s="163" t="s">
        <v>10</v>
      </c>
      <c r="B1" s="163"/>
      <c r="C1" s="163"/>
      <c r="D1" s="163"/>
      <c r="E1" s="163"/>
      <c r="F1" s="90"/>
    </row>
    <row r="2" spans="1:8" x14ac:dyDescent="0.3">
      <c r="A2" s="8"/>
      <c r="B2" s="8"/>
      <c r="C2" s="8"/>
      <c r="D2" s="8"/>
      <c r="E2" s="8"/>
      <c r="F2" s="8"/>
    </row>
    <row r="3" spans="1:8" ht="18.75" thickBot="1" x14ac:dyDescent="0.35">
      <c r="A3" s="3" t="s">
        <v>11</v>
      </c>
      <c r="B3" s="180" t="str">
        <f>Recipe!$A$1</f>
        <v>(Recipe Name Here)</v>
      </c>
      <c r="C3" s="180"/>
      <c r="D3" s="181"/>
      <c r="E3" s="181"/>
      <c r="F3" s="91"/>
    </row>
    <row r="4" spans="1:8" ht="18.75" thickBot="1" x14ac:dyDescent="0.35">
      <c r="A4" s="3" t="s">
        <v>12</v>
      </c>
      <c r="B4" s="63">
        <f>Recipe!B2</f>
        <v>1</v>
      </c>
      <c r="C4" s="41" t="str">
        <f>Recipe!C2</f>
        <v>servings</v>
      </c>
      <c r="D4" s="8"/>
      <c r="E4" s="8"/>
      <c r="F4" s="8"/>
    </row>
    <row r="5" spans="1:8" ht="17.25" thickBot="1" x14ac:dyDescent="0.35">
      <c r="A5" s="8"/>
      <c r="B5" s="8"/>
      <c r="C5" s="8"/>
      <c r="D5" s="8"/>
      <c r="E5" s="8"/>
      <c r="F5" s="8"/>
    </row>
    <row r="6" spans="1:8" ht="36.75" thickBot="1" x14ac:dyDescent="0.35">
      <c r="A6" s="105" t="s">
        <v>2</v>
      </c>
      <c r="B6" s="106" t="s">
        <v>3</v>
      </c>
      <c r="C6" s="106" t="s">
        <v>13</v>
      </c>
      <c r="D6" s="107" t="s">
        <v>14</v>
      </c>
      <c r="E6" s="108" t="s">
        <v>15</v>
      </c>
      <c r="F6" s="99"/>
      <c r="G6" s="119" t="s">
        <v>1161</v>
      </c>
      <c r="H6" s="120" t="s">
        <v>1162</v>
      </c>
    </row>
    <row r="7" spans="1:8" ht="7.5" customHeight="1" thickBot="1" x14ac:dyDescent="0.35">
      <c r="A7" s="166"/>
      <c r="B7" s="167"/>
      <c r="C7" s="167"/>
      <c r="D7" s="167"/>
      <c r="E7" s="168"/>
      <c r="F7" s="8"/>
      <c r="G7" s="166"/>
      <c r="H7" s="168"/>
    </row>
    <row r="8" spans="1:8" ht="15" customHeight="1" x14ac:dyDescent="0.3">
      <c r="A8" s="112">
        <f>Recipe!A6</f>
        <v>0</v>
      </c>
      <c r="B8" s="125">
        <f>Recipe!B6</f>
        <v>0</v>
      </c>
      <c r="C8" s="78">
        <f>Recipe!C6</f>
        <v>0</v>
      </c>
      <c r="D8" s="59">
        <f ca="1">IF(B8=0,0,OFFSET('Ingredient List'!$F$1,MATCH(A8,'Ingredient List'!$D$2:$D$9997,0),MATCH('Recipe Costing'!C8,'Ingredient List'!$G$1:$T$1,0),1,1))</f>
        <v>0</v>
      </c>
      <c r="E8" s="113">
        <f t="shared" ref="E8:E20" si="0">IF(B8=0,0,B8*D8)</f>
        <v>0</v>
      </c>
      <c r="F8" s="100"/>
      <c r="G8" s="121">
        <f>IFERROR(INDEX('Ingredient List'!C2:D1996,MATCH('Recipe Costing'!A8,'Ingredient List'!D2:D1996,0),1),0)</f>
        <v>0</v>
      </c>
      <c r="H8" s="122">
        <f>IFERROR(E8/$E$30,0)</f>
        <v>0</v>
      </c>
    </row>
    <row r="9" spans="1:8" ht="15" customHeight="1" x14ac:dyDescent="0.3">
      <c r="A9" s="103">
        <f>Recipe!A7</f>
        <v>0</v>
      </c>
      <c r="B9" s="81">
        <f>Recipe!B7</f>
        <v>0</v>
      </c>
      <c r="C9" s="9">
        <f>Recipe!C7</f>
        <v>0</v>
      </c>
      <c r="D9" s="64">
        <f ca="1">IF(B9=0,0,OFFSET('Ingredient List'!$F$1,MATCH(A9,'Ingredient List'!$D$2:$D$9997,0),MATCH('Recipe Costing'!C9,'Ingredient List'!$G$1:$T$1,0),1,1))</f>
        <v>0</v>
      </c>
      <c r="E9" s="104">
        <f t="shared" si="0"/>
        <v>0</v>
      </c>
      <c r="F9" s="100"/>
      <c r="G9" s="97">
        <f>IFERROR(INDEX('Ingredient List'!C3:D1997,MATCH('Recipe Costing'!A9,'Ingredient List'!D3:D1997,0),1),0)</f>
        <v>0</v>
      </c>
      <c r="H9" s="98" t="str">
        <f t="shared" ref="H9:H28" si="1">IFERROR(E9/$E$30,"")</f>
        <v/>
      </c>
    </row>
    <row r="10" spans="1:8" ht="15" customHeight="1" x14ac:dyDescent="0.3">
      <c r="A10" s="101">
        <f>Recipe!A8</f>
        <v>0</v>
      </c>
      <c r="B10" s="77">
        <f>Recipe!B8</f>
        <v>0</v>
      </c>
      <c r="C10" s="78">
        <f>Recipe!C8</f>
        <v>0</v>
      </c>
      <c r="D10" s="59">
        <f ca="1">IF(B10=0,0,OFFSET('Ingredient List'!$F$1,MATCH(A10,'Ingredient List'!$D$2:$D$9997,0),MATCH('Recipe Costing'!C10,'Ingredient List'!$G$1:$T$1,0),1,1))</f>
        <v>0</v>
      </c>
      <c r="E10" s="102">
        <f t="shared" si="0"/>
        <v>0</v>
      </c>
      <c r="F10" s="100"/>
      <c r="G10" s="95">
        <f>IFERROR(INDEX('Ingredient List'!C4:D1998,MATCH('Recipe Costing'!A10,'Ingredient List'!D4:D1998,0),1),0)</f>
        <v>0</v>
      </c>
      <c r="H10" s="96" t="str">
        <f t="shared" si="1"/>
        <v/>
      </c>
    </row>
    <row r="11" spans="1:8" ht="15" customHeight="1" x14ac:dyDescent="0.3">
      <c r="A11" s="103">
        <f>Recipe!A9</f>
        <v>0</v>
      </c>
      <c r="B11" s="79">
        <f>Recipe!B9</f>
        <v>0</v>
      </c>
      <c r="C11" s="80">
        <f>Recipe!C9</f>
        <v>0</v>
      </c>
      <c r="D11" s="64">
        <f ca="1">IF(B11=0,0,OFFSET('Ingredient List'!$F$1,MATCH(A11,'Ingredient List'!$D$2:$D$9997,0),MATCH('Recipe Costing'!C11,'Ingredient List'!$G$1:$T$1,0),1,1))</f>
        <v>0</v>
      </c>
      <c r="E11" s="104">
        <f t="shared" si="0"/>
        <v>0</v>
      </c>
      <c r="F11" s="100"/>
      <c r="G11" s="97">
        <f>IFERROR(INDEX('Ingredient List'!C5:D1999,MATCH('Recipe Costing'!A11,'Ingredient List'!D5:D1999,0),1),0)</f>
        <v>0</v>
      </c>
      <c r="H11" s="98" t="str">
        <f t="shared" si="1"/>
        <v/>
      </c>
    </row>
    <row r="12" spans="1:8" ht="15" customHeight="1" x14ac:dyDescent="0.3">
      <c r="A12" s="101">
        <f>Recipe!A10</f>
        <v>0</v>
      </c>
      <c r="B12" s="77">
        <f>Recipe!B10</f>
        <v>0</v>
      </c>
      <c r="C12" s="78">
        <f>Recipe!C10</f>
        <v>0</v>
      </c>
      <c r="D12" s="59">
        <f ca="1">IF(B12=0,0,OFFSET('Ingredient List'!$F$1,MATCH(A12,'Ingredient List'!$D$2:$D$9997,0),MATCH('Recipe Costing'!C12,'Ingredient List'!$G$1:$T$1,0),1,1))</f>
        <v>0</v>
      </c>
      <c r="E12" s="102">
        <f t="shared" si="0"/>
        <v>0</v>
      </c>
      <c r="F12" s="100"/>
      <c r="G12" s="95">
        <f>IFERROR(INDEX('Ingredient List'!C6:D2000,MATCH('Recipe Costing'!A12,'Ingredient List'!D6:D2000,0),1),0)</f>
        <v>0</v>
      </c>
      <c r="H12" s="96" t="str">
        <f t="shared" si="1"/>
        <v/>
      </c>
    </row>
    <row r="13" spans="1:8" ht="15" customHeight="1" x14ac:dyDescent="0.3">
      <c r="A13" s="103">
        <f>Recipe!A11</f>
        <v>0</v>
      </c>
      <c r="B13" s="79">
        <f>Recipe!B11</f>
        <v>0</v>
      </c>
      <c r="C13" s="80">
        <f>Recipe!C11</f>
        <v>0</v>
      </c>
      <c r="D13" s="64">
        <f ca="1">IF(B13=0,0,OFFSET('Ingredient List'!$F$1,MATCH(A13,'Ingredient List'!$D$2:$D$9997,0),MATCH('Recipe Costing'!C13,'Ingredient List'!$G$1:$T$1,0),1,1))</f>
        <v>0</v>
      </c>
      <c r="E13" s="104">
        <f t="shared" si="0"/>
        <v>0</v>
      </c>
      <c r="F13" s="100"/>
      <c r="G13" s="97">
        <f>IFERROR(INDEX('Ingredient List'!C7:D2001,MATCH('Recipe Costing'!A13,'Ingredient List'!D7:D2001,0),1),0)</f>
        <v>0</v>
      </c>
      <c r="H13" s="98" t="str">
        <f t="shared" si="1"/>
        <v/>
      </c>
    </row>
    <row r="14" spans="1:8" ht="15" customHeight="1" x14ac:dyDescent="0.3">
      <c r="A14" s="101">
        <f>Recipe!A12</f>
        <v>0</v>
      </c>
      <c r="B14" s="77">
        <f>Recipe!B12</f>
        <v>0</v>
      </c>
      <c r="C14" s="78">
        <f>Recipe!C12</f>
        <v>0</v>
      </c>
      <c r="D14" s="59">
        <f ca="1">IF(B14=0,0,OFFSET('Ingredient List'!$F$1,MATCH(A14,'Ingredient List'!$D$2:$D$9997,0),MATCH('Recipe Costing'!C14,'Ingredient List'!$G$1:$T$1,0),1,1))</f>
        <v>0</v>
      </c>
      <c r="E14" s="102">
        <f t="shared" si="0"/>
        <v>0</v>
      </c>
      <c r="F14" s="100"/>
      <c r="G14" s="95">
        <f>IFERROR(INDEX('Ingredient List'!C8:D2002,MATCH('Recipe Costing'!A14,'Ingredient List'!D8:D2002,0),1),0)</f>
        <v>0</v>
      </c>
      <c r="H14" s="96" t="str">
        <f t="shared" si="1"/>
        <v/>
      </c>
    </row>
    <row r="15" spans="1:8" ht="15" customHeight="1" x14ac:dyDescent="0.3">
      <c r="A15" s="103">
        <f>Recipe!A13</f>
        <v>0</v>
      </c>
      <c r="B15" s="79">
        <f>Recipe!B13</f>
        <v>0</v>
      </c>
      <c r="C15" s="80">
        <f>Recipe!C13</f>
        <v>0</v>
      </c>
      <c r="D15" s="64">
        <f ca="1">IF(B15=0,0,OFFSET('Ingredient List'!$F$1,MATCH(A15,'Ingredient List'!$D$2:$D$9997,0),MATCH('Recipe Costing'!C15,'Ingredient List'!$G$1:$T$1,0),1,1))</f>
        <v>0</v>
      </c>
      <c r="E15" s="104">
        <f t="shared" si="0"/>
        <v>0</v>
      </c>
      <c r="F15" s="100"/>
      <c r="G15" s="97">
        <f>IFERROR(INDEX('Ingredient List'!C9:D2003,MATCH('Recipe Costing'!A15,'Ingredient List'!D9:D2003,0),1),0)</f>
        <v>0</v>
      </c>
      <c r="H15" s="98" t="str">
        <f t="shared" si="1"/>
        <v/>
      </c>
    </row>
    <row r="16" spans="1:8" ht="15" customHeight="1" x14ac:dyDescent="0.3">
      <c r="A16" s="101">
        <f>Recipe!A14</f>
        <v>0</v>
      </c>
      <c r="B16" s="77">
        <f>Recipe!B14</f>
        <v>0</v>
      </c>
      <c r="C16" s="78">
        <f>Recipe!C14</f>
        <v>0</v>
      </c>
      <c r="D16" s="59">
        <f ca="1">IF(B16=0,0,OFFSET('Ingredient List'!$F$1,MATCH(A16,'Ingredient List'!$D$2:$D$9997,0),MATCH('Recipe Costing'!C16,'Ingredient List'!$G$1:$T$1,0),1,1))</f>
        <v>0</v>
      </c>
      <c r="E16" s="102">
        <f t="shared" si="0"/>
        <v>0</v>
      </c>
      <c r="F16" s="100"/>
      <c r="G16" s="95">
        <f>IFERROR(INDEX('Ingredient List'!C10:D2004,MATCH('Recipe Costing'!A16,'Ingredient List'!D10:D2004,0),1),0)</f>
        <v>0</v>
      </c>
      <c r="H16" s="96" t="str">
        <f t="shared" si="1"/>
        <v/>
      </c>
    </row>
    <row r="17" spans="1:15" ht="15" customHeight="1" x14ac:dyDescent="0.3">
      <c r="A17" s="103">
        <f>Recipe!A15</f>
        <v>0</v>
      </c>
      <c r="B17" s="79">
        <f>Recipe!B15</f>
        <v>0</v>
      </c>
      <c r="C17" s="80">
        <f>Recipe!C15</f>
        <v>0</v>
      </c>
      <c r="D17" s="64">
        <f ca="1">IF(B17=0,0,OFFSET('Ingredient List'!$F$1,MATCH(A17,'Ingredient List'!$D$2:$D$9997,0),MATCH('Recipe Costing'!C17,'Ingredient List'!$G$1:$T$1,0),1,1))</f>
        <v>0</v>
      </c>
      <c r="E17" s="104">
        <f t="shared" si="0"/>
        <v>0</v>
      </c>
      <c r="F17" s="100"/>
      <c r="G17" s="97">
        <f>IFERROR(INDEX('Ingredient List'!C11:D2005,MATCH('Recipe Costing'!A17,'Ingredient List'!D11:D2005,0),1),0)</f>
        <v>0</v>
      </c>
      <c r="H17" s="98" t="str">
        <f t="shared" si="1"/>
        <v/>
      </c>
      <c r="I17" s="76"/>
      <c r="J17" s="76"/>
      <c r="K17" s="76"/>
      <c r="L17" s="76"/>
      <c r="M17" s="76"/>
      <c r="N17" s="76"/>
      <c r="O17" s="76"/>
    </row>
    <row r="18" spans="1:15" ht="15" customHeight="1" x14ac:dyDescent="0.3">
      <c r="A18" s="101">
        <f>Recipe!A16</f>
        <v>0</v>
      </c>
      <c r="B18" s="77">
        <f>Recipe!B16</f>
        <v>0</v>
      </c>
      <c r="C18" s="78">
        <f>Recipe!C16</f>
        <v>0</v>
      </c>
      <c r="D18" s="59">
        <f ca="1">IF(B18=0,0,OFFSET('Ingredient List'!$F$1,MATCH(A18,'Ingredient List'!$D$2:$D$9997,0),MATCH('Recipe Costing'!C18,'Ingredient List'!$G$1:$T$1,0),1,1))</f>
        <v>0</v>
      </c>
      <c r="E18" s="102">
        <f t="shared" si="0"/>
        <v>0</v>
      </c>
      <c r="F18" s="100"/>
      <c r="G18" s="95">
        <f>IFERROR(INDEX('Ingredient List'!C12:D2006,MATCH('Recipe Costing'!A18,'Ingredient List'!D12:D2006,0),1),0)</f>
        <v>0</v>
      </c>
      <c r="H18" s="96" t="str">
        <f t="shared" si="1"/>
        <v/>
      </c>
      <c r="I18" s="76"/>
      <c r="J18" s="76"/>
      <c r="K18" s="76"/>
      <c r="L18" s="76"/>
      <c r="M18" s="76"/>
      <c r="N18" s="76"/>
      <c r="O18" s="76"/>
    </row>
    <row r="19" spans="1:15" ht="15" customHeight="1" x14ac:dyDescent="0.3">
      <c r="A19" s="103">
        <f>Recipe!A17</f>
        <v>0</v>
      </c>
      <c r="B19" s="79">
        <f>Recipe!B17</f>
        <v>0</v>
      </c>
      <c r="C19" s="80">
        <f>Recipe!C17</f>
        <v>0</v>
      </c>
      <c r="D19" s="64">
        <f ca="1">IF(B19=0,0,OFFSET('Ingredient List'!$F$1,MATCH(A19,'Ingredient List'!$D$2:$D$9997,0),MATCH('Recipe Costing'!C19,'Ingredient List'!$G$1:$T$1,0),1,1))</f>
        <v>0</v>
      </c>
      <c r="E19" s="104">
        <f t="shared" si="0"/>
        <v>0</v>
      </c>
      <c r="F19" s="100"/>
      <c r="G19" s="97">
        <f>IFERROR(INDEX('Ingredient List'!C13:D2007,MATCH('Recipe Costing'!A19,'Ingredient List'!D13:D2007,0),1),0)</f>
        <v>0</v>
      </c>
      <c r="H19" s="98" t="str">
        <f t="shared" si="1"/>
        <v/>
      </c>
    </row>
    <row r="20" spans="1:15" ht="15" customHeight="1" x14ac:dyDescent="0.3">
      <c r="A20" s="101">
        <f>Recipe!A18</f>
        <v>0</v>
      </c>
      <c r="B20" s="77">
        <f>Recipe!B18</f>
        <v>0</v>
      </c>
      <c r="C20" s="78">
        <f>Recipe!C18</f>
        <v>0</v>
      </c>
      <c r="D20" s="59">
        <f ca="1">IF(B20=0,0,OFFSET('Ingredient List'!$F$1,MATCH(A20,'Ingredient List'!$D$2:$D$9997,0),MATCH('Recipe Costing'!C20,'Ingredient List'!$G$1:$T$1,0),1,1))</f>
        <v>0</v>
      </c>
      <c r="E20" s="102">
        <f t="shared" si="0"/>
        <v>0</v>
      </c>
      <c r="F20" s="100"/>
      <c r="G20" s="95">
        <f>IFERROR(INDEX('Ingredient List'!C14:D2008,MATCH('Recipe Costing'!A20,'Ingredient List'!D14:D2008,0),1),0)</f>
        <v>0</v>
      </c>
      <c r="H20" s="96" t="str">
        <f t="shared" si="1"/>
        <v/>
      </c>
    </row>
    <row r="21" spans="1:15" ht="15" customHeight="1" x14ac:dyDescent="0.3">
      <c r="A21" s="103">
        <f>Recipe!A19</f>
        <v>0</v>
      </c>
      <c r="B21" s="79">
        <f>Recipe!B19</f>
        <v>0</v>
      </c>
      <c r="C21" s="80">
        <f>Recipe!C19</f>
        <v>0</v>
      </c>
      <c r="D21" s="64">
        <f ca="1">IF(B21=0,0,OFFSET('Ingredient List'!$F$1,MATCH(A21,'Ingredient List'!$D$2:$D$9997,0),MATCH('Recipe Costing'!C21,'Ingredient List'!$G$1:$T$1,0),1,1))</f>
        <v>0</v>
      </c>
      <c r="E21" s="104">
        <f t="shared" ref="E21:E28" si="2">IF(B21=0,0,B21*D21)</f>
        <v>0</v>
      </c>
      <c r="F21" s="100"/>
      <c r="G21" s="97">
        <f>IFERROR(INDEX('Ingredient List'!C15:D2009,MATCH('Recipe Costing'!A21,'Ingredient List'!D15:D2009,0),1),0)</f>
        <v>0</v>
      </c>
      <c r="H21" s="98" t="str">
        <f t="shared" si="1"/>
        <v/>
      </c>
    </row>
    <row r="22" spans="1:15" ht="15" customHeight="1" x14ac:dyDescent="0.3">
      <c r="A22" s="101">
        <f>Recipe!A20</f>
        <v>0</v>
      </c>
      <c r="B22" s="77">
        <f>Recipe!B20</f>
        <v>0</v>
      </c>
      <c r="C22" s="78">
        <f>Recipe!C20</f>
        <v>0</v>
      </c>
      <c r="D22" s="59">
        <f ca="1">IF(B22=0,0,OFFSET('Ingredient List'!$F$1,MATCH(A22,'Ingredient List'!$D$2:$D$9997,0),MATCH('Recipe Costing'!C22,'Ingredient List'!$G$1:$T$1,0),1,1))</f>
        <v>0</v>
      </c>
      <c r="E22" s="102">
        <f t="shared" si="2"/>
        <v>0</v>
      </c>
      <c r="F22" s="100"/>
      <c r="G22" s="95">
        <f>IFERROR(INDEX('Ingredient List'!C16:D2010,MATCH('Recipe Costing'!A22,'Ingredient List'!D16:D2010,0),1),0)</f>
        <v>0</v>
      </c>
      <c r="H22" s="96" t="str">
        <f t="shared" si="1"/>
        <v/>
      </c>
    </row>
    <row r="23" spans="1:15" ht="15" customHeight="1" x14ac:dyDescent="0.3">
      <c r="A23" s="103">
        <f>Recipe!A21</f>
        <v>0</v>
      </c>
      <c r="B23" s="79">
        <f>Recipe!B21</f>
        <v>0</v>
      </c>
      <c r="C23" s="80">
        <f>Recipe!C21</f>
        <v>0</v>
      </c>
      <c r="D23" s="64">
        <f ca="1">IF(B23=0,0,OFFSET('Ingredient List'!$F$1,MATCH(A23,'Ingredient List'!$D$2:$D$9997,0),MATCH('Recipe Costing'!C23,'Ingredient List'!$G$1:$T$1,0),1,1))</f>
        <v>0</v>
      </c>
      <c r="E23" s="104">
        <f t="shared" si="2"/>
        <v>0</v>
      </c>
      <c r="F23" s="100"/>
      <c r="G23" s="97">
        <f>IFERROR(INDEX('Ingredient List'!C17:D2011,MATCH('Recipe Costing'!A23,'Ingredient List'!D17:D2011,0),1),0)</f>
        <v>0</v>
      </c>
      <c r="H23" s="98" t="str">
        <f t="shared" si="1"/>
        <v/>
      </c>
    </row>
    <row r="24" spans="1:15" ht="15" customHeight="1" x14ac:dyDescent="0.3">
      <c r="A24" s="101">
        <f>Recipe!A22</f>
        <v>0</v>
      </c>
      <c r="B24" s="77">
        <f>Recipe!B22</f>
        <v>0</v>
      </c>
      <c r="C24" s="78">
        <f>Recipe!C22</f>
        <v>0</v>
      </c>
      <c r="D24" s="59">
        <f ca="1">IF(B24=0,0,OFFSET('Ingredient List'!$F$1,MATCH(A24,'Ingredient List'!$D$2:$D$9997,0),MATCH('Recipe Costing'!C24,'Ingredient List'!$G$1:$T$1,0),1,1))</f>
        <v>0</v>
      </c>
      <c r="E24" s="102">
        <f t="shared" si="2"/>
        <v>0</v>
      </c>
      <c r="F24" s="100"/>
      <c r="G24" s="95">
        <f>IFERROR(INDEX('Ingredient List'!C18:D2012,MATCH('Recipe Costing'!A24,'Ingredient List'!D18:D2012,0),1),0)</f>
        <v>0</v>
      </c>
      <c r="H24" s="96" t="str">
        <f t="shared" si="1"/>
        <v/>
      </c>
    </row>
    <row r="25" spans="1:15" ht="15" customHeight="1" x14ac:dyDescent="0.3">
      <c r="A25" s="103">
        <f>Recipe!A23</f>
        <v>0</v>
      </c>
      <c r="B25" s="79">
        <f>Recipe!B23</f>
        <v>0</v>
      </c>
      <c r="C25" s="80">
        <f>Recipe!C23</f>
        <v>0</v>
      </c>
      <c r="D25" s="64">
        <f ca="1">IF(B25=0,0,OFFSET('Ingredient List'!$F$1,MATCH(A25,'Ingredient List'!$D$2:$D$9997,0),MATCH('Recipe Costing'!C25,'Ingredient List'!$G$1:$T$1,0),1,1))</f>
        <v>0</v>
      </c>
      <c r="E25" s="104">
        <f t="shared" si="2"/>
        <v>0</v>
      </c>
      <c r="F25" s="100"/>
      <c r="G25" s="97">
        <f>IFERROR(INDEX('Ingredient List'!C19:D2013,MATCH('Recipe Costing'!A25,'Ingredient List'!D19:D2013,0),1),0)</f>
        <v>0</v>
      </c>
      <c r="H25" s="98" t="str">
        <f t="shared" si="1"/>
        <v/>
      </c>
    </row>
    <row r="26" spans="1:15" ht="15" customHeight="1" x14ac:dyDescent="0.3">
      <c r="A26" s="101">
        <f>Recipe!A24</f>
        <v>0</v>
      </c>
      <c r="B26" s="77">
        <f>Recipe!B24</f>
        <v>0</v>
      </c>
      <c r="C26" s="78">
        <f>Recipe!C24</f>
        <v>0</v>
      </c>
      <c r="D26" s="59">
        <f ca="1">IF(B26=0,0,OFFSET('Ingredient List'!$F$1,MATCH(A26,'Ingredient List'!$D$2:$D$9997,0),MATCH('Recipe Costing'!C26,'Ingredient List'!$G$1:$T$1,0),1,1))</f>
        <v>0</v>
      </c>
      <c r="E26" s="102">
        <f t="shared" si="2"/>
        <v>0</v>
      </c>
      <c r="F26" s="100"/>
      <c r="G26" s="95">
        <f>IFERROR(INDEX('Ingredient List'!C20:D2014,MATCH('Recipe Costing'!A26,'Ingredient List'!D20:D2014,0),1),0)</f>
        <v>0</v>
      </c>
      <c r="H26" s="96" t="str">
        <f t="shared" si="1"/>
        <v/>
      </c>
    </row>
    <row r="27" spans="1:15" ht="15" customHeight="1" x14ac:dyDescent="0.3">
      <c r="A27" s="103">
        <f>Recipe!A25</f>
        <v>0</v>
      </c>
      <c r="B27" s="79">
        <f>Recipe!B25</f>
        <v>0</v>
      </c>
      <c r="C27" s="80">
        <f>Recipe!C25</f>
        <v>0</v>
      </c>
      <c r="D27" s="64">
        <f ca="1">IF(B27=0,0,OFFSET('Ingredient List'!$F$1,MATCH(A27,'Ingredient List'!$D$2:$D$9997,0),MATCH('Recipe Costing'!C27,'Ingredient List'!$G$1:$T$1,0),1,1))</f>
        <v>0</v>
      </c>
      <c r="E27" s="104">
        <f t="shared" si="2"/>
        <v>0</v>
      </c>
      <c r="F27" s="100"/>
      <c r="G27" s="97">
        <f>IFERROR(INDEX('Ingredient List'!C21:D2015,MATCH('Recipe Costing'!A27,'Ingredient List'!D21:D2015,0),1),0)</f>
        <v>0</v>
      </c>
      <c r="H27" s="98" t="str">
        <f t="shared" si="1"/>
        <v/>
      </c>
    </row>
    <row r="28" spans="1:15" ht="15" customHeight="1" thickBot="1" x14ac:dyDescent="0.35">
      <c r="A28" s="114">
        <f>Recipe!A26</f>
        <v>0</v>
      </c>
      <c r="B28" s="115">
        <f>Recipe!B26</f>
        <v>0</v>
      </c>
      <c r="C28" s="116">
        <f>Recipe!C26</f>
        <v>0</v>
      </c>
      <c r="D28" s="117">
        <f ca="1">IF(B28=0,0,OFFSET('Ingredient List'!$F$1,MATCH(A28,'Ingredient List'!$D$2:$D$9997,0),MATCH('Recipe Costing'!C28,'Ingredient List'!$G$1:$T$1,0),1,1))</f>
        <v>0</v>
      </c>
      <c r="E28" s="118">
        <f t="shared" si="2"/>
        <v>0</v>
      </c>
      <c r="F28" s="100"/>
      <c r="G28" s="123">
        <f>IFERROR(INDEX('Ingredient List'!C22:D2016,MATCH('Recipe Costing'!A28,'Ingredient List'!D22:D2016,0),1),0)</f>
        <v>0</v>
      </c>
      <c r="H28" s="124" t="str">
        <f t="shared" si="1"/>
        <v/>
      </c>
    </row>
    <row r="29" spans="1:15" ht="7.5" customHeight="1" thickBot="1" x14ac:dyDescent="0.35">
      <c r="A29" s="169"/>
      <c r="B29" s="170"/>
      <c r="C29" s="170"/>
      <c r="D29" s="170"/>
      <c r="E29" s="171"/>
      <c r="F29" s="8"/>
      <c r="G29" s="169"/>
      <c r="H29" s="171"/>
    </row>
    <row r="30" spans="1:15" ht="18" x14ac:dyDescent="0.3">
      <c r="A30" s="172" t="s">
        <v>16</v>
      </c>
      <c r="B30" s="173"/>
      <c r="C30" s="164" t="s">
        <v>17</v>
      </c>
      <c r="D30" s="165"/>
      <c r="E30" s="109">
        <f>SUM(E8:E28)</f>
        <v>0</v>
      </c>
      <c r="F30" s="92"/>
    </row>
    <row r="31" spans="1:15" ht="18" x14ac:dyDescent="0.3">
      <c r="A31" s="172"/>
      <c r="B31" s="173"/>
      <c r="C31" s="110"/>
      <c r="D31" s="73" t="s">
        <v>1198</v>
      </c>
      <c r="E31" s="111">
        <f>IF(E30=0,0,E30/B4)</f>
        <v>0</v>
      </c>
      <c r="F31" s="92"/>
    </row>
    <row r="32" spans="1:15" ht="18" x14ac:dyDescent="0.3">
      <c r="A32" s="172"/>
      <c r="B32" s="173"/>
      <c r="C32" s="176" t="s">
        <v>1200</v>
      </c>
      <c r="D32" s="177"/>
      <c r="E32" s="136">
        <f>E31/0.36</f>
        <v>0</v>
      </c>
      <c r="F32" s="93"/>
    </row>
    <row r="33" spans="1:6" ht="18.75" thickBot="1" x14ac:dyDescent="0.35">
      <c r="A33" s="174"/>
      <c r="B33" s="175"/>
      <c r="C33" s="178" t="s">
        <v>1201</v>
      </c>
      <c r="D33" s="179"/>
      <c r="E33" s="135">
        <f>IF(E32=0,0,E31/E32)</f>
        <v>0</v>
      </c>
      <c r="F33" s="94"/>
    </row>
    <row r="34" spans="1:6" ht="18" thickTop="1" thickBot="1" x14ac:dyDescent="0.35"/>
    <row r="35" spans="1:6" x14ac:dyDescent="0.3">
      <c r="A35" s="84" t="s">
        <v>51</v>
      </c>
      <c r="B35" s="86">
        <f>SUMIF($G$8:$G$28,"bakery",$H$8:$H$28)</f>
        <v>0</v>
      </c>
    </row>
    <row r="36" spans="1:6" x14ac:dyDescent="0.3">
      <c r="A36" s="82" t="s">
        <v>1163</v>
      </c>
      <c r="B36" s="87">
        <f>SUMIF($G$8:$G$28,"beverage",$H$8:$H$28)</f>
        <v>0</v>
      </c>
    </row>
    <row r="37" spans="1:6" x14ac:dyDescent="0.3">
      <c r="A37" s="85" t="s">
        <v>47</v>
      </c>
      <c r="B37" s="88">
        <f>SUMIF($G$8:$G$28,"dairy",$H$8:$H$28)</f>
        <v>0</v>
      </c>
    </row>
    <row r="38" spans="1:6" x14ac:dyDescent="0.3">
      <c r="A38" s="82" t="s">
        <v>1165</v>
      </c>
      <c r="B38" s="87">
        <f>SUMIF($G$8:$G$28,"f2f grocery",$H$8:$H$28)</f>
        <v>0</v>
      </c>
    </row>
    <row r="39" spans="1:6" x14ac:dyDescent="0.3">
      <c r="A39" s="85" t="s">
        <v>1160</v>
      </c>
      <c r="B39" s="88">
        <f>SUMIF($G$8:$G$28,"f2f bakery",$H$8:$H$28)</f>
        <v>0</v>
      </c>
    </row>
    <row r="40" spans="1:6" x14ac:dyDescent="0.3">
      <c r="A40" s="82" t="s">
        <v>1156</v>
      </c>
      <c r="B40" s="87">
        <f>SUMIF($G$8:$G$28,"f2f cheese",$H$8:$H$28)</f>
        <v>0</v>
      </c>
    </row>
    <row r="41" spans="1:6" x14ac:dyDescent="0.3">
      <c r="A41" s="85" t="s">
        <v>1157</v>
      </c>
      <c r="B41" s="88">
        <f>SUMIF($G$8:$G$28,"f2f fluid dairy",$H$8:$H$28)</f>
        <v>0</v>
      </c>
    </row>
    <row r="42" spans="1:6" x14ac:dyDescent="0.3">
      <c r="A42" s="82" t="s">
        <v>1164</v>
      </c>
      <c r="B42" s="87">
        <f>SUMIF($G$8:$G$28,"f2f locally crafted",$H$8:$H$28)</f>
        <v>0</v>
      </c>
    </row>
    <row r="43" spans="1:6" x14ac:dyDescent="0.3">
      <c r="A43" s="85" t="s">
        <v>1153</v>
      </c>
      <c r="B43" s="88">
        <f>SUMIF($G$8:$G$28," f2f meat",$H$8:$H$28)</f>
        <v>0</v>
      </c>
    </row>
    <row r="44" spans="1:6" x14ac:dyDescent="0.3">
      <c r="A44" s="82" t="s">
        <v>1158</v>
      </c>
      <c r="B44" s="87">
        <f>SUMIF($G$8:$G$28,"f2f produce",$H$8:$H$28)</f>
        <v>0</v>
      </c>
    </row>
    <row r="45" spans="1:6" x14ac:dyDescent="0.3">
      <c r="A45" s="85" t="s">
        <v>1154</v>
      </c>
      <c r="B45" s="88">
        <f>SUMIF($G$8:$G$28,"f2f seafood",$H$8:$H$28)</f>
        <v>0</v>
      </c>
    </row>
    <row r="46" spans="1:6" x14ac:dyDescent="0.3">
      <c r="A46" s="82" t="s">
        <v>44</v>
      </c>
      <c r="B46" s="87">
        <f>SUMIF($G$8:$G$28,"grocery",$H$8:$H$28)</f>
        <v>0</v>
      </c>
    </row>
    <row r="47" spans="1:6" x14ac:dyDescent="0.3">
      <c r="A47" s="85" t="s">
        <v>41</v>
      </c>
      <c r="B47" s="88">
        <f>SUMIF($G$8:$G$28,"meat",$H$8:$H$28)</f>
        <v>0</v>
      </c>
    </row>
    <row r="48" spans="1:6" ht="17.25" thickBot="1" x14ac:dyDescent="0.35">
      <c r="A48" s="83" t="s">
        <v>48</v>
      </c>
      <c r="B48" s="89">
        <f>SUMIF($G$8:$G$28,"produce",$H$8:$H$28)</f>
        <v>0</v>
      </c>
    </row>
  </sheetData>
  <sheetProtection sheet="1" objects="1" scenarios="1" selectLockedCells="1"/>
  <dataConsolidate link="1"/>
  <mergeCells count="10">
    <mergeCell ref="G7:H7"/>
    <mergeCell ref="G29:H29"/>
    <mergeCell ref="C32:D32"/>
    <mergeCell ref="C33:D33"/>
    <mergeCell ref="B3:E3"/>
    <mergeCell ref="A1:E1"/>
    <mergeCell ref="C30:D30"/>
    <mergeCell ref="A7:E7"/>
    <mergeCell ref="A29:E29"/>
    <mergeCell ref="A30:B33"/>
  </mergeCells>
  <dataValidations count="1">
    <dataValidation type="list" allowBlank="1" showInputMessage="1" sqref="A8:B28" xr:uid="{00000000-0002-0000-0200-000000000000}">
      <formula1>ingredient_list1</formula1>
    </dataValidation>
  </dataValidations>
  <pageMargins left="0.7" right="0.7" top="0.75" bottom="0.75" header="0.3" footer="0.3"/>
  <pageSetup scale="91" orientation="portrait" r:id="rId1"/>
  <colBreaks count="1" manualBreakCount="1">
    <brk id="6" max="1048575" man="1"/>
  </col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'Unit Sizes'!$A$1:$A$15</xm:f>
          </x14:formula1>
          <xm:sqref>C4</xm:sqref>
        </x14:dataValidation>
        <x14:dataValidation type="list" allowBlank="1" showInputMessage="1" xr:uid="{00000000-0002-0000-0200-000002000000}">
          <x14:formula1>
            <xm:f>'Unit Sizes'!$A$3:$A$15</xm:f>
          </x14:formula1>
          <xm:sqref>C8:C28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0" tint="-0.499984740745262"/>
    <pageSetUpPr fitToPage="1"/>
  </sheetPr>
  <dimension ref="B1:Y1996"/>
  <sheetViews>
    <sheetView topLeftCell="B1" workbookViewId="0">
      <pane ySplit="1" topLeftCell="A2" activePane="bottomLeft" state="frozen"/>
      <selection pane="bottomLeft" activeCell="B799" sqref="B799"/>
    </sheetView>
  </sheetViews>
  <sheetFormatPr defaultColWidth="8.85546875" defaultRowHeight="16.5" x14ac:dyDescent="0.3"/>
  <cols>
    <col min="1" max="1" width="1.7109375" style="2" customWidth="1"/>
    <col min="2" max="2" width="17.7109375" style="10" bestFit="1" customWidth="1"/>
    <col min="3" max="3" width="15.42578125" style="10" customWidth="1"/>
    <col min="4" max="4" width="45.85546875" style="2" bestFit="1" customWidth="1"/>
    <col min="5" max="5" width="11.42578125" style="10" customWidth="1"/>
    <col min="6" max="9" width="11.42578125" style="39" customWidth="1"/>
    <col min="10" max="10" width="11.28515625" style="39" customWidth="1"/>
    <col min="11" max="11" width="9.7109375" style="39" hidden="1" customWidth="1"/>
    <col min="12" max="20" width="11.42578125" style="2" customWidth="1"/>
    <col min="21" max="21" width="30.42578125" style="2" customWidth="1"/>
    <col min="22" max="23" width="8.85546875" style="2"/>
    <col min="24" max="25" width="11.42578125" style="2" customWidth="1"/>
    <col min="26" max="16384" width="8.85546875" style="2"/>
  </cols>
  <sheetData>
    <row r="1" spans="2:25" ht="33" x14ac:dyDescent="0.3">
      <c r="B1" s="11" t="s">
        <v>18</v>
      </c>
      <c r="C1" s="11" t="s">
        <v>1161</v>
      </c>
      <c r="D1" s="11" t="s">
        <v>19</v>
      </c>
      <c r="E1" s="12" t="s">
        <v>20</v>
      </c>
      <c r="F1" s="13" t="s">
        <v>21</v>
      </c>
      <c r="G1" s="13" t="s">
        <v>22</v>
      </c>
      <c r="H1" s="13" t="s">
        <v>23</v>
      </c>
      <c r="I1" s="13" t="s">
        <v>24</v>
      </c>
      <c r="J1" s="13" t="s">
        <v>25</v>
      </c>
      <c r="K1" s="13" t="s">
        <v>26</v>
      </c>
      <c r="L1" s="14" t="s">
        <v>27</v>
      </c>
      <c r="M1" s="14" t="s">
        <v>28</v>
      </c>
      <c r="N1" s="14" t="s">
        <v>29</v>
      </c>
      <c r="O1" s="14" t="s">
        <v>30</v>
      </c>
      <c r="P1" s="14" t="s">
        <v>31</v>
      </c>
      <c r="Q1" s="14" t="s">
        <v>32</v>
      </c>
      <c r="R1" s="14" t="s">
        <v>33</v>
      </c>
      <c r="S1" s="14" t="s">
        <v>34</v>
      </c>
      <c r="T1" s="14" t="s">
        <v>35</v>
      </c>
      <c r="U1" s="11" t="s">
        <v>5</v>
      </c>
    </row>
    <row r="2" spans="2:25" x14ac:dyDescent="0.3">
      <c r="B2" s="9" t="s">
        <v>36</v>
      </c>
      <c r="C2" s="9" t="s">
        <v>41</v>
      </c>
      <c r="D2" s="15" t="s">
        <v>37</v>
      </c>
      <c r="E2" s="68" t="s">
        <v>38</v>
      </c>
      <c r="F2" s="16">
        <v>7.25</v>
      </c>
      <c r="G2" s="16"/>
      <c r="H2" s="16"/>
      <c r="I2" s="16"/>
      <c r="J2" s="16"/>
      <c r="K2" s="16"/>
      <c r="L2" s="17">
        <f>F2</f>
        <v>7.25</v>
      </c>
      <c r="M2" s="17">
        <f t="shared" ref="M2:M40" si="0">L2/16</f>
        <v>0.453125</v>
      </c>
      <c r="N2" s="16">
        <f t="shared" ref="N2:N65" si="1">L2/453.592</f>
        <v>1.5983527046332387E-2</v>
      </c>
      <c r="O2" s="17">
        <f t="shared" ref="O2:O9" ca="1" si="2">P2*4</f>
        <v>0</v>
      </c>
      <c r="P2" s="18">
        <f t="shared" ref="P2:Q21" ca="1" si="3">O2/4</f>
        <v>0</v>
      </c>
      <c r="Q2" s="18">
        <f t="shared" ca="1" si="3"/>
        <v>0</v>
      </c>
      <c r="R2" s="18">
        <f t="shared" ref="R2:R33" ca="1" si="4">P2/32</f>
        <v>0</v>
      </c>
      <c r="S2" s="18">
        <f t="shared" ref="S2:S33" ca="1" si="5">R2/2</f>
        <v>0</v>
      </c>
      <c r="T2" s="18">
        <f t="shared" ref="T2:T33" ca="1" si="6">S2/3</f>
        <v>0</v>
      </c>
      <c r="U2" s="7"/>
      <c r="W2" s="185" t="s">
        <v>39</v>
      </c>
      <c r="X2" s="186"/>
      <c r="Y2" s="187"/>
    </row>
    <row r="3" spans="2:25" x14ac:dyDescent="0.3">
      <c r="B3" s="9" t="s">
        <v>36</v>
      </c>
      <c r="C3" s="9" t="s">
        <v>41</v>
      </c>
      <c r="D3" s="15" t="s">
        <v>40</v>
      </c>
      <c r="E3" s="68" t="s">
        <v>38</v>
      </c>
      <c r="F3" s="16">
        <v>8.15</v>
      </c>
      <c r="G3" s="16"/>
      <c r="H3" s="16"/>
      <c r="I3" s="16"/>
      <c r="J3" s="16"/>
      <c r="K3" s="16"/>
      <c r="L3" s="17">
        <f>F3</f>
        <v>8.15</v>
      </c>
      <c r="M3" s="17">
        <f t="shared" si="0"/>
        <v>0.50937500000000002</v>
      </c>
      <c r="N3" s="16">
        <f t="shared" si="1"/>
        <v>1.7967689024497788E-2</v>
      </c>
      <c r="O3" s="17">
        <f t="shared" ca="1" si="2"/>
        <v>0</v>
      </c>
      <c r="P3" s="18">
        <f t="shared" ca="1" si="3"/>
        <v>0</v>
      </c>
      <c r="Q3" s="18">
        <f t="shared" ca="1" si="3"/>
        <v>0</v>
      </c>
      <c r="R3" s="18">
        <f t="shared" ca="1" si="4"/>
        <v>0</v>
      </c>
      <c r="S3" s="18">
        <f t="shared" ca="1" si="5"/>
        <v>0</v>
      </c>
      <c r="T3" s="18">
        <f t="shared" ca="1" si="6"/>
        <v>0</v>
      </c>
      <c r="U3" s="7"/>
      <c r="W3" s="19"/>
      <c r="X3" s="183" t="s">
        <v>41</v>
      </c>
      <c r="Y3" s="184"/>
    </row>
    <row r="4" spans="2:25" x14ac:dyDescent="0.3">
      <c r="B4" s="68" t="s">
        <v>36</v>
      </c>
      <c r="C4" s="9" t="s">
        <v>41</v>
      </c>
      <c r="D4" s="15" t="s">
        <v>42</v>
      </c>
      <c r="E4" s="68" t="s">
        <v>43</v>
      </c>
      <c r="F4" s="16">
        <v>32.9</v>
      </c>
      <c r="G4" s="16"/>
      <c r="H4" s="16"/>
      <c r="I4" s="16"/>
      <c r="J4" s="16"/>
      <c r="K4" s="16"/>
      <c r="L4" s="17">
        <f>F4/7</f>
        <v>4.7</v>
      </c>
      <c r="M4" s="17">
        <f t="shared" si="0"/>
        <v>0.29375000000000001</v>
      </c>
      <c r="N4" s="16">
        <f t="shared" si="1"/>
        <v>1.0361734774863756E-2</v>
      </c>
      <c r="O4" s="17">
        <f t="shared" ca="1" si="2"/>
        <v>0</v>
      </c>
      <c r="P4" s="18">
        <f t="shared" ca="1" si="3"/>
        <v>0</v>
      </c>
      <c r="Q4" s="18">
        <f t="shared" ca="1" si="3"/>
        <v>0</v>
      </c>
      <c r="R4" s="18">
        <f t="shared" ca="1" si="4"/>
        <v>0</v>
      </c>
      <c r="S4" s="18">
        <f t="shared" ca="1" si="5"/>
        <v>0</v>
      </c>
      <c r="T4" s="18">
        <f t="shared" ca="1" si="6"/>
        <v>0</v>
      </c>
      <c r="U4" s="7"/>
      <c r="W4" s="20"/>
      <c r="X4" s="183" t="s">
        <v>44</v>
      </c>
      <c r="Y4" s="184"/>
    </row>
    <row r="5" spans="2:25" x14ac:dyDescent="0.3">
      <c r="B5" s="68" t="s">
        <v>36</v>
      </c>
      <c r="C5" s="9" t="s">
        <v>41</v>
      </c>
      <c r="D5" s="15" t="s">
        <v>45</v>
      </c>
      <c r="E5" s="68" t="s">
        <v>46</v>
      </c>
      <c r="F5" s="16">
        <f>L5*3</f>
        <v>29.160000000000004</v>
      </c>
      <c r="G5" s="16"/>
      <c r="H5" s="16"/>
      <c r="I5" s="16"/>
      <c r="J5" s="16"/>
      <c r="K5" s="16"/>
      <c r="L5" s="17">
        <v>9.7200000000000006</v>
      </c>
      <c r="M5" s="17">
        <f t="shared" si="0"/>
        <v>0.60750000000000004</v>
      </c>
      <c r="N5" s="16">
        <f t="shared" si="1"/>
        <v>2.1428949364186319E-2</v>
      </c>
      <c r="O5" s="17">
        <f t="shared" ca="1" si="2"/>
        <v>0</v>
      </c>
      <c r="P5" s="18">
        <f t="shared" ca="1" si="3"/>
        <v>0</v>
      </c>
      <c r="Q5" s="18">
        <f t="shared" ca="1" si="3"/>
        <v>0</v>
      </c>
      <c r="R5" s="18">
        <f t="shared" ca="1" si="4"/>
        <v>0</v>
      </c>
      <c r="S5" s="18">
        <f t="shared" ca="1" si="5"/>
        <v>0</v>
      </c>
      <c r="T5" s="18">
        <f t="shared" ca="1" si="6"/>
        <v>0</v>
      </c>
      <c r="U5" s="7"/>
      <c r="W5" s="21"/>
      <c r="X5" s="183" t="s">
        <v>47</v>
      </c>
      <c r="Y5" s="184"/>
    </row>
    <row r="6" spans="2:25" x14ac:dyDescent="0.3">
      <c r="B6" s="68" t="s">
        <v>36</v>
      </c>
      <c r="C6" s="9" t="s">
        <v>41</v>
      </c>
      <c r="D6" s="15" t="s">
        <v>6</v>
      </c>
      <c r="E6" s="68" t="s">
        <v>46</v>
      </c>
      <c r="F6" s="16">
        <f>L6*3</f>
        <v>29.160000000000004</v>
      </c>
      <c r="G6" s="16"/>
      <c r="H6" s="16"/>
      <c r="I6" s="16"/>
      <c r="J6" s="16"/>
      <c r="K6" s="16"/>
      <c r="L6" s="17">
        <v>9.7200000000000006</v>
      </c>
      <c r="M6" s="17">
        <f t="shared" si="0"/>
        <v>0.60750000000000004</v>
      </c>
      <c r="N6" s="16">
        <f t="shared" si="1"/>
        <v>2.1428949364186319E-2</v>
      </c>
      <c r="O6" s="17">
        <f t="shared" ca="1" si="2"/>
        <v>0</v>
      </c>
      <c r="P6" s="18">
        <f t="shared" ca="1" si="3"/>
        <v>0</v>
      </c>
      <c r="Q6" s="18">
        <f t="shared" ca="1" si="3"/>
        <v>0</v>
      </c>
      <c r="R6" s="18">
        <f t="shared" ca="1" si="4"/>
        <v>0</v>
      </c>
      <c r="S6" s="18">
        <f t="shared" ca="1" si="5"/>
        <v>0</v>
      </c>
      <c r="T6" s="18">
        <f t="shared" ca="1" si="6"/>
        <v>0</v>
      </c>
      <c r="U6" s="7"/>
      <c r="W6" s="22"/>
      <c r="X6" s="183" t="s">
        <v>48</v>
      </c>
      <c r="Y6" s="184"/>
    </row>
    <row r="7" spans="2:25" x14ac:dyDescent="0.3">
      <c r="B7" s="68" t="s">
        <v>49</v>
      </c>
      <c r="C7" s="68" t="s">
        <v>1153</v>
      </c>
      <c r="D7" s="15" t="s">
        <v>50</v>
      </c>
      <c r="E7" s="68" t="s">
        <v>38</v>
      </c>
      <c r="F7" s="16">
        <v>5.25</v>
      </c>
      <c r="G7" s="16"/>
      <c r="H7" s="16"/>
      <c r="I7" s="16"/>
      <c r="J7" s="16"/>
      <c r="K7" s="16"/>
      <c r="L7" s="17">
        <f>F7</f>
        <v>5.25</v>
      </c>
      <c r="M7" s="17">
        <f t="shared" si="0"/>
        <v>0.328125</v>
      </c>
      <c r="N7" s="16">
        <f t="shared" si="1"/>
        <v>1.1574278205964832E-2</v>
      </c>
      <c r="O7" s="17">
        <f t="shared" ca="1" si="2"/>
        <v>0</v>
      </c>
      <c r="P7" s="18">
        <f t="shared" ca="1" si="3"/>
        <v>0</v>
      </c>
      <c r="Q7" s="18">
        <f t="shared" ca="1" si="3"/>
        <v>0</v>
      </c>
      <c r="R7" s="18">
        <f t="shared" ca="1" si="4"/>
        <v>0</v>
      </c>
      <c r="S7" s="18">
        <f t="shared" ca="1" si="5"/>
        <v>0</v>
      </c>
      <c r="T7" s="18">
        <f t="shared" ca="1" si="6"/>
        <v>0</v>
      </c>
      <c r="U7" s="7"/>
      <c r="W7" s="23"/>
      <c r="X7" s="183" t="s">
        <v>51</v>
      </c>
      <c r="Y7" s="184"/>
    </row>
    <row r="8" spans="2:25" x14ac:dyDescent="0.3">
      <c r="B8" s="68" t="s">
        <v>49</v>
      </c>
      <c r="C8" s="68" t="s">
        <v>1153</v>
      </c>
      <c r="D8" s="15" t="s">
        <v>52</v>
      </c>
      <c r="E8" s="68" t="s">
        <v>38</v>
      </c>
      <c r="F8" s="16">
        <v>3.5</v>
      </c>
      <c r="G8" s="16"/>
      <c r="H8" s="16"/>
      <c r="I8" s="16"/>
      <c r="J8" s="16"/>
      <c r="K8" s="16"/>
      <c r="L8" s="17">
        <f>F8</f>
        <v>3.5</v>
      </c>
      <c r="M8" s="17">
        <f t="shared" si="0"/>
        <v>0.21875</v>
      </c>
      <c r="N8" s="16">
        <f t="shared" si="1"/>
        <v>7.7161854706432218E-3</v>
      </c>
      <c r="O8" s="17">
        <f t="shared" ca="1" si="2"/>
        <v>0</v>
      </c>
      <c r="P8" s="18">
        <f t="shared" ca="1" si="3"/>
        <v>0</v>
      </c>
      <c r="Q8" s="18">
        <f t="shared" ca="1" si="3"/>
        <v>0</v>
      </c>
      <c r="R8" s="18">
        <f t="shared" ca="1" si="4"/>
        <v>0</v>
      </c>
      <c r="S8" s="18">
        <f t="shared" ca="1" si="5"/>
        <v>0</v>
      </c>
      <c r="T8" s="18">
        <f t="shared" ca="1" si="6"/>
        <v>0</v>
      </c>
      <c r="U8" s="7"/>
      <c r="W8" s="24"/>
      <c r="X8" s="183" t="s">
        <v>53</v>
      </c>
      <c r="Y8" s="184"/>
    </row>
    <row r="9" spans="2:25" x14ac:dyDescent="0.3">
      <c r="B9" s="68" t="s">
        <v>49</v>
      </c>
      <c r="C9" s="68" t="s">
        <v>1153</v>
      </c>
      <c r="D9" s="15" t="s">
        <v>54</v>
      </c>
      <c r="E9" s="68" t="s">
        <v>55</v>
      </c>
      <c r="F9" s="16">
        <v>25</v>
      </c>
      <c r="G9" s="16"/>
      <c r="H9" s="16"/>
      <c r="I9" s="16"/>
      <c r="J9" s="16"/>
      <c r="K9" s="16"/>
      <c r="L9" s="17">
        <f>F9/5</f>
        <v>5</v>
      </c>
      <c r="M9" s="17">
        <f t="shared" si="0"/>
        <v>0.3125</v>
      </c>
      <c r="N9" s="16">
        <f t="shared" si="1"/>
        <v>1.1023122100918888E-2</v>
      </c>
      <c r="O9" s="17">
        <f t="shared" ca="1" si="2"/>
        <v>0</v>
      </c>
      <c r="P9" s="18">
        <f t="shared" ca="1" si="3"/>
        <v>0</v>
      </c>
      <c r="Q9" s="18">
        <f t="shared" ca="1" si="3"/>
        <v>0</v>
      </c>
      <c r="R9" s="18">
        <f t="shared" ca="1" si="4"/>
        <v>0</v>
      </c>
      <c r="S9" s="18">
        <f t="shared" ca="1" si="5"/>
        <v>0</v>
      </c>
      <c r="T9" s="18">
        <f t="shared" ca="1" si="6"/>
        <v>0</v>
      </c>
      <c r="U9" s="7"/>
      <c r="W9" s="25"/>
      <c r="X9" s="183" t="s">
        <v>56</v>
      </c>
      <c r="Y9" s="184"/>
    </row>
    <row r="10" spans="2:25" x14ac:dyDescent="0.3">
      <c r="B10" s="68" t="s">
        <v>49</v>
      </c>
      <c r="C10" s="68" t="s">
        <v>1153</v>
      </c>
      <c r="D10" s="15" t="s">
        <v>1147</v>
      </c>
      <c r="E10" s="68" t="s">
        <v>38</v>
      </c>
      <c r="F10" s="16">
        <v>5.99</v>
      </c>
      <c r="G10" s="16"/>
      <c r="H10" s="16"/>
      <c r="I10" s="16"/>
      <c r="J10" s="16"/>
      <c r="K10" s="16"/>
      <c r="L10" s="17">
        <f>F10</f>
        <v>5.99</v>
      </c>
      <c r="M10" s="17">
        <f t="shared" si="0"/>
        <v>0.37437500000000001</v>
      </c>
      <c r="N10" s="16">
        <f t="shared" si="1"/>
        <v>1.3205700276900828E-2</v>
      </c>
      <c r="O10" s="17">
        <f ca="1">R10*128</f>
        <v>0</v>
      </c>
      <c r="P10" s="18">
        <f t="shared" ca="1" si="3"/>
        <v>0</v>
      </c>
      <c r="Q10" s="18">
        <f t="shared" ca="1" si="3"/>
        <v>0</v>
      </c>
      <c r="R10" s="18">
        <f t="shared" ca="1" si="4"/>
        <v>0</v>
      </c>
      <c r="S10" s="18">
        <f t="shared" ca="1" si="5"/>
        <v>0</v>
      </c>
      <c r="T10" s="18">
        <f t="shared" ca="1" si="6"/>
        <v>0</v>
      </c>
      <c r="U10" s="7"/>
      <c r="W10" s="26"/>
      <c r="X10" s="182" t="s">
        <v>59</v>
      </c>
      <c r="Y10" s="182"/>
    </row>
    <row r="11" spans="2:25" x14ac:dyDescent="0.3">
      <c r="B11" s="68" t="s">
        <v>49</v>
      </c>
      <c r="C11" s="68" t="s">
        <v>1153</v>
      </c>
      <c r="D11" s="71" t="s">
        <v>1146</v>
      </c>
      <c r="E11" s="68" t="s">
        <v>1040</v>
      </c>
      <c r="F11" s="16">
        <f>L11*100</f>
        <v>275</v>
      </c>
      <c r="G11" s="16"/>
      <c r="H11" s="16"/>
      <c r="I11" s="16"/>
      <c r="J11" s="16">
        <f>F11</f>
        <v>275</v>
      </c>
      <c r="K11" s="16"/>
      <c r="L11" s="17">
        <f>2.75</f>
        <v>2.75</v>
      </c>
      <c r="M11" s="17">
        <f t="shared" si="0"/>
        <v>0.171875</v>
      </c>
      <c r="N11" s="16">
        <f t="shared" si="1"/>
        <v>6.0627171555053885E-3</v>
      </c>
      <c r="O11" s="17">
        <f ca="1">R11*128</f>
        <v>0</v>
      </c>
      <c r="P11" s="18">
        <f t="shared" ca="1" si="3"/>
        <v>0</v>
      </c>
      <c r="Q11" s="18">
        <f t="shared" ca="1" si="3"/>
        <v>0</v>
      </c>
      <c r="R11" s="18">
        <f t="shared" ca="1" si="4"/>
        <v>0</v>
      </c>
      <c r="S11" s="18">
        <f t="shared" ca="1" si="5"/>
        <v>0</v>
      </c>
      <c r="T11" s="18">
        <f t="shared" ca="1" si="6"/>
        <v>0</v>
      </c>
      <c r="U11" s="62" t="s">
        <v>1041</v>
      </c>
    </row>
    <row r="12" spans="2:25" x14ac:dyDescent="0.3">
      <c r="B12" s="68" t="s">
        <v>49</v>
      </c>
      <c r="C12" s="68" t="s">
        <v>1153</v>
      </c>
      <c r="D12" s="15" t="s">
        <v>57</v>
      </c>
      <c r="E12" s="68" t="s">
        <v>58</v>
      </c>
      <c r="F12" s="16">
        <v>25</v>
      </c>
      <c r="G12" s="16"/>
      <c r="H12" s="16"/>
      <c r="I12" s="16"/>
      <c r="J12" s="16"/>
      <c r="K12" s="16"/>
      <c r="L12" s="17">
        <f>F12/5</f>
        <v>5</v>
      </c>
      <c r="M12" s="17">
        <f t="shared" si="0"/>
        <v>0.3125</v>
      </c>
      <c r="N12" s="16">
        <f t="shared" si="1"/>
        <v>1.1023122100918888E-2</v>
      </c>
      <c r="O12" s="17">
        <f t="shared" ref="O12:O34" ca="1" si="7">P12*4</f>
        <v>0</v>
      </c>
      <c r="P12" s="18">
        <f t="shared" ca="1" si="3"/>
        <v>0</v>
      </c>
      <c r="Q12" s="18">
        <f t="shared" ca="1" si="3"/>
        <v>0</v>
      </c>
      <c r="R12" s="18">
        <f t="shared" ca="1" si="4"/>
        <v>0</v>
      </c>
      <c r="S12" s="18">
        <f t="shared" ca="1" si="5"/>
        <v>0</v>
      </c>
      <c r="T12" s="18">
        <f t="shared" ca="1" si="6"/>
        <v>0</v>
      </c>
      <c r="U12" s="7"/>
    </row>
    <row r="13" spans="2:25" x14ac:dyDescent="0.3">
      <c r="B13" s="68" t="s">
        <v>49</v>
      </c>
      <c r="C13" s="68" t="s">
        <v>1153</v>
      </c>
      <c r="D13" s="15" t="s">
        <v>60</v>
      </c>
      <c r="E13" s="68" t="s">
        <v>38</v>
      </c>
      <c r="F13" s="16">
        <v>5</v>
      </c>
      <c r="G13" s="16"/>
      <c r="H13" s="16"/>
      <c r="I13" s="16"/>
      <c r="J13" s="16"/>
      <c r="K13" s="16"/>
      <c r="L13" s="17">
        <f>F13</f>
        <v>5</v>
      </c>
      <c r="M13" s="17">
        <f t="shared" si="0"/>
        <v>0.3125</v>
      </c>
      <c r="N13" s="16">
        <f t="shared" si="1"/>
        <v>1.1023122100918888E-2</v>
      </c>
      <c r="O13" s="17">
        <f t="shared" ca="1" si="7"/>
        <v>0</v>
      </c>
      <c r="P13" s="18">
        <f t="shared" ca="1" si="3"/>
        <v>0</v>
      </c>
      <c r="Q13" s="18">
        <f t="shared" ca="1" si="3"/>
        <v>0</v>
      </c>
      <c r="R13" s="18">
        <f t="shared" ca="1" si="4"/>
        <v>0</v>
      </c>
      <c r="S13" s="18">
        <f t="shared" ca="1" si="5"/>
        <v>0</v>
      </c>
      <c r="T13" s="18">
        <f t="shared" ca="1" si="6"/>
        <v>0</v>
      </c>
      <c r="U13" s="7"/>
    </row>
    <row r="14" spans="2:25" x14ac:dyDescent="0.3">
      <c r="B14" s="68" t="s">
        <v>49</v>
      </c>
      <c r="C14" s="68" t="s">
        <v>1153</v>
      </c>
      <c r="D14" s="15" t="s">
        <v>61</v>
      </c>
      <c r="E14" s="68" t="s">
        <v>38</v>
      </c>
      <c r="F14" s="16">
        <v>5.25</v>
      </c>
      <c r="G14" s="16"/>
      <c r="H14" s="16"/>
      <c r="I14" s="16"/>
      <c r="J14" s="16"/>
      <c r="K14" s="16"/>
      <c r="L14" s="17">
        <f>F14</f>
        <v>5.25</v>
      </c>
      <c r="M14" s="17">
        <f t="shared" si="0"/>
        <v>0.328125</v>
      </c>
      <c r="N14" s="16">
        <f t="shared" si="1"/>
        <v>1.1574278205964832E-2</v>
      </c>
      <c r="O14" s="17">
        <f t="shared" ca="1" si="7"/>
        <v>0</v>
      </c>
      <c r="P14" s="18">
        <f t="shared" ca="1" si="3"/>
        <v>0</v>
      </c>
      <c r="Q14" s="18">
        <f t="shared" ca="1" si="3"/>
        <v>0</v>
      </c>
      <c r="R14" s="18">
        <f t="shared" ca="1" si="4"/>
        <v>0</v>
      </c>
      <c r="S14" s="18">
        <f t="shared" ca="1" si="5"/>
        <v>0</v>
      </c>
      <c r="T14" s="18">
        <f t="shared" ca="1" si="6"/>
        <v>0</v>
      </c>
      <c r="U14" s="7"/>
    </row>
    <row r="15" spans="2:25" x14ac:dyDescent="0.3">
      <c r="B15" s="68" t="s">
        <v>49</v>
      </c>
      <c r="C15" s="68" t="s">
        <v>1153</v>
      </c>
      <c r="D15" s="15" t="s">
        <v>62</v>
      </c>
      <c r="E15" s="68" t="s">
        <v>38</v>
      </c>
      <c r="F15" s="16">
        <v>4.95</v>
      </c>
      <c r="G15" s="16"/>
      <c r="H15" s="16"/>
      <c r="I15" s="16"/>
      <c r="J15" s="16">
        <f>F15/4</f>
        <v>1.2375</v>
      </c>
      <c r="K15" s="16"/>
      <c r="L15" s="17">
        <f>F15</f>
        <v>4.95</v>
      </c>
      <c r="M15" s="17">
        <f t="shared" si="0"/>
        <v>0.30937500000000001</v>
      </c>
      <c r="N15" s="16">
        <f t="shared" si="1"/>
        <v>1.0912890879909699E-2</v>
      </c>
      <c r="O15" s="17">
        <f t="shared" ca="1" si="7"/>
        <v>0</v>
      </c>
      <c r="P15" s="18">
        <f t="shared" ca="1" si="3"/>
        <v>0</v>
      </c>
      <c r="Q15" s="18">
        <f t="shared" ca="1" si="3"/>
        <v>0</v>
      </c>
      <c r="R15" s="18">
        <f t="shared" ca="1" si="4"/>
        <v>0</v>
      </c>
      <c r="S15" s="18">
        <f t="shared" ca="1" si="5"/>
        <v>0</v>
      </c>
      <c r="T15" s="18">
        <f t="shared" ca="1" si="6"/>
        <v>0</v>
      </c>
      <c r="U15" s="7"/>
    </row>
    <row r="16" spans="2:25" x14ac:dyDescent="0.3">
      <c r="B16" s="68" t="s">
        <v>49</v>
      </c>
      <c r="C16" s="68" t="s">
        <v>1153</v>
      </c>
      <c r="D16" s="15" t="s">
        <v>63</v>
      </c>
      <c r="E16" s="68" t="s">
        <v>64</v>
      </c>
      <c r="F16" s="16">
        <f>L16*5</f>
        <v>25</v>
      </c>
      <c r="G16" s="16"/>
      <c r="H16" s="16"/>
      <c r="I16" s="16"/>
      <c r="J16" s="16">
        <f>F16/50</f>
        <v>0.5</v>
      </c>
      <c r="K16" s="16"/>
      <c r="L16" s="17">
        <v>5</v>
      </c>
      <c r="M16" s="17">
        <f t="shared" si="0"/>
        <v>0.3125</v>
      </c>
      <c r="N16" s="16">
        <f t="shared" si="1"/>
        <v>1.1023122100918888E-2</v>
      </c>
      <c r="O16" s="17">
        <f t="shared" ca="1" si="7"/>
        <v>0</v>
      </c>
      <c r="P16" s="18">
        <f t="shared" ca="1" si="3"/>
        <v>0</v>
      </c>
      <c r="Q16" s="18">
        <f t="shared" ca="1" si="3"/>
        <v>0</v>
      </c>
      <c r="R16" s="18">
        <f t="shared" ca="1" si="4"/>
        <v>0</v>
      </c>
      <c r="S16" s="18">
        <f t="shared" ca="1" si="5"/>
        <v>0</v>
      </c>
      <c r="T16" s="18">
        <f t="shared" ca="1" si="6"/>
        <v>0</v>
      </c>
      <c r="U16" s="7" t="s">
        <v>65</v>
      </c>
    </row>
    <row r="17" spans="2:21" x14ac:dyDescent="0.3">
      <c r="B17" s="9" t="s">
        <v>66</v>
      </c>
      <c r="C17" s="9" t="s">
        <v>41</v>
      </c>
      <c r="D17" s="15" t="s">
        <v>67</v>
      </c>
      <c r="E17" s="68" t="s">
        <v>68</v>
      </c>
      <c r="F17" s="16">
        <v>70.66</v>
      </c>
      <c r="G17" s="16"/>
      <c r="H17" s="16"/>
      <c r="I17" s="16"/>
      <c r="J17" s="16"/>
      <c r="K17" s="16"/>
      <c r="L17" s="17">
        <f>F17/12</f>
        <v>5.8883333333333328</v>
      </c>
      <c r="M17" s="17">
        <f t="shared" si="0"/>
        <v>0.3680208333333333</v>
      </c>
      <c r="N17" s="16">
        <f t="shared" si="1"/>
        <v>1.2981563460848809E-2</v>
      </c>
      <c r="O17" s="17">
        <f t="shared" ca="1" si="7"/>
        <v>0</v>
      </c>
      <c r="P17" s="18">
        <f t="shared" ca="1" si="3"/>
        <v>0</v>
      </c>
      <c r="Q17" s="18">
        <f t="shared" ca="1" si="3"/>
        <v>0</v>
      </c>
      <c r="R17" s="18">
        <f t="shared" ca="1" si="4"/>
        <v>0</v>
      </c>
      <c r="S17" s="18">
        <f t="shared" ca="1" si="5"/>
        <v>0</v>
      </c>
      <c r="T17" s="18">
        <f t="shared" ca="1" si="6"/>
        <v>0</v>
      </c>
      <c r="U17" s="7"/>
    </row>
    <row r="18" spans="2:21" x14ac:dyDescent="0.3">
      <c r="B18" s="68" t="s">
        <v>66</v>
      </c>
      <c r="C18" s="9" t="s">
        <v>41</v>
      </c>
      <c r="D18" s="15" t="s">
        <v>69</v>
      </c>
      <c r="E18" s="68" t="s">
        <v>38</v>
      </c>
      <c r="F18" s="16">
        <v>8.56</v>
      </c>
      <c r="G18" s="16"/>
      <c r="H18" s="16"/>
      <c r="I18" s="16"/>
      <c r="J18" s="16"/>
      <c r="K18" s="16"/>
      <c r="L18" s="17">
        <f>F18</f>
        <v>8.56</v>
      </c>
      <c r="M18" s="17">
        <f t="shared" si="0"/>
        <v>0.53500000000000003</v>
      </c>
      <c r="N18" s="16">
        <f t="shared" si="1"/>
        <v>1.8871585036773136E-2</v>
      </c>
      <c r="O18" s="17">
        <f t="shared" ca="1" si="7"/>
        <v>0</v>
      </c>
      <c r="P18" s="18">
        <f t="shared" ca="1" si="3"/>
        <v>0</v>
      </c>
      <c r="Q18" s="18">
        <f t="shared" ca="1" si="3"/>
        <v>0</v>
      </c>
      <c r="R18" s="18">
        <f t="shared" ca="1" si="4"/>
        <v>0</v>
      </c>
      <c r="S18" s="18">
        <f t="shared" ca="1" si="5"/>
        <v>0</v>
      </c>
      <c r="T18" s="18">
        <f t="shared" ca="1" si="6"/>
        <v>0</v>
      </c>
      <c r="U18" s="7"/>
    </row>
    <row r="19" spans="2:21" x14ac:dyDescent="0.3">
      <c r="B19" s="9" t="s">
        <v>66</v>
      </c>
      <c r="C19" s="9" t="s">
        <v>41</v>
      </c>
      <c r="D19" s="15" t="s">
        <v>70</v>
      </c>
      <c r="E19" s="68" t="s">
        <v>38</v>
      </c>
      <c r="F19" s="16">
        <v>6.76</v>
      </c>
      <c r="G19" s="16"/>
      <c r="H19" s="16"/>
      <c r="I19" s="16"/>
      <c r="J19" s="16"/>
      <c r="K19" s="16"/>
      <c r="L19" s="17">
        <f>F19</f>
        <v>6.76</v>
      </c>
      <c r="M19" s="17">
        <f t="shared" si="0"/>
        <v>0.42249999999999999</v>
      </c>
      <c r="N19" s="16">
        <f t="shared" si="1"/>
        <v>1.4903261080442336E-2</v>
      </c>
      <c r="O19" s="17">
        <f t="shared" ca="1" si="7"/>
        <v>0</v>
      </c>
      <c r="P19" s="18">
        <f t="shared" ca="1" si="3"/>
        <v>0</v>
      </c>
      <c r="Q19" s="18">
        <f t="shared" ca="1" si="3"/>
        <v>0</v>
      </c>
      <c r="R19" s="18">
        <f t="shared" ca="1" si="4"/>
        <v>0</v>
      </c>
      <c r="S19" s="18">
        <f t="shared" ca="1" si="5"/>
        <v>0</v>
      </c>
      <c r="T19" s="18">
        <f t="shared" ca="1" si="6"/>
        <v>0</v>
      </c>
      <c r="U19" s="7"/>
    </row>
    <row r="20" spans="2:21" x14ac:dyDescent="0.3">
      <c r="B20" s="68" t="s">
        <v>66</v>
      </c>
      <c r="C20" s="9" t="s">
        <v>41</v>
      </c>
      <c r="D20" s="15" t="s">
        <v>71</v>
      </c>
      <c r="E20" s="68" t="s">
        <v>38</v>
      </c>
      <c r="F20" s="16">
        <v>5.44</v>
      </c>
      <c r="G20" s="16"/>
      <c r="H20" s="16"/>
      <c r="I20" s="16"/>
      <c r="J20" s="16"/>
      <c r="K20" s="16"/>
      <c r="L20" s="17">
        <f>F20</f>
        <v>5.44</v>
      </c>
      <c r="M20" s="17">
        <f t="shared" si="0"/>
        <v>0.34</v>
      </c>
      <c r="N20" s="16">
        <f t="shared" si="1"/>
        <v>1.1993156845799751E-2</v>
      </c>
      <c r="O20" s="17">
        <f t="shared" ca="1" si="7"/>
        <v>0</v>
      </c>
      <c r="P20" s="18">
        <f t="shared" ca="1" si="3"/>
        <v>0</v>
      </c>
      <c r="Q20" s="18">
        <f t="shared" ca="1" si="3"/>
        <v>0</v>
      </c>
      <c r="R20" s="18">
        <f t="shared" ca="1" si="4"/>
        <v>0</v>
      </c>
      <c r="S20" s="18">
        <f t="shared" ca="1" si="5"/>
        <v>0</v>
      </c>
      <c r="T20" s="18">
        <f t="shared" ca="1" si="6"/>
        <v>0</v>
      </c>
      <c r="U20" s="7"/>
    </row>
    <row r="21" spans="2:21" x14ac:dyDescent="0.3">
      <c r="B21" s="9" t="s">
        <v>66</v>
      </c>
      <c r="C21" s="9" t="s">
        <v>41</v>
      </c>
      <c r="D21" s="15" t="s">
        <v>72</v>
      </c>
      <c r="E21" s="68" t="s">
        <v>38</v>
      </c>
      <c r="F21" s="16">
        <v>0.34</v>
      </c>
      <c r="G21" s="16"/>
      <c r="H21" s="16"/>
      <c r="I21" s="16"/>
      <c r="J21" s="16"/>
      <c r="K21" s="16"/>
      <c r="L21" s="17">
        <f>F21</f>
        <v>0.34</v>
      </c>
      <c r="M21" s="17">
        <f t="shared" si="0"/>
        <v>2.1250000000000002E-2</v>
      </c>
      <c r="N21" s="16">
        <f t="shared" si="1"/>
        <v>7.4957230286248444E-4</v>
      </c>
      <c r="O21" s="17">
        <f t="shared" ca="1" si="7"/>
        <v>0</v>
      </c>
      <c r="P21" s="18">
        <f t="shared" ca="1" si="3"/>
        <v>0</v>
      </c>
      <c r="Q21" s="18">
        <f t="shared" ca="1" si="3"/>
        <v>0</v>
      </c>
      <c r="R21" s="18">
        <f t="shared" ca="1" si="4"/>
        <v>0</v>
      </c>
      <c r="S21" s="18">
        <f t="shared" ca="1" si="5"/>
        <v>0</v>
      </c>
      <c r="T21" s="18">
        <f t="shared" ca="1" si="6"/>
        <v>0</v>
      </c>
      <c r="U21" s="7"/>
    </row>
    <row r="22" spans="2:21" x14ac:dyDescent="0.3">
      <c r="B22" s="68" t="s">
        <v>66</v>
      </c>
      <c r="C22" s="9" t="s">
        <v>41</v>
      </c>
      <c r="D22" s="15" t="s">
        <v>73</v>
      </c>
      <c r="E22" s="68" t="s">
        <v>74</v>
      </c>
      <c r="F22" s="16">
        <v>65.8</v>
      </c>
      <c r="G22" s="16"/>
      <c r="H22" s="16"/>
      <c r="I22" s="16"/>
      <c r="J22" s="16">
        <f>F22/25</f>
        <v>2.6319999999999997</v>
      </c>
      <c r="K22" s="16"/>
      <c r="L22" s="17">
        <f ca="1">M22*16</f>
        <v>0</v>
      </c>
      <c r="M22" s="17">
        <f t="shared" ca="1" si="0"/>
        <v>0</v>
      </c>
      <c r="N22" s="16">
        <f t="shared" ca="1" si="1"/>
        <v>0</v>
      </c>
      <c r="O22" s="17">
        <f t="shared" ca="1" si="7"/>
        <v>0</v>
      </c>
      <c r="P22" s="18">
        <f t="shared" ref="P22:Q41" ca="1" si="8">O22/4</f>
        <v>0</v>
      </c>
      <c r="Q22" s="18">
        <f t="shared" ca="1" si="8"/>
        <v>0</v>
      </c>
      <c r="R22" s="18">
        <f t="shared" ca="1" si="4"/>
        <v>0</v>
      </c>
      <c r="S22" s="18">
        <f t="shared" ca="1" si="5"/>
        <v>0</v>
      </c>
      <c r="T22" s="18">
        <f t="shared" ca="1" si="6"/>
        <v>0</v>
      </c>
      <c r="U22" s="7"/>
    </row>
    <row r="23" spans="2:21" x14ac:dyDescent="0.3">
      <c r="B23" s="9" t="s">
        <v>66</v>
      </c>
      <c r="C23" s="9" t="s">
        <v>41</v>
      </c>
      <c r="D23" s="15" t="s">
        <v>75</v>
      </c>
      <c r="E23" s="68" t="s">
        <v>38</v>
      </c>
      <c r="F23" s="16">
        <v>3.4</v>
      </c>
      <c r="G23" s="16"/>
      <c r="H23" s="16"/>
      <c r="I23" s="16"/>
      <c r="J23" s="16"/>
      <c r="K23" s="16"/>
      <c r="L23" s="17">
        <f>F23</f>
        <v>3.4</v>
      </c>
      <c r="M23" s="17">
        <f t="shared" si="0"/>
        <v>0.21249999999999999</v>
      </c>
      <c r="N23" s="16">
        <f t="shared" si="1"/>
        <v>7.495723028624844E-3</v>
      </c>
      <c r="O23" s="17">
        <f t="shared" ca="1" si="7"/>
        <v>0</v>
      </c>
      <c r="P23" s="18">
        <f t="shared" ca="1" si="8"/>
        <v>0</v>
      </c>
      <c r="Q23" s="18">
        <f t="shared" ca="1" si="8"/>
        <v>0</v>
      </c>
      <c r="R23" s="18">
        <f t="shared" ca="1" si="4"/>
        <v>0</v>
      </c>
      <c r="S23" s="18">
        <f t="shared" ca="1" si="5"/>
        <v>0</v>
      </c>
      <c r="T23" s="18">
        <f t="shared" ca="1" si="6"/>
        <v>0</v>
      </c>
      <c r="U23" s="7"/>
    </row>
    <row r="24" spans="2:21" x14ac:dyDescent="0.3">
      <c r="B24" s="68" t="s">
        <v>66</v>
      </c>
      <c r="C24" s="9" t="s">
        <v>41</v>
      </c>
      <c r="D24" s="15" t="s">
        <v>76</v>
      </c>
      <c r="E24" s="68" t="s">
        <v>77</v>
      </c>
      <c r="F24" s="16">
        <v>54.25</v>
      </c>
      <c r="G24" s="16"/>
      <c r="H24" s="16"/>
      <c r="I24" s="16"/>
      <c r="J24" s="16">
        <f>F24/15</f>
        <v>3.6166666666666667</v>
      </c>
      <c r="K24" s="16"/>
      <c r="L24" s="17">
        <f ca="1">M24*16</f>
        <v>0</v>
      </c>
      <c r="M24" s="17">
        <f t="shared" ca="1" si="0"/>
        <v>0</v>
      </c>
      <c r="N24" s="16">
        <f t="shared" ca="1" si="1"/>
        <v>0</v>
      </c>
      <c r="O24" s="17">
        <f t="shared" ca="1" si="7"/>
        <v>0</v>
      </c>
      <c r="P24" s="18">
        <f t="shared" ca="1" si="8"/>
        <v>0</v>
      </c>
      <c r="Q24" s="18">
        <f t="shared" ca="1" si="8"/>
        <v>0</v>
      </c>
      <c r="R24" s="18">
        <f t="shared" ca="1" si="4"/>
        <v>0</v>
      </c>
      <c r="S24" s="18">
        <f t="shared" ca="1" si="5"/>
        <v>0</v>
      </c>
      <c r="T24" s="18">
        <f t="shared" ca="1" si="6"/>
        <v>0</v>
      </c>
      <c r="U24" s="7" t="s">
        <v>78</v>
      </c>
    </row>
    <row r="25" spans="2:21" x14ac:dyDescent="0.3">
      <c r="B25" s="9" t="s">
        <v>66</v>
      </c>
      <c r="C25" s="9" t="s">
        <v>41</v>
      </c>
      <c r="D25" s="15" t="s">
        <v>79</v>
      </c>
      <c r="E25" s="68" t="s">
        <v>38</v>
      </c>
      <c r="F25" s="16">
        <v>2.5</v>
      </c>
      <c r="G25" s="16"/>
      <c r="H25" s="16"/>
      <c r="I25" s="16"/>
      <c r="J25" s="16"/>
      <c r="K25" s="16"/>
      <c r="L25" s="17">
        <f>F25</f>
        <v>2.5</v>
      </c>
      <c r="M25" s="17">
        <f t="shared" si="0"/>
        <v>0.15625</v>
      </c>
      <c r="N25" s="16">
        <f t="shared" si="1"/>
        <v>5.5115610504594438E-3</v>
      </c>
      <c r="O25" s="17">
        <f t="shared" ca="1" si="7"/>
        <v>0</v>
      </c>
      <c r="P25" s="18">
        <f t="shared" ca="1" si="8"/>
        <v>0</v>
      </c>
      <c r="Q25" s="18">
        <f t="shared" ca="1" si="8"/>
        <v>0</v>
      </c>
      <c r="R25" s="18">
        <f t="shared" ca="1" si="4"/>
        <v>0</v>
      </c>
      <c r="S25" s="18">
        <f t="shared" ca="1" si="5"/>
        <v>0</v>
      </c>
      <c r="T25" s="18">
        <f t="shared" ca="1" si="6"/>
        <v>0</v>
      </c>
      <c r="U25" s="7"/>
    </row>
    <row r="26" spans="2:21" x14ac:dyDescent="0.3">
      <c r="B26" s="9" t="s">
        <v>66</v>
      </c>
      <c r="C26" s="9" t="s">
        <v>41</v>
      </c>
      <c r="D26" s="15" t="s">
        <v>80</v>
      </c>
      <c r="E26" s="68" t="s">
        <v>38</v>
      </c>
      <c r="F26" s="16">
        <v>1.28</v>
      </c>
      <c r="G26" s="16"/>
      <c r="H26" s="16"/>
      <c r="I26" s="16"/>
      <c r="J26" s="16"/>
      <c r="K26" s="16"/>
      <c r="L26" s="17">
        <f>F26</f>
        <v>1.28</v>
      </c>
      <c r="M26" s="17">
        <f t="shared" si="0"/>
        <v>0.08</v>
      </c>
      <c r="N26" s="16">
        <f t="shared" si="1"/>
        <v>2.8219192578352354E-3</v>
      </c>
      <c r="O26" s="17">
        <f t="shared" ca="1" si="7"/>
        <v>0</v>
      </c>
      <c r="P26" s="18">
        <f t="shared" ca="1" si="8"/>
        <v>0</v>
      </c>
      <c r="Q26" s="18">
        <f t="shared" ca="1" si="8"/>
        <v>0</v>
      </c>
      <c r="R26" s="18">
        <f t="shared" ca="1" si="4"/>
        <v>0</v>
      </c>
      <c r="S26" s="18">
        <f t="shared" ca="1" si="5"/>
        <v>0</v>
      </c>
      <c r="T26" s="18">
        <f t="shared" ca="1" si="6"/>
        <v>0</v>
      </c>
      <c r="U26" s="7"/>
    </row>
    <row r="27" spans="2:21" x14ac:dyDescent="0.3">
      <c r="B27" s="68" t="s">
        <v>66</v>
      </c>
      <c r="C27" s="9" t="s">
        <v>41</v>
      </c>
      <c r="D27" s="15" t="s">
        <v>81</v>
      </c>
      <c r="E27" s="68" t="s">
        <v>38</v>
      </c>
      <c r="F27" s="16">
        <v>10.17</v>
      </c>
      <c r="G27" s="16"/>
      <c r="H27" s="16"/>
      <c r="I27" s="16"/>
      <c r="J27" s="16"/>
      <c r="K27" s="16"/>
      <c r="L27" s="17">
        <f>F27</f>
        <v>10.17</v>
      </c>
      <c r="M27" s="17">
        <f t="shared" si="0"/>
        <v>0.635625</v>
      </c>
      <c r="N27" s="16">
        <f t="shared" si="1"/>
        <v>2.2421030353269016E-2</v>
      </c>
      <c r="O27" s="17">
        <f t="shared" ca="1" si="7"/>
        <v>0</v>
      </c>
      <c r="P27" s="18">
        <f t="shared" ca="1" si="8"/>
        <v>0</v>
      </c>
      <c r="Q27" s="18">
        <f t="shared" ca="1" si="8"/>
        <v>0</v>
      </c>
      <c r="R27" s="18">
        <f t="shared" ca="1" si="4"/>
        <v>0</v>
      </c>
      <c r="S27" s="18">
        <f t="shared" ca="1" si="5"/>
        <v>0</v>
      </c>
      <c r="T27" s="18">
        <f t="shared" ca="1" si="6"/>
        <v>0</v>
      </c>
      <c r="U27" s="7"/>
    </row>
    <row r="28" spans="2:21" x14ac:dyDescent="0.3">
      <c r="B28" s="68" t="s">
        <v>66</v>
      </c>
      <c r="C28" s="9" t="s">
        <v>41</v>
      </c>
      <c r="D28" s="15" t="s">
        <v>82</v>
      </c>
      <c r="E28" s="68" t="s">
        <v>38</v>
      </c>
      <c r="F28" s="16">
        <v>7.3</v>
      </c>
      <c r="G28" s="16"/>
      <c r="H28" s="16"/>
      <c r="I28" s="16"/>
      <c r="J28" s="16"/>
      <c r="K28" s="16"/>
      <c r="L28" s="17">
        <f>F28</f>
        <v>7.3</v>
      </c>
      <c r="M28" s="17">
        <f t="shared" si="0"/>
        <v>0.45624999999999999</v>
      </c>
      <c r="N28" s="16">
        <f t="shared" si="1"/>
        <v>1.6093758267341576E-2</v>
      </c>
      <c r="O28" s="17">
        <f t="shared" ca="1" si="7"/>
        <v>0</v>
      </c>
      <c r="P28" s="18">
        <f t="shared" ca="1" si="8"/>
        <v>0</v>
      </c>
      <c r="Q28" s="18">
        <f t="shared" ca="1" si="8"/>
        <v>0</v>
      </c>
      <c r="R28" s="18">
        <f t="shared" ca="1" si="4"/>
        <v>0</v>
      </c>
      <c r="S28" s="18">
        <f t="shared" ca="1" si="5"/>
        <v>0</v>
      </c>
      <c r="T28" s="18">
        <f t="shared" ca="1" si="6"/>
        <v>0</v>
      </c>
      <c r="U28" s="7"/>
    </row>
    <row r="29" spans="2:21" x14ac:dyDescent="0.3">
      <c r="B29" s="68" t="s">
        <v>66</v>
      </c>
      <c r="C29" s="9" t="s">
        <v>41</v>
      </c>
      <c r="D29" s="15" t="s">
        <v>83</v>
      </c>
      <c r="E29" s="68" t="s">
        <v>38</v>
      </c>
      <c r="F29" s="16">
        <v>11.84</v>
      </c>
      <c r="G29" s="16"/>
      <c r="H29" s="16"/>
      <c r="I29" s="16"/>
      <c r="J29" s="16"/>
      <c r="K29" s="16"/>
      <c r="L29" s="17">
        <f>F29</f>
        <v>11.84</v>
      </c>
      <c r="M29" s="17">
        <f t="shared" si="0"/>
        <v>0.74</v>
      </c>
      <c r="N29" s="16">
        <f t="shared" si="1"/>
        <v>2.6102753134975926E-2</v>
      </c>
      <c r="O29" s="17">
        <f t="shared" ca="1" si="7"/>
        <v>0</v>
      </c>
      <c r="P29" s="18">
        <f t="shared" ca="1" si="8"/>
        <v>0</v>
      </c>
      <c r="Q29" s="18">
        <f t="shared" ca="1" si="8"/>
        <v>0</v>
      </c>
      <c r="R29" s="18">
        <f t="shared" ca="1" si="4"/>
        <v>0</v>
      </c>
      <c r="S29" s="18">
        <f t="shared" ca="1" si="5"/>
        <v>0</v>
      </c>
      <c r="T29" s="18">
        <f t="shared" ca="1" si="6"/>
        <v>0</v>
      </c>
      <c r="U29" s="7"/>
    </row>
    <row r="30" spans="2:21" x14ac:dyDescent="0.3">
      <c r="B30" s="68" t="s">
        <v>66</v>
      </c>
      <c r="C30" s="9" t="s">
        <v>41</v>
      </c>
      <c r="D30" s="15" t="s">
        <v>84</v>
      </c>
      <c r="E30" s="68" t="s">
        <v>55</v>
      </c>
      <c r="F30" s="16">
        <v>70</v>
      </c>
      <c r="G30" s="16"/>
      <c r="H30" s="16"/>
      <c r="I30" s="16"/>
      <c r="J30" s="16"/>
      <c r="K30" s="16"/>
      <c r="L30" s="17">
        <f>F30/5</f>
        <v>14</v>
      </c>
      <c r="M30" s="17">
        <f t="shared" si="0"/>
        <v>0.875</v>
      </c>
      <c r="N30" s="16">
        <f t="shared" si="1"/>
        <v>3.0864741882572887E-2</v>
      </c>
      <c r="O30" s="17">
        <f t="shared" ca="1" si="7"/>
        <v>0</v>
      </c>
      <c r="P30" s="18">
        <f t="shared" ca="1" si="8"/>
        <v>0</v>
      </c>
      <c r="Q30" s="18">
        <f t="shared" ca="1" si="8"/>
        <v>0</v>
      </c>
      <c r="R30" s="18">
        <f t="shared" ca="1" si="4"/>
        <v>0</v>
      </c>
      <c r="S30" s="18">
        <f t="shared" ca="1" si="5"/>
        <v>0</v>
      </c>
      <c r="T30" s="18">
        <f t="shared" ca="1" si="6"/>
        <v>0</v>
      </c>
      <c r="U30" s="7"/>
    </row>
    <row r="31" spans="2:21" x14ac:dyDescent="0.3">
      <c r="B31" s="68" t="s">
        <v>66</v>
      </c>
      <c r="C31" s="9" t="s">
        <v>41</v>
      </c>
      <c r="D31" s="15" t="s">
        <v>85</v>
      </c>
      <c r="E31" s="68" t="s">
        <v>38</v>
      </c>
      <c r="F31" s="16">
        <v>1.52</v>
      </c>
      <c r="G31" s="16"/>
      <c r="H31" s="16"/>
      <c r="I31" s="16"/>
      <c r="J31" s="16"/>
      <c r="K31" s="16"/>
      <c r="L31" s="17">
        <f t="shared" ref="L31:L36" si="9">F31</f>
        <v>1.52</v>
      </c>
      <c r="M31" s="17">
        <f t="shared" si="0"/>
        <v>9.5000000000000001E-2</v>
      </c>
      <c r="N31" s="16">
        <f t="shared" si="1"/>
        <v>3.3510291186793421E-3</v>
      </c>
      <c r="O31" s="17">
        <f t="shared" ca="1" si="7"/>
        <v>0</v>
      </c>
      <c r="P31" s="18">
        <f t="shared" ca="1" si="8"/>
        <v>0</v>
      </c>
      <c r="Q31" s="18">
        <f t="shared" ca="1" si="8"/>
        <v>0</v>
      </c>
      <c r="R31" s="18">
        <f t="shared" ca="1" si="4"/>
        <v>0</v>
      </c>
      <c r="S31" s="18">
        <f t="shared" ca="1" si="5"/>
        <v>0</v>
      </c>
      <c r="T31" s="18">
        <f t="shared" ca="1" si="6"/>
        <v>0</v>
      </c>
      <c r="U31" s="7"/>
    </row>
    <row r="32" spans="2:21" x14ac:dyDescent="0.3">
      <c r="B32" s="68" t="s">
        <v>66</v>
      </c>
      <c r="C32" s="9" t="s">
        <v>41</v>
      </c>
      <c r="D32" s="15" t="s">
        <v>86</v>
      </c>
      <c r="E32" s="68" t="s">
        <v>38</v>
      </c>
      <c r="F32" s="16">
        <v>11.48</v>
      </c>
      <c r="G32" s="16"/>
      <c r="H32" s="16"/>
      <c r="I32" s="16"/>
      <c r="J32" s="16"/>
      <c r="K32" s="16"/>
      <c r="L32" s="17">
        <f t="shared" si="9"/>
        <v>11.48</v>
      </c>
      <c r="M32" s="17">
        <f t="shared" si="0"/>
        <v>0.71750000000000003</v>
      </c>
      <c r="N32" s="16">
        <f t="shared" si="1"/>
        <v>2.5309088343709766E-2</v>
      </c>
      <c r="O32" s="17">
        <f t="shared" ca="1" si="7"/>
        <v>0</v>
      </c>
      <c r="P32" s="18">
        <f t="shared" ca="1" si="8"/>
        <v>0</v>
      </c>
      <c r="Q32" s="18">
        <f t="shared" ca="1" si="8"/>
        <v>0</v>
      </c>
      <c r="R32" s="18">
        <f t="shared" ca="1" si="4"/>
        <v>0</v>
      </c>
      <c r="S32" s="18">
        <f t="shared" ca="1" si="5"/>
        <v>0</v>
      </c>
      <c r="T32" s="18">
        <f t="shared" ca="1" si="6"/>
        <v>0</v>
      </c>
      <c r="U32" s="7"/>
    </row>
    <row r="33" spans="2:21" x14ac:dyDescent="0.3">
      <c r="B33" s="68" t="s">
        <v>66</v>
      </c>
      <c r="C33" s="9" t="s">
        <v>41</v>
      </c>
      <c r="D33" s="15" t="s">
        <v>87</v>
      </c>
      <c r="E33" s="68" t="s">
        <v>38</v>
      </c>
      <c r="F33" s="16">
        <v>5.85</v>
      </c>
      <c r="G33" s="16"/>
      <c r="H33" s="16"/>
      <c r="I33" s="16"/>
      <c r="J33" s="16"/>
      <c r="K33" s="16"/>
      <c r="L33" s="17">
        <f t="shared" si="9"/>
        <v>5.85</v>
      </c>
      <c r="M33" s="17">
        <f t="shared" si="0"/>
        <v>0.36562499999999998</v>
      </c>
      <c r="N33" s="16">
        <f t="shared" si="1"/>
        <v>1.2897052858075098E-2</v>
      </c>
      <c r="O33" s="17">
        <f t="shared" ca="1" si="7"/>
        <v>0</v>
      </c>
      <c r="P33" s="18">
        <f t="shared" ca="1" si="8"/>
        <v>0</v>
      </c>
      <c r="Q33" s="18">
        <f t="shared" ca="1" si="8"/>
        <v>0</v>
      </c>
      <c r="R33" s="18">
        <f t="shared" ca="1" si="4"/>
        <v>0</v>
      </c>
      <c r="S33" s="18">
        <f t="shared" ca="1" si="5"/>
        <v>0</v>
      </c>
      <c r="T33" s="18">
        <f t="shared" ca="1" si="6"/>
        <v>0</v>
      </c>
      <c r="U33" s="7"/>
    </row>
    <row r="34" spans="2:21" x14ac:dyDescent="0.3">
      <c r="B34" s="68" t="s">
        <v>66</v>
      </c>
      <c r="C34" s="9" t="s">
        <v>41</v>
      </c>
      <c r="D34" s="15" t="s">
        <v>88</v>
      </c>
      <c r="E34" s="68" t="s">
        <v>38</v>
      </c>
      <c r="F34" s="16">
        <v>4.91</v>
      </c>
      <c r="G34" s="16"/>
      <c r="H34" s="16"/>
      <c r="I34" s="16"/>
      <c r="J34" s="16"/>
      <c r="K34" s="16"/>
      <c r="L34" s="17">
        <f t="shared" si="9"/>
        <v>4.91</v>
      </c>
      <c r="M34" s="17">
        <f t="shared" si="0"/>
        <v>0.30687500000000001</v>
      </c>
      <c r="N34" s="16">
        <f t="shared" si="1"/>
        <v>1.0824705903102349E-2</v>
      </c>
      <c r="O34" s="17">
        <f t="shared" ca="1" si="7"/>
        <v>0</v>
      </c>
      <c r="P34" s="18">
        <f t="shared" ca="1" si="8"/>
        <v>0</v>
      </c>
      <c r="Q34" s="18">
        <f t="shared" ca="1" si="8"/>
        <v>0</v>
      </c>
      <c r="R34" s="18">
        <f t="shared" ref="R34:R65" ca="1" si="10">P34/32</f>
        <v>0</v>
      </c>
      <c r="S34" s="18">
        <f t="shared" ref="S34:S65" ca="1" si="11">R34/2</f>
        <v>0</v>
      </c>
      <c r="T34" s="18">
        <f t="shared" ref="T34:T65" ca="1" si="12">S34/3</f>
        <v>0</v>
      </c>
      <c r="U34" s="7"/>
    </row>
    <row r="35" spans="2:21" x14ac:dyDescent="0.3">
      <c r="B35" s="68" t="s">
        <v>66</v>
      </c>
      <c r="C35" s="9" t="s">
        <v>41</v>
      </c>
      <c r="D35" s="15" t="s">
        <v>1061</v>
      </c>
      <c r="E35" s="68" t="s">
        <v>38</v>
      </c>
      <c r="F35" s="16">
        <v>10.8</v>
      </c>
      <c r="G35" s="16"/>
      <c r="H35" s="16"/>
      <c r="I35" s="16"/>
      <c r="J35" s="16">
        <f>F35/18</f>
        <v>0.60000000000000009</v>
      </c>
      <c r="K35" s="16"/>
      <c r="L35" s="17">
        <f t="shared" si="9"/>
        <v>10.8</v>
      </c>
      <c r="M35" s="17">
        <f t="shared" si="0"/>
        <v>0.67500000000000004</v>
      </c>
      <c r="N35" s="16">
        <f t="shared" si="1"/>
        <v>2.3809943737984798E-2</v>
      </c>
      <c r="O35" s="17">
        <f ca="1">R35*128</f>
        <v>0</v>
      </c>
      <c r="P35" s="18">
        <f t="shared" ca="1" si="8"/>
        <v>0</v>
      </c>
      <c r="Q35" s="18">
        <f t="shared" ca="1" si="8"/>
        <v>0</v>
      </c>
      <c r="R35" s="18">
        <f t="shared" ca="1" si="10"/>
        <v>0</v>
      </c>
      <c r="S35" s="18">
        <f t="shared" ca="1" si="11"/>
        <v>0</v>
      </c>
      <c r="T35" s="18">
        <f t="shared" ca="1" si="12"/>
        <v>0</v>
      </c>
      <c r="U35" s="7"/>
    </row>
    <row r="36" spans="2:21" x14ac:dyDescent="0.3">
      <c r="B36" s="68" t="s">
        <v>66</v>
      </c>
      <c r="C36" s="9" t="s">
        <v>41</v>
      </c>
      <c r="D36" s="15" t="s">
        <v>89</v>
      </c>
      <c r="E36" s="68" t="s">
        <v>38</v>
      </c>
      <c r="F36" s="16">
        <v>5.96</v>
      </c>
      <c r="G36" s="16"/>
      <c r="H36" s="16"/>
      <c r="I36" s="16"/>
      <c r="J36" s="16"/>
      <c r="K36" s="16"/>
      <c r="L36" s="17">
        <f t="shared" si="9"/>
        <v>5.96</v>
      </c>
      <c r="M36" s="17">
        <f t="shared" si="0"/>
        <v>0.3725</v>
      </c>
      <c r="N36" s="16">
        <f t="shared" si="1"/>
        <v>1.3139561544295315E-2</v>
      </c>
      <c r="O36" s="17">
        <f ca="1">P36*4</f>
        <v>0</v>
      </c>
      <c r="P36" s="18">
        <f t="shared" ca="1" si="8"/>
        <v>0</v>
      </c>
      <c r="Q36" s="18">
        <f t="shared" ca="1" si="8"/>
        <v>0</v>
      </c>
      <c r="R36" s="18">
        <f t="shared" ca="1" si="10"/>
        <v>0</v>
      </c>
      <c r="S36" s="18">
        <f t="shared" ca="1" si="11"/>
        <v>0</v>
      </c>
      <c r="T36" s="18">
        <f t="shared" ca="1" si="12"/>
        <v>0</v>
      </c>
      <c r="U36" s="7"/>
    </row>
    <row r="37" spans="2:21" x14ac:dyDescent="0.3">
      <c r="B37" s="9" t="s">
        <v>90</v>
      </c>
      <c r="C37" s="9" t="s">
        <v>41</v>
      </c>
      <c r="D37" s="15" t="s">
        <v>91</v>
      </c>
      <c r="E37" s="68" t="s">
        <v>92</v>
      </c>
      <c r="F37" s="18">
        <v>55.78</v>
      </c>
      <c r="G37" s="18"/>
      <c r="H37" s="18"/>
      <c r="I37" s="18"/>
      <c r="J37" s="18">
        <f>L37/20</f>
        <v>0.18593333333333334</v>
      </c>
      <c r="K37" s="18"/>
      <c r="L37" s="18">
        <f>F37/15</f>
        <v>3.7186666666666666</v>
      </c>
      <c r="M37" s="18">
        <f t="shared" si="0"/>
        <v>0.23241666666666666</v>
      </c>
      <c r="N37" s="16">
        <f t="shared" si="1"/>
        <v>8.1982633438567407E-3</v>
      </c>
      <c r="O37" s="18">
        <f ca="1">P37*4</f>
        <v>0</v>
      </c>
      <c r="P37" s="18">
        <f t="shared" ca="1" si="8"/>
        <v>0</v>
      </c>
      <c r="Q37" s="18">
        <f t="shared" ca="1" si="8"/>
        <v>0</v>
      </c>
      <c r="R37" s="18">
        <f t="shared" ca="1" si="10"/>
        <v>0</v>
      </c>
      <c r="S37" s="18">
        <f t="shared" ca="1" si="11"/>
        <v>0</v>
      </c>
      <c r="T37" s="18">
        <f t="shared" ca="1" si="12"/>
        <v>0</v>
      </c>
      <c r="U37" s="7"/>
    </row>
    <row r="38" spans="2:21" x14ac:dyDescent="0.3">
      <c r="B38" s="9" t="s">
        <v>90</v>
      </c>
      <c r="C38" s="9" t="s">
        <v>41</v>
      </c>
      <c r="D38" s="15" t="s">
        <v>93</v>
      </c>
      <c r="E38" s="68" t="s">
        <v>94</v>
      </c>
      <c r="F38" s="18">
        <v>4.68</v>
      </c>
      <c r="G38" s="18"/>
      <c r="H38" s="18"/>
      <c r="I38" s="18"/>
      <c r="J38" s="18"/>
      <c r="K38" s="18"/>
      <c r="L38" s="18">
        <f>F38</f>
        <v>4.68</v>
      </c>
      <c r="M38" s="18">
        <f t="shared" si="0"/>
        <v>0.29249999999999998</v>
      </c>
      <c r="N38" s="16">
        <f t="shared" si="1"/>
        <v>1.0317642286460078E-2</v>
      </c>
      <c r="O38" s="18">
        <f ca="1">P38*4</f>
        <v>0</v>
      </c>
      <c r="P38" s="18">
        <f t="shared" ca="1" si="8"/>
        <v>0</v>
      </c>
      <c r="Q38" s="18">
        <f t="shared" ca="1" si="8"/>
        <v>0</v>
      </c>
      <c r="R38" s="18">
        <f t="shared" ca="1" si="10"/>
        <v>0</v>
      </c>
      <c r="S38" s="18">
        <f t="shared" ca="1" si="11"/>
        <v>0</v>
      </c>
      <c r="T38" s="18">
        <f t="shared" ca="1" si="12"/>
        <v>0</v>
      </c>
      <c r="U38" s="7"/>
    </row>
    <row r="39" spans="2:21" x14ac:dyDescent="0.3">
      <c r="B39" s="9" t="s">
        <v>90</v>
      </c>
      <c r="C39" s="9" t="s">
        <v>41</v>
      </c>
      <c r="D39" s="15" t="s">
        <v>95</v>
      </c>
      <c r="E39" s="68" t="s">
        <v>96</v>
      </c>
      <c r="F39" s="18">
        <v>5.54</v>
      </c>
      <c r="G39" s="18"/>
      <c r="H39" s="18"/>
      <c r="I39" s="18"/>
      <c r="J39" s="18"/>
      <c r="K39" s="18"/>
      <c r="L39" s="18">
        <f>F39</f>
        <v>5.54</v>
      </c>
      <c r="M39" s="18">
        <f t="shared" si="0"/>
        <v>0.34625</v>
      </c>
      <c r="N39" s="16">
        <f t="shared" si="1"/>
        <v>1.2213619287818127E-2</v>
      </c>
      <c r="O39" s="18">
        <f ca="1">P39*4</f>
        <v>0</v>
      </c>
      <c r="P39" s="18">
        <f t="shared" ca="1" si="8"/>
        <v>0</v>
      </c>
      <c r="Q39" s="18">
        <f t="shared" ca="1" si="8"/>
        <v>0</v>
      </c>
      <c r="R39" s="18">
        <f t="shared" ca="1" si="10"/>
        <v>0</v>
      </c>
      <c r="S39" s="18">
        <f t="shared" ca="1" si="11"/>
        <v>0</v>
      </c>
      <c r="T39" s="18">
        <f t="shared" ca="1" si="12"/>
        <v>0</v>
      </c>
      <c r="U39" s="7"/>
    </row>
    <row r="40" spans="2:21" x14ac:dyDescent="0.3">
      <c r="B40" s="68" t="s">
        <v>90</v>
      </c>
      <c r="C40" s="9" t="s">
        <v>41</v>
      </c>
      <c r="D40" s="15" t="s">
        <v>1116</v>
      </c>
      <c r="E40" s="68" t="s">
        <v>702</v>
      </c>
      <c r="F40" s="16">
        <v>59.26</v>
      </c>
      <c r="G40" s="16"/>
      <c r="H40" s="16"/>
      <c r="I40" s="16"/>
      <c r="J40" s="16"/>
      <c r="K40" s="16"/>
      <c r="L40" s="17">
        <f>F40/4/5</f>
        <v>2.9630000000000001</v>
      </c>
      <c r="M40" s="17">
        <f t="shared" si="0"/>
        <v>0.1851875</v>
      </c>
      <c r="N40" s="16">
        <f t="shared" si="1"/>
        <v>6.5323021570045329E-3</v>
      </c>
      <c r="O40" s="17">
        <f ca="1">R40*128</f>
        <v>0</v>
      </c>
      <c r="P40" s="18">
        <f t="shared" ca="1" si="8"/>
        <v>0</v>
      </c>
      <c r="Q40" s="18">
        <f t="shared" ca="1" si="8"/>
        <v>0</v>
      </c>
      <c r="R40" s="18">
        <f t="shared" ca="1" si="10"/>
        <v>0</v>
      </c>
      <c r="S40" s="18">
        <f t="shared" ca="1" si="11"/>
        <v>0</v>
      </c>
      <c r="T40" s="18">
        <f t="shared" ca="1" si="12"/>
        <v>0</v>
      </c>
      <c r="U40" s="7"/>
    </row>
    <row r="41" spans="2:21" x14ac:dyDescent="0.3">
      <c r="B41" s="68" t="s">
        <v>90</v>
      </c>
      <c r="C41" s="68" t="s">
        <v>41</v>
      </c>
      <c r="D41" s="15" t="s">
        <v>1180</v>
      </c>
      <c r="E41" s="68" t="s">
        <v>1181</v>
      </c>
      <c r="F41" s="16">
        <v>63.68</v>
      </c>
      <c r="G41" s="16"/>
      <c r="H41" s="16"/>
      <c r="I41" s="16"/>
      <c r="J41" s="16">
        <f>F41/40</f>
        <v>1.5920000000000001</v>
      </c>
      <c r="K41" s="16"/>
      <c r="L41" s="17">
        <f>M41*16</f>
        <v>6.3680000000000003</v>
      </c>
      <c r="M41" s="17">
        <f>F41/40/4</f>
        <v>0.39800000000000002</v>
      </c>
      <c r="N41" s="16">
        <f t="shared" si="1"/>
        <v>1.4039048307730296E-2</v>
      </c>
      <c r="O41" s="17">
        <f ca="1">R41*128</f>
        <v>0</v>
      </c>
      <c r="P41" s="18">
        <f t="shared" ca="1" si="8"/>
        <v>0</v>
      </c>
      <c r="Q41" s="18">
        <f t="shared" ca="1" si="8"/>
        <v>0</v>
      </c>
      <c r="R41" s="18">
        <f t="shared" ca="1" si="10"/>
        <v>0</v>
      </c>
      <c r="S41" s="18">
        <f t="shared" ca="1" si="11"/>
        <v>0</v>
      </c>
      <c r="T41" s="18">
        <f t="shared" ca="1" si="12"/>
        <v>0</v>
      </c>
      <c r="U41" s="7"/>
    </row>
    <row r="42" spans="2:21" x14ac:dyDescent="0.3">
      <c r="B42" s="68" t="s">
        <v>90</v>
      </c>
      <c r="C42" s="9" t="s">
        <v>41</v>
      </c>
      <c r="D42" s="15" t="s">
        <v>97</v>
      </c>
      <c r="E42" s="68" t="s">
        <v>74</v>
      </c>
      <c r="F42" s="16">
        <v>57.34</v>
      </c>
      <c r="G42" s="16"/>
      <c r="H42" s="16"/>
      <c r="I42" s="16"/>
      <c r="J42" s="16">
        <f>F42/40</f>
        <v>1.4335</v>
      </c>
      <c r="K42" s="16"/>
      <c r="L42" s="17">
        <f>F42/20</f>
        <v>2.867</v>
      </c>
      <c r="M42" s="17">
        <f t="shared" ref="M42:M57" si="13">L42/16</f>
        <v>0.1791875</v>
      </c>
      <c r="N42" s="16">
        <f t="shared" si="1"/>
        <v>6.32065821266689E-3</v>
      </c>
      <c r="O42" s="17">
        <f ca="1">P42*4</f>
        <v>0</v>
      </c>
      <c r="P42" s="18">
        <f t="shared" ref="P42:Q61" ca="1" si="14">O42/4</f>
        <v>0</v>
      </c>
      <c r="Q42" s="18">
        <f t="shared" ca="1" si="14"/>
        <v>0</v>
      </c>
      <c r="R42" s="18">
        <f t="shared" ca="1" si="10"/>
        <v>0</v>
      </c>
      <c r="S42" s="18">
        <f t="shared" ca="1" si="11"/>
        <v>0</v>
      </c>
      <c r="T42" s="18">
        <f t="shared" ca="1" si="12"/>
        <v>0</v>
      </c>
      <c r="U42" s="7"/>
    </row>
    <row r="43" spans="2:21" x14ac:dyDescent="0.3">
      <c r="B43" s="68" t="s">
        <v>90</v>
      </c>
      <c r="C43" s="9" t="s">
        <v>41</v>
      </c>
      <c r="D43" s="15" t="s">
        <v>98</v>
      </c>
      <c r="E43" s="68" t="s">
        <v>99</v>
      </c>
      <c r="F43" s="16">
        <v>25.42</v>
      </c>
      <c r="G43" s="16"/>
      <c r="H43" s="16"/>
      <c r="I43" s="16"/>
      <c r="J43" s="16"/>
      <c r="K43" s="16"/>
      <c r="L43" s="17">
        <f>F43/20</f>
        <v>1.2710000000000001</v>
      </c>
      <c r="M43" s="17">
        <f t="shared" si="13"/>
        <v>7.9437500000000008E-2</v>
      </c>
      <c r="N43" s="16">
        <f t="shared" si="1"/>
        <v>2.8020776380535814E-3</v>
      </c>
      <c r="O43" s="17">
        <f ca="1">P43*4</f>
        <v>0</v>
      </c>
      <c r="P43" s="18">
        <f t="shared" ca="1" si="14"/>
        <v>0</v>
      </c>
      <c r="Q43" s="18">
        <f t="shared" ca="1" si="14"/>
        <v>0</v>
      </c>
      <c r="R43" s="18">
        <f t="shared" ca="1" si="10"/>
        <v>0</v>
      </c>
      <c r="S43" s="18">
        <f t="shared" ca="1" si="11"/>
        <v>0</v>
      </c>
      <c r="T43" s="18">
        <f t="shared" ca="1" si="12"/>
        <v>0</v>
      </c>
      <c r="U43" s="7"/>
    </row>
    <row r="44" spans="2:21" x14ac:dyDescent="0.3">
      <c r="B44" s="9" t="s">
        <v>90</v>
      </c>
      <c r="C44" s="9" t="s">
        <v>41</v>
      </c>
      <c r="D44" s="15" t="s">
        <v>100</v>
      </c>
      <c r="E44" s="68" t="s">
        <v>101</v>
      </c>
      <c r="F44" s="18">
        <v>60.61</v>
      </c>
      <c r="G44" s="18"/>
      <c r="H44" s="18"/>
      <c r="I44" s="18"/>
      <c r="J44" s="18">
        <f>M44*5</f>
        <v>0.94703124999999999</v>
      </c>
      <c r="K44" s="18"/>
      <c r="L44" s="18">
        <f>F44/20</f>
        <v>3.0305</v>
      </c>
      <c r="M44" s="18">
        <f t="shared" si="13"/>
        <v>0.18940625</v>
      </c>
      <c r="N44" s="16">
        <f t="shared" si="1"/>
        <v>6.6811143053669376E-3</v>
      </c>
      <c r="O44" s="18">
        <f ca="1">P44*4</f>
        <v>0</v>
      </c>
      <c r="P44" s="18">
        <f t="shared" ca="1" si="14"/>
        <v>0</v>
      </c>
      <c r="Q44" s="18">
        <f t="shared" ca="1" si="14"/>
        <v>0</v>
      </c>
      <c r="R44" s="18">
        <f t="shared" ca="1" si="10"/>
        <v>0</v>
      </c>
      <c r="S44" s="18">
        <f t="shared" ca="1" si="11"/>
        <v>0</v>
      </c>
      <c r="T44" s="18">
        <f t="shared" ca="1" si="12"/>
        <v>0</v>
      </c>
      <c r="U44" s="7"/>
    </row>
    <row r="45" spans="2:21" x14ac:dyDescent="0.3">
      <c r="B45" s="9" t="s">
        <v>90</v>
      </c>
      <c r="C45" s="9" t="s">
        <v>41</v>
      </c>
      <c r="D45" s="15" t="s">
        <v>102</v>
      </c>
      <c r="E45" s="68" t="s">
        <v>103</v>
      </c>
      <c r="F45" s="18">
        <v>348.97</v>
      </c>
      <c r="G45" s="18"/>
      <c r="H45" s="18"/>
      <c r="I45" s="18"/>
      <c r="J45" s="18"/>
      <c r="K45" s="18"/>
      <c r="L45" s="18">
        <f>F45/12</f>
        <v>29.080833333333334</v>
      </c>
      <c r="M45" s="18">
        <f t="shared" si="13"/>
        <v>1.8175520833333334</v>
      </c>
      <c r="N45" s="16">
        <f t="shared" si="1"/>
        <v>6.4112315325961081E-2</v>
      </c>
      <c r="O45" s="18">
        <f ca="1">P45*4</f>
        <v>0</v>
      </c>
      <c r="P45" s="18">
        <f t="shared" ca="1" si="14"/>
        <v>0</v>
      </c>
      <c r="Q45" s="18">
        <f t="shared" ca="1" si="14"/>
        <v>0</v>
      </c>
      <c r="R45" s="18">
        <f t="shared" ca="1" si="10"/>
        <v>0</v>
      </c>
      <c r="S45" s="18">
        <f t="shared" ca="1" si="11"/>
        <v>0</v>
      </c>
      <c r="T45" s="18">
        <f t="shared" ca="1" si="12"/>
        <v>0</v>
      </c>
      <c r="U45" s="7"/>
    </row>
    <row r="46" spans="2:21" x14ac:dyDescent="0.3">
      <c r="B46" s="9" t="s">
        <v>90</v>
      </c>
      <c r="C46" s="9" t="s">
        <v>41</v>
      </c>
      <c r="D46" s="15" t="s">
        <v>104</v>
      </c>
      <c r="E46" s="68" t="s">
        <v>103</v>
      </c>
      <c r="F46" s="18">
        <v>177.39</v>
      </c>
      <c r="G46" s="18"/>
      <c r="H46" s="18"/>
      <c r="I46" s="18"/>
      <c r="J46" s="18"/>
      <c r="K46" s="18"/>
      <c r="L46" s="18">
        <f>F46/12</f>
        <v>14.782499999999999</v>
      </c>
      <c r="M46" s="18">
        <f t="shared" si="13"/>
        <v>0.92390624999999993</v>
      </c>
      <c r="N46" s="16">
        <f t="shared" si="1"/>
        <v>3.2589860491366689E-2</v>
      </c>
      <c r="O46" s="18">
        <f ca="1">P46*4</f>
        <v>0</v>
      </c>
      <c r="P46" s="18">
        <f t="shared" ca="1" si="14"/>
        <v>0</v>
      </c>
      <c r="Q46" s="18">
        <f t="shared" ca="1" si="14"/>
        <v>0</v>
      </c>
      <c r="R46" s="18">
        <f t="shared" ca="1" si="10"/>
        <v>0</v>
      </c>
      <c r="S46" s="18">
        <f t="shared" ca="1" si="11"/>
        <v>0</v>
      </c>
      <c r="T46" s="18">
        <f t="shared" ca="1" si="12"/>
        <v>0</v>
      </c>
      <c r="U46" s="7"/>
    </row>
    <row r="47" spans="2:21" x14ac:dyDescent="0.3">
      <c r="B47" s="68" t="s">
        <v>90</v>
      </c>
      <c r="C47" s="9" t="s">
        <v>41</v>
      </c>
      <c r="D47" s="15" t="s">
        <v>1134</v>
      </c>
      <c r="E47" s="68" t="s">
        <v>38</v>
      </c>
      <c r="F47" s="16">
        <v>2.63</v>
      </c>
      <c r="G47" s="16"/>
      <c r="H47" s="16"/>
      <c r="I47" s="16"/>
      <c r="J47" s="16">
        <f>F47*5.5</f>
        <v>14.465</v>
      </c>
      <c r="K47" s="16"/>
      <c r="L47" s="17">
        <f>F47</f>
        <v>2.63</v>
      </c>
      <c r="M47" s="17">
        <f t="shared" si="13"/>
        <v>0.16437499999999999</v>
      </c>
      <c r="N47" s="16">
        <f t="shared" si="1"/>
        <v>5.7981622250833347E-3</v>
      </c>
      <c r="O47" s="17">
        <f ca="1">R47*128</f>
        <v>0</v>
      </c>
      <c r="P47" s="18">
        <f t="shared" ca="1" si="14"/>
        <v>0</v>
      </c>
      <c r="Q47" s="18">
        <f t="shared" ca="1" si="14"/>
        <v>0</v>
      </c>
      <c r="R47" s="18">
        <f t="shared" ca="1" si="10"/>
        <v>0</v>
      </c>
      <c r="S47" s="18">
        <f t="shared" ca="1" si="11"/>
        <v>0</v>
      </c>
      <c r="T47" s="18">
        <f t="shared" ca="1" si="12"/>
        <v>0</v>
      </c>
      <c r="U47" s="7"/>
    </row>
    <row r="48" spans="2:21" x14ac:dyDescent="0.3">
      <c r="B48" s="9" t="s">
        <v>90</v>
      </c>
      <c r="C48" s="9" t="s">
        <v>41</v>
      </c>
      <c r="D48" s="15" t="s">
        <v>105</v>
      </c>
      <c r="E48" s="68" t="s">
        <v>106</v>
      </c>
      <c r="F48" s="18">
        <v>32.83</v>
      </c>
      <c r="G48" s="18"/>
      <c r="H48" s="18"/>
      <c r="I48" s="18"/>
      <c r="J48" s="18"/>
      <c r="K48" s="18"/>
      <c r="L48" s="18">
        <f>F48/10</f>
        <v>3.2829999999999999</v>
      </c>
      <c r="M48" s="18">
        <f t="shared" si="13"/>
        <v>0.20518749999999999</v>
      </c>
      <c r="N48" s="16">
        <f t="shared" si="1"/>
        <v>7.2377819714633416E-3</v>
      </c>
      <c r="O48" s="18">
        <f t="shared" ref="O48:O64" ca="1" si="15">P48*4</f>
        <v>0</v>
      </c>
      <c r="P48" s="18">
        <f t="shared" ca="1" si="14"/>
        <v>0</v>
      </c>
      <c r="Q48" s="18">
        <f t="shared" ca="1" si="14"/>
        <v>0</v>
      </c>
      <c r="R48" s="18">
        <f t="shared" ca="1" si="10"/>
        <v>0</v>
      </c>
      <c r="S48" s="18">
        <f t="shared" ca="1" si="11"/>
        <v>0</v>
      </c>
      <c r="T48" s="18">
        <f t="shared" ca="1" si="12"/>
        <v>0</v>
      </c>
      <c r="U48" s="7"/>
    </row>
    <row r="49" spans="2:21" x14ac:dyDescent="0.3">
      <c r="B49" s="9" t="s">
        <v>90</v>
      </c>
      <c r="C49" s="9" t="s">
        <v>41</v>
      </c>
      <c r="D49" s="15" t="s">
        <v>107</v>
      </c>
      <c r="E49" s="68" t="s">
        <v>108</v>
      </c>
      <c r="F49" s="18">
        <v>2.82</v>
      </c>
      <c r="G49" s="18"/>
      <c r="H49" s="18"/>
      <c r="I49" s="18"/>
      <c r="J49" s="18"/>
      <c r="K49" s="18"/>
      <c r="L49" s="18">
        <f>F49</f>
        <v>2.82</v>
      </c>
      <c r="M49" s="18">
        <f t="shared" si="13"/>
        <v>0.17624999999999999</v>
      </c>
      <c r="N49" s="16">
        <f t="shared" si="1"/>
        <v>6.2170408649182525E-3</v>
      </c>
      <c r="O49" s="18">
        <f t="shared" ca="1" si="15"/>
        <v>0</v>
      </c>
      <c r="P49" s="18">
        <f t="shared" ca="1" si="14"/>
        <v>0</v>
      </c>
      <c r="Q49" s="18">
        <f t="shared" ca="1" si="14"/>
        <v>0</v>
      </c>
      <c r="R49" s="18">
        <f t="shared" ca="1" si="10"/>
        <v>0</v>
      </c>
      <c r="S49" s="18">
        <f t="shared" ca="1" si="11"/>
        <v>0</v>
      </c>
      <c r="T49" s="18">
        <f t="shared" ca="1" si="12"/>
        <v>0</v>
      </c>
      <c r="U49" s="7"/>
    </row>
    <row r="50" spans="2:21" x14ac:dyDescent="0.3">
      <c r="B50" s="9" t="s">
        <v>90</v>
      </c>
      <c r="C50" s="9" t="s">
        <v>41</v>
      </c>
      <c r="D50" s="15" t="s">
        <v>109</v>
      </c>
      <c r="E50" s="68" t="s">
        <v>110</v>
      </c>
      <c r="F50" s="18">
        <v>5.85</v>
      </c>
      <c r="G50" s="18"/>
      <c r="H50" s="18"/>
      <c r="I50" s="18"/>
      <c r="J50" s="18"/>
      <c r="K50" s="18"/>
      <c r="L50" s="18">
        <f>F50</f>
        <v>5.85</v>
      </c>
      <c r="M50" s="18">
        <f t="shared" si="13"/>
        <v>0.36562499999999998</v>
      </c>
      <c r="N50" s="16">
        <f t="shared" si="1"/>
        <v>1.2897052858075098E-2</v>
      </c>
      <c r="O50" s="18">
        <f t="shared" ca="1" si="15"/>
        <v>0</v>
      </c>
      <c r="P50" s="18">
        <f t="shared" ca="1" si="14"/>
        <v>0</v>
      </c>
      <c r="Q50" s="18">
        <f t="shared" ca="1" si="14"/>
        <v>0</v>
      </c>
      <c r="R50" s="18">
        <f t="shared" ca="1" si="10"/>
        <v>0</v>
      </c>
      <c r="S50" s="18">
        <f t="shared" ca="1" si="11"/>
        <v>0</v>
      </c>
      <c r="T50" s="18">
        <f t="shared" ca="1" si="12"/>
        <v>0</v>
      </c>
    </row>
    <row r="51" spans="2:21" x14ac:dyDescent="0.3">
      <c r="B51" s="68" t="s">
        <v>90</v>
      </c>
      <c r="C51" s="9" t="s">
        <v>41</v>
      </c>
      <c r="D51" s="15" t="s">
        <v>111</v>
      </c>
      <c r="E51" s="68" t="s">
        <v>112</v>
      </c>
      <c r="F51" s="16">
        <v>32</v>
      </c>
      <c r="G51" s="16"/>
      <c r="H51" s="16"/>
      <c r="I51" s="16"/>
      <c r="J51" s="16"/>
      <c r="K51" s="16"/>
      <c r="L51" s="17">
        <f>F51/10</f>
        <v>3.2</v>
      </c>
      <c r="M51" s="17">
        <f t="shared" si="13"/>
        <v>0.2</v>
      </c>
      <c r="N51" s="16">
        <f t="shared" si="1"/>
        <v>7.0547981445880882E-3</v>
      </c>
      <c r="O51" s="17">
        <f t="shared" ca="1" si="15"/>
        <v>0</v>
      </c>
      <c r="P51" s="18">
        <f t="shared" ca="1" si="14"/>
        <v>0</v>
      </c>
      <c r="Q51" s="18">
        <f t="shared" ca="1" si="14"/>
        <v>0</v>
      </c>
      <c r="R51" s="18">
        <f t="shared" ca="1" si="10"/>
        <v>0</v>
      </c>
      <c r="S51" s="18">
        <f t="shared" ca="1" si="11"/>
        <v>0</v>
      </c>
      <c r="T51" s="18">
        <f t="shared" ca="1" si="12"/>
        <v>0</v>
      </c>
      <c r="U51" s="7"/>
    </row>
    <row r="52" spans="2:21" x14ac:dyDescent="0.3">
      <c r="B52" s="68" t="s">
        <v>90</v>
      </c>
      <c r="C52" s="9" t="s">
        <v>41</v>
      </c>
      <c r="D52" s="15" t="s">
        <v>113</v>
      </c>
      <c r="E52" s="68" t="s">
        <v>114</v>
      </c>
      <c r="F52" s="16">
        <v>7.32</v>
      </c>
      <c r="G52" s="16"/>
      <c r="H52" s="16"/>
      <c r="I52" s="16"/>
      <c r="J52" s="16"/>
      <c r="K52" s="16"/>
      <c r="L52" s="17">
        <f>F52</f>
        <v>7.32</v>
      </c>
      <c r="M52" s="17">
        <f t="shared" si="13"/>
        <v>0.45750000000000002</v>
      </c>
      <c r="N52" s="16">
        <f t="shared" si="1"/>
        <v>1.6137850755745253E-2</v>
      </c>
      <c r="O52" s="17">
        <f t="shared" ca="1" si="15"/>
        <v>0</v>
      </c>
      <c r="P52" s="18">
        <f t="shared" ca="1" si="14"/>
        <v>0</v>
      </c>
      <c r="Q52" s="18">
        <f t="shared" ca="1" si="14"/>
        <v>0</v>
      </c>
      <c r="R52" s="18">
        <f t="shared" ca="1" si="10"/>
        <v>0</v>
      </c>
      <c r="S52" s="18">
        <f t="shared" ca="1" si="11"/>
        <v>0</v>
      </c>
      <c r="T52" s="18">
        <f t="shared" ca="1" si="12"/>
        <v>0</v>
      </c>
      <c r="U52" s="7"/>
    </row>
    <row r="53" spans="2:21" x14ac:dyDescent="0.3">
      <c r="B53" s="68" t="s">
        <v>90</v>
      </c>
      <c r="C53" s="9" t="s">
        <v>41</v>
      </c>
      <c r="D53" s="15" t="s">
        <v>115</v>
      </c>
      <c r="E53" s="68" t="s">
        <v>116</v>
      </c>
      <c r="F53" s="16">
        <f>7.48*14</f>
        <v>104.72</v>
      </c>
      <c r="G53" s="16"/>
      <c r="H53" s="16"/>
      <c r="I53" s="16"/>
      <c r="J53" s="16"/>
      <c r="K53" s="16"/>
      <c r="L53" s="17">
        <f>F53/14</f>
        <v>7.4799999999999995</v>
      </c>
      <c r="M53" s="17">
        <f t="shared" si="13"/>
        <v>0.46749999999999997</v>
      </c>
      <c r="N53" s="16">
        <f t="shared" si="1"/>
        <v>1.6490590662974654E-2</v>
      </c>
      <c r="O53" s="17">
        <f t="shared" ca="1" si="15"/>
        <v>0</v>
      </c>
      <c r="P53" s="18">
        <f t="shared" ca="1" si="14"/>
        <v>0</v>
      </c>
      <c r="Q53" s="18">
        <f t="shared" ca="1" si="14"/>
        <v>0</v>
      </c>
      <c r="R53" s="18">
        <f t="shared" ca="1" si="10"/>
        <v>0</v>
      </c>
      <c r="S53" s="18">
        <f t="shared" ca="1" si="11"/>
        <v>0</v>
      </c>
      <c r="T53" s="18">
        <f t="shared" ca="1" si="12"/>
        <v>0</v>
      </c>
      <c r="U53" s="7"/>
    </row>
    <row r="54" spans="2:21" x14ac:dyDescent="0.3">
      <c r="B54" s="68" t="s">
        <v>90</v>
      </c>
      <c r="C54" s="9" t="s">
        <v>41</v>
      </c>
      <c r="D54" s="15" t="s">
        <v>117</v>
      </c>
      <c r="E54" s="68" t="s">
        <v>1195</v>
      </c>
      <c r="F54" s="18">
        <v>25.48</v>
      </c>
      <c r="G54" s="18"/>
      <c r="H54" s="18"/>
      <c r="I54" s="18"/>
      <c r="J54" s="18"/>
      <c r="K54" s="18"/>
      <c r="L54" s="18">
        <f>F54/2/5</f>
        <v>2.548</v>
      </c>
      <c r="M54" s="18">
        <f t="shared" si="13"/>
        <v>0.15925</v>
      </c>
      <c r="N54" s="16">
        <f t="shared" si="1"/>
        <v>5.6173830226282657E-3</v>
      </c>
      <c r="O54" s="18">
        <f t="shared" ca="1" si="15"/>
        <v>0</v>
      </c>
      <c r="P54" s="18">
        <f t="shared" ca="1" si="14"/>
        <v>0</v>
      </c>
      <c r="Q54" s="18">
        <f t="shared" ca="1" si="14"/>
        <v>0</v>
      </c>
      <c r="R54" s="18">
        <f t="shared" ca="1" si="10"/>
        <v>0</v>
      </c>
      <c r="S54" s="18">
        <f t="shared" ca="1" si="11"/>
        <v>0</v>
      </c>
      <c r="T54" s="18">
        <f t="shared" ca="1" si="12"/>
        <v>0</v>
      </c>
      <c r="U54" s="7"/>
    </row>
    <row r="55" spans="2:21" x14ac:dyDescent="0.3">
      <c r="B55" s="68" t="s">
        <v>90</v>
      </c>
      <c r="C55" s="9" t="s">
        <v>41</v>
      </c>
      <c r="D55" s="15" t="s">
        <v>119</v>
      </c>
      <c r="E55" s="68" t="s">
        <v>120</v>
      </c>
      <c r="F55" s="18">
        <v>1.37</v>
      </c>
      <c r="G55" s="18"/>
      <c r="H55" s="18"/>
      <c r="I55" s="18"/>
      <c r="J55" s="18"/>
      <c r="K55" s="18"/>
      <c r="L55" s="18">
        <f>F55</f>
        <v>1.37</v>
      </c>
      <c r="M55" s="18">
        <f t="shared" si="13"/>
        <v>8.5625000000000007E-2</v>
      </c>
      <c r="N55" s="16">
        <f t="shared" si="1"/>
        <v>3.0203354556517753E-3</v>
      </c>
      <c r="O55" s="18">
        <f t="shared" ca="1" si="15"/>
        <v>0</v>
      </c>
      <c r="P55" s="18">
        <f t="shared" ca="1" si="14"/>
        <v>0</v>
      </c>
      <c r="Q55" s="18">
        <f t="shared" ca="1" si="14"/>
        <v>0</v>
      </c>
      <c r="R55" s="18">
        <f t="shared" ca="1" si="10"/>
        <v>0</v>
      </c>
      <c r="S55" s="18">
        <f t="shared" ca="1" si="11"/>
        <v>0</v>
      </c>
      <c r="T55" s="18">
        <f t="shared" ca="1" si="12"/>
        <v>0</v>
      </c>
      <c r="U55" s="7"/>
    </row>
    <row r="56" spans="2:21" x14ac:dyDescent="0.3">
      <c r="B56" s="68" t="s">
        <v>90</v>
      </c>
      <c r="C56" s="9" t="s">
        <v>41</v>
      </c>
      <c r="D56" s="15" t="s">
        <v>121</v>
      </c>
      <c r="E56" s="68" t="s">
        <v>122</v>
      </c>
      <c r="F56" s="18">
        <v>2.2599999999999998</v>
      </c>
      <c r="G56" s="18"/>
      <c r="H56" s="18"/>
      <c r="I56" s="18"/>
      <c r="J56" s="18"/>
      <c r="K56" s="18"/>
      <c r="L56" s="18">
        <f>F56</f>
        <v>2.2599999999999998</v>
      </c>
      <c r="M56" s="18">
        <f t="shared" si="13"/>
        <v>0.14124999999999999</v>
      </c>
      <c r="N56" s="16">
        <f t="shared" si="1"/>
        <v>4.982451189615337E-3</v>
      </c>
      <c r="O56" s="18">
        <f t="shared" ca="1" si="15"/>
        <v>0</v>
      </c>
      <c r="P56" s="18">
        <f t="shared" ca="1" si="14"/>
        <v>0</v>
      </c>
      <c r="Q56" s="18">
        <f t="shared" ca="1" si="14"/>
        <v>0</v>
      </c>
      <c r="R56" s="18">
        <f t="shared" ca="1" si="10"/>
        <v>0</v>
      </c>
      <c r="S56" s="18">
        <f t="shared" ca="1" si="11"/>
        <v>0</v>
      </c>
      <c r="T56" s="18">
        <f t="shared" ca="1" si="12"/>
        <v>0</v>
      </c>
      <c r="U56" s="7"/>
    </row>
    <row r="57" spans="2:21" x14ac:dyDescent="0.3">
      <c r="B57" s="68" t="s">
        <v>90</v>
      </c>
      <c r="C57" s="9" t="s">
        <v>41</v>
      </c>
      <c r="D57" s="15" t="s">
        <v>123</v>
      </c>
      <c r="E57" s="68" t="s">
        <v>124</v>
      </c>
      <c r="F57" s="18">
        <v>26.68</v>
      </c>
      <c r="G57" s="18"/>
      <c r="H57" s="18"/>
      <c r="I57" s="18"/>
      <c r="J57" s="18">
        <f>F57/96</f>
        <v>0.27791666666666665</v>
      </c>
      <c r="K57" s="18"/>
      <c r="L57" s="18">
        <f ca="1">M57*16</f>
        <v>0</v>
      </c>
      <c r="M57" s="18">
        <f t="shared" ca="1" si="13"/>
        <v>0</v>
      </c>
      <c r="N57" s="16">
        <f t="shared" ca="1" si="1"/>
        <v>0</v>
      </c>
      <c r="O57" s="18">
        <f t="shared" ca="1" si="15"/>
        <v>0</v>
      </c>
      <c r="P57" s="18">
        <f t="shared" ca="1" si="14"/>
        <v>0</v>
      </c>
      <c r="Q57" s="18">
        <f t="shared" ca="1" si="14"/>
        <v>0</v>
      </c>
      <c r="R57" s="18">
        <f t="shared" ca="1" si="10"/>
        <v>0</v>
      </c>
      <c r="S57" s="18">
        <f t="shared" ca="1" si="11"/>
        <v>0</v>
      </c>
      <c r="T57" s="18">
        <f t="shared" ca="1" si="12"/>
        <v>0</v>
      </c>
      <c r="U57" s="7"/>
    </row>
    <row r="58" spans="2:21" x14ac:dyDescent="0.3">
      <c r="B58" s="68" t="s">
        <v>90</v>
      </c>
      <c r="C58" s="9" t="s">
        <v>41</v>
      </c>
      <c r="D58" s="15" t="s">
        <v>125</v>
      </c>
      <c r="E58" s="68" t="s">
        <v>126</v>
      </c>
      <c r="F58" s="18">
        <v>36.39</v>
      </c>
      <c r="G58" s="18"/>
      <c r="H58" s="18"/>
      <c r="I58" s="18"/>
      <c r="J58" s="18">
        <f>F58/96</f>
        <v>0.37906250000000002</v>
      </c>
      <c r="K58" s="18"/>
      <c r="L58" s="18">
        <f>M58*16</f>
        <v>3.0325000000000002</v>
      </c>
      <c r="M58" s="18">
        <f>F58/96/2</f>
        <v>0.18953125000000001</v>
      </c>
      <c r="N58" s="16">
        <f t="shared" si="1"/>
        <v>6.6855235542073056E-3</v>
      </c>
      <c r="O58" s="18">
        <f t="shared" ca="1" si="15"/>
        <v>0</v>
      </c>
      <c r="P58" s="18">
        <f t="shared" ca="1" si="14"/>
        <v>0</v>
      </c>
      <c r="Q58" s="18">
        <f t="shared" ca="1" si="14"/>
        <v>0</v>
      </c>
      <c r="R58" s="18">
        <f t="shared" ca="1" si="10"/>
        <v>0</v>
      </c>
      <c r="S58" s="18">
        <f t="shared" ca="1" si="11"/>
        <v>0</v>
      </c>
      <c r="T58" s="18">
        <f t="shared" ca="1" si="12"/>
        <v>0</v>
      </c>
      <c r="U58" s="7"/>
    </row>
    <row r="59" spans="2:21" x14ac:dyDescent="0.3">
      <c r="B59" s="68" t="s">
        <v>90</v>
      </c>
      <c r="C59" s="9" t="s">
        <v>41</v>
      </c>
      <c r="D59" s="15" t="s">
        <v>127</v>
      </c>
      <c r="E59" s="68" t="s">
        <v>128</v>
      </c>
      <c r="F59" s="16">
        <v>67.72</v>
      </c>
      <c r="G59" s="16"/>
      <c r="H59" s="16"/>
      <c r="I59" s="16"/>
      <c r="J59" s="16">
        <f>L59/10</f>
        <v>0.67720000000000002</v>
      </c>
      <c r="K59" s="16"/>
      <c r="L59" s="17">
        <f>F59/5/2</f>
        <v>6.7720000000000002</v>
      </c>
      <c r="M59" s="17">
        <f t="shared" ref="M59:M78" si="16">L59/16</f>
        <v>0.42325000000000002</v>
      </c>
      <c r="N59" s="16">
        <f t="shared" si="1"/>
        <v>1.4929716573484542E-2</v>
      </c>
      <c r="O59" s="17">
        <f t="shared" ca="1" si="15"/>
        <v>0</v>
      </c>
      <c r="P59" s="18">
        <f t="shared" ca="1" si="14"/>
        <v>0</v>
      </c>
      <c r="Q59" s="18">
        <f t="shared" ca="1" si="14"/>
        <v>0</v>
      </c>
      <c r="R59" s="18">
        <f t="shared" ca="1" si="10"/>
        <v>0</v>
      </c>
      <c r="S59" s="18">
        <f t="shared" ca="1" si="11"/>
        <v>0</v>
      </c>
      <c r="T59" s="18">
        <f t="shared" ca="1" si="12"/>
        <v>0</v>
      </c>
      <c r="U59" s="7"/>
    </row>
    <row r="60" spans="2:21" x14ac:dyDescent="0.3">
      <c r="B60" s="68" t="s">
        <v>90</v>
      </c>
      <c r="C60" s="9" t="s">
        <v>41</v>
      </c>
      <c r="D60" s="15" t="s">
        <v>129</v>
      </c>
      <c r="E60" s="68" t="s">
        <v>130</v>
      </c>
      <c r="F60" s="18">
        <v>3.54</v>
      </c>
      <c r="G60" s="18"/>
      <c r="H60" s="18"/>
      <c r="I60" s="18"/>
      <c r="J60" s="18"/>
      <c r="K60" s="18"/>
      <c r="L60" s="18">
        <f>F60</f>
        <v>3.54</v>
      </c>
      <c r="M60" s="18">
        <f t="shared" si="16"/>
        <v>0.22125</v>
      </c>
      <c r="N60" s="16">
        <f t="shared" si="1"/>
        <v>7.8043704474505728E-3</v>
      </c>
      <c r="O60" s="18">
        <f t="shared" ca="1" si="15"/>
        <v>0</v>
      </c>
      <c r="P60" s="18">
        <f t="shared" ca="1" si="14"/>
        <v>0</v>
      </c>
      <c r="Q60" s="18">
        <f t="shared" ca="1" si="14"/>
        <v>0</v>
      </c>
      <c r="R60" s="18">
        <f t="shared" ca="1" si="10"/>
        <v>0</v>
      </c>
      <c r="S60" s="18">
        <f t="shared" ca="1" si="11"/>
        <v>0</v>
      </c>
      <c r="T60" s="18">
        <f t="shared" ca="1" si="12"/>
        <v>0</v>
      </c>
      <c r="U60" s="7"/>
    </row>
    <row r="61" spans="2:21" x14ac:dyDescent="0.3">
      <c r="B61" s="68" t="s">
        <v>90</v>
      </c>
      <c r="C61" s="9" t="s">
        <v>41</v>
      </c>
      <c r="D61" s="15" t="s">
        <v>131</v>
      </c>
      <c r="E61" s="68" t="s">
        <v>132</v>
      </c>
      <c r="F61" s="18">
        <v>36.409999999999997</v>
      </c>
      <c r="G61" s="18"/>
      <c r="H61" s="18"/>
      <c r="I61" s="18"/>
      <c r="J61" s="18"/>
      <c r="K61" s="18"/>
      <c r="L61" s="18">
        <f>F61/20</f>
        <v>1.8204999999999998</v>
      </c>
      <c r="M61" s="18">
        <f t="shared" si="16"/>
        <v>0.11378124999999999</v>
      </c>
      <c r="N61" s="16">
        <f t="shared" si="1"/>
        <v>4.0135187569445667E-3</v>
      </c>
      <c r="O61" s="18">
        <f t="shared" ca="1" si="15"/>
        <v>0</v>
      </c>
      <c r="P61" s="18">
        <f t="shared" ca="1" si="14"/>
        <v>0</v>
      </c>
      <c r="Q61" s="18">
        <f t="shared" ca="1" si="14"/>
        <v>0</v>
      </c>
      <c r="R61" s="18">
        <f t="shared" ca="1" si="10"/>
        <v>0</v>
      </c>
      <c r="S61" s="18">
        <f t="shared" ca="1" si="11"/>
        <v>0</v>
      </c>
      <c r="T61" s="18">
        <f t="shared" ca="1" si="12"/>
        <v>0</v>
      </c>
      <c r="U61" s="7"/>
    </row>
    <row r="62" spans="2:21" x14ac:dyDescent="0.3">
      <c r="B62" s="68" t="s">
        <v>90</v>
      </c>
      <c r="C62" s="9" t="s">
        <v>41</v>
      </c>
      <c r="D62" s="15" t="s">
        <v>133</v>
      </c>
      <c r="E62" s="68" t="s">
        <v>134</v>
      </c>
      <c r="F62" s="18">
        <v>24.96</v>
      </c>
      <c r="G62" s="18"/>
      <c r="H62" s="18"/>
      <c r="I62" s="18"/>
      <c r="J62" s="18">
        <f>F62/160</f>
        <v>0.156</v>
      </c>
      <c r="K62" s="18"/>
      <c r="L62" s="18">
        <f ca="1">M62*16</f>
        <v>0</v>
      </c>
      <c r="M62" s="18">
        <f t="shared" ca="1" si="16"/>
        <v>0</v>
      </c>
      <c r="N62" s="16">
        <f t="shared" ca="1" si="1"/>
        <v>0</v>
      </c>
      <c r="O62" s="18">
        <f t="shared" ca="1" si="15"/>
        <v>0</v>
      </c>
      <c r="P62" s="18">
        <f t="shared" ref="P62:Q64" ca="1" si="17">O62/4</f>
        <v>0</v>
      </c>
      <c r="Q62" s="18">
        <f t="shared" ca="1" si="17"/>
        <v>0</v>
      </c>
      <c r="R62" s="18">
        <f t="shared" ca="1" si="10"/>
        <v>0</v>
      </c>
      <c r="S62" s="18">
        <f t="shared" ca="1" si="11"/>
        <v>0</v>
      </c>
      <c r="T62" s="18">
        <f t="shared" ca="1" si="12"/>
        <v>0</v>
      </c>
      <c r="U62" s="7"/>
    </row>
    <row r="63" spans="2:21" x14ac:dyDescent="0.3">
      <c r="B63" s="68" t="s">
        <v>135</v>
      </c>
      <c r="C63" s="68" t="s">
        <v>1154</v>
      </c>
      <c r="D63" s="15" t="s">
        <v>136</v>
      </c>
      <c r="E63" s="68" t="s">
        <v>38</v>
      </c>
      <c r="F63" s="16">
        <v>5.99</v>
      </c>
      <c r="G63" s="16"/>
      <c r="H63" s="16"/>
      <c r="I63" s="16"/>
      <c r="J63" s="16"/>
      <c r="K63" s="16"/>
      <c r="L63" s="17">
        <f>F63</f>
        <v>5.99</v>
      </c>
      <c r="M63" s="17">
        <f t="shared" si="16"/>
        <v>0.37437500000000001</v>
      </c>
      <c r="N63" s="16">
        <f t="shared" si="1"/>
        <v>1.3205700276900828E-2</v>
      </c>
      <c r="O63" s="17">
        <f t="shared" ca="1" si="15"/>
        <v>0</v>
      </c>
      <c r="P63" s="18">
        <f t="shared" ca="1" si="17"/>
        <v>0</v>
      </c>
      <c r="Q63" s="18">
        <f t="shared" ca="1" si="17"/>
        <v>0</v>
      </c>
      <c r="R63" s="18">
        <f t="shared" ca="1" si="10"/>
        <v>0</v>
      </c>
      <c r="S63" s="18">
        <f t="shared" ca="1" si="11"/>
        <v>0</v>
      </c>
      <c r="T63" s="18">
        <f t="shared" ca="1" si="12"/>
        <v>0</v>
      </c>
      <c r="U63" s="7"/>
    </row>
    <row r="64" spans="2:21" x14ac:dyDescent="0.3">
      <c r="B64" s="68" t="s">
        <v>137</v>
      </c>
      <c r="C64" s="68" t="s">
        <v>44</v>
      </c>
      <c r="D64" s="27" t="s">
        <v>138</v>
      </c>
      <c r="E64" s="68" t="s">
        <v>139</v>
      </c>
      <c r="F64" s="16">
        <v>84.15</v>
      </c>
      <c r="G64" s="16"/>
      <c r="H64" s="16"/>
      <c r="I64" s="16"/>
      <c r="J64" s="16">
        <f>M64*0.2</f>
        <v>4.2075000000000001E-2</v>
      </c>
      <c r="K64" s="16"/>
      <c r="L64" s="17">
        <f>F64/25</f>
        <v>3.3660000000000001</v>
      </c>
      <c r="M64" s="17">
        <f t="shared" si="16"/>
        <v>0.21037500000000001</v>
      </c>
      <c r="N64" s="16">
        <f t="shared" si="1"/>
        <v>7.4207657983385959E-3</v>
      </c>
      <c r="O64" s="17">
        <f t="shared" ca="1" si="15"/>
        <v>0</v>
      </c>
      <c r="P64" s="18">
        <f t="shared" ca="1" si="17"/>
        <v>0</v>
      </c>
      <c r="Q64" s="18">
        <f t="shared" ca="1" si="17"/>
        <v>0</v>
      </c>
      <c r="R64" s="18">
        <f t="shared" ca="1" si="10"/>
        <v>0</v>
      </c>
      <c r="S64" s="18">
        <f t="shared" ca="1" si="11"/>
        <v>0</v>
      </c>
      <c r="T64" s="18">
        <f t="shared" ca="1" si="12"/>
        <v>0</v>
      </c>
      <c r="U64" s="7"/>
    </row>
    <row r="65" spans="2:21" x14ac:dyDescent="0.3">
      <c r="B65" s="68" t="s">
        <v>36</v>
      </c>
      <c r="C65" s="68" t="s">
        <v>44</v>
      </c>
      <c r="D65" s="27" t="s">
        <v>142</v>
      </c>
      <c r="E65" s="68" t="s">
        <v>38</v>
      </c>
      <c r="F65" s="16">
        <v>2.37</v>
      </c>
      <c r="G65" s="16"/>
      <c r="H65" s="16"/>
      <c r="I65" s="16"/>
      <c r="J65" s="16"/>
      <c r="K65" s="16"/>
      <c r="L65" s="17">
        <f>F65</f>
        <v>2.37</v>
      </c>
      <c r="M65" s="17">
        <f t="shared" si="16"/>
        <v>0.14812500000000001</v>
      </c>
      <c r="N65" s="16">
        <f t="shared" si="1"/>
        <v>5.2249598758355529E-3</v>
      </c>
      <c r="O65" s="17">
        <f>Q65*16</f>
        <v>16.59</v>
      </c>
      <c r="P65" s="18">
        <f t="shared" ref="P65:P84" si="18">O65/4</f>
        <v>4.1475</v>
      </c>
      <c r="Q65" s="18">
        <f>M65*7</f>
        <v>1.036875</v>
      </c>
      <c r="R65" s="18">
        <f t="shared" si="10"/>
        <v>0.129609375</v>
      </c>
      <c r="S65" s="18">
        <f t="shared" si="11"/>
        <v>6.4804687499999999E-2</v>
      </c>
      <c r="T65" s="18">
        <f t="shared" si="12"/>
        <v>2.1601562500000001E-2</v>
      </c>
      <c r="U65" s="7" t="s">
        <v>143</v>
      </c>
    </row>
    <row r="66" spans="2:21" x14ac:dyDescent="0.3">
      <c r="B66" s="68" t="s">
        <v>36</v>
      </c>
      <c r="C66" s="68" t="s">
        <v>44</v>
      </c>
      <c r="D66" s="27" t="s">
        <v>144</v>
      </c>
      <c r="E66" s="68" t="s">
        <v>38</v>
      </c>
      <c r="F66" s="16">
        <v>2.23</v>
      </c>
      <c r="G66" s="16"/>
      <c r="H66" s="16"/>
      <c r="I66" s="16"/>
      <c r="J66" s="16"/>
      <c r="K66" s="16"/>
      <c r="L66" s="17">
        <f>F66</f>
        <v>2.23</v>
      </c>
      <c r="M66" s="17">
        <f t="shared" si="16"/>
        <v>0.139375</v>
      </c>
      <c r="N66" s="16">
        <f t="shared" ref="N66:N129" si="19">L66/453.592</f>
        <v>4.916312457009824E-3</v>
      </c>
      <c r="O66" s="17">
        <f>Q66*16</f>
        <v>17.84</v>
      </c>
      <c r="P66" s="18">
        <f t="shared" si="18"/>
        <v>4.46</v>
      </c>
      <c r="Q66" s="18">
        <f>M66*8</f>
        <v>1.115</v>
      </c>
      <c r="R66" s="18">
        <f t="shared" ref="R66:R73" si="20">P66/32</f>
        <v>0.139375</v>
      </c>
      <c r="S66" s="18">
        <f t="shared" ref="S66:S79" si="21">R66/2</f>
        <v>6.9687499999999999E-2</v>
      </c>
      <c r="T66" s="18">
        <f t="shared" ref="T66:T78" si="22">S66/3</f>
        <v>2.3229166666666665E-2</v>
      </c>
      <c r="U66" s="7"/>
    </row>
    <row r="67" spans="2:21" x14ac:dyDescent="0.3">
      <c r="B67" s="68" t="s">
        <v>36</v>
      </c>
      <c r="C67" s="68" t="s">
        <v>44</v>
      </c>
      <c r="D67" s="27" t="s">
        <v>145</v>
      </c>
      <c r="E67" s="68" t="s">
        <v>38</v>
      </c>
      <c r="F67" s="16">
        <v>10.95</v>
      </c>
      <c r="G67" s="16"/>
      <c r="H67" s="16"/>
      <c r="I67" s="16"/>
      <c r="J67" s="16"/>
      <c r="K67" s="16"/>
      <c r="L67" s="17">
        <f>F67</f>
        <v>10.95</v>
      </c>
      <c r="M67" s="17">
        <f t="shared" si="16"/>
        <v>0.68437499999999996</v>
      </c>
      <c r="N67" s="16">
        <f t="shared" si="19"/>
        <v>2.4140637401012362E-2</v>
      </c>
      <c r="O67" s="17">
        <f>Q67*16</f>
        <v>43.8</v>
      </c>
      <c r="P67" s="18">
        <f t="shared" si="18"/>
        <v>10.95</v>
      </c>
      <c r="Q67" s="18">
        <f>M67*4</f>
        <v>2.7374999999999998</v>
      </c>
      <c r="R67" s="18">
        <f t="shared" si="20"/>
        <v>0.34218749999999998</v>
      </c>
      <c r="S67" s="18">
        <f t="shared" si="21"/>
        <v>0.17109374999999999</v>
      </c>
      <c r="T67" s="18">
        <f t="shared" si="22"/>
        <v>5.7031249999999999E-2</v>
      </c>
      <c r="U67" s="7" t="s">
        <v>146</v>
      </c>
    </row>
    <row r="68" spans="2:21" x14ac:dyDescent="0.3">
      <c r="B68" s="68" t="s">
        <v>36</v>
      </c>
      <c r="C68" s="68" t="s">
        <v>44</v>
      </c>
      <c r="D68" s="27" t="s">
        <v>147</v>
      </c>
      <c r="E68" s="68" t="s">
        <v>148</v>
      </c>
      <c r="F68" s="16">
        <v>15.9</v>
      </c>
      <c r="G68" s="16"/>
      <c r="H68" s="16"/>
      <c r="I68" s="16"/>
      <c r="J68" s="16"/>
      <c r="K68" s="16"/>
      <c r="L68" s="17">
        <f>F68/4.7</f>
        <v>3.3829787234042552</v>
      </c>
      <c r="M68" s="17">
        <f t="shared" si="16"/>
        <v>0.21143617021276595</v>
      </c>
      <c r="N68" s="16">
        <f t="shared" si="19"/>
        <v>7.458197506579162E-3</v>
      </c>
      <c r="O68" s="17">
        <f ca="1">P68*4</f>
        <v>0</v>
      </c>
      <c r="P68" s="18">
        <f t="shared" ca="1" si="18"/>
        <v>0</v>
      </c>
      <c r="Q68" s="18">
        <f ca="1">P68/4</f>
        <v>0</v>
      </c>
      <c r="R68" s="18">
        <f t="shared" ca="1" si="20"/>
        <v>0</v>
      </c>
      <c r="S68" s="18">
        <f t="shared" ca="1" si="21"/>
        <v>0</v>
      </c>
      <c r="T68" s="18">
        <f t="shared" ca="1" si="22"/>
        <v>0</v>
      </c>
      <c r="U68" s="7"/>
    </row>
    <row r="69" spans="2:21" x14ac:dyDescent="0.3">
      <c r="B69" s="68" t="s">
        <v>36</v>
      </c>
      <c r="C69" s="68" t="s">
        <v>44</v>
      </c>
      <c r="D69" s="27" t="s">
        <v>151</v>
      </c>
      <c r="E69" s="68" t="s">
        <v>55</v>
      </c>
      <c r="F69" s="16">
        <f>L69*5</f>
        <v>16.25</v>
      </c>
      <c r="G69" s="16"/>
      <c r="H69" s="16"/>
      <c r="I69" s="16"/>
      <c r="J69" s="16"/>
      <c r="K69" s="16"/>
      <c r="L69" s="17">
        <v>3.25</v>
      </c>
      <c r="M69" s="17">
        <f t="shared" si="16"/>
        <v>0.203125</v>
      </c>
      <c r="N69" s="16">
        <f t="shared" si="19"/>
        <v>7.1650293655972771E-3</v>
      </c>
      <c r="O69" s="17">
        <f>Q69*16</f>
        <v>17.224999999999998</v>
      </c>
      <c r="P69" s="18">
        <f t="shared" si="18"/>
        <v>4.3062499999999995</v>
      </c>
      <c r="Q69" s="18">
        <f>M69*5.3</f>
        <v>1.0765624999999999</v>
      </c>
      <c r="R69" s="18">
        <f t="shared" si="20"/>
        <v>0.13457031249999998</v>
      </c>
      <c r="S69" s="18">
        <f t="shared" si="21"/>
        <v>6.7285156249999992E-2</v>
      </c>
      <c r="T69" s="18">
        <f t="shared" si="22"/>
        <v>2.2428385416666665E-2</v>
      </c>
      <c r="U69" s="7" t="s">
        <v>152</v>
      </c>
    </row>
    <row r="70" spans="2:21" x14ac:dyDescent="0.3">
      <c r="B70" s="68" t="s">
        <v>36</v>
      </c>
      <c r="C70" s="68" t="s">
        <v>44</v>
      </c>
      <c r="D70" s="27" t="s">
        <v>153</v>
      </c>
      <c r="E70" s="68" t="s">
        <v>154</v>
      </c>
      <c r="F70" s="16">
        <v>19.95</v>
      </c>
      <c r="G70" s="16"/>
      <c r="H70" s="16"/>
      <c r="I70" s="16"/>
      <c r="J70" s="16"/>
      <c r="K70" s="16"/>
      <c r="L70" s="17">
        <f>F70/5</f>
        <v>3.9899999999999998</v>
      </c>
      <c r="M70" s="17">
        <f t="shared" si="16"/>
        <v>0.24937499999999999</v>
      </c>
      <c r="N70" s="16">
        <f t="shared" si="19"/>
        <v>8.7964514365332716E-3</v>
      </c>
      <c r="O70" s="17">
        <f>Q70*16</f>
        <v>24.738</v>
      </c>
      <c r="P70" s="18">
        <f t="shared" si="18"/>
        <v>6.1844999999999999</v>
      </c>
      <c r="Q70" s="18">
        <f>M70*6.2</f>
        <v>1.546125</v>
      </c>
      <c r="R70" s="18">
        <f t="shared" si="20"/>
        <v>0.193265625</v>
      </c>
      <c r="S70" s="18">
        <f t="shared" si="21"/>
        <v>9.6632812499999998E-2</v>
      </c>
      <c r="T70" s="18">
        <f t="shared" si="22"/>
        <v>3.2210937500000002E-2</v>
      </c>
      <c r="U70" s="7" t="s">
        <v>155</v>
      </c>
    </row>
    <row r="71" spans="2:21" x14ac:dyDescent="0.3">
      <c r="B71" s="68" t="s">
        <v>36</v>
      </c>
      <c r="C71" s="68" t="s">
        <v>44</v>
      </c>
      <c r="D71" s="27" t="s">
        <v>156</v>
      </c>
      <c r="E71" s="68" t="s">
        <v>38</v>
      </c>
      <c r="F71" s="16">
        <v>3.99</v>
      </c>
      <c r="G71" s="16"/>
      <c r="H71" s="16"/>
      <c r="I71" s="16"/>
      <c r="J71" s="16"/>
      <c r="K71" s="16"/>
      <c r="L71" s="17">
        <f>F71</f>
        <v>3.99</v>
      </c>
      <c r="M71" s="17">
        <f t="shared" si="16"/>
        <v>0.24937500000000001</v>
      </c>
      <c r="N71" s="16">
        <f t="shared" si="19"/>
        <v>8.7964514365332733E-3</v>
      </c>
      <c r="O71" s="17">
        <f ca="1">P71*4</f>
        <v>0</v>
      </c>
      <c r="P71" s="18">
        <f t="shared" ca="1" si="18"/>
        <v>0</v>
      </c>
      <c r="Q71" s="18">
        <f t="shared" ref="Q71:Q76" ca="1" si="23">P71/4</f>
        <v>0</v>
      </c>
      <c r="R71" s="18">
        <f t="shared" ca="1" si="20"/>
        <v>0</v>
      </c>
      <c r="S71" s="18">
        <f t="shared" ca="1" si="21"/>
        <v>0</v>
      </c>
      <c r="T71" s="18">
        <f t="shared" ca="1" si="22"/>
        <v>0</v>
      </c>
      <c r="U71" s="7"/>
    </row>
    <row r="72" spans="2:21" x14ac:dyDescent="0.3">
      <c r="B72" s="68" t="s">
        <v>36</v>
      </c>
      <c r="C72" s="68" t="s">
        <v>44</v>
      </c>
      <c r="D72" s="27" t="s">
        <v>157</v>
      </c>
      <c r="E72" s="68" t="s">
        <v>38</v>
      </c>
      <c r="F72" s="16">
        <v>7.45</v>
      </c>
      <c r="G72" s="16"/>
      <c r="H72" s="16"/>
      <c r="I72" s="16"/>
      <c r="J72" s="16"/>
      <c r="K72" s="16"/>
      <c r="L72" s="17">
        <f>F72</f>
        <v>7.45</v>
      </c>
      <c r="M72" s="17">
        <f t="shared" si="16"/>
        <v>0.46562500000000001</v>
      </c>
      <c r="N72" s="16">
        <f t="shared" si="19"/>
        <v>1.6424451930369142E-2</v>
      </c>
      <c r="O72" s="17">
        <f ca="1">P72*4</f>
        <v>0</v>
      </c>
      <c r="P72" s="18">
        <f t="shared" ca="1" si="18"/>
        <v>0</v>
      </c>
      <c r="Q72" s="18">
        <f t="shared" ca="1" si="23"/>
        <v>0</v>
      </c>
      <c r="R72" s="18">
        <f t="shared" ca="1" si="20"/>
        <v>0</v>
      </c>
      <c r="S72" s="18">
        <f t="shared" ca="1" si="21"/>
        <v>0</v>
      </c>
      <c r="T72" s="18">
        <f t="shared" ca="1" si="22"/>
        <v>0</v>
      </c>
      <c r="U72" s="7"/>
    </row>
    <row r="73" spans="2:21" x14ac:dyDescent="0.3">
      <c r="B73" s="68" t="s">
        <v>36</v>
      </c>
      <c r="C73" s="68" t="s">
        <v>44</v>
      </c>
      <c r="D73" s="27" t="s">
        <v>166</v>
      </c>
      <c r="E73" s="68" t="s">
        <v>161</v>
      </c>
      <c r="F73" s="16">
        <v>35.04</v>
      </c>
      <c r="G73" s="16"/>
      <c r="H73" s="16"/>
      <c r="I73" s="16"/>
      <c r="J73" s="16">
        <f>L73/375</f>
        <v>9.3439999999999995E-2</v>
      </c>
      <c r="K73" s="16"/>
      <c r="L73" s="17">
        <f>F73</f>
        <v>35.04</v>
      </c>
      <c r="M73" s="17">
        <f t="shared" si="16"/>
        <v>2.19</v>
      </c>
      <c r="N73" s="16">
        <f t="shared" si="19"/>
        <v>7.7250039683239569E-2</v>
      </c>
      <c r="O73" s="17">
        <f ca="1">P73*4</f>
        <v>0</v>
      </c>
      <c r="P73" s="18">
        <f t="shared" ca="1" si="18"/>
        <v>0</v>
      </c>
      <c r="Q73" s="18">
        <f t="shared" ca="1" si="23"/>
        <v>0</v>
      </c>
      <c r="R73" s="18">
        <f t="shared" ca="1" si="20"/>
        <v>0</v>
      </c>
      <c r="S73" s="18">
        <f t="shared" ca="1" si="21"/>
        <v>0</v>
      </c>
      <c r="T73" s="18">
        <f t="shared" ca="1" si="22"/>
        <v>0</v>
      </c>
      <c r="U73" s="7" t="s">
        <v>167</v>
      </c>
    </row>
    <row r="74" spans="2:21" x14ac:dyDescent="0.3">
      <c r="B74" s="68" t="s">
        <v>36</v>
      </c>
      <c r="C74" s="68" t="s">
        <v>44</v>
      </c>
      <c r="D74" s="27" t="s">
        <v>169</v>
      </c>
      <c r="E74" s="68" t="s">
        <v>170</v>
      </c>
      <c r="F74" s="16">
        <v>17.84</v>
      </c>
      <c r="G74" s="16"/>
      <c r="H74" s="16"/>
      <c r="I74" s="16"/>
      <c r="J74" s="16"/>
      <c r="K74" s="16"/>
      <c r="L74" s="17">
        <f>F74/11</f>
        <v>1.6218181818181818</v>
      </c>
      <c r="M74" s="17">
        <f t="shared" si="16"/>
        <v>0.10136363636363636</v>
      </c>
      <c r="N74" s="16">
        <f t="shared" si="19"/>
        <v>3.5754999687344175E-3</v>
      </c>
      <c r="O74" s="17">
        <f>R74*128</f>
        <v>12.974545454545455</v>
      </c>
      <c r="P74" s="18">
        <f t="shared" si="18"/>
        <v>3.2436363636363637</v>
      </c>
      <c r="Q74" s="18">
        <f t="shared" si="23"/>
        <v>0.81090909090909091</v>
      </c>
      <c r="R74" s="18">
        <f>M74</f>
        <v>0.10136363636363636</v>
      </c>
      <c r="S74" s="18">
        <f t="shared" si="21"/>
        <v>5.0681818181818182E-2</v>
      </c>
      <c r="T74" s="18">
        <f t="shared" si="22"/>
        <v>1.6893939393939395E-2</v>
      </c>
      <c r="U74" s="7"/>
    </row>
    <row r="75" spans="2:21" x14ac:dyDescent="0.3">
      <c r="B75" s="68" t="s">
        <v>36</v>
      </c>
      <c r="C75" s="68" t="s">
        <v>44</v>
      </c>
      <c r="D75" s="27" t="s">
        <v>171</v>
      </c>
      <c r="E75" s="68" t="s">
        <v>172</v>
      </c>
      <c r="F75" s="16">
        <v>7.29</v>
      </c>
      <c r="G75" s="16"/>
      <c r="H75" s="16"/>
      <c r="I75" s="16"/>
      <c r="J75" s="16"/>
      <c r="K75" s="16"/>
      <c r="L75" s="17">
        <f ca="1">M75*16</f>
        <v>0</v>
      </c>
      <c r="M75" s="17">
        <f t="shared" ca="1" si="16"/>
        <v>0</v>
      </c>
      <c r="N75" s="16">
        <f t="shared" ca="1" si="19"/>
        <v>0</v>
      </c>
      <c r="O75" s="17">
        <f>F75</f>
        <v>7.29</v>
      </c>
      <c r="P75" s="18">
        <f t="shared" si="18"/>
        <v>1.8225</v>
      </c>
      <c r="Q75" s="18">
        <f t="shared" si="23"/>
        <v>0.455625</v>
      </c>
      <c r="R75" s="18">
        <f>P75/32</f>
        <v>5.6953125E-2</v>
      </c>
      <c r="S75" s="18">
        <f t="shared" si="21"/>
        <v>2.84765625E-2</v>
      </c>
      <c r="T75" s="18">
        <f t="shared" si="22"/>
        <v>9.4921875000000006E-3</v>
      </c>
      <c r="U75" s="7"/>
    </row>
    <row r="76" spans="2:21" x14ac:dyDescent="0.3">
      <c r="B76" s="68" t="s">
        <v>36</v>
      </c>
      <c r="C76" s="68" t="s">
        <v>44</v>
      </c>
      <c r="D76" s="27" t="s">
        <v>173</v>
      </c>
      <c r="E76" s="68" t="s">
        <v>55</v>
      </c>
      <c r="F76" s="16">
        <v>20.25</v>
      </c>
      <c r="G76" s="16"/>
      <c r="H76" s="16"/>
      <c r="I76" s="16"/>
      <c r="J76" s="16"/>
      <c r="K76" s="16"/>
      <c r="L76" s="17">
        <f>F76/5</f>
        <v>4.05</v>
      </c>
      <c r="M76" s="17">
        <f t="shared" si="16"/>
        <v>0.25312499999999999</v>
      </c>
      <c r="N76" s="16">
        <f t="shared" si="19"/>
        <v>8.9287289017442994E-3</v>
      </c>
      <c r="O76" s="17">
        <f ca="1">P76*4</f>
        <v>0</v>
      </c>
      <c r="P76" s="18">
        <f t="shared" ca="1" si="18"/>
        <v>0</v>
      </c>
      <c r="Q76" s="18">
        <f t="shared" ca="1" si="23"/>
        <v>0</v>
      </c>
      <c r="R76" s="18">
        <f ca="1">P76/32</f>
        <v>0</v>
      </c>
      <c r="S76" s="18">
        <f t="shared" ca="1" si="21"/>
        <v>0</v>
      </c>
      <c r="T76" s="18">
        <f t="shared" ca="1" si="22"/>
        <v>0</v>
      </c>
      <c r="U76" s="7"/>
    </row>
    <row r="77" spans="2:21" x14ac:dyDescent="0.3">
      <c r="B77" s="68" t="s">
        <v>36</v>
      </c>
      <c r="C77" s="68" t="s">
        <v>44</v>
      </c>
      <c r="D77" s="27" t="s">
        <v>175</v>
      </c>
      <c r="E77" s="68" t="s">
        <v>154</v>
      </c>
      <c r="F77" s="16">
        <v>25.7</v>
      </c>
      <c r="G77" s="16"/>
      <c r="H77" s="16"/>
      <c r="I77" s="16"/>
      <c r="J77" s="16"/>
      <c r="K77" s="16"/>
      <c r="L77" s="17">
        <f>F77/5</f>
        <v>5.14</v>
      </c>
      <c r="M77" s="17">
        <f t="shared" si="16"/>
        <v>0.32124999999999998</v>
      </c>
      <c r="N77" s="16">
        <f t="shared" si="19"/>
        <v>1.1331769519744616E-2</v>
      </c>
      <c r="O77" s="17">
        <f>Q77*16</f>
        <v>22.616</v>
      </c>
      <c r="P77" s="18">
        <f t="shared" si="18"/>
        <v>5.6539999999999999</v>
      </c>
      <c r="Q77" s="18">
        <f>M77*4.4</f>
        <v>1.4135</v>
      </c>
      <c r="R77" s="18">
        <f>P77/32</f>
        <v>0.1766875</v>
      </c>
      <c r="S77" s="18">
        <f t="shared" si="21"/>
        <v>8.8343749999999999E-2</v>
      </c>
      <c r="T77" s="18">
        <f t="shared" si="22"/>
        <v>2.9447916666666667E-2</v>
      </c>
      <c r="U77" s="7" t="s">
        <v>176</v>
      </c>
    </row>
    <row r="78" spans="2:21" x14ac:dyDescent="0.3">
      <c r="B78" s="9" t="s">
        <v>36</v>
      </c>
      <c r="C78" s="68" t="s">
        <v>44</v>
      </c>
      <c r="D78" s="27" t="s">
        <v>177</v>
      </c>
      <c r="E78" s="68" t="s">
        <v>38</v>
      </c>
      <c r="F78" s="16">
        <v>6.25</v>
      </c>
      <c r="G78" s="16"/>
      <c r="H78" s="16"/>
      <c r="I78" s="16"/>
      <c r="J78" s="16"/>
      <c r="K78" s="16"/>
      <c r="L78" s="17">
        <f>F78</f>
        <v>6.25</v>
      </c>
      <c r="M78" s="17">
        <f t="shared" si="16"/>
        <v>0.390625</v>
      </c>
      <c r="N78" s="16">
        <f t="shared" si="19"/>
        <v>1.377890262614861E-2</v>
      </c>
      <c r="O78" s="17">
        <f>Q78*16</f>
        <v>37.5</v>
      </c>
      <c r="P78" s="18">
        <f t="shared" si="18"/>
        <v>9.375</v>
      </c>
      <c r="Q78" s="18">
        <f>M78*6</f>
        <v>2.34375</v>
      </c>
      <c r="R78" s="18">
        <f>P78/32</f>
        <v>0.29296875</v>
      </c>
      <c r="S78" s="18">
        <f t="shared" si="21"/>
        <v>0.146484375</v>
      </c>
      <c r="T78" s="18">
        <f t="shared" si="22"/>
        <v>4.8828125E-2</v>
      </c>
      <c r="U78" s="7" t="s">
        <v>150</v>
      </c>
    </row>
    <row r="79" spans="2:21" x14ac:dyDescent="0.3">
      <c r="B79" s="68" t="s">
        <v>36</v>
      </c>
      <c r="C79" s="68" t="s">
        <v>44</v>
      </c>
      <c r="D79" s="27" t="s">
        <v>178</v>
      </c>
      <c r="E79" s="68" t="s">
        <v>179</v>
      </c>
      <c r="F79" s="16">
        <v>4.59</v>
      </c>
      <c r="G79" s="16"/>
      <c r="H79" s="16"/>
      <c r="I79" s="16"/>
      <c r="J79" s="16"/>
      <c r="K79" s="16"/>
      <c r="L79" s="17">
        <f>M79*16</f>
        <v>2.7713207547169811</v>
      </c>
      <c r="M79" s="17">
        <f>F79/26.5</f>
        <v>0.17320754716981132</v>
      </c>
      <c r="N79" s="16">
        <f t="shared" si="19"/>
        <v>6.1097214120111936E-3</v>
      </c>
      <c r="O79" s="17">
        <f>R79*128</f>
        <v>26.356037383177569</v>
      </c>
      <c r="P79" s="18">
        <f t="shared" si="18"/>
        <v>6.5890093457943921</v>
      </c>
      <c r="Q79" s="18">
        <f t="shared" ref="Q79:Q90" si="24">P79/4</f>
        <v>1.647252336448598</v>
      </c>
      <c r="R79" s="18">
        <f>T79*6</f>
        <v>0.20590654205607475</v>
      </c>
      <c r="S79" s="18">
        <f t="shared" si="21"/>
        <v>0.10295327102803738</v>
      </c>
      <c r="T79" s="18">
        <f>F79/535/0.25</f>
        <v>3.4317757009345792E-2</v>
      </c>
      <c r="U79" s="7" t="s">
        <v>180</v>
      </c>
    </row>
    <row r="80" spans="2:21" x14ac:dyDescent="0.3">
      <c r="B80" s="68" t="s">
        <v>36</v>
      </c>
      <c r="C80" s="68" t="s">
        <v>44</v>
      </c>
      <c r="D80" s="27" t="s">
        <v>181</v>
      </c>
      <c r="E80" s="68" t="s">
        <v>182</v>
      </c>
      <c r="F80" s="16">
        <v>6.37</v>
      </c>
      <c r="G80" s="16"/>
      <c r="H80" s="16"/>
      <c r="I80" s="16"/>
      <c r="J80" s="16"/>
      <c r="K80" s="16"/>
      <c r="L80" s="17">
        <f>M80*16</f>
        <v>8.4933333333333341</v>
      </c>
      <c r="M80" s="17">
        <f>F80/12</f>
        <v>0.53083333333333338</v>
      </c>
      <c r="N80" s="16">
        <f t="shared" si="19"/>
        <v>1.8724610075427552E-2</v>
      </c>
      <c r="O80" s="17">
        <f>S80*256</f>
        <v>28.809386666666668</v>
      </c>
      <c r="P80" s="18">
        <f t="shared" si="18"/>
        <v>7.2023466666666671</v>
      </c>
      <c r="Q80" s="18">
        <f t="shared" si="24"/>
        <v>1.8005866666666668</v>
      </c>
      <c r="R80" s="18">
        <f>P80/32</f>
        <v>0.22507333333333335</v>
      </c>
      <c r="S80" s="18">
        <f>M80*0.212</f>
        <v>0.11253666666666667</v>
      </c>
      <c r="T80" s="18">
        <f t="shared" ref="T80:T85" si="25">S80/3</f>
        <v>3.7512222222222225E-2</v>
      </c>
      <c r="U80" s="7" t="s">
        <v>183</v>
      </c>
    </row>
    <row r="81" spans="2:21" x14ac:dyDescent="0.3">
      <c r="B81" s="68" t="s">
        <v>36</v>
      </c>
      <c r="C81" s="68" t="s">
        <v>44</v>
      </c>
      <c r="D81" s="27" t="s">
        <v>1150</v>
      </c>
      <c r="E81" s="68" t="s">
        <v>140</v>
      </c>
      <c r="F81" s="16">
        <v>9.69</v>
      </c>
      <c r="G81" s="16"/>
      <c r="H81" s="16"/>
      <c r="I81" s="16"/>
      <c r="J81" s="16"/>
      <c r="K81" s="16"/>
      <c r="L81" s="17">
        <f>F81</f>
        <v>9.69</v>
      </c>
      <c r="M81" s="17">
        <f>L81/16</f>
        <v>0.60562499999999997</v>
      </c>
      <c r="N81" s="16">
        <f t="shared" si="19"/>
        <v>2.1362810631580804E-2</v>
      </c>
      <c r="O81" s="17">
        <f>S81*128</f>
        <v>19.38</v>
      </c>
      <c r="P81" s="18">
        <f t="shared" si="18"/>
        <v>4.8449999999999998</v>
      </c>
      <c r="Q81" s="18">
        <f t="shared" si="24"/>
        <v>1.2112499999999999</v>
      </c>
      <c r="R81" s="18">
        <f>P81/32</f>
        <v>0.15140624999999999</v>
      </c>
      <c r="S81" s="18">
        <f>M81/4</f>
        <v>0.15140624999999999</v>
      </c>
      <c r="T81" s="18">
        <f t="shared" si="25"/>
        <v>5.046875E-2</v>
      </c>
      <c r="U81" s="7" t="s">
        <v>141</v>
      </c>
    </row>
    <row r="82" spans="2:21" x14ac:dyDescent="0.3">
      <c r="B82" s="68" t="s">
        <v>36</v>
      </c>
      <c r="C82" s="68" t="s">
        <v>44</v>
      </c>
      <c r="D82" s="28" t="s">
        <v>184</v>
      </c>
      <c r="E82" s="68" t="s">
        <v>185</v>
      </c>
      <c r="F82" s="16">
        <v>22.42</v>
      </c>
      <c r="G82" s="16"/>
      <c r="H82" s="16"/>
      <c r="I82" s="16"/>
      <c r="J82" s="16"/>
      <c r="K82" s="16"/>
      <c r="L82" s="17">
        <f>M82*16</f>
        <v>25.622857142857146</v>
      </c>
      <c r="M82" s="17">
        <f>F82/14</f>
        <v>1.6014285714285716</v>
      </c>
      <c r="N82" s="16">
        <f t="shared" si="19"/>
        <v>5.6488776572023197E-2</v>
      </c>
      <c r="O82" s="17">
        <f>R82*256</f>
        <v>85.409523809523819</v>
      </c>
      <c r="P82" s="18">
        <f t="shared" si="18"/>
        <v>21.352380952380955</v>
      </c>
      <c r="Q82" s="18">
        <f t="shared" si="24"/>
        <v>5.3380952380952387</v>
      </c>
      <c r="R82" s="18">
        <f>M82/4.8</f>
        <v>0.33363095238095242</v>
      </c>
      <c r="S82" s="18">
        <f>R82/2</f>
        <v>0.16681547619047621</v>
      </c>
      <c r="T82" s="18">
        <f t="shared" si="25"/>
        <v>5.5605158730158734E-2</v>
      </c>
      <c r="U82" s="7" t="s">
        <v>186</v>
      </c>
    </row>
    <row r="83" spans="2:21" x14ac:dyDescent="0.3">
      <c r="B83" s="68" t="s">
        <v>36</v>
      </c>
      <c r="C83" s="68" t="s">
        <v>44</v>
      </c>
      <c r="D83" s="28" t="s">
        <v>187</v>
      </c>
      <c r="E83" s="68" t="s">
        <v>188</v>
      </c>
      <c r="F83" s="16">
        <v>16.28</v>
      </c>
      <c r="G83" s="16"/>
      <c r="H83" s="16"/>
      <c r="I83" s="16"/>
      <c r="J83" s="16"/>
      <c r="K83" s="16"/>
      <c r="L83" s="17">
        <f>M83*16</f>
        <v>9.3028571428571443</v>
      </c>
      <c r="M83" s="17">
        <f>F83/28</f>
        <v>0.58142857142857152</v>
      </c>
      <c r="N83" s="16">
        <f t="shared" si="19"/>
        <v>2.0509306034623944E-2</v>
      </c>
      <c r="O83" s="17">
        <f t="shared" ref="O83:O90" ca="1" si="26">P83*4</f>
        <v>0</v>
      </c>
      <c r="P83" s="18">
        <f t="shared" ca="1" si="18"/>
        <v>0</v>
      </c>
      <c r="Q83" s="18">
        <f t="shared" ca="1" si="24"/>
        <v>0</v>
      </c>
      <c r="R83" s="18">
        <f t="shared" ref="R83:R91" ca="1" si="27">P83/32</f>
        <v>0</v>
      </c>
      <c r="S83" s="18">
        <f ca="1">R83/2</f>
        <v>0</v>
      </c>
      <c r="T83" s="18">
        <f t="shared" ca="1" si="25"/>
        <v>0</v>
      </c>
      <c r="U83" s="7"/>
    </row>
    <row r="84" spans="2:21" x14ac:dyDescent="0.3">
      <c r="B84" s="9" t="s">
        <v>36</v>
      </c>
      <c r="C84" s="68" t="s">
        <v>44</v>
      </c>
      <c r="D84" s="27" t="s">
        <v>189</v>
      </c>
      <c r="E84" s="68" t="s">
        <v>140</v>
      </c>
      <c r="F84" s="16">
        <v>5.75</v>
      </c>
      <c r="G84" s="16"/>
      <c r="H84" s="16"/>
      <c r="I84" s="16"/>
      <c r="J84" s="16"/>
      <c r="K84" s="16"/>
      <c r="L84" s="17">
        <f>F84</f>
        <v>5.75</v>
      </c>
      <c r="M84" s="17">
        <f>L84/16</f>
        <v>0.359375</v>
      </c>
      <c r="N84" s="16">
        <f t="shared" si="19"/>
        <v>1.2676590416056722E-2</v>
      </c>
      <c r="O84" s="17">
        <f t="shared" ca="1" si="26"/>
        <v>0</v>
      </c>
      <c r="P84" s="18">
        <f t="shared" ca="1" si="18"/>
        <v>0</v>
      </c>
      <c r="Q84" s="18">
        <f t="shared" ca="1" si="24"/>
        <v>0</v>
      </c>
      <c r="R84" s="18">
        <f t="shared" ca="1" si="27"/>
        <v>0</v>
      </c>
      <c r="S84" s="18">
        <f ca="1">R84/2</f>
        <v>0</v>
      </c>
      <c r="T84" s="18">
        <f t="shared" ca="1" si="25"/>
        <v>0</v>
      </c>
      <c r="U84" s="7"/>
    </row>
    <row r="85" spans="2:21" x14ac:dyDescent="0.3">
      <c r="B85" s="68" t="s">
        <v>36</v>
      </c>
      <c r="C85" s="68" t="s">
        <v>44</v>
      </c>
      <c r="D85" s="27" t="s">
        <v>190</v>
      </c>
      <c r="E85" s="68" t="s">
        <v>185</v>
      </c>
      <c r="F85" s="16">
        <v>7.75</v>
      </c>
      <c r="G85" s="16"/>
      <c r="H85" s="16"/>
      <c r="I85" s="16"/>
      <c r="J85" s="16"/>
      <c r="K85" s="16"/>
      <c r="L85" s="17">
        <f>M85*16</f>
        <v>8.8571428571428577</v>
      </c>
      <c r="M85" s="17">
        <f>F85/14</f>
        <v>0.5535714285714286</v>
      </c>
      <c r="N85" s="16">
        <f t="shared" si="19"/>
        <v>1.9526673435913459E-2</v>
      </c>
      <c r="O85" s="17">
        <f t="shared" si="26"/>
        <v>24.941714285714287</v>
      </c>
      <c r="P85" s="18">
        <f>S85*64</f>
        <v>6.2354285714285718</v>
      </c>
      <c r="Q85" s="18">
        <f t="shared" si="24"/>
        <v>1.5588571428571429</v>
      </c>
      <c r="R85" s="18">
        <f t="shared" si="27"/>
        <v>0.19485714285714287</v>
      </c>
      <c r="S85" s="18">
        <f>M85*0.176</f>
        <v>9.7428571428571434E-2</v>
      </c>
      <c r="T85" s="18">
        <f t="shared" si="25"/>
        <v>3.2476190476190478E-2</v>
      </c>
      <c r="U85" s="7" t="s">
        <v>191</v>
      </c>
    </row>
    <row r="86" spans="2:21" x14ac:dyDescent="0.3">
      <c r="B86" s="9" t="s">
        <v>36</v>
      </c>
      <c r="C86" s="68" t="s">
        <v>44</v>
      </c>
      <c r="D86" s="27" t="s">
        <v>1148</v>
      </c>
      <c r="E86" s="68" t="s">
        <v>201</v>
      </c>
      <c r="F86" s="16">
        <v>11.5</v>
      </c>
      <c r="G86" s="16"/>
      <c r="H86" s="16"/>
      <c r="I86" s="16"/>
      <c r="J86" s="16"/>
      <c r="K86" s="16"/>
      <c r="L86" s="17">
        <f>M86*16</f>
        <v>9.1999999999999993</v>
      </c>
      <c r="M86" s="17">
        <f>F86/20</f>
        <v>0.57499999999999996</v>
      </c>
      <c r="N86" s="16">
        <f t="shared" si="19"/>
        <v>2.0282544665690752E-2</v>
      </c>
      <c r="O86" s="17">
        <f t="shared" si="26"/>
        <v>35.328000000000003</v>
      </c>
      <c r="P86" s="18">
        <f>S86*64</f>
        <v>8.8320000000000007</v>
      </c>
      <c r="Q86" s="18">
        <f t="shared" si="24"/>
        <v>2.2080000000000002</v>
      </c>
      <c r="R86" s="18">
        <f t="shared" si="27"/>
        <v>0.27600000000000002</v>
      </c>
      <c r="S86" s="18">
        <f>T86*3</f>
        <v>0.13800000000000001</v>
      </c>
      <c r="T86" s="18">
        <f>M86*0.08</f>
        <v>4.5999999999999999E-2</v>
      </c>
      <c r="U86" s="7" t="s">
        <v>202</v>
      </c>
    </row>
    <row r="87" spans="2:21" x14ac:dyDescent="0.3">
      <c r="B87" s="68" t="s">
        <v>36</v>
      </c>
      <c r="C87" s="68" t="s">
        <v>44</v>
      </c>
      <c r="D87" s="27" t="s">
        <v>192</v>
      </c>
      <c r="E87" s="68" t="s">
        <v>193</v>
      </c>
      <c r="F87" s="16">
        <v>72.95</v>
      </c>
      <c r="G87" s="16"/>
      <c r="H87" s="16"/>
      <c r="I87" s="16"/>
      <c r="J87" s="16"/>
      <c r="K87" s="16"/>
      <c r="L87" s="17">
        <f>F87/5.5</f>
        <v>13.263636363636364</v>
      </c>
      <c r="M87" s="17">
        <f>L87/16</f>
        <v>0.82897727272727273</v>
      </c>
      <c r="N87" s="16">
        <f t="shared" si="19"/>
        <v>2.9241336627710286E-2</v>
      </c>
      <c r="O87" s="17">
        <f t="shared" si="26"/>
        <v>51.634594116345937</v>
      </c>
      <c r="P87" s="18">
        <f>S87*64</f>
        <v>12.908648529086484</v>
      </c>
      <c r="Q87" s="18">
        <f t="shared" si="24"/>
        <v>3.2271621322716211</v>
      </c>
      <c r="R87" s="18">
        <f t="shared" si="27"/>
        <v>0.40339526653395263</v>
      </c>
      <c r="S87" s="18">
        <f>T87*3</f>
        <v>0.20169763326697632</v>
      </c>
      <c r="T87" s="18">
        <f>M87/12.33</f>
        <v>6.7232544422325444E-2</v>
      </c>
      <c r="U87" s="7" t="s">
        <v>194</v>
      </c>
    </row>
    <row r="88" spans="2:21" x14ac:dyDescent="0.3">
      <c r="B88" s="9" t="s">
        <v>36</v>
      </c>
      <c r="C88" s="68" t="s">
        <v>44</v>
      </c>
      <c r="D88" s="27" t="s">
        <v>195</v>
      </c>
      <c r="E88" s="68" t="s">
        <v>193</v>
      </c>
      <c r="F88" s="16">
        <v>78.95</v>
      </c>
      <c r="G88" s="16"/>
      <c r="H88" s="16"/>
      <c r="I88" s="16"/>
      <c r="J88" s="16"/>
      <c r="K88" s="16"/>
      <c r="L88" s="17">
        <f>F88/5.5</f>
        <v>14.354545454545455</v>
      </c>
      <c r="M88" s="17">
        <f>L88/16</f>
        <v>0.89715909090909096</v>
      </c>
      <c r="N88" s="16">
        <f t="shared" si="19"/>
        <v>3.1646381449728957E-2</v>
      </c>
      <c r="O88" s="17">
        <f t="shared" si="26"/>
        <v>55.881442158814423</v>
      </c>
      <c r="P88" s="18">
        <f>S88*64</f>
        <v>13.970360539703606</v>
      </c>
      <c r="Q88" s="18">
        <f t="shared" si="24"/>
        <v>3.4925901349259014</v>
      </c>
      <c r="R88" s="18">
        <f t="shared" si="27"/>
        <v>0.43657376686573768</v>
      </c>
      <c r="S88" s="18">
        <f>T88*3</f>
        <v>0.21828688343286884</v>
      </c>
      <c r="T88" s="18">
        <f>M88/12.33</f>
        <v>7.2762294477622946E-2</v>
      </c>
      <c r="U88" s="7" t="s">
        <v>194</v>
      </c>
    </row>
    <row r="89" spans="2:21" x14ac:dyDescent="0.3">
      <c r="B89" s="68" t="s">
        <v>36</v>
      </c>
      <c r="C89" s="68" t="s">
        <v>44</v>
      </c>
      <c r="D89" s="28" t="s">
        <v>196</v>
      </c>
      <c r="E89" s="68" t="s">
        <v>197</v>
      </c>
      <c r="F89" s="16">
        <v>13.19</v>
      </c>
      <c r="G89" s="16"/>
      <c r="H89" s="16"/>
      <c r="I89" s="16"/>
      <c r="J89" s="16">
        <f>M89/15</f>
        <v>9.7703703703703695E-2</v>
      </c>
      <c r="K89" s="16"/>
      <c r="L89" s="17">
        <f>M89*16</f>
        <v>23.448888888888888</v>
      </c>
      <c r="M89" s="17">
        <f>F89/9</f>
        <v>1.4655555555555555</v>
      </c>
      <c r="N89" s="16">
        <f t="shared" si="19"/>
        <v>5.1695993070620491E-2</v>
      </c>
      <c r="O89" s="17">
        <f t="shared" ca="1" si="26"/>
        <v>0</v>
      </c>
      <c r="P89" s="18">
        <f t="shared" ref="P89:P133" ca="1" si="28">O89/4</f>
        <v>0</v>
      </c>
      <c r="Q89" s="18">
        <f t="shared" ca="1" si="24"/>
        <v>0</v>
      </c>
      <c r="R89" s="18">
        <f t="shared" ca="1" si="27"/>
        <v>0</v>
      </c>
      <c r="S89" s="18">
        <f t="shared" ref="S89:S104" ca="1" si="29">R89/2</f>
        <v>0</v>
      </c>
      <c r="T89" s="18">
        <f t="shared" ref="T89:T112" ca="1" si="30">S89/3</f>
        <v>0</v>
      </c>
      <c r="U89" s="7" t="s">
        <v>198</v>
      </c>
    </row>
    <row r="90" spans="2:21" x14ac:dyDescent="0.3">
      <c r="B90" s="9" t="s">
        <v>36</v>
      </c>
      <c r="C90" s="68" t="s">
        <v>44</v>
      </c>
      <c r="D90" s="27" t="s">
        <v>199</v>
      </c>
      <c r="E90" s="68" t="s">
        <v>38</v>
      </c>
      <c r="F90" s="16">
        <v>65.95</v>
      </c>
      <c r="G90" s="16"/>
      <c r="H90" s="16"/>
      <c r="I90" s="16"/>
      <c r="J90" s="16">
        <f>M90/8</f>
        <v>0.51523437500000002</v>
      </c>
      <c r="K90" s="16"/>
      <c r="L90" s="17">
        <f>F90</f>
        <v>65.95</v>
      </c>
      <c r="M90" s="17">
        <f t="shared" ref="M90:M102" si="31">L90/16</f>
        <v>4.1218750000000002</v>
      </c>
      <c r="N90" s="16">
        <f t="shared" si="19"/>
        <v>0.14539498051112013</v>
      </c>
      <c r="O90" s="17">
        <f t="shared" ca="1" si="26"/>
        <v>0</v>
      </c>
      <c r="P90" s="18">
        <f t="shared" ca="1" si="28"/>
        <v>0</v>
      </c>
      <c r="Q90" s="18">
        <f t="shared" ca="1" si="24"/>
        <v>0</v>
      </c>
      <c r="R90" s="18">
        <f t="shared" ca="1" si="27"/>
        <v>0</v>
      </c>
      <c r="S90" s="18">
        <f t="shared" ca="1" si="29"/>
        <v>0</v>
      </c>
      <c r="T90" s="18">
        <f t="shared" ca="1" si="30"/>
        <v>0</v>
      </c>
      <c r="U90" s="29" t="s">
        <v>200</v>
      </c>
    </row>
    <row r="91" spans="2:21" x14ac:dyDescent="0.3">
      <c r="B91" s="68" t="s">
        <v>36</v>
      </c>
      <c r="C91" s="68" t="s">
        <v>44</v>
      </c>
      <c r="D91" s="27" t="s">
        <v>203</v>
      </c>
      <c r="E91" s="68" t="s">
        <v>204</v>
      </c>
      <c r="F91" s="16">
        <v>24.48</v>
      </c>
      <c r="G91" s="16"/>
      <c r="H91" s="16"/>
      <c r="I91" s="16"/>
      <c r="J91" s="16"/>
      <c r="K91" s="16"/>
      <c r="L91" s="17">
        <f>F91/8</f>
        <v>3.06</v>
      </c>
      <c r="M91" s="17">
        <f t="shared" si="31"/>
        <v>0.19125</v>
      </c>
      <c r="N91" s="16">
        <f t="shared" si="19"/>
        <v>6.7461507257623593E-3</v>
      </c>
      <c r="O91" s="17">
        <f>Q91*16</f>
        <v>24.174000000000003</v>
      </c>
      <c r="P91" s="18">
        <f t="shared" si="28"/>
        <v>6.0435000000000008</v>
      </c>
      <c r="Q91" s="18">
        <f>M91*7.9</f>
        <v>1.5108750000000002</v>
      </c>
      <c r="R91" s="18">
        <f t="shared" si="27"/>
        <v>0.18885937500000002</v>
      </c>
      <c r="S91" s="18">
        <f t="shared" si="29"/>
        <v>9.4429687500000012E-2</v>
      </c>
      <c r="T91" s="18">
        <f t="shared" si="30"/>
        <v>3.1476562500000006E-2</v>
      </c>
      <c r="U91" s="7" t="s">
        <v>205</v>
      </c>
    </row>
    <row r="92" spans="2:21" x14ac:dyDescent="0.3">
      <c r="B92" s="68" t="s">
        <v>36</v>
      </c>
      <c r="C92" s="68" t="s">
        <v>44</v>
      </c>
      <c r="D92" s="27" t="s">
        <v>206</v>
      </c>
      <c r="E92" s="68" t="s">
        <v>207</v>
      </c>
      <c r="F92" s="16">
        <v>31.47</v>
      </c>
      <c r="G92" s="16"/>
      <c r="H92" s="16"/>
      <c r="I92" s="16"/>
      <c r="J92" s="16"/>
      <c r="K92" s="16"/>
      <c r="L92" s="17">
        <f ca="1">M92*16</f>
        <v>0</v>
      </c>
      <c r="M92" s="17">
        <f t="shared" ca="1" si="31"/>
        <v>0</v>
      </c>
      <c r="N92" s="16">
        <f t="shared" ca="1" si="19"/>
        <v>0</v>
      </c>
      <c r="O92" s="17">
        <f>R92*128</f>
        <v>23.825397764239664</v>
      </c>
      <c r="P92" s="18">
        <f t="shared" si="28"/>
        <v>5.956349441059916</v>
      </c>
      <c r="Q92" s="18">
        <f>P92/4</f>
        <v>1.489087360264979</v>
      </c>
      <c r="R92" s="18">
        <f>F92/169.07</f>
        <v>0.18613592003312238</v>
      </c>
      <c r="S92" s="18">
        <f t="shared" si="29"/>
        <v>9.3067960016561188E-2</v>
      </c>
      <c r="T92" s="18">
        <f t="shared" si="30"/>
        <v>3.1022653338853731E-2</v>
      </c>
      <c r="U92" s="7" t="s">
        <v>208</v>
      </c>
    </row>
    <row r="93" spans="2:21" x14ac:dyDescent="0.3">
      <c r="B93" s="68" t="s">
        <v>36</v>
      </c>
      <c r="C93" s="68" t="s">
        <v>44</v>
      </c>
      <c r="D93" s="27" t="s">
        <v>209</v>
      </c>
      <c r="E93" s="68" t="s">
        <v>210</v>
      </c>
      <c r="F93" s="16">
        <v>16.75</v>
      </c>
      <c r="G93" s="16"/>
      <c r="H93" s="16"/>
      <c r="I93" s="16"/>
      <c r="J93" s="16"/>
      <c r="K93" s="16"/>
      <c r="L93" s="17">
        <f>16.75/25</f>
        <v>0.67</v>
      </c>
      <c r="M93" s="17">
        <f t="shared" si="31"/>
        <v>4.1875000000000002E-2</v>
      </c>
      <c r="N93" s="16">
        <f t="shared" si="19"/>
        <v>1.4770983615231311E-3</v>
      </c>
      <c r="O93" s="17">
        <f ca="1">P93*4</f>
        <v>0</v>
      </c>
      <c r="P93" s="18">
        <f t="shared" ca="1" si="28"/>
        <v>0</v>
      </c>
      <c r="Q93" s="18">
        <f ca="1">P93/4</f>
        <v>0</v>
      </c>
      <c r="R93" s="18">
        <f t="shared" ref="R93:R101" ca="1" si="32">P93/32</f>
        <v>0</v>
      </c>
      <c r="S93" s="18">
        <f t="shared" ca="1" si="29"/>
        <v>0</v>
      </c>
      <c r="T93" s="18">
        <f t="shared" ca="1" si="30"/>
        <v>0</v>
      </c>
      <c r="U93" s="7"/>
    </row>
    <row r="94" spans="2:21" x14ac:dyDescent="0.3">
      <c r="B94" s="68" t="s">
        <v>714</v>
      </c>
      <c r="C94" s="68" t="s">
        <v>1155</v>
      </c>
      <c r="D94" s="27" t="s">
        <v>149</v>
      </c>
      <c r="E94" s="68" t="s">
        <v>38</v>
      </c>
      <c r="F94" s="16">
        <v>0.86</v>
      </c>
      <c r="G94" s="16"/>
      <c r="H94" s="16"/>
      <c r="I94" s="16"/>
      <c r="J94" s="16"/>
      <c r="K94" s="16"/>
      <c r="L94" s="17">
        <f t="shared" ref="L94:L99" si="33">F94</f>
        <v>0.86</v>
      </c>
      <c r="M94" s="17">
        <f t="shared" si="31"/>
        <v>5.3749999999999999E-2</v>
      </c>
      <c r="N94" s="16">
        <f t="shared" si="19"/>
        <v>1.8959770013580487E-3</v>
      </c>
      <c r="O94" s="17">
        <f>Q94*16</f>
        <v>5.16</v>
      </c>
      <c r="P94" s="18">
        <f t="shared" si="28"/>
        <v>1.29</v>
      </c>
      <c r="Q94" s="18">
        <f>M94*6</f>
        <v>0.32250000000000001</v>
      </c>
      <c r="R94" s="18">
        <f t="shared" si="32"/>
        <v>4.0312500000000001E-2</v>
      </c>
      <c r="S94" s="18">
        <f t="shared" si="29"/>
        <v>2.0156250000000001E-2</v>
      </c>
      <c r="T94" s="18">
        <f t="shared" si="30"/>
        <v>6.7187499999999999E-3</v>
      </c>
      <c r="U94" s="7" t="s">
        <v>150</v>
      </c>
    </row>
    <row r="95" spans="2:21" x14ac:dyDescent="0.3">
      <c r="B95" s="68" t="s">
        <v>714</v>
      </c>
      <c r="C95" s="68" t="s">
        <v>1155</v>
      </c>
      <c r="D95" s="28" t="s">
        <v>158</v>
      </c>
      <c r="E95" s="68" t="s">
        <v>38</v>
      </c>
      <c r="F95" s="16">
        <v>0.96</v>
      </c>
      <c r="G95" s="16"/>
      <c r="H95" s="16"/>
      <c r="I95" s="16"/>
      <c r="J95" s="16"/>
      <c r="K95" s="16"/>
      <c r="L95" s="17">
        <f t="shared" si="33"/>
        <v>0.96</v>
      </c>
      <c r="M95" s="17">
        <f t="shared" si="31"/>
        <v>0.06</v>
      </c>
      <c r="N95" s="16">
        <f t="shared" si="19"/>
        <v>2.1164394433764262E-3</v>
      </c>
      <c r="O95" s="17">
        <f>L95*6</f>
        <v>5.76</v>
      </c>
      <c r="P95" s="18">
        <f t="shared" si="28"/>
        <v>1.44</v>
      </c>
      <c r="Q95" s="18">
        <f>P95/4</f>
        <v>0.36</v>
      </c>
      <c r="R95" s="18">
        <f t="shared" si="32"/>
        <v>4.4999999999999998E-2</v>
      </c>
      <c r="S95" s="18">
        <f t="shared" si="29"/>
        <v>2.2499999999999999E-2</v>
      </c>
      <c r="T95" s="18">
        <f t="shared" si="30"/>
        <v>7.4999999999999997E-3</v>
      </c>
      <c r="U95" s="7" t="s">
        <v>159</v>
      </c>
    </row>
    <row r="96" spans="2:21" x14ac:dyDescent="0.3">
      <c r="B96" s="68" t="s">
        <v>714</v>
      </c>
      <c r="C96" s="68" t="s">
        <v>44</v>
      </c>
      <c r="D96" s="27" t="s">
        <v>160</v>
      </c>
      <c r="E96" s="68" t="s">
        <v>161</v>
      </c>
      <c r="F96" s="16">
        <v>6.68</v>
      </c>
      <c r="G96" s="16"/>
      <c r="H96" s="16"/>
      <c r="I96" s="16"/>
      <c r="J96" s="16"/>
      <c r="K96" s="16"/>
      <c r="L96" s="17">
        <f t="shared" si="33"/>
        <v>6.68</v>
      </c>
      <c r="M96" s="17">
        <f t="shared" si="31"/>
        <v>0.41749999999999998</v>
      </c>
      <c r="N96" s="16">
        <f t="shared" si="19"/>
        <v>1.4726891126827634E-2</v>
      </c>
      <c r="O96" s="17">
        <f>Q96*16</f>
        <v>22.645199999999999</v>
      </c>
      <c r="P96" s="18">
        <f t="shared" si="28"/>
        <v>5.6612999999999998</v>
      </c>
      <c r="Q96" s="18">
        <f>M96*3.39</f>
        <v>1.4153249999999999</v>
      </c>
      <c r="R96" s="18">
        <f t="shared" si="32"/>
        <v>0.17691562499999999</v>
      </c>
      <c r="S96" s="18">
        <f t="shared" si="29"/>
        <v>8.8457812499999997E-2</v>
      </c>
      <c r="T96" s="18">
        <f t="shared" si="30"/>
        <v>2.94859375E-2</v>
      </c>
      <c r="U96" s="7" t="s">
        <v>162</v>
      </c>
    </row>
    <row r="97" spans="2:21" x14ac:dyDescent="0.3">
      <c r="B97" s="68" t="s">
        <v>714</v>
      </c>
      <c r="C97" s="68" t="s">
        <v>1155</v>
      </c>
      <c r="D97" s="28" t="s">
        <v>163</v>
      </c>
      <c r="E97" s="68" t="s">
        <v>38</v>
      </c>
      <c r="F97" s="16">
        <v>0.93</v>
      </c>
      <c r="G97" s="16"/>
      <c r="H97" s="16"/>
      <c r="I97" s="16"/>
      <c r="J97" s="16"/>
      <c r="K97" s="16"/>
      <c r="L97" s="17">
        <f t="shared" si="33"/>
        <v>0.93</v>
      </c>
      <c r="M97" s="17">
        <f t="shared" si="31"/>
        <v>5.8125000000000003E-2</v>
      </c>
      <c r="N97" s="16">
        <f t="shared" si="19"/>
        <v>2.0503007107709132E-3</v>
      </c>
      <c r="O97" s="17">
        <f>L97*6</f>
        <v>5.58</v>
      </c>
      <c r="P97" s="18">
        <f t="shared" si="28"/>
        <v>1.395</v>
      </c>
      <c r="Q97" s="18">
        <f>P97/4</f>
        <v>0.34875</v>
      </c>
      <c r="R97" s="18">
        <f t="shared" si="32"/>
        <v>4.3593750000000001E-2</v>
      </c>
      <c r="S97" s="18">
        <f t="shared" si="29"/>
        <v>2.1796875E-2</v>
      </c>
      <c r="T97" s="18">
        <f t="shared" si="30"/>
        <v>7.2656250000000004E-3</v>
      </c>
      <c r="U97" s="7" t="s">
        <v>159</v>
      </c>
    </row>
    <row r="98" spans="2:21" x14ac:dyDescent="0.3">
      <c r="B98" s="68" t="s">
        <v>714</v>
      </c>
      <c r="C98" s="68" t="s">
        <v>1155</v>
      </c>
      <c r="D98" s="28" t="s">
        <v>164</v>
      </c>
      <c r="E98" s="68" t="s">
        <v>38</v>
      </c>
      <c r="F98" s="16">
        <v>0.62</v>
      </c>
      <c r="G98" s="16"/>
      <c r="H98" s="16"/>
      <c r="I98" s="16"/>
      <c r="J98" s="16"/>
      <c r="K98" s="16"/>
      <c r="L98" s="17">
        <f t="shared" si="33"/>
        <v>0.62</v>
      </c>
      <c r="M98" s="17">
        <f t="shared" si="31"/>
        <v>3.875E-2</v>
      </c>
      <c r="N98" s="16">
        <f t="shared" si="19"/>
        <v>1.3668671405139422E-3</v>
      </c>
      <c r="O98" s="17">
        <f>L98*6</f>
        <v>3.7199999999999998</v>
      </c>
      <c r="P98" s="18">
        <f t="shared" si="28"/>
        <v>0.92999999999999994</v>
      </c>
      <c r="Q98" s="18">
        <f>P98/4</f>
        <v>0.23249999999999998</v>
      </c>
      <c r="R98" s="18">
        <f t="shared" si="32"/>
        <v>2.9062499999999998E-2</v>
      </c>
      <c r="S98" s="18">
        <f t="shared" si="29"/>
        <v>1.4531249999999999E-2</v>
      </c>
      <c r="T98" s="18">
        <f t="shared" si="30"/>
        <v>4.84375E-3</v>
      </c>
      <c r="U98" s="7" t="s">
        <v>159</v>
      </c>
    </row>
    <row r="99" spans="2:21" x14ac:dyDescent="0.3">
      <c r="B99" s="68" t="s">
        <v>714</v>
      </c>
      <c r="C99" s="68" t="s">
        <v>1155</v>
      </c>
      <c r="D99" s="28" t="s">
        <v>165</v>
      </c>
      <c r="E99" s="68" t="s">
        <v>38</v>
      </c>
      <c r="F99" s="16">
        <v>0.76</v>
      </c>
      <c r="G99" s="16"/>
      <c r="H99" s="16"/>
      <c r="I99" s="16"/>
      <c r="J99" s="16"/>
      <c r="K99" s="16"/>
      <c r="L99" s="17">
        <f t="shared" si="33"/>
        <v>0.76</v>
      </c>
      <c r="M99" s="17">
        <f t="shared" si="31"/>
        <v>4.7500000000000001E-2</v>
      </c>
      <c r="N99" s="16">
        <f t="shared" si="19"/>
        <v>1.6755145593396711E-3</v>
      </c>
      <c r="O99" s="17">
        <f>L99*6</f>
        <v>4.5600000000000005</v>
      </c>
      <c r="P99" s="18">
        <f t="shared" si="28"/>
        <v>1.1400000000000001</v>
      </c>
      <c r="Q99" s="18">
        <f>P99/4</f>
        <v>0.28500000000000003</v>
      </c>
      <c r="R99" s="18">
        <f t="shared" si="32"/>
        <v>3.5625000000000004E-2</v>
      </c>
      <c r="S99" s="18">
        <f t="shared" si="29"/>
        <v>1.7812500000000002E-2</v>
      </c>
      <c r="T99" s="18">
        <f t="shared" si="30"/>
        <v>5.9375000000000009E-3</v>
      </c>
      <c r="U99" s="7" t="s">
        <v>159</v>
      </c>
    </row>
    <row r="100" spans="2:21" x14ac:dyDescent="0.3">
      <c r="B100" s="68" t="s">
        <v>714</v>
      </c>
      <c r="C100" s="68" t="s">
        <v>1155</v>
      </c>
      <c r="D100" s="27" t="s">
        <v>168</v>
      </c>
      <c r="E100" s="68" t="s">
        <v>139</v>
      </c>
      <c r="F100" s="16">
        <v>33.25</v>
      </c>
      <c r="G100" s="16"/>
      <c r="H100" s="16"/>
      <c r="I100" s="16"/>
      <c r="J100" s="16"/>
      <c r="K100" s="16"/>
      <c r="L100" s="17">
        <f>F100/25</f>
        <v>1.33</v>
      </c>
      <c r="M100" s="17">
        <f t="shared" si="31"/>
        <v>8.3125000000000004E-2</v>
      </c>
      <c r="N100" s="16">
        <f t="shared" si="19"/>
        <v>2.9321504788444243E-3</v>
      </c>
      <c r="O100" s="17">
        <f ca="1">P100*4</f>
        <v>0</v>
      </c>
      <c r="P100" s="18">
        <f t="shared" ca="1" si="28"/>
        <v>0</v>
      </c>
      <c r="Q100" s="18">
        <f ca="1">P100/4</f>
        <v>0</v>
      </c>
      <c r="R100" s="18">
        <f t="shared" ca="1" si="32"/>
        <v>0</v>
      </c>
      <c r="S100" s="18">
        <f t="shared" ca="1" si="29"/>
        <v>0</v>
      </c>
      <c r="T100" s="18">
        <f t="shared" ca="1" si="30"/>
        <v>0</v>
      </c>
      <c r="U100" s="7"/>
    </row>
    <row r="101" spans="2:21" x14ac:dyDescent="0.3">
      <c r="B101" s="68" t="s">
        <v>714</v>
      </c>
      <c r="C101" s="68" t="s">
        <v>1155</v>
      </c>
      <c r="D101" s="27" t="s">
        <v>174</v>
      </c>
      <c r="E101" s="68" t="s">
        <v>38</v>
      </c>
      <c r="F101" s="16">
        <v>1.52</v>
      </c>
      <c r="G101" s="16"/>
      <c r="H101" s="16"/>
      <c r="I101" s="16"/>
      <c r="J101" s="16"/>
      <c r="K101" s="16"/>
      <c r="L101" s="17">
        <f>F101</f>
        <v>1.52</v>
      </c>
      <c r="M101" s="17">
        <f t="shared" si="31"/>
        <v>9.5000000000000001E-2</v>
      </c>
      <c r="N101" s="16">
        <f t="shared" si="19"/>
        <v>3.3510291186793421E-3</v>
      </c>
      <c r="O101" s="17">
        <f>Q101*16</f>
        <v>8.1066666666666674</v>
      </c>
      <c r="P101" s="18">
        <f t="shared" si="28"/>
        <v>2.0266666666666668</v>
      </c>
      <c r="Q101" s="18">
        <f>L101/3</f>
        <v>0.50666666666666671</v>
      </c>
      <c r="R101" s="18">
        <f t="shared" si="32"/>
        <v>6.3333333333333339E-2</v>
      </c>
      <c r="S101" s="18">
        <f t="shared" si="29"/>
        <v>3.1666666666666669E-2</v>
      </c>
      <c r="T101" s="18">
        <f t="shared" si="30"/>
        <v>1.0555555555555556E-2</v>
      </c>
      <c r="U101" s="7"/>
    </row>
    <row r="102" spans="2:21" x14ac:dyDescent="0.3">
      <c r="B102" s="68" t="s">
        <v>636</v>
      </c>
      <c r="C102" s="68" t="s">
        <v>44</v>
      </c>
      <c r="D102" s="27" t="s">
        <v>1167</v>
      </c>
      <c r="E102" s="68" t="s">
        <v>1168</v>
      </c>
      <c r="F102" s="16">
        <v>7.26</v>
      </c>
      <c r="G102" s="16"/>
      <c r="H102" s="16"/>
      <c r="I102" s="16"/>
      <c r="J102" s="16"/>
      <c r="K102" s="16"/>
      <c r="L102" s="17">
        <f ca="1">M102*16</f>
        <v>0</v>
      </c>
      <c r="M102" s="17">
        <f t="shared" ca="1" si="31"/>
        <v>0</v>
      </c>
      <c r="N102" s="16">
        <f t="shared" ca="1" si="19"/>
        <v>0</v>
      </c>
      <c r="O102" s="17">
        <f>R102*128</f>
        <v>40.403478260869562</v>
      </c>
      <c r="P102" s="18">
        <f t="shared" si="28"/>
        <v>10.100869565217391</v>
      </c>
      <c r="Q102" s="18">
        <f>P102/4</f>
        <v>2.5252173913043476</v>
      </c>
      <c r="R102" s="18">
        <f>F102/23</f>
        <v>0.31565217391304345</v>
      </c>
      <c r="S102" s="18">
        <f t="shared" si="29"/>
        <v>0.15782608695652173</v>
      </c>
      <c r="T102" s="18">
        <f t="shared" si="30"/>
        <v>5.2608695652173909E-2</v>
      </c>
      <c r="U102" s="7"/>
    </row>
    <row r="103" spans="2:21" x14ac:dyDescent="0.3">
      <c r="B103" s="68" t="s">
        <v>211</v>
      </c>
      <c r="C103" s="68" t="s">
        <v>44</v>
      </c>
      <c r="D103" s="27" t="s">
        <v>212</v>
      </c>
      <c r="E103" s="68" t="s">
        <v>213</v>
      </c>
      <c r="F103" s="16">
        <v>6.4</v>
      </c>
      <c r="G103" s="16"/>
      <c r="H103" s="16"/>
      <c r="I103" s="16"/>
      <c r="J103" s="16"/>
      <c r="K103" s="16"/>
      <c r="L103" s="17">
        <f>M103*16</f>
        <v>25.6</v>
      </c>
      <c r="M103" s="17">
        <f>F103/4</f>
        <v>1.6</v>
      </c>
      <c r="N103" s="16">
        <f t="shared" si="19"/>
        <v>5.6438385156704705E-2</v>
      </c>
      <c r="O103" s="17">
        <f ca="1">P103*4</f>
        <v>0</v>
      </c>
      <c r="P103" s="18">
        <f t="shared" ca="1" si="28"/>
        <v>0</v>
      </c>
      <c r="Q103" s="18">
        <f ca="1">P103/4</f>
        <v>0</v>
      </c>
      <c r="R103" s="18">
        <f t="shared" ref="R103:R109" ca="1" si="34">P103/32</f>
        <v>0</v>
      </c>
      <c r="S103" s="18">
        <f t="shared" ca="1" si="29"/>
        <v>0</v>
      </c>
      <c r="T103" s="18">
        <f t="shared" ca="1" si="30"/>
        <v>0</v>
      </c>
      <c r="U103" s="7"/>
    </row>
    <row r="104" spans="2:21" x14ac:dyDescent="0.3">
      <c r="B104" s="68" t="s">
        <v>66</v>
      </c>
      <c r="C104" s="68" t="s">
        <v>44</v>
      </c>
      <c r="D104" s="27" t="s">
        <v>214</v>
      </c>
      <c r="E104" s="68" t="s">
        <v>215</v>
      </c>
      <c r="F104" s="16">
        <v>19.420000000000002</v>
      </c>
      <c r="G104" s="16"/>
      <c r="H104" s="16"/>
      <c r="I104" s="16"/>
      <c r="J104" s="16"/>
      <c r="K104" s="16"/>
      <c r="L104" s="17">
        <f ca="1">M104*16</f>
        <v>0</v>
      </c>
      <c r="M104" s="17">
        <f ca="1">L104/16</f>
        <v>0</v>
      </c>
      <c r="N104" s="16">
        <f t="shared" ca="1" si="19"/>
        <v>0</v>
      </c>
      <c r="O104" s="17">
        <f>Q104*16</f>
        <v>310.72000000000003</v>
      </c>
      <c r="P104" s="18">
        <f t="shared" si="28"/>
        <v>77.680000000000007</v>
      </c>
      <c r="Q104" s="18">
        <f>F104</f>
        <v>19.420000000000002</v>
      </c>
      <c r="R104" s="18">
        <f t="shared" si="34"/>
        <v>2.4275000000000002</v>
      </c>
      <c r="S104" s="18">
        <f t="shared" si="29"/>
        <v>1.2137500000000001</v>
      </c>
      <c r="T104" s="18">
        <f t="shared" si="30"/>
        <v>0.40458333333333335</v>
      </c>
      <c r="U104" s="7"/>
    </row>
    <row r="105" spans="2:21" x14ac:dyDescent="0.3">
      <c r="B105" s="68" t="s">
        <v>66</v>
      </c>
      <c r="C105" s="68" t="s">
        <v>44</v>
      </c>
      <c r="D105" s="27" t="s">
        <v>216</v>
      </c>
      <c r="E105" s="68" t="s">
        <v>217</v>
      </c>
      <c r="F105" s="16">
        <v>43.78</v>
      </c>
      <c r="G105" s="16">
        <f>F105</f>
        <v>43.78</v>
      </c>
      <c r="H105" s="16"/>
      <c r="I105" s="16"/>
      <c r="J105" s="16"/>
      <c r="K105" s="16"/>
      <c r="L105" s="17">
        <f>M105*16</f>
        <v>79.599999999999994</v>
      </c>
      <c r="M105" s="17">
        <f>F105/8.8</f>
        <v>4.9749999999999996</v>
      </c>
      <c r="N105" s="16">
        <f t="shared" si="19"/>
        <v>0.17548810384662869</v>
      </c>
      <c r="O105" s="17">
        <f>S105*256</f>
        <v>448.30720000000002</v>
      </c>
      <c r="P105" s="18">
        <f t="shared" si="28"/>
        <v>112.07680000000001</v>
      </c>
      <c r="Q105" s="18">
        <f>P105/4</f>
        <v>28.019200000000001</v>
      </c>
      <c r="R105" s="18">
        <f t="shared" si="34"/>
        <v>3.5024000000000002</v>
      </c>
      <c r="S105" s="18">
        <f>F105/25</f>
        <v>1.7512000000000001</v>
      </c>
      <c r="T105" s="18">
        <f t="shared" si="30"/>
        <v>0.58373333333333333</v>
      </c>
      <c r="U105" s="7" t="s">
        <v>218</v>
      </c>
    </row>
    <row r="106" spans="2:21" x14ac:dyDescent="0.3">
      <c r="B106" s="68" t="s">
        <v>219</v>
      </c>
      <c r="C106" s="68" t="s">
        <v>44</v>
      </c>
      <c r="D106" s="27" t="s">
        <v>220</v>
      </c>
      <c r="E106" s="68" t="s">
        <v>221</v>
      </c>
      <c r="F106" s="16">
        <v>2.6</v>
      </c>
      <c r="G106" s="16"/>
      <c r="H106" s="16"/>
      <c r="I106" s="16"/>
      <c r="J106" s="16">
        <f>F106/6</f>
        <v>0.43333333333333335</v>
      </c>
      <c r="K106" s="16"/>
      <c r="L106" s="17">
        <f ca="1">M106*16</f>
        <v>0</v>
      </c>
      <c r="M106" s="17">
        <f ca="1">L106/16</f>
        <v>0</v>
      </c>
      <c r="N106" s="16">
        <f t="shared" ca="1" si="19"/>
        <v>0</v>
      </c>
      <c r="O106" s="17">
        <f ca="1">P106*4</f>
        <v>0</v>
      </c>
      <c r="P106" s="18">
        <f t="shared" ca="1" si="28"/>
        <v>0</v>
      </c>
      <c r="Q106" s="18">
        <f ca="1">P106/4</f>
        <v>0</v>
      </c>
      <c r="R106" s="18">
        <f t="shared" ca="1" si="34"/>
        <v>0</v>
      </c>
      <c r="S106" s="18">
        <f t="shared" ref="S106:S112" ca="1" si="35">R106/2</f>
        <v>0</v>
      </c>
      <c r="T106" s="18">
        <f t="shared" ca="1" si="30"/>
        <v>0</v>
      </c>
      <c r="U106" s="7"/>
    </row>
    <row r="107" spans="2:21" x14ac:dyDescent="0.3">
      <c r="B107" s="68" t="s">
        <v>222</v>
      </c>
      <c r="C107" s="68" t="s">
        <v>1155</v>
      </c>
      <c r="D107" s="27" t="s">
        <v>223</v>
      </c>
      <c r="E107" s="68" t="s">
        <v>224</v>
      </c>
      <c r="F107" s="16">
        <v>49.5</v>
      </c>
      <c r="G107" s="16"/>
      <c r="H107" s="16"/>
      <c r="I107" s="16"/>
      <c r="J107" s="16"/>
      <c r="K107" s="16"/>
      <c r="L107" s="17">
        <f>F107/12</f>
        <v>4.125</v>
      </c>
      <c r="M107" s="17">
        <f>L107/16</f>
        <v>0.2578125</v>
      </c>
      <c r="N107" s="16">
        <f t="shared" si="19"/>
        <v>9.0940757332580828E-3</v>
      </c>
      <c r="O107" s="17">
        <f ca="1">P107*4</f>
        <v>0</v>
      </c>
      <c r="P107" s="18">
        <f t="shared" ca="1" si="28"/>
        <v>0</v>
      </c>
      <c r="Q107" s="18">
        <f ca="1">P107/4</f>
        <v>0</v>
      </c>
      <c r="R107" s="18">
        <f t="shared" ca="1" si="34"/>
        <v>0</v>
      </c>
      <c r="S107" s="18">
        <f t="shared" ca="1" si="35"/>
        <v>0</v>
      </c>
      <c r="T107" s="18">
        <f t="shared" ca="1" si="30"/>
        <v>0</v>
      </c>
      <c r="U107" s="7"/>
    </row>
    <row r="108" spans="2:21" x14ac:dyDescent="0.3">
      <c r="B108" s="68" t="s">
        <v>225</v>
      </c>
      <c r="C108" s="68" t="s">
        <v>44</v>
      </c>
      <c r="D108" s="27" t="s">
        <v>226</v>
      </c>
      <c r="E108" s="68" t="s">
        <v>227</v>
      </c>
      <c r="F108" s="16">
        <v>223.03</v>
      </c>
      <c r="G108" s="16"/>
      <c r="H108" s="16"/>
      <c r="I108" s="16"/>
      <c r="J108" s="16">
        <f>F108/24</f>
        <v>9.2929166666666667</v>
      </c>
      <c r="K108" s="16"/>
      <c r="L108" s="17">
        <f ca="1">M108*16</f>
        <v>0</v>
      </c>
      <c r="M108" s="17">
        <f ca="1">L108/16</f>
        <v>0</v>
      </c>
      <c r="N108" s="16">
        <f t="shared" ca="1" si="19"/>
        <v>0</v>
      </c>
      <c r="O108" s="17">
        <f ca="1">P108*4</f>
        <v>0</v>
      </c>
      <c r="P108" s="18">
        <f t="shared" ca="1" si="28"/>
        <v>0</v>
      </c>
      <c r="Q108" s="18">
        <f ca="1">P108/4</f>
        <v>0</v>
      </c>
      <c r="R108" s="18">
        <f t="shared" ca="1" si="34"/>
        <v>0</v>
      </c>
      <c r="S108" s="18">
        <f t="shared" ca="1" si="35"/>
        <v>0</v>
      </c>
      <c r="T108" s="18">
        <f t="shared" ca="1" si="30"/>
        <v>0</v>
      </c>
      <c r="U108" s="7"/>
    </row>
    <row r="109" spans="2:21" x14ac:dyDescent="0.3">
      <c r="B109" s="68" t="s">
        <v>90</v>
      </c>
      <c r="C109" s="68" t="s">
        <v>44</v>
      </c>
      <c r="D109" s="27" t="s">
        <v>228</v>
      </c>
      <c r="E109" s="68" t="s">
        <v>229</v>
      </c>
      <c r="F109" s="16">
        <v>17.71</v>
      </c>
      <c r="G109" s="16"/>
      <c r="H109" s="16"/>
      <c r="I109" s="16"/>
      <c r="J109" s="16"/>
      <c r="K109" s="16"/>
      <c r="L109" s="17">
        <f>F109/2</f>
        <v>8.8550000000000004</v>
      </c>
      <c r="M109" s="17">
        <f>L109/16</f>
        <v>0.55343750000000003</v>
      </c>
      <c r="N109" s="16">
        <f t="shared" si="19"/>
        <v>1.9521949240727351E-2</v>
      </c>
      <c r="O109" s="17">
        <f>Q109*16</f>
        <v>35.42</v>
      </c>
      <c r="P109" s="18">
        <f t="shared" si="28"/>
        <v>8.8550000000000004</v>
      </c>
      <c r="Q109" s="18">
        <f>M109*4</f>
        <v>2.2137500000000001</v>
      </c>
      <c r="R109" s="18">
        <f t="shared" si="34"/>
        <v>0.27671875000000001</v>
      </c>
      <c r="S109" s="18">
        <f t="shared" si="35"/>
        <v>0.13835937500000001</v>
      </c>
      <c r="T109" s="18">
        <f t="shared" si="30"/>
        <v>4.6119791666666667E-2</v>
      </c>
      <c r="U109" s="7" t="s">
        <v>146</v>
      </c>
    </row>
    <row r="110" spans="2:21" x14ac:dyDescent="0.3">
      <c r="B110" s="68" t="s">
        <v>90</v>
      </c>
      <c r="C110" s="68" t="s">
        <v>44</v>
      </c>
      <c r="D110" s="27" t="s">
        <v>230</v>
      </c>
      <c r="E110" s="68" t="s">
        <v>231</v>
      </c>
      <c r="F110" s="16">
        <v>23.44</v>
      </c>
      <c r="G110" s="16"/>
      <c r="H110" s="16"/>
      <c r="I110" s="16"/>
      <c r="J110" s="16">
        <f>F110/12</f>
        <v>1.9533333333333334</v>
      </c>
      <c r="K110" s="16"/>
      <c r="L110" s="17">
        <f>M110*16</f>
        <v>1.3022222222222222</v>
      </c>
      <c r="M110" s="17">
        <f>F110/12/24</f>
        <v>8.1388888888888886E-2</v>
      </c>
      <c r="N110" s="16">
        <f t="shared" si="19"/>
        <v>2.8709109116170969E-3</v>
      </c>
      <c r="O110" s="17">
        <f>R110*128</f>
        <v>10.417777777777777</v>
      </c>
      <c r="P110" s="18">
        <f t="shared" si="28"/>
        <v>2.6044444444444443</v>
      </c>
      <c r="Q110" s="18">
        <f>P110/4</f>
        <v>0.65111111111111108</v>
      </c>
      <c r="R110" s="18">
        <f>M110</f>
        <v>8.1388888888888886E-2</v>
      </c>
      <c r="S110" s="18">
        <f t="shared" si="35"/>
        <v>4.0694444444444443E-2</v>
      </c>
      <c r="T110" s="18">
        <f t="shared" si="30"/>
        <v>1.3564814814814814E-2</v>
      </c>
      <c r="U110" s="7"/>
    </row>
    <row r="111" spans="2:21" x14ac:dyDescent="0.3">
      <c r="B111" s="68" t="s">
        <v>90</v>
      </c>
      <c r="C111" s="68" t="s">
        <v>44</v>
      </c>
      <c r="D111" s="27" t="s">
        <v>232</v>
      </c>
      <c r="E111" s="68" t="s">
        <v>233</v>
      </c>
      <c r="F111" s="16">
        <v>78.48</v>
      </c>
      <c r="G111" s="16"/>
      <c r="H111" s="16"/>
      <c r="I111" s="16"/>
      <c r="J111" s="16"/>
      <c r="K111" s="16"/>
      <c r="L111" s="17">
        <f>F111/6/3.25</f>
        <v>4.0246153846153847</v>
      </c>
      <c r="M111" s="17">
        <f>L111/16</f>
        <v>0.25153846153846154</v>
      </c>
      <c r="N111" s="16">
        <f t="shared" si="19"/>
        <v>8.8727653587704035E-3</v>
      </c>
      <c r="O111" s="17">
        <f>Q111*16</f>
        <v>22.029473684210526</v>
      </c>
      <c r="P111" s="18">
        <f t="shared" si="28"/>
        <v>5.5073684210526315</v>
      </c>
      <c r="Q111" s="18">
        <f>F111/6/19/0.5</f>
        <v>1.3768421052631579</v>
      </c>
      <c r="R111" s="18">
        <f>P111/32</f>
        <v>0.17210526315789473</v>
      </c>
      <c r="S111" s="18">
        <f t="shared" si="35"/>
        <v>8.6052631578947367E-2</v>
      </c>
      <c r="T111" s="18">
        <f t="shared" si="30"/>
        <v>2.8684210526315788E-2</v>
      </c>
      <c r="U111" s="7" t="s">
        <v>234</v>
      </c>
    </row>
    <row r="112" spans="2:21" x14ac:dyDescent="0.3">
      <c r="B112" s="68" t="s">
        <v>90</v>
      </c>
      <c r="C112" s="68" t="s">
        <v>44</v>
      </c>
      <c r="D112" s="27" t="s">
        <v>1183</v>
      </c>
      <c r="E112" s="68" t="s">
        <v>1184</v>
      </c>
      <c r="F112" s="16">
        <v>67.5</v>
      </c>
      <c r="G112" s="16"/>
      <c r="H112" s="16"/>
      <c r="I112" s="16"/>
      <c r="J112" s="16">
        <f>F112/8</f>
        <v>8.4375</v>
      </c>
      <c r="K112" s="16"/>
      <c r="L112" s="17">
        <f>F112/8/2</f>
        <v>4.21875</v>
      </c>
      <c r="M112" s="17">
        <f>L112/16</f>
        <v>0.263671875</v>
      </c>
      <c r="N112" s="16">
        <f t="shared" si="19"/>
        <v>9.3007592726503108E-3</v>
      </c>
      <c r="O112" s="17">
        <f ca="1">R112*128</f>
        <v>0</v>
      </c>
      <c r="P112" s="18">
        <f t="shared" ca="1" si="28"/>
        <v>0</v>
      </c>
      <c r="Q112" s="18">
        <f ca="1">P112/4</f>
        <v>0</v>
      </c>
      <c r="R112" s="18">
        <f ca="1">P112/32</f>
        <v>0</v>
      </c>
      <c r="S112" s="18">
        <f t="shared" ca="1" si="35"/>
        <v>0</v>
      </c>
      <c r="T112" s="18">
        <f t="shared" ca="1" si="30"/>
        <v>0</v>
      </c>
      <c r="U112" s="7"/>
    </row>
    <row r="113" spans="2:21" x14ac:dyDescent="0.3">
      <c r="B113" s="68" t="s">
        <v>90</v>
      </c>
      <c r="C113" s="68" t="s">
        <v>44</v>
      </c>
      <c r="D113" s="27" t="s">
        <v>235</v>
      </c>
      <c r="E113" s="68" t="s">
        <v>231</v>
      </c>
      <c r="F113" s="16">
        <v>16.27</v>
      </c>
      <c r="G113" s="16"/>
      <c r="H113" s="16"/>
      <c r="I113" s="16"/>
      <c r="J113" s="16"/>
      <c r="K113" s="16"/>
      <c r="L113" s="17">
        <f>M113*16</f>
        <v>0.90388888888888885</v>
      </c>
      <c r="M113" s="17">
        <f>F113/12/24</f>
        <v>5.6493055555555553E-2</v>
      </c>
      <c r="N113" s="16">
        <f t="shared" si="19"/>
        <v>1.9927355175772257E-3</v>
      </c>
      <c r="O113" s="17">
        <f>S113*256</f>
        <v>7.0432900432900425</v>
      </c>
      <c r="P113" s="18">
        <f t="shared" si="28"/>
        <v>1.7608225108225106</v>
      </c>
      <c r="Q113" s="18">
        <f>P113/4</f>
        <v>0.44020562770562766</v>
      </c>
      <c r="R113" s="18">
        <f>P113/32</f>
        <v>5.5025703463203457E-2</v>
      </c>
      <c r="S113" s="18">
        <f>T113*3</f>
        <v>2.7512851731601728E-2</v>
      </c>
      <c r="T113" s="18">
        <f>M113/6.16</f>
        <v>9.1709505772005762E-3</v>
      </c>
      <c r="U113" s="7" t="s">
        <v>236</v>
      </c>
    </row>
    <row r="114" spans="2:21" x14ac:dyDescent="0.3">
      <c r="B114" s="68" t="s">
        <v>90</v>
      </c>
      <c r="C114" s="68" t="s">
        <v>44</v>
      </c>
      <c r="D114" s="27" t="s">
        <v>1124</v>
      </c>
      <c r="E114" s="68" t="s">
        <v>256</v>
      </c>
      <c r="F114" s="16">
        <v>21.71</v>
      </c>
      <c r="G114" s="16"/>
      <c r="H114" s="16"/>
      <c r="I114" s="16"/>
      <c r="J114" s="16">
        <f>F114/24</f>
        <v>0.90458333333333341</v>
      </c>
      <c r="K114" s="16"/>
      <c r="L114" s="17">
        <f>F114/24</f>
        <v>0.90458333333333341</v>
      </c>
      <c r="M114" s="17">
        <f>L114/16</f>
        <v>5.6536458333333338E-2</v>
      </c>
      <c r="N114" s="16">
        <f t="shared" si="19"/>
        <v>1.9942665067579088E-3</v>
      </c>
      <c r="O114" s="17">
        <f>Q114*16</f>
        <v>7.2366666666666672</v>
      </c>
      <c r="P114" s="18">
        <f t="shared" si="28"/>
        <v>1.8091666666666668</v>
      </c>
      <c r="Q114" s="18">
        <f>L114/2</f>
        <v>0.4522916666666667</v>
      </c>
      <c r="R114" s="18">
        <f>P114/32</f>
        <v>5.6536458333333338E-2</v>
      </c>
      <c r="S114" s="18">
        <f t="shared" ref="S114:S126" si="36">R114/2</f>
        <v>2.8268229166666669E-2</v>
      </c>
      <c r="T114" s="18">
        <f t="shared" ref="T114:T131" si="37">S114/3</f>
        <v>9.4227430555555557E-3</v>
      </c>
      <c r="U114" s="7"/>
    </row>
    <row r="115" spans="2:21" x14ac:dyDescent="0.3">
      <c r="B115" s="68" t="s">
        <v>90</v>
      </c>
      <c r="C115" s="68" t="s">
        <v>44</v>
      </c>
      <c r="D115" s="27" t="s">
        <v>1129</v>
      </c>
      <c r="E115" s="68" t="s">
        <v>233</v>
      </c>
      <c r="F115" s="16">
        <v>25.01</v>
      </c>
      <c r="G115" s="16">
        <f>F115/6</f>
        <v>4.1683333333333339</v>
      </c>
      <c r="H115" s="16"/>
      <c r="I115" s="16"/>
      <c r="J115" s="16"/>
      <c r="K115" s="16"/>
      <c r="L115" s="17">
        <f>M115*16</f>
        <v>0.60630303030303034</v>
      </c>
      <c r="M115" s="17">
        <f>F115/6/110</f>
        <v>3.7893939393939396E-2</v>
      </c>
      <c r="N115" s="16">
        <f t="shared" si="19"/>
        <v>1.3366704666374857E-3</v>
      </c>
      <c r="O115" s="17">
        <f>R115*128</f>
        <v>4.8504242424242427</v>
      </c>
      <c r="P115" s="18">
        <f t="shared" si="28"/>
        <v>1.2126060606060607</v>
      </c>
      <c r="Q115" s="18">
        <f>P115/4</f>
        <v>0.30315151515151517</v>
      </c>
      <c r="R115" s="18">
        <f>M115</f>
        <v>3.7893939393939396E-2</v>
      </c>
      <c r="S115" s="18">
        <f t="shared" si="36"/>
        <v>1.8946969696969698E-2</v>
      </c>
      <c r="T115" s="18">
        <f t="shared" si="37"/>
        <v>6.3156565656565661E-3</v>
      </c>
      <c r="U115" s="7" t="s">
        <v>1126</v>
      </c>
    </row>
    <row r="116" spans="2:21" x14ac:dyDescent="0.3">
      <c r="B116" s="68" t="s">
        <v>90</v>
      </c>
      <c r="C116" s="68" t="s">
        <v>44</v>
      </c>
      <c r="D116" s="30" t="s">
        <v>237</v>
      </c>
      <c r="E116" s="68" t="s">
        <v>74</v>
      </c>
      <c r="F116" s="16">
        <v>25.16</v>
      </c>
      <c r="G116" s="16"/>
      <c r="H116" s="16"/>
      <c r="I116" s="16"/>
      <c r="J116" s="16"/>
      <c r="K116" s="16"/>
      <c r="L116" s="17">
        <f>F116/20</f>
        <v>1.258</v>
      </c>
      <c r="M116" s="17">
        <f>L116/16</f>
        <v>7.8625E-2</v>
      </c>
      <c r="N116" s="16">
        <f t="shared" si="19"/>
        <v>2.7734175205911924E-3</v>
      </c>
      <c r="O116" s="17">
        <f>Q116*16</f>
        <v>6.2171428571428571</v>
      </c>
      <c r="P116" s="18">
        <f t="shared" si="28"/>
        <v>1.5542857142857143</v>
      </c>
      <c r="Q116" s="18">
        <f>F116/64.75</f>
        <v>0.38857142857142857</v>
      </c>
      <c r="R116" s="18">
        <f>P116/32</f>
        <v>4.8571428571428571E-2</v>
      </c>
      <c r="S116" s="18">
        <f t="shared" si="36"/>
        <v>2.4285714285714285E-2</v>
      </c>
      <c r="T116" s="18">
        <f t="shared" si="37"/>
        <v>8.0952380952380946E-3</v>
      </c>
      <c r="U116" s="7" t="s">
        <v>238</v>
      </c>
    </row>
    <row r="117" spans="2:21" x14ac:dyDescent="0.3">
      <c r="B117" s="68" t="s">
        <v>90</v>
      </c>
      <c r="C117" s="68" t="s">
        <v>44</v>
      </c>
      <c r="D117" s="27" t="s">
        <v>1130</v>
      </c>
      <c r="E117" s="68" t="s">
        <v>233</v>
      </c>
      <c r="F117" s="16">
        <v>24.35</v>
      </c>
      <c r="G117" s="16">
        <f>F117/6</f>
        <v>4.0583333333333336</v>
      </c>
      <c r="H117" s="16"/>
      <c r="I117" s="16"/>
      <c r="J117" s="16"/>
      <c r="K117" s="16"/>
      <c r="L117" s="17">
        <f>M117*16</f>
        <v>0.59030303030303033</v>
      </c>
      <c r="M117" s="17">
        <f>F117/6/110</f>
        <v>3.6893939393939396E-2</v>
      </c>
      <c r="N117" s="16">
        <f t="shared" si="19"/>
        <v>1.3013964759145452E-3</v>
      </c>
      <c r="O117" s="17">
        <f>R117*128</f>
        <v>4.7224242424242426</v>
      </c>
      <c r="P117" s="18">
        <f t="shared" si="28"/>
        <v>1.1806060606060607</v>
      </c>
      <c r="Q117" s="18">
        <f>P117/4</f>
        <v>0.29515151515151516</v>
      </c>
      <c r="R117" s="18">
        <f>M117</f>
        <v>3.6893939393939396E-2</v>
      </c>
      <c r="S117" s="18">
        <f t="shared" si="36"/>
        <v>1.8446969696969698E-2</v>
      </c>
      <c r="T117" s="18">
        <f t="shared" si="37"/>
        <v>6.1489898989898996E-3</v>
      </c>
      <c r="U117" s="7" t="s">
        <v>1126</v>
      </c>
    </row>
    <row r="118" spans="2:21" x14ac:dyDescent="0.3">
      <c r="B118" s="68" t="s">
        <v>90</v>
      </c>
      <c r="C118" s="68" t="s">
        <v>44</v>
      </c>
      <c r="D118" s="27" t="s">
        <v>1131</v>
      </c>
      <c r="E118" s="68" t="s">
        <v>233</v>
      </c>
      <c r="F118" s="16">
        <v>27.17</v>
      </c>
      <c r="G118" s="16">
        <f>F118/6</f>
        <v>4.5283333333333333</v>
      </c>
      <c r="H118" s="16"/>
      <c r="I118" s="16"/>
      <c r="J118" s="16"/>
      <c r="K118" s="16"/>
      <c r="L118" s="17">
        <f>M118*16</f>
        <v>0.65866666666666662</v>
      </c>
      <c r="M118" s="17">
        <f>F118/6/110</f>
        <v>4.1166666666666664E-2</v>
      </c>
      <c r="N118" s="16">
        <f t="shared" si="19"/>
        <v>1.4521126180943814E-3</v>
      </c>
      <c r="O118" s="17">
        <f>R118*128</f>
        <v>5.269333333333333</v>
      </c>
      <c r="P118" s="18">
        <f t="shared" si="28"/>
        <v>1.3173333333333332</v>
      </c>
      <c r="Q118" s="18">
        <f>P118/4</f>
        <v>0.32933333333333331</v>
      </c>
      <c r="R118" s="18">
        <f>M118</f>
        <v>4.1166666666666664E-2</v>
      </c>
      <c r="S118" s="18">
        <f t="shared" si="36"/>
        <v>2.0583333333333332E-2</v>
      </c>
      <c r="T118" s="18">
        <f t="shared" si="37"/>
        <v>6.8611111111111104E-3</v>
      </c>
      <c r="U118" s="7" t="s">
        <v>1126</v>
      </c>
    </row>
    <row r="119" spans="2:21" x14ac:dyDescent="0.3">
      <c r="B119" s="68" t="s">
        <v>90</v>
      </c>
      <c r="C119" s="68" t="s">
        <v>44</v>
      </c>
      <c r="D119" s="27" t="s">
        <v>239</v>
      </c>
      <c r="E119" s="68" t="s">
        <v>139</v>
      </c>
      <c r="F119" s="16">
        <v>18.52</v>
      </c>
      <c r="G119" s="16"/>
      <c r="H119" s="16"/>
      <c r="I119" s="16"/>
      <c r="J119" s="16"/>
      <c r="K119" s="16"/>
      <c r="L119" s="17">
        <f>F119/25</f>
        <v>0.74080000000000001</v>
      </c>
      <c r="M119" s="17">
        <f>L119/16</f>
        <v>4.6300000000000001E-2</v>
      </c>
      <c r="N119" s="16">
        <f t="shared" si="19"/>
        <v>1.6331857704721424E-3</v>
      </c>
      <c r="O119" s="17">
        <f>Q119*16</f>
        <v>1.2964</v>
      </c>
      <c r="P119" s="18">
        <f t="shared" si="28"/>
        <v>0.3241</v>
      </c>
      <c r="Q119" s="18">
        <f>M119*1.75</f>
        <v>8.1025E-2</v>
      </c>
      <c r="R119" s="18">
        <f>P119/32</f>
        <v>1.0128125E-2</v>
      </c>
      <c r="S119" s="18">
        <f t="shared" si="36"/>
        <v>5.0640625E-3</v>
      </c>
      <c r="T119" s="18">
        <f t="shared" si="37"/>
        <v>1.6880208333333333E-3</v>
      </c>
      <c r="U119" s="7" t="s">
        <v>240</v>
      </c>
    </row>
    <row r="120" spans="2:21" x14ac:dyDescent="0.3">
      <c r="B120" s="68" t="s">
        <v>90</v>
      </c>
      <c r="C120" s="68" t="s">
        <v>44</v>
      </c>
      <c r="D120" s="27" t="s">
        <v>241</v>
      </c>
      <c r="E120" s="68" t="s">
        <v>242</v>
      </c>
      <c r="F120" s="16">
        <v>27.29</v>
      </c>
      <c r="G120" s="16"/>
      <c r="H120" s="16"/>
      <c r="I120" s="16"/>
      <c r="J120" s="16"/>
      <c r="K120" s="16"/>
      <c r="L120" s="17">
        <f>M120*16</f>
        <v>1.8193333333333335</v>
      </c>
      <c r="M120" s="17">
        <f>F120/10/24</f>
        <v>0.11370833333333334</v>
      </c>
      <c r="N120" s="16">
        <f t="shared" si="19"/>
        <v>4.0109466951210194E-3</v>
      </c>
      <c r="O120" s="17">
        <f ca="1">P120*4</f>
        <v>0</v>
      </c>
      <c r="P120" s="18">
        <f t="shared" ca="1" si="28"/>
        <v>0</v>
      </c>
      <c r="Q120" s="18">
        <f ca="1">P120/4</f>
        <v>0</v>
      </c>
      <c r="R120" s="18">
        <f ca="1">P120/32</f>
        <v>0</v>
      </c>
      <c r="S120" s="18">
        <f t="shared" ca="1" si="36"/>
        <v>0</v>
      </c>
      <c r="T120" s="18">
        <f t="shared" ca="1" si="37"/>
        <v>0</v>
      </c>
      <c r="U120" s="7"/>
    </row>
    <row r="121" spans="2:21" x14ac:dyDescent="0.3">
      <c r="B121" s="68" t="s">
        <v>90</v>
      </c>
      <c r="C121" s="68" t="s">
        <v>44</v>
      </c>
      <c r="D121" s="27" t="s">
        <v>1044</v>
      </c>
      <c r="E121" s="68" t="s">
        <v>1045</v>
      </c>
      <c r="F121" s="16">
        <v>10.6</v>
      </c>
      <c r="G121" s="16"/>
      <c r="H121" s="16">
        <f>F121</f>
        <v>10.6</v>
      </c>
      <c r="I121" s="16"/>
      <c r="J121" s="16"/>
      <c r="K121" s="16"/>
      <c r="L121" s="17">
        <f>M121*16</f>
        <v>5.3</v>
      </c>
      <c r="M121" s="17">
        <f>F121/32</f>
        <v>0.33124999999999999</v>
      </c>
      <c r="N121" s="16">
        <f t="shared" si="19"/>
        <v>1.1684509426974021E-2</v>
      </c>
      <c r="O121" s="17">
        <f>R121*128</f>
        <v>42.4</v>
      </c>
      <c r="P121" s="18">
        <f t="shared" si="28"/>
        <v>10.6</v>
      </c>
      <c r="Q121" s="18">
        <f>P121/4</f>
        <v>2.65</v>
      </c>
      <c r="R121" s="18">
        <f>M121</f>
        <v>0.33124999999999999</v>
      </c>
      <c r="S121" s="18">
        <f t="shared" si="36"/>
        <v>0.16562499999999999</v>
      </c>
      <c r="T121" s="18">
        <f t="shared" si="37"/>
        <v>5.5208333333333331E-2</v>
      </c>
      <c r="U121" s="7"/>
    </row>
    <row r="122" spans="2:21" x14ac:dyDescent="0.3">
      <c r="B122" s="68" t="s">
        <v>90</v>
      </c>
      <c r="C122" s="68" t="s">
        <v>44</v>
      </c>
      <c r="D122" s="27" t="s">
        <v>243</v>
      </c>
      <c r="E122" s="68" t="s">
        <v>244</v>
      </c>
      <c r="F122" s="16">
        <v>35.979999999999997</v>
      </c>
      <c r="G122" s="16"/>
      <c r="H122" s="16"/>
      <c r="I122" s="16"/>
      <c r="J122" s="16"/>
      <c r="K122" s="16"/>
      <c r="L122" s="17">
        <f>M122*16</f>
        <v>1.142222222222222</v>
      </c>
      <c r="M122" s="17">
        <f>F122/12/42</f>
        <v>7.1388888888888877E-2</v>
      </c>
      <c r="N122" s="16">
        <f t="shared" si="19"/>
        <v>2.5181710043876921E-3</v>
      </c>
      <c r="O122" s="17">
        <f>Q122*16</f>
        <v>3.1982222222222219</v>
      </c>
      <c r="P122" s="18">
        <f t="shared" si="28"/>
        <v>0.79955555555555546</v>
      </c>
      <c r="Q122" s="18">
        <f>F122/12/15</f>
        <v>0.19988888888888887</v>
      </c>
      <c r="R122" s="18">
        <f t="shared" ref="R122:R133" si="38">P122/32</f>
        <v>2.4986111111111108E-2</v>
      </c>
      <c r="S122" s="18">
        <f t="shared" si="36"/>
        <v>1.2493055555555554E-2</v>
      </c>
      <c r="T122" s="18">
        <f t="shared" si="37"/>
        <v>4.1643518518518514E-3</v>
      </c>
      <c r="U122" s="7" t="s">
        <v>245</v>
      </c>
    </row>
    <row r="123" spans="2:21" x14ac:dyDescent="0.3">
      <c r="B123" s="68" t="s">
        <v>90</v>
      </c>
      <c r="C123" s="68" t="s">
        <v>44</v>
      </c>
      <c r="D123" s="27" t="s">
        <v>246</v>
      </c>
      <c r="E123" s="68" t="s">
        <v>247</v>
      </c>
      <c r="F123" s="16">
        <v>100.13</v>
      </c>
      <c r="G123" s="16"/>
      <c r="H123" s="16"/>
      <c r="I123" s="16"/>
      <c r="J123" s="16">
        <f>F123/206</f>
        <v>0.48606796116504852</v>
      </c>
      <c r="K123" s="16"/>
      <c r="L123" s="17">
        <f>F123/8/5</f>
        <v>2.50325</v>
      </c>
      <c r="M123" s="17">
        <f t="shared" ref="M123:M131" si="39">L123/16</f>
        <v>0.156453125</v>
      </c>
      <c r="N123" s="16">
        <f t="shared" si="19"/>
        <v>5.5187260798250414E-3</v>
      </c>
      <c r="O123" s="17">
        <f ca="1">P123*4</f>
        <v>0</v>
      </c>
      <c r="P123" s="18">
        <f t="shared" ca="1" si="28"/>
        <v>0</v>
      </c>
      <c r="Q123" s="18">
        <f ca="1">P123/4</f>
        <v>0</v>
      </c>
      <c r="R123" s="18">
        <f t="shared" ca="1" si="38"/>
        <v>0</v>
      </c>
      <c r="S123" s="18">
        <f t="shared" ca="1" si="36"/>
        <v>0</v>
      </c>
      <c r="T123" s="18">
        <f t="shared" ca="1" si="37"/>
        <v>0</v>
      </c>
      <c r="U123" s="7"/>
    </row>
    <row r="124" spans="2:21" x14ac:dyDescent="0.3">
      <c r="B124" s="68" t="s">
        <v>90</v>
      </c>
      <c r="C124" s="68" t="s">
        <v>44</v>
      </c>
      <c r="D124" s="27" t="s">
        <v>1049</v>
      </c>
      <c r="E124" s="68" t="s">
        <v>1050</v>
      </c>
      <c r="F124" s="16">
        <v>25.99</v>
      </c>
      <c r="G124" s="16">
        <f>F124/6</f>
        <v>4.3316666666666661</v>
      </c>
      <c r="H124" s="16"/>
      <c r="I124" s="16"/>
      <c r="J124" s="16"/>
      <c r="K124" s="16"/>
      <c r="L124" s="17">
        <f ca="1">M124*16</f>
        <v>0</v>
      </c>
      <c r="M124" s="17">
        <f t="shared" ca="1" si="39"/>
        <v>0</v>
      </c>
      <c r="N124" s="16">
        <f t="shared" ca="1" si="19"/>
        <v>0</v>
      </c>
      <c r="O124" s="17">
        <f>Q124*16</f>
        <v>5.7755555555555551</v>
      </c>
      <c r="P124" s="18">
        <f t="shared" si="28"/>
        <v>1.4438888888888888</v>
      </c>
      <c r="Q124" s="18">
        <f>G124/12</f>
        <v>0.36097222222222219</v>
      </c>
      <c r="R124" s="18">
        <f t="shared" si="38"/>
        <v>4.5121527777777774E-2</v>
      </c>
      <c r="S124" s="18">
        <f t="shared" si="36"/>
        <v>2.2560763888888887E-2</v>
      </c>
      <c r="T124" s="18">
        <f t="shared" si="37"/>
        <v>7.5202546296296293E-3</v>
      </c>
      <c r="U124" s="7" t="s">
        <v>1051</v>
      </c>
    </row>
    <row r="125" spans="2:21" x14ac:dyDescent="0.3">
      <c r="B125" s="68" t="s">
        <v>90</v>
      </c>
      <c r="C125" s="68" t="s">
        <v>44</v>
      </c>
      <c r="D125" s="31" t="s">
        <v>248</v>
      </c>
      <c r="E125" s="68" t="s">
        <v>249</v>
      </c>
      <c r="F125" s="16">
        <v>27.23</v>
      </c>
      <c r="G125" s="16"/>
      <c r="H125" s="16"/>
      <c r="I125" s="16"/>
      <c r="J125" s="16">
        <f>F125/6</f>
        <v>4.5383333333333331</v>
      </c>
      <c r="K125" s="16"/>
      <c r="L125" s="17">
        <f>F125/6/2</f>
        <v>2.2691666666666666</v>
      </c>
      <c r="M125" s="17">
        <f t="shared" si="39"/>
        <v>0.14182291666666666</v>
      </c>
      <c r="N125" s="16">
        <f t="shared" si="19"/>
        <v>5.0026602468003552E-3</v>
      </c>
      <c r="O125" s="17">
        <f ca="1">P125*4</f>
        <v>0</v>
      </c>
      <c r="P125" s="18">
        <f t="shared" ca="1" si="28"/>
        <v>0</v>
      </c>
      <c r="Q125" s="18">
        <f t="shared" ref="Q125:Q130" ca="1" si="40">P125/4</f>
        <v>0</v>
      </c>
      <c r="R125" s="18">
        <f t="shared" ca="1" si="38"/>
        <v>0</v>
      </c>
      <c r="S125" s="18">
        <f t="shared" ca="1" si="36"/>
        <v>0</v>
      </c>
      <c r="T125" s="18">
        <f t="shared" ca="1" si="37"/>
        <v>0</v>
      </c>
      <c r="U125" s="7"/>
    </row>
    <row r="126" spans="2:21" x14ac:dyDescent="0.3">
      <c r="B126" s="68" t="s">
        <v>90</v>
      </c>
      <c r="C126" s="68" t="s">
        <v>44</v>
      </c>
      <c r="D126" s="27" t="s">
        <v>250</v>
      </c>
      <c r="E126" s="68" t="s">
        <v>139</v>
      </c>
      <c r="F126" s="16">
        <v>63.27</v>
      </c>
      <c r="G126" s="16"/>
      <c r="H126" s="16"/>
      <c r="I126" s="16"/>
      <c r="J126" s="16"/>
      <c r="K126" s="16"/>
      <c r="L126" s="17">
        <f>F126/25</f>
        <v>2.5308000000000002</v>
      </c>
      <c r="M126" s="17">
        <f t="shared" si="39"/>
        <v>0.15817500000000001</v>
      </c>
      <c r="N126" s="16">
        <f t="shared" si="19"/>
        <v>5.5794634826011047E-3</v>
      </c>
      <c r="O126" s="17">
        <f ca="1">P126*4</f>
        <v>0</v>
      </c>
      <c r="P126" s="18">
        <f t="shared" ca="1" si="28"/>
        <v>0</v>
      </c>
      <c r="Q126" s="18">
        <f t="shared" ca="1" si="40"/>
        <v>0</v>
      </c>
      <c r="R126" s="18">
        <f t="shared" ca="1" si="38"/>
        <v>0</v>
      </c>
      <c r="S126" s="18">
        <f t="shared" ca="1" si="36"/>
        <v>0</v>
      </c>
      <c r="T126" s="18">
        <f t="shared" ca="1" si="37"/>
        <v>0</v>
      </c>
      <c r="U126" s="7"/>
    </row>
    <row r="127" spans="2:21" x14ac:dyDescent="0.3">
      <c r="B127" s="68" t="s">
        <v>90</v>
      </c>
      <c r="C127" s="68" t="s">
        <v>44</v>
      </c>
      <c r="D127" s="27" t="s">
        <v>251</v>
      </c>
      <c r="E127" s="68" t="s">
        <v>64</v>
      </c>
      <c r="F127" s="16">
        <v>27.62</v>
      </c>
      <c r="G127" s="16"/>
      <c r="H127" s="16"/>
      <c r="I127" s="16"/>
      <c r="J127" s="16"/>
      <c r="K127" s="16"/>
      <c r="L127" s="17">
        <f>F127/5</f>
        <v>5.524</v>
      </c>
      <c r="M127" s="17">
        <f t="shared" si="39"/>
        <v>0.34525</v>
      </c>
      <c r="N127" s="16">
        <f t="shared" si="19"/>
        <v>1.2178345297095187E-2</v>
      </c>
      <c r="O127" s="17">
        <f>S127*256</f>
        <v>15.574273127753305</v>
      </c>
      <c r="P127" s="18">
        <f t="shared" si="28"/>
        <v>3.8935682819383262</v>
      </c>
      <c r="Q127" s="18">
        <f t="shared" si="40"/>
        <v>0.97339207048458154</v>
      </c>
      <c r="R127" s="18">
        <f t="shared" si="38"/>
        <v>0.12167400881057269</v>
      </c>
      <c r="S127" s="18">
        <f>F127/454</f>
        <v>6.0837004405286346E-2</v>
      </c>
      <c r="T127" s="18">
        <f t="shared" si="37"/>
        <v>2.0279001468428783E-2</v>
      </c>
      <c r="U127" s="7" t="s">
        <v>252</v>
      </c>
    </row>
    <row r="128" spans="2:21" x14ac:dyDescent="0.3">
      <c r="B128" s="68" t="s">
        <v>90</v>
      </c>
      <c r="C128" s="68" t="s">
        <v>44</v>
      </c>
      <c r="D128" s="27" t="s">
        <v>253</v>
      </c>
      <c r="E128" s="68" t="s">
        <v>254</v>
      </c>
      <c r="F128" s="16">
        <v>21.89</v>
      </c>
      <c r="G128" s="16"/>
      <c r="H128" s="16"/>
      <c r="I128" s="16"/>
      <c r="J128" s="16">
        <f>F128/4/12</f>
        <v>0.45604166666666668</v>
      </c>
      <c r="K128" s="16"/>
      <c r="L128" s="17">
        <f ca="1">M128*16</f>
        <v>0</v>
      </c>
      <c r="M128" s="17">
        <f t="shared" ca="1" si="39"/>
        <v>0</v>
      </c>
      <c r="N128" s="16">
        <f t="shared" ca="1" si="19"/>
        <v>0</v>
      </c>
      <c r="O128" s="17">
        <f ca="1">P128*4</f>
        <v>0</v>
      </c>
      <c r="P128" s="18">
        <f t="shared" ca="1" si="28"/>
        <v>0</v>
      </c>
      <c r="Q128" s="18">
        <f t="shared" ca="1" si="40"/>
        <v>0</v>
      </c>
      <c r="R128" s="18">
        <f t="shared" ca="1" si="38"/>
        <v>0</v>
      </c>
      <c r="S128" s="18">
        <f ca="1">R128/2</f>
        <v>0</v>
      </c>
      <c r="T128" s="18">
        <f t="shared" ca="1" si="37"/>
        <v>0</v>
      </c>
      <c r="U128" s="7"/>
    </row>
    <row r="129" spans="2:21" x14ac:dyDescent="0.3">
      <c r="B129" s="68" t="s">
        <v>90</v>
      </c>
      <c r="C129" s="68" t="s">
        <v>44</v>
      </c>
      <c r="D129" s="27" t="s">
        <v>255</v>
      </c>
      <c r="E129" s="68" t="s">
        <v>256</v>
      </c>
      <c r="F129" s="16">
        <v>17.84</v>
      </c>
      <c r="G129" s="16"/>
      <c r="H129" s="16"/>
      <c r="I129" s="16"/>
      <c r="J129" s="16"/>
      <c r="K129" s="16"/>
      <c r="L129" s="17">
        <f>F129/24</f>
        <v>0.74333333333333329</v>
      </c>
      <c r="M129" s="17">
        <f t="shared" si="39"/>
        <v>4.6458333333333331E-2</v>
      </c>
      <c r="N129" s="16">
        <f t="shared" si="19"/>
        <v>1.6387708190032746E-3</v>
      </c>
      <c r="O129" s="17">
        <f>S129*256</f>
        <v>3.9381898454746134</v>
      </c>
      <c r="P129" s="18">
        <f t="shared" si="28"/>
        <v>0.98454746136865334</v>
      </c>
      <c r="Q129" s="18">
        <f t="shared" si="40"/>
        <v>0.24613686534216334</v>
      </c>
      <c r="R129" s="18">
        <f t="shared" si="38"/>
        <v>3.0767108167770417E-2</v>
      </c>
      <c r="S129" s="18">
        <f>M129/3.02</f>
        <v>1.5383554083885208E-2</v>
      </c>
      <c r="T129" s="18">
        <f t="shared" si="37"/>
        <v>5.1278513612950695E-3</v>
      </c>
      <c r="U129" s="7" t="s">
        <v>257</v>
      </c>
    </row>
    <row r="130" spans="2:21" x14ac:dyDescent="0.3">
      <c r="B130" s="68" t="s">
        <v>90</v>
      </c>
      <c r="C130" s="68" t="s">
        <v>44</v>
      </c>
      <c r="D130" s="27" t="s">
        <v>258</v>
      </c>
      <c r="E130" s="68" t="s">
        <v>259</v>
      </c>
      <c r="F130" s="16">
        <v>45.2</v>
      </c>
      <c r="G130" s="16"/>
      <c r="H130" s="16"/>
      <c r="I130" s="16"/>
      <c r="J130" s="16">
        <f>F130/60</f>
        <v>0.75333333333333341</v>
      </c>
      <c r="K130" s="16"/>
      <c r="L130" s="17">
        <f ca="1">M130*16</f>
        <v>0</v>
      </c>
      <c r="M130" s="17">
        <f t="shared" ca="1" si="39"/>
        <v>0</v>
      </c>
      <c r="N130" s="16">
        <f t="shared" ref="N130:N193" ca="1" si="41">L130/453.592</f>
        <v>0</v>
      </c>
      <c r="O130" s="17">
        <f ca="1">P130*4</f>
        <v>0</v>
      </c>
      <c r="P130" s="18">
        <f t="shared" ca="1" si="28"/>
        <v>0</v>
      </c>
      <c r="Q130" s="18">
        <f t="shared" ca="1" si="40"/>
        <v>0</v>
      </c>
      <c r="R130" s="18">
        <f t="shared" ca="1" si="38"/>
        <v>0</v>
      </c>
      <c r="S130" s="18">
        <f ca="1">R130/2</f>
        <v>0</v>
      </c>
      <c r="T130" s="18">
        <f t="shared" ca="1" si="37"/>
        <v>0</v>
      </c>
      <c r="U130" s="7"/>
    </row>
    <row r="131" spans="2:21" x14ac:dyDescent="0.3">
      <c r="B131" s="68" t="s">
        <v>90</v>
      </c>
      <c r="C131" s="68" t="s">
        <v>44</v>
      </c>
      <c r="D131" s="28" t="s">
        <v>260</v>
      </c>
      <c r="E131" s="68" t="s">
        <v>261</v>
      </c>
      <c r="F131" s="16">
        <v>22.8</v>
      </c>
      <c r="G131" s="16"/>
      <c r="H131" s="16"/>
      <c r="I131" s="16"/>
      <c r="J131" s="16"/>
      <c r="K131" s="16"/>
      <c r="L131" s="17">
        <f>F131/10</f>
        <v>2.2800000000000002</v>
      </c>
      <c r="M131" s="17">
        <f t="shared" si="39"/>
        <v>0.14250000000000002</v>
      </c>
      <c r="N131" s="16">
        <f t="shared" si="41"/>
        <v>5.0265436780190138E-3</v>
      </c>
      <c r="O131" s="17">
        <f>Q131*16</f>
        <v>9.5760000000000023</v>
      </c>
      <c r="P131" s="18">
        <f t="shared" si="28"/>
        <v>2.3940000000000006</v>
      </c>
      <c r="Q131" s="18">
        <f>M131*4.2</f>
        <v>0.59850000000000014</v>
      </c>
      <c r="R131" s="18">
        <f t="shared" si="38"/>
        <v>7.4812500000000018E-2</v>
      </c>
      <c r="S131" s="18">
        <f>R131/2</f>
        <v>3.7406250000000009E-2</v>
      </c>
      <c r="T131" s="18">
        <f t="shared" si="37"/>
        <v>1.2468750000000002E-2</v>
      </c>
      <c r="U131" s="7" t="s">
        <v>262</v>
      </c>
    </row>
    <row r="132" spans="2:21" x14ac:dyDescent="0.3">
      <c r="B132" s="68" t="s">
        <v>90</v>
      </c>
      <c r="C132" s="68" t="s">
        <v>44</v>
      </c>
      <c r="D132" s="27" t="s">
        <v>263</v>
      </c>
      <c r="E132" s="68" t="s">
        <v>264</v>
      </c>
      <c r="F132" s="16">
        <v>16.27</v>
      </c>
      <c r="G132" s="16"/>
      <c r="H132" s="16"/>
      <c r="I132" s="16"/>
      <c r="J132" s="16"/>
      <c r="K132" s="16"/>
      <c r="L132" s="17">
        <f>M132*16</f>
        <v>10.412799999999999</v>
      </c>
      <c r="M132" s="17">
        <f>F132/25</f>
        <v>0.65079999999999993</v>
      </c>
      <c r="N132" s="16">
        <f t="shared" si="41"/>
        <v>2.2956313162489635E-2</v>
      </c>
      <c r="O132" s="17">
        <f>S132*256</f>
        <v>59.501714285714272</v>
      </c>
      <c r="P132" s="18">
        <f t="shared" si="28"/>
        <v>14.875428571428568</v>
      </c>
      <c r="Q132" s="18">
        <f>P132/4</f>
        <v>3.718857142857142</v>
      </c>
      <c r="R132" s="18">
        <f t="shared" si="38"/>
        <v>0.46485714285714275</v>
      </c>
      <c r="S132" s="18">
        <f>T132*3</f>
        <v>0.23242857142857137</v>
      </c>
      <c r="T132" s="18">
        <f>M132/8.4</f>
        <v>7.7476190476190462E-2</v>
      </c>
      <c r="U132" s="7" t="s">
        <v>265</v>
      </c>
    </row>
    <row r="133" spans="2:21" x14ac:dyDescent="0.3">
      <c r="B133" s="68" t="s">
        <v>90</v>
      </c>
      <c r="C133" s="68" t="s">
        <v>44</v>
      </c>
      <c r="D133" s="27" t="s">
        <v>266</v>
      </c>
      <c r="E133" s="68" t="s">
        <v>267</v>
      </c>
      <c r="F133" s="16">
        <v>3.89</v>
      </c>
      <c r="G133" s="16"/>
      <c r="H133" s="16"/>
      <c r="I133" s="16"/>
      <c r="J133" s="16">
        <f>F133</f>
        <v>3.89</v>
      </c>
      <c r="K133" s="16"/>
      <c r="L133" s="17">
        <f>M133*16</f>
        <v>8.8283687943262414</v>
      </c>
      <c r="M133" s="17">
        <f>J133/7.05</f>
        <v>0.55177304964539009</v>
      </c>
      <c r="N133" s="16">
        <f t="shared" si="41"/>
        <v>1.9463237434360046E-2</v>
      </c>
      <c r="O133" s="17">
        <f ca="1">P133*4</f>
        <v>0</v>
      </c>
      <c r="P133" s="18">
        <f t="shared" ca="1" si="28"/>
        <v>0</v>
      </c>
      <c r="Q133" s="18">
        <f ca="1">P133/4</f>
        <v>0</v>
      </c>
      <c r="R133" s="18">
        <f t="shared" ca="1" si="38"/>
        <v>0</v>
      </c>
      <c r="S133" s="18">
        <f ca="1">R133/2</f>
        <v>0</v>
      </c>
      <c r="T133" s="18">
        <f t="shared" ref="T133:T164" ca="1" si="42">S133/3</f>
        <v>0</v>
      </c>
      <c r="U133" s="7"/>
    </row>
    <row r="134" spans="2:21" x14ac:dyDescent="0.3">
      <c r="B134" s="68" t="s">
        <v>90</v>
      </c>
      <c r="C134" s="68" t="s">
        <v>44</v>
      </c>
      <c r="D134" s="27" t="s">
        <v>268</v>
      </c>
      <c r="E134" s="68" t="s">
        <v>269</v>
      </c>
      <c r="F134" s="16">
        <v>12.41</v>
      </c>
      <c r="G134" s="16"/>
      <c r="H134" s="16"/>
      <c r="I134" s="16"/>
      <c r="J134" s="16"/>
      <c r="K134" s="16"/>
      <c r="L134" s="17">
        <f ca="1">M134*16</f>
        <v>0</v>
      </c>
      <c r="M134" s="17">
        <f ca="1">L134/16</f>
        <v>0</v>
      </c>
      <c r="N134" s="16">
        <f t="shared" ca="1" si="41"/>
        <v>0</v>
      </c>
      <c r="O134" s="17">
        <f>P134*4</f>
        <v>99.28</v>
      </c>
      <c r="P134" s="18">
        <f>R134*32</f>
        <v>24.82</v>
      </c>
      <c r="Q134" s="18">
        <f>P134/4</f>
        <v>6.2050000000000001</v>
      </c>
      <c r="R134" s="18">
        <f>F134/16</f>
        <v>0.77562500000000001</v>
      </c>
      <c r="S134" s="18">
        <f>R134/2</f>
        <v>0.3878125</v>
      </c>
      <c r="T134" s="18">
        <f t="shared" si="42"/>
        <v>0.12927083333333333</v>
      </c>
      <c r="U134" s="7"/>
    </row>
    <row r="135" spans="2:21" x14ac:dyDescent="0.3">
      <c r="B135" s="68" t="s">
        <v>90</v>
      </c>
      <c r="C135" s="68" t="s">
        <v>44</v>
      </c>
      <c r="D135" s="27" t="s">
        <v>270</v>
      </c>
      <c r="E135" s="68" t="s">
        <v>271</v>
      </c>
      <c r="F135" s="18">
        <v>17.239999999999998</v>
      </c>
      <c r="G135" s="18"/>
      <c r="H135" s="18"/>
      <c r="I135" s="18"/>
      <c r="J135" s="18"/>
      <c r="K135" s="18"/>
      <c r="L135" s="18">
        <f>F135/50</f>
        <v>0.3448</v>
      </c>
      <c r="M135" s="18">
        <f>L135/16</f>
        <v>2.155E-2</v>
      </c>
      <c r="N135" s="16">
        <f t="shared" si="41"/>
        <v>7.6015450007936645E-4</v>
      </c>
      <c r="O135" s="18">
        <f>P135*4</f>
        <v>2.9189417989417987</v>
      </c>
      <c r="P135" s="18">
        <f>Q135*4</f>
        <v>0.72973544973544968</v>
      </c>
      <c r="Q135" s="18">
        <f>F135/378*4</f>
        <v>0.18243386243386242</v>
      </c>
      <c r="R135" s="18">
        <f t="shared" ref="R135:R143" si="43">P135/32</f>
        <v>2.2804232804232803E-2</v>
      </c>
      <c r="S135" s="18">
        <f>R135/2</f>
        <v>1.1402116402116401E-2</v>
      </c>
      <c r="T135" s="18">
        <f t="shared" si="42"/>
        <v>3.8007054673721338E-3</v>
      </c>
      <c r="U135" s="7" t="s">
        <v>272</v>
      </c>
    </row>
    <row r="136" spans="2:21" x14ac:dyDescent="0.3">
      <c r="B136" s="68" t="s">
        <v>90</v>
      </c>
      <c r="C136" s="68" t="s">
        <v>44</v>
      </c>
      <c r="D136" s="27" t="s">
        <v>273</v>
      </c>
      <c r="E136" s="68" t="s">
        <v>274</v>
      </c>
      <c r="F136" s="18">
        <v>17.34</v>
      </c>
      <c r="G136" s="18"/>
      <c r="H136" s="18"/>
      <c r="I136" s="18"/>
      <c r="J136" s="18"/>
      <c r="K136" s="18"/>
      <c r="L136" s="18">
        <f>F136/50</f>
        <v>0.3468</v>
      </c>
      <c r="M136" s="18">
        <f>L136/16</f>
        <v>2.1675E-2</v>
      </c>
      <c r="N136" s="16">
        <f t="shared" si="41"/>
        <v>7.6456374891973407E-4</v>
      </c>
      <c r="O136" s="18">
        <f>L136*6</f>
        <v>2.0808</v>
      </c>
      <c r="P136" s="18">
        <f>O136/4</f>
        <v>0.5202</v>
      </c>
      <c r="Q136" s="18">
        <f>P136/4</f>
        <v>0.13005</v>
      </c>
      <c r="R136" s="18">
        <f t="shared" si="43"/>
        <v>1.625625E-2</v>
      </c>
      <c r="S136" s="18">
        <f>R136/2</f>
        <v>8.1281249999999999E-3</v>
      </c>
      <c r="T136" s="18">
        <f t="shared" si="42"/>
        <v>2.709375E-3</v>
      </c>
      <c r="U136" s="7"/>
    </row>
    <row r="137" spans="2:21" x14ac:dyDescent="0.3">
      <c r="B137" s="68" t="s">
        <v>90</v>
      </c>
      <c r="C137" s="68" t="s">
        <v>44</v>
      </c>
      <c r="D137" s="27" t="s">
        <v>275</v>
      </c>
      <c r="E137" s="68" t="s">
        <v>274</v>
      </c>
      <c r="F137" s="18">
        <v>29.75</v>
      </c>
      <c r="G137" s="18"/>
      <c r="H137" s="18"/>
      <c r="I137" s="18"/>
      <c r="J137" s="18"/>
      <c r="K137" s="18"/>
      <c r="L137" s="18">
        <f>F137/50</f>
        <v>0.59499999999999997</v>
      </c>
      <c r="M137" s="18">
        <f>L137/16</f>
        <v>3.7187499999999998E-2</v>
      </c>
      <c r="N137" s="16">
        <f t="shared" si="41"/>
        <v>1.3117515300093475E-3</v>
      </c>
      <c r="O137" s="18">
        <f>Q137*16</f>
        <v>3.5045499999999996</v>
      </c>
      <c r="P137" s="18">
        <f>O137/4</f>
        <v>0.8761374999999999</v>
      </c>
      <c r="Q137" s="18">
        <f>M137*5.89</f>
        <v>0.21903437499999998</v>
      </c>
      <c r="R137" s="18">
        <f t="shared" si="43"/>
        <v>2.7379296874999997E-2</v>
      </c>
      <c r="S137" s="18">
        <f>R137/2</f>
        <v>1.3689648437499998E-2</v>
      </c>
      <c r="T137" s="18">
        <f t="shared" si="42"/>
        <v>4.5632161458333325E-3</v>
      </c>
      <c r="U137" s="7" t="s">
        <v>276</v>
      </c>
    </row>
    <row r="138" spans="2:21" x14ac:dyDescent="0.3">
      <c r="B138" s="68" t="s">
        <v>90</v>
      </c>
      <c r="C138" s="68" t="s">
        <v>44</v>
      </c>
      <c r="D138" s="27" t="s">
        <v>1063</v>
      </c>
      <c r="E138" s="68" t="s">
        <v>1064</v>
      </c>
      <c r="F138" s="16">
        <v>60.24</v>
      </c>
      <c r="G138" s="16"/>
      <c r="H138" s="16"/>
      <c r="I138" s="16"/>
      <c r="J138" s="16"/>
      <c r="K138" s="16"/>
      <c r="L138" s="17">
        <f>F138/7.25</f>
        <v>8.3089655172413792</v>
      </c>
      <c r="M138" s="17">
        <f>L138/16</f>
        <v>0.5193103448275862</v>
      </c>
      <c r="N138" s="16">
        <f t="shared" si="41"/>
        <v>1.8318148285775278E-2</v>
      </c>
      <c r="O138" s="17">
        <f>S138*256</f>
        <v>44.314482758620692</v>
      </c>
      <c r="P138" s="18">
        <f>O138/4</f>
        <v>11.078620689655173</v>
      </c>
      <c r="Q138" s="18">
        <f>P138/4</f>
        <v>2.7696551724137932</v>
      </c>
      <c r="R138" s="18">
        <f t="shared" si="43"/>
        <v>0.34620689655172415</v>
      </c>
      <c r="S138" s="18">
        <f>M138/3</f>
        <v>0.17310344827586208</v>
      </c>
      <c r="T138" s="18">
        <f t="shared" si="42"/>
        <v>5.7701149425287361E-2</v>
      </c>
      <c r="U138" s="7" t="s">
        <v>1065</v>
      </c>
    </row>
    <row r="139" spans="2:21" x14ac:dyDescent="0.3">
      <c r="B139" s="68" t="s">
        <v>90</v>
      </c>
      <c r="C139" s="68" t="s">
        <v>44</v>
      </c>
      <c r="D139" s="27" t="s">
        <v>1097</v>
      </c>
      <c r="E139" s="68" t="s">
        <v>1098</v>
      </c>
      <c r="F139" s="16">
        <v>50.88</v>
      </c>
      <c r="G139" s="16"/>
      <c r="H139" s="16"/>
      <c r="I139" s="16"/>
      <c r="J139" s="16"/>
      <c r="K139" s="16"/>
      <c r="L139" s="17">
        <f>M139*16</f>
        <v>4.0704000000000002</v>
      </c>
      <c r="M139" s="17">
        <f>F139/4/50</f>
        <v>0.25440000000000002</v>
      </c>
      <c r="N139" s="16">
        <f t="shared" si="41"/>
        <v>8.9737032399160484E-3</v>
      </c>
      <c r="O139" s="17">
        <f ca="1">R139*128</f>
        <v>0</v>
      </c>
      <c r="P139" s="18">
        <f ca="1">O139/4</f>
        <v>0</v>
      </c>
      <c r="Q139" s="18">
        <f ca="1">P139/4</f>
        <v>0</v>
      </c>
      <c r="R139" s="18">
        <f t="shared" ca="1" si="43"/>
        <v>0</v>
      </c>
      <c r="S139" s="18">
        <f ca="1">R139/2</f>
        <v>0</v>
      </c>
      <c r="T139" s="18">
        <f t="shared" ca="1" si="42"/>
        <v>0</v>
      </c>
      <c r="U139" s="7"/>
    </row>
    <row r="140" spans="2:21" x14ac:dyDescent="0.3">
      <c r="B140" s="68" t="s">
        <v>90</v>
      </c>
      <c r="C140" s="68" t="s">
        <v>44</v>
      </c>
      <c r="D140" s="27" t="s">
        <v>277</v>
      </c>
      <c r="E140" s="68" t="s">
        <v>278</v>
      </c>
      <c r="F140" s="18">
        <v>21.49</v>
      </c>
      <c r="G140" s="18"/>
      <c r="H140" s="18"/>
      <c r="I140" s="18"/>
      <c r="J140" s="18"/>
      <c r="K140" s="18"/>
      <c r="L140" s="18">
        <f>F140/40</f>
        <v>0.53725000000000001</v>
      </c>
      <c r="M140" s="18">
        <f>L140/16</f>
        <v>3.3578125E-2</v>
      </c>
      <c r="N140" s="16">
        <f t="shared" si="41"/>
        <v>1.1844344697437344E-3</v>
      </c>
      <c r="O140" s="18">
        <f>P140*4</f>
        <v>22.546885245901638</v>
      </c>
      <c r="P140" s="18">
        <f>Q140*4</f>
        <v>5.6367213114754096</v>
      </c>
      <c r="Q140" s="18">
        <f>F140/61*4</f>
        <v>1.4091803278688524</v>
      </c>
      <c r="R140" s="18">
        <f t="shared" si="43"/>
        <v>0.17614754098360655</v>
      </c>
      <c r="S140" s="18">
        <f>R140/2</f>
        <v>8.8073770491803274E-2</v>
      </c>
      <c r="T140" s="18">
        <f t="shared" si="42"/>
        <v>2.9357923497267759E-2</v>
      </c>
      <c r="U140" s="7" t="s">
        <v>279</v>
      </c>
    </row>
    <row r="141" spans="2:21" x14ac:dyDescent="0.3">
      <c r="B141" s="68" t="s">
        <v>90</v>
      </c>
      <c r="C141" s="68" t="s">
        <v>44</v>
      </c>
      <c r="D141" s="27" t="s">
        <v>280</v>
      </c>
      <c r="E141" s="68" t="s">
        <v>114</v>
      </c>
      <c r="F141" s="16">
        <v>50.31</v>
      </c>
      <c r="G141" s="16"/>
      <c r="H141" s="16"/>
      <c r="I141" s="16"/>
      <c r="J141" s="16"/>
      <c r="K141" s="16"/>
      <c r="L141" s="17">
        <f>F141/2/5</f>
        <v>5.0310000000000006</v>
      </c>
      <c r="M141" s="17">
        <f>L141/16</f>
        <v>0.31443750000000004</v>
      </c>
      <c r="N141" s="16">
        <f t="shared" si="41"/>
        <v>1.1091465457944587E-2</v>
      </c>
      <c r="O141" s="17">
        <f ca="1">P141*4</f>
        <v>0</v>
      </c>
      <c r="P141" s="18">
        <f ca="1">O141/4</f>
        <v>0</v>
      </c>
      <c r="Q141" s="18">
        <f ca="1">P141/4</f>
        <v>0</v>
      </c>
      <c r="R141" s="18">
        <f t="shared" ca="1" si="43"/>
        <v>0</v>
      </c>
      <c r="S141" s="18">
        <f ca="1">R141/2</f>
        <v>0</v>
      </c>
      <c r="T141" s="18">
        <f t="shared" ca="1" si="42"/>
        <v>0</v>
      </c>
      <c r="U141" s="7"/>
    </row>
    <row r="142" spans="2:21" x14ac:dyDescent="0.3">
      <c r="B142" s="68" t="s">
        <v>90</v>
      </c>
      <c r="C142" s="68" t="s">
        <v>44</v>
      </c>
      <c r="D142" s="27" t="s">
        <v>281</v>
      </c>
      <c r="E142" s="68" t="s">
        <v>282</v>
      </c>
      <c r="F142" s="18">
        <v>97.62</v>
      </c>
      <c r="G142" s="18"/>
      <c r="H142" s="18"/>
      <c r="I142" s="18"/>
      <c r="J142" s="18"/>
      <c r="K142" s="18"/>
      <c r="L142" s="18">
        <f>F142/30</f>
        <v>3.254</v>
      </c>
      <c r="M142" s="18">
        <f>L142/16</f>
        <v>0.203375</v>
      </c>
      <c r="N142" s="16">
        <f t="shared" si="41"/>
        <v>7.1738478632780121E-3</v>
      </c>
      <c r="O142" s="18">
        <f>P142*4</f>
        <v>38.565925925925931</v>
      </c>
      <c r="P142" s="18">
        <f>S142*64</f>
        <v>9.6414814814814829</v>
      </c>
      <c r="Q142" s="18">
        <f t="shared" ref="Q142:Q148" si="44">P142/4</f>
        <v>2.4103703703703707</v>
      </c>
      <c r="R142" s="18">
        <f t="shared" si="43"/>
        <v>0.30129629629629634</v>
      </c>
      <c r="S142" s="18">
        <f>F142/108/6</f>
        <v>0.15064814814814817</v>
      </c>
      <c r="T142" s="18">
        <f t="shared" si="42"/>
        <v>5.0216049382716059E-2</v>
      </c>
      <c r="U142" s="7" t="s">
        <v>283</v>
      </c>
    </row>
    <row r="143" spans="2:21" x14ac:dyDescent="0.3">
      <c r="B143" s="68" t="s">
        <v>90</v>
      </c>
      <c r="C143" s="68" t="s">
        <v>44</v>
      </c>
      <c r="D143" s="27" t="s">
        <v>284</v>
      </c>
      <c r="E143" s="68" t="s">
        <v>285</v>
      </c>
      <c r="F143" s="18">
        <v>4.26</v>
      </c>
      <c r="G143" s="18"/>
      <c r="H143" s="18"/>
      <c r="I143" s="18"/>
      <c r="J143" s="18"/>
      <c r="K143" s="18"/>
      <c r="L143" s="18"/>
      <c r="M143" s="18">
        <f>L143/16</f>
        <v>0</v>
      </c>
      <c r="N143" s="16">
        <f t="shared" si="41"/>
        <v>0</v>
      </c>
      <c r="O143" s="18">
        <f>P143*4</f>
        <v>17.04</v>
      </c>
      <c r="P143" s="18">
        <f>F143</f>
        <v>4.26</v>
      </c>
      <c r="Q143" s="18">
        <f t="shared" si="44"/>
        <v>1.0649999999999999</v>
      </c>
      <c r="R143" s="18">
        <f t="shared" si="43"/>
        <v>0.13312499999999999</v>
      </c>
      <c r="S143" s="18">
        <f>R143/2</f>
        <v>6.6562499999999997E-2</v>
      </c>
      <c r="T143" s="18">
        <f t="shared" si="42"/>
        <v>2.2187499999999999E-2</v>
      </c>
      <c r="U143" s="7"/>
    </row>
    <row r="144" spans="2:21" x14ac:dyDescent="0.3">
      <c r="B144" s="68" t="s">
        <v>90</v>
      </c>
      <c r="C144" s="68" t="s">
        <v>44</v>
      </c>
      <c r="D144" s="27" t="s">
        <v>1133</v>
      </c>
      <c r="E144" s="68" t="s">
        <v>233</v>
      </c>
      <c r="F144" s="16">
        <v>36.18</v>
      </c>
      <c r="G144" s="16">
        <f>F144/6</f>
        <v>6.03</v>
      </c>
      <c r="H144" s="16"/>
      <c r="I144" s="16"/>
      <c r="J144" s="16"/>
      <c r="K144" s="16"/>
      <c r="L144" s="17">
        <f>M144*16</f>
        <v>0.87709090909090914</v>
      </c>
      <c r="M144" s="17">
        <f>G144/110</f>
        <v>5.4818181818181821E-2</v>
      </c>
      <c r="N144" s="16">
        <f t="shared" si="41"/>
        <v>1.933656036903008E-3</v>
      </c>
      <c r="O144" s="17">
        <f>R144*128</f>
        <v>7.0167272727272731</v>
      </c>
      <c r="P144" s="18">
        <f>O144/4</f>
        <v>1.7541818181818183</v>
      </c>
      <c r="Q144" s="18">
        <f t="shared" si="44"/>
        <v>0.43854545454545457</v>
      </c>
      <c r="R144" s="18">
        <f>M144</f>
        <v>5.4818181818181821E-2</v>
      </c>
      <c r="S144" s="18">
        <f>R144/2</f>
        <v>2.7409090909090911E-2</v>
      </c>
      <c r="T144" s="18">
        <f t="shared" si="42"/>
        <v>9.1363636363636369E-3</v>
      </c>
      <c r="U144" s="7"/>
    </row>
    <row r="145" spans="2:21" x14ac:dyDescent="0.3">
      <c r="B145" s="9" t="s">
        <v>90</v>
      </c>
      <c r="C145" s="68" t="s">
        <v>44</v>
      </c>
      <c r="D145" s="27" t="s">
        <v>286</v>
      </c>
      <c r="E145" s="68" t="s">
        <v>287</v>
      </c>
      <c r="F145" s="18">
        <v>32.659999999999997</v>
      </c>
      <c r="G145" s="18"/>
      <c r="H145" s="18"/>
      <c r="I145" s="18"/>
      <c r="J145" s="18"/>
      <c r="K145" s="18"/>
      <c r="L145" s="18">
        <f>F145/24</f>
        <v>1.3608333333333331</v>
      </c>
      <c r="M145" s="18">
        <f t="shared" ref="M145:M163" si="45">L145/16</f>
        <v>8.505208333333332E-2</v>
      </c>
      <c r="N145" s="16">
        <f t="shared" si="41"/>
        <v>3.0001263984667566E-3</v>
      </c>
      <c r="O145" s="18">
        <f>P145*4</f>
        <v>15.313113553113551</v>
      </c>
      <c r="P145" s="18">
        <f>S145*64</f>
        <v>3.8282783882783877</v>
      </c>
      <c r="Q145" s="18">
        <f t="shared" si="44"/>
        <v>0.95706959706959693</v>
      </c>
      <c r="R145" s="18">
        <f>P145/32</f>
        <v>0.11963369963369962</v>
      </c>
      <c r="S145" s="18">
        <f>F145/6/91</f>
        <v>5.9816849816849808E-2</v>
      </c>
      <c r="T145" s="18">
        <f t="shared" si="42"/>
        <v>1.9938949938949936E-2</v>
      </c>
      <c r="U145" s="7" t="s">
        <v>288</v>
      </c>
    </row>
    <row r="146" spans="2:21" x14ac:dyDescent="0.3">
      <c r="B146" s="9" t="s">
        <v>90</v>
      </c>
      <c r="C146" s="68" t="s">
        <v>44</v>
      </c>
      <c r="D146" s="27" t="s">
        <v>289</v>
      </c>
      <c r="E146" s="68" t="s">
        <v>290</v>
      </c>
      <c r="F146" s="18">
        <v>24.9</v>
      </c>
      <c r="G146" s="18"/>
      <c r="H146" s="18"/>
      <c r="I146" s="18"/>
      <c r="J146" s="18"/>
      <c r="K146" s="18"/>
      <c r="L146" s="18"/>
      <c r="M146" s="18">
        <f t="shared" si="45"/>
        <v>0</v>
      </c>
      <c r="N146" s="16">
        <f t="shared" si="41"/>
        <v>0</v>
      </c>
      <c r="O146" s="18">
        <f>P146*4</f>
        <v>16.599999999999998</v>
      </c>
      <c r="P146" s="18">
        <f>F146/6</f>
        <v>4.1499999999999995</v>
      </c>
      <c r="Q146" s="18">
        <f t="shared" si="44"/>
        <v>1.0374999999999999</v>
      </c>
      <c r="R146" s="18">
        <f>P146/32</f>
        <v>0.12968749999999998</v>
      </c>
      <c r="S146" s="18">
        <f t="shared" ref="S146:S177" si="46">R146/2</f>
        <v>6.4843749999999992E-2</v>
      </c>
      <c r="T146" s="18">
        <f t="shared" si="42"/>
        <v>2.1614583333333329E-2</v>
      </c>
      <c r="U146" s="7"/>
    </row>
    <row r="147" spans="2:21" x14ac:dyDescent="0.3">
      <c r="B147" s="68" t="s">
        <v>90</v>
      </c>
      <c r="C147" s="68" t="s">
        <v>44</v>
      </c>
      <c r="D147" s="27" t="s">
        <v>291</v>
      </c>
      <c r="E147" s="32" t="s">
        <v>292</v>
      </c>
      <c r="F147" s="16">
        <v>24.05</v>
      </c>
      <c r="G147" s="16"/>
      <c r="H147" s="16"/>
      <c r="I147" s="16"/>
      <c r="J147" s="16"/>
      <c r="K147" s="16"/>
      <c r="L147" s="17">
        <f ca="1">M147*16</f>
        <v>0</v>
      </c>
      <c r="M147" s="17">
        <f t="shared" ca="1" si="45"/>
        <v>0</v>
      </c>
      <c r="N147" s="16">
        <f t="shared" ca="1" si="41"/>
        <v>0</v>
      </c>
      <c r="O147" s="17">
        <f>R147*128</f>
        <v>5.5768115942028995</v>
      </c>
      <c r="P147" s="18">
        <f>O147/4</f>
        <v>1.3942028985507249</v>
      </c>
      <c r="Q147" s="18">
        <f t="shared" si="44"/>
        <v>0.34855072463768122</v>
      </c>
      <c r="R147" s="18">
        <f>F147/12/46</f>
        <v>4.3568840579710152E-2</v>
      </c>
      <c r="S147" s="18">
        <f t="shared" si="46"/>
        <v>2.1784420289855076E-2</v>
      </c>
      <c r="T147" s="18">
        <f t="shared" si="42"/>
        <v>7.2614734299516924E-3</v>
      </c>
      <c r="U147" s="7"/>
    </row>
    <row r="148" spans="2:21" x14ac:dyDescent="0.3">
      <c r="B148" s="9" t="s">
        <v>90</v>
      </c>
      <c r="C148" s="68" t="s">
        <v>44</v>
      </c>
      <c r="D148" s="27" t="s">
        <v>293</v>
      </c>
      <c r="E148" s="68" t="s">
        <v>294</v>
      </c>
      <c r="F148" s="18">
        <v>19.559999999999999</v>
      </c>
      <c r="G148" s="18"/>
      <c r="H148" s="18"/>
      <c r="I148" s="18"/>
      <c r="J148" s="18"/>
      <c r="K148" s="18"/>
      <c r="L148" s="18">
        <f>F148/28.5</f>
        <v>0.68631578947368421</v>
      </c>
      <c r="M148" s="18">
        <f t="shared" si="45"/>
        <v>4.2894736842105263E-2</v>
      </c>
      <c r="N148" s="16">
        <f t="shared" si="41"/>
        <v>1.5130685494313925E-3</v>
      </c>
      <c r="O148" s="18">
        <f>F148/3</f>
        <v>6.52</v>
      </c>
      <c r="P148" s="18">
        <f>O148/4</f>
        <v>1.63</v>
      </c>
      <c r="Q148" s="18">
        <f t="shared" si="44"/>
        <v>0.40749999999999997</v>
      </c>
      <c r="R148" s="18">
        <f>P148/32</f>
        <v>5.0937499999999997E-2</v>
      </c>
      <c r="S148" s="18">
        <f t="shared" si="46"/>
        <v>2.5468749999999998E-2</v>
      </c>
      <c r="T148" s="18">
        <f t="shared" si="42"/>
        <v>8.4895833333333334E-3</v>
      </c>
      <c r="U148" s="7" t="s">
        <v>295</v>
      </c>
    </row>
    <row r="149" spans="2:21" x14ac:dyDescent="0.3">
      <c r="B149" s="68" t="s">
        <v>90</v>
      </c>
      <c r="C149" s="68" t="s">
        <v>44</v>
      </c>
      <c r="D149" s="27" t="s">
        <v>1125</v>
      </c>
      <c r="E149" s="68" t="s">
        <v>656</v>
      </c>
      <c r="F149" s="16">
        <v>20.95</v>
      </c>
      <c r="G149" s="16"/>
      <c r="H149" s="16"/>
      <c r="I149" s="16"/>
      <c r="J149" s="16"/>
      <c r="K149" s="16"/>
      <c r="L149" s="17">
        <f>F149/20</f>
        <v>1.0474999999999999</v>
      </c>
      <c r="M149" s="17">
        <f t="shared" si="45"/>
        <v>6.5468749999999992E-2</v>
      </c>
      <c r="N149" s="16">
        <f t="shared" si="41"/>
        <v>2.3093440801425068E-3</v>
      </c>
      <c r="O149" s="17">
        <f>Q149*16</f>
        <v>7.1828572454693882</v>
      </c>
      <c r="P149" s="18">
        <f>O149/4</f>
        <v>1.795714311367347</v>
      </c>
      <c r="Q149" s="18">
        <f>L149/2.3333333</f>
        <v>0.44892857784183676</v>
      </c>
      <c r="R149" s="18">
        <f>P149/32</f>
        <v>5.6116072230229595E-2</v>
      </c>
      <c r="S149" s="18">
        <f t="shared" si="46"/>
        <v>2.8058036115114798E-2</v>
      </c>
      <c r="T149" s="18">
        <f t="shared" si="42"/>
        <v>9.3526787050382653E-3</v>
      </c>
      <c r="U149" s="7"/>
    </row>
    <row r="150" spans="2:21" x14ac:dyDescent="0.3">
      <c r="B150" s="9" t="s">
        <v>90</v>
      </c>
      <c r="C150" s="68" t="s">
        <v>44</v>
      </c>
      <c r="D150" s="27" t="s">
        <v>296</v>
      </c>
      <c r="E150" s="68" t="s">
        <v>103</v>
      </c>
      <c r="F150" s="18">
        <v>24.83</v>
      </c>
      <c r="G150" s="18"/>
      <c r="H150" s="18"/>
      <c r="I150" s="18"/>
      <c r="J150" s="18"/>
      <c r="K150" s="18"/>
      <c r="L150" s="18">
        <f>F150/12</f>
        <v>2.0691666666666664</v>
      </c>
      <c r="M150" s="18">
        <f t="shared" si="45"/>
        <v>0.12932291666666665</v>
      </c>
      <c r="N150" s="16">
        <f t="shared" si="41"/>
        <v>4.5617353627635995E-3</v>
      </c>
      <c r="O150" s="18">
        <f>P150*4</f>
        <v>3.3106666666666662</v>
      </c>
      <c r="P150" s="18">
        <f>Q150*4</f>
        <v>0.82766666666666655</v>
      </c>
      <c r="Q150" s="18">
        <f>F150/12/15/(2/3)</f>
        <v>0.20691666666666664</v>
      </c>
      <c r="R150" s="18">
        <f>P150/32</f>
        <v>2.586458333333333E-2</v>
      </c>
      <c r="S150" s="18">
        <f t="shared" si="46"/>
        <v>1.2932291666666665E-2</v>
      </c>
      <c r="T150" s="18">
        <f t="shared" si="42"/>
        <v>4.3107638888888883E-3</v>
      </c>
      <c r="U150" s="7" t="s">
        <v>297</v>
      </c>
    </row>
    <row r="151" spans="2:21" x14ac:dyDescent="0.3">
      <c r="B151" s="9" t="s">
        <v>90</v>
      </c>
      <c r="C151" s="68" t="s">
        <v>44</v>
      </c>
      <c r="D151" s="27" t="s">
        <v>298</v>
      </c>
      <c r="E151" s="68" t="s">
        <v>299</v>
      </c>
      <c r="F151" s="18">
        <v>45.22</v>
      </c>
      <c r="G151" s="18"/>
      <c r="H151" s="18"/>
      <c r="I151" s="18"/>
      <c r="J151" s="18"/>
      <c r="K151" s="18"/>
      <c r="L151" s="18"/>
      <c r="M151" s="18">
        <f t="shared" si="45"/>
        <v>0</v>
      </c>
      <c r="N151" s="16">
        <f t="shared" si="41"/>
        <v>0</v>
      </c>
      <c r="O151" s="18">
        <f>F151/4</f>
        <v>11.305</v>
      </c>
      <c r="P151" s="18">
        <f>O151/4</f>
        <v>2.8262499999999999</v>
      </c>
      <c r="Q151" s="18">
        <f>P151/4</f>
        <v>0.70656249999999998</v>
      </c>
      <c r="R151" s="18">
        <f>P151/32</f>
        <v>8.8320312499999998E-2</v>
      </c>
      <c r="S151" s="18">
        <f t="shared" si="46"/>
        <v>4.4160156249999999E-2</v>
      </c>
      <c r="T151" s="18">
        <f t="shared" si="42"/>
        <v>1.4720052083333332E-2</v>
      </c>
      <c r="U151" s="7"/>
    </row>
    <row r="152" spans="2:21" x14ac:dyDescent="0.3">
      <c r="B152" s="9" t="s">
        <v>90</v>
      </c>
      <c r="C152" s="68" t="s">
        <v>44</v>
      </c>
      <c r="D152" s="27" t="s">
        <v>300</v>
      </c>
      <c r="E152" s="68" t="s">
        <v>299</v>
      </c>
      <c r="F152" s="18">
        <v>45.45</v>
      </c>
      <c r="G152" s="18"/>
      <c r="H152" s="18"/>
      <c r="I152" s="18"/>
      <c r="J152" s="18"/>
      <c r="K152" s="18"/>
      <c r="L152" s="18"/>
      <c r="M152" s="18">
        <f t="shared" si="45"/>
        <v>0</v>
      </c>
      <c r="N152" s="16">
        <f t="shared" si="41"/>
        <v>0</v>
      </c>
      <c r="O152" s="18">
        <f>F152/4</f>
        <v>11.362500000000001</v>
      </c>
      <c r="P152" s="18">
        <f>O152/4</f>
        <v>2.8406250000000002</v>
      </c>
      <c r="Q152" s="18">
        <f>P152/4</f>
        <v>0.71015625000000004</v>
      </c>
      <c r="R152" s="18">
        <f>P152/32</f>
        <v>8.8769531250000006E-2</v>
      </c>
      <c r="S152" s="18">
        <f t="shared" si="46"/>
        <v>4.4384765625000003E-2</v>
      </c>
      <c r="T152" s="18">
        <f t="shared" si="42"/>
        <v>1.4794921875E-2</v>
      </c>
      <c r="U152" s="7"/>
    </row>
    <row r="153" spans="2:21" x14ac:dyDescent="0.3">
      <c r="B153" s="9" t="s">
        <v>90</v>
      </c>
      <c r="C153" s="68" t="s">
        <v>44</v>
      </c>
      <c r="D153" s="27" t="s">
        <v>301</v>
      </c>
      <c r="E153" s="68" t="s">
        <v>302</v>
      </c>
      <c r="F153" s="18">
        <v>34.56</v>
      </c>
      <c r="G153" s="18">
        <f>F153/24</f>
        <v>1.4400000000000002</v>
      </c>
      <c r="H153" s="18"/>
      <c r="I153" s="18"/>
      <c r="J153" s="18"/>
      <c r="K153" s="18"/>
      <c r="L153" s="18"/>
      <c r="M153" s="18">
        <f t="shared" si="45"/>
        <v>0</v>
      </c>
      <c r="N153" s="16">
        <f t="shared" si="41"/>
        <v>0</v>
      </c>
      <c r="O153" s="18">
        <f>P153*4</f>
        <v>13.653333333333334</v>
      </c>
      <c r="P153" s="18">
        <f>R153*32</f>
        <v>3.4133333333333336</v>
      </c>
      <c r="Q153" s="18">
        <f>P153/4</f>
        <v>0.85333333333333339</v>
      </c>
      <c r="R153" s="18">
        <f>F153/24/13.5</f>
        <v>0.10666666666666667</v>
      </c>
      <c r="S153" s="18">
        <f t="shared" si="46"/>
        <v>5.3333333333333337E-2</v>
      </c>
      <c r="T153" s="18">
        <f t="shared" si="42"/>
        <v>1.7777777777777778E-2</v>
      </c>
      <c r="U153" s="7"/>
    </row>
    <row r="154" spans="2:21" x14ac:dyDescent="0.3">
      <c r="B154" s="9" t="s">
        <v>90</v>
      </c>
      <c r="C154" s="68" t="s">
        <v>44</v>
      </c>
      <c r="D154" s="27" t="s">
        <v>303</v>
      </c>
      <c r="E154" s="68" t="s">
        <v>304</v>
      </c>
      <c r="F154" s="18">
        <v>44.95</v>
      </c>
      <c r="G154" s="18">
        <f>F154/24</f>
        <v>1.8729166666666668</v>
      </c>
      <c r="H154" s="18"/>
      <c r="I154" s="18"/>
      <c r="J154" s="18"/>
      <c r="K154" s="18"/>
      <c r="L154" s="18"/>
      <c r="M154" s="18">
        <f t="shared" si="45"/>
        <v>0</v>
      </c>
      <c r="N154" s="16">
        <f t="shared" si="41"/>
        <v>0</v>
      </c>
      <c r="O154" s="18">
        <f>P154*4</f>
        <v>17.123809523809523</v>
      </c>
      <c r="P154" s="18">
        <f>R154*32</f>
        <v>4.2809523809523808</v>
      </c>
      <c r="Q154" s="18">
        <f>P154/4</f>
        <v>1.0702380952380952</v>
      </c>
      <c r="R154" s="18">
        <f>F154/24/14</f>
        <v>0.1337797619047619</v>
      </c>
      <c r="S154" s="18">
        <f t="shared" si="46"/>
        <v>6.6889880952380951E-2</v>
      </c>
      <c r="T154" s="18">
        <f t="shared" si="42"/>
        <v>2.2296626984126985E-2</v>
      </c>
      <c r="U154" s="7"/>
    </row>
    <row r="155" spans="2:21" x14ac:dyDescent="0.3">
      <c r="B155" s="68" t="s">
        <v>90</v>
      </c>
      <c r="C155" s="68" t="s">
        <v>44</v>
      </c>
      <c r="D155" s="27" t="s">
        <v>305</v>
      </c>
      <c r="E155" s="68" t="s">
        <v>233</v>
      </c>
      <c r="F155" s="16">
        <v>55.65</v>
      </c>
      <c r="G155" s="16">
        <f>F155/6</f>
        <v>9.2750000000000004</v>
      </c>
      <c r="H155" s="16"/>
      <c r="I155" s="16"/>
      <c r="J155" s="16"/>
      <c r="K155" s="16"/>
      <c r="L155" s="17">
        <f ca="1">M155*16</f>
        <v>0</v>
      </c>
      <c r="M155" s="17">
        <f t="shared" ca="1" si="45"/>
        <v>0</v>
      </c>
      <c r="N155" s="16">
        <f t="shared" ca="1" si="41"/>
        <v>0</v>
      </c>
      <c r="O155" s="17">
        <f>Q155*16</f>
        <v>10.6</v>
      </c>
      <c r="P155" s="18">
        <f>O155/4</f>
        <v>2.65</v>
      </c>
      <c r="Q155" s="18">
        <f>F155/6/14</f>
        <v>0.66249999999999998</v>
      </c>
      <c r="R155" s="18">
        <f t="shared" ref="R155:R160" si="47">P155/32</f>
        <v>8.2812499999999997E-2</v>
      </c>
      <c r="S155" s="18">
        <f t="shared" si="46"/>
        <v>4.1406249999999999E-2</v>
      </c>
      <c r="T155" s="18">
        <f t="shared" si="42"/>
        <v>1.3802083333333333E-2</v>
      </c>
      <c r="U155" s="7" t="s">
        <v>306</v>
      </c>
    </row>
    <row r="156" spans="2:21" x14ac:dyDescent="0.3">
      <c r="B156" s="68" t="s">
        <v>90</v>
      </c>
      <c r="C156" s="68" t="s">
        <v>44</v>
      </c>
      <c r="D156" s="27" t="s">
        <v>307</v>
      </c>
      <c r="E156" s="68" t="s">
        <v>308</v>
      </c>
      <c r="F156" s="16">
        <v>22.67</v>
      </c>
      <c r="G156" s="16"/>
      <c r="H156" s="16"/>
      <c r="I156" s="16"/>
      <c r="J156" s="16"/>
      <c r="K156" s="16"/>
      <c r="L156" s="17">
        <f ca="1">M156*16</f>
        <v>0</v>
      </c>
      <c r="M156" s="17">
        <f t="shared" ca="1" si="45"/>
        <v>0</v>
      </c>
      <c r="N156" s="16">
        <f t="shared" ca="1" si="41"/>
        <v>0</v>
      </c>
      <c r="O156" s="17">
        <f>P156*4</f>
        <v>7.5566666666666675</v>
      </c>
      <c r="P156" s="18">
        <f>F156/12</f>
        <v>1.8891666666666669</v>
      </c>
      <c r="Q156" s="18">
        <f>P156/4</f>
        <v>0.47229166666666672</v>
      </c>
      <c r="R156" s="18">
        <f t="shared" si="47"/>
        <v>5.903645833333334E-2</v>
      </c>
      <c r="S156" s="18">
        <f t="shared" si="46"/>
        <v>2.951822916666667E-2</v>
      </c>
      <c r="T156" s="18">
        <f t="shared" si="42"/>
        <v>9.8394097222222233E-3</v>
      </c>
      <c r="U156" s="7"/>
    </row>
    <row r="157" spans="2:21" x14ac:dyDescent="0.3">
      <c r="B157" s="9" t="s">
        <v>90</v>
      </c>
      <c r="C157" s="68" t="s">
        <v>44</v>
      </c>
      <c r="D157" s="27" t="s">
        <v>309</v>
      </c>
      <c r="E157" s="68" t="s">
        <v>310</v>
      </c>
      <c r="F157" s="18">
        <v>74.34</v>
      </c>
      <c r="G157" s="18"/>
      <c r="H157" s="18"/>
      <c r="I157" s="18"/>
      <c r="J157" s="18"/>
      <c r="K157" s="18"/>
      <c r="L157" s="18">
        <f>F157/36</f>
        <v>2.0649999999999999</v>
      </c>
      <c r="M157" s="18">
        <f t="shared" si="45"/>
        <v>0.1290625</v>
      </c>
      <c r="N157" s="16">
        <f t="shared" si="41"/>
        <v>4.5525494276795007E-3</v>
      </c>
      <c r="O157" s="18">
        <f>P157*4</f>
        <v>7.4340000000000011</v>
      </c>
      <c r="P157" s="18">
        <f>Q157*4</f>
        <v>1.8585000000000003</v>
      </c>
      <c r="Q157" s="18">
        <f>F157/6/80*3</f>
        <v>0.46462500000000007</v>
      </c>
      <c r="R157" s="18">
        <f t="shared" si="47"/>
        <v>5.8078125000000008E-2</v>
      </c>
      <c r="S157" s="18">
        <f t="shared" si="46"/>
        <v>2.9039062500000004E-2</v>
      </c>
      <c r="T157" s="18">
        <f t="shared" si="42"/>
        <v>9.6796875000000008E-3</v>
      </c>
      <c r="U157" s="7" t="s">
        <v>311</v>
      </c>
    </row>
    <row r="158" spans="2:21" x14ac:dyDescent="0.3">
      <c r="B158" s="9" t="s">
        <v>90</v>
      </c>
      <c r="C158" s="68" t="s">
        <v>44</v>
      </c>
      <c r="D158" s="27" t="s">
        <v>312</v>
      </c>
      <c r="E158" s="68" t="s">
        <v>313</v>
      </c>
      <c r="F158" s="18">
        <v>66.790000000000006</v>
      </c>
      <c r="G158" s="18"/>
      <c r="H158" s="18"/>
      <c r="I158" s="18"/>
      <c r="J158" s="18"/>
      <c r="K158" s="18"/>
      <c r="L158" s="18">
        <f>F158/30</f>
        <v>2.2263333333333337</v>
      </c>
      <c r="M158" s="18">
        <f t="shared" si="45"/>
        <v>0.13914583333333336</v>
      </c>
      <c r="N158" s="16">
        <f t="shared" si="41"/>
        <v>4.9082288341358174E-3</v>
      </c>
      <c r="O158" s="18">
        <f>P158*4</f>
        <v>12.721904761904764</v>
      </c>
      <c r="P158" s="18">
        <f>Q158*4</f>
        <v>3.1804761904761909</v>
      </c>
      <c r="Q158" s="18">
        <f>F158/6/42*3</f>
        <v>0.79511904761904773</v>
      </c>
      <c r="R158" s="18">
        <f t="shared" si="47"/>
        <v>9.9389880952380966E-2</v>
      </c>
      <c r="S158" s="18">
        <f t="shared" si="46"/>
        <v>4.9694940476190483E-2</v>
      </c>
      <c r="T158" s="18">
        <f t="shared" si="42"/>
        <v>1.6564980158730161E-2</v>
      </c>
      <c r="U158" s="7" t="s">
        <v>314</v>
      </c>
    </row>
    <row r="159" spans="2:21" x14ac:dyDescent="0.3">
      <c r="B159" s="68" t="s">
        <v>90</v>
      </c>
      <c r="C159" s="68" t="s">
        <v>44</v>
      </c>
      <c r="D159" s="27" t="s">
        <v>1113</v>
      </c>
      <c r="E159" s="68" t="s">
        <v>313</v>
      </c>
      <c r="F159" s="16">
        <v>28.2</v>
      </c>
      <c r="G159" s="16"/>
      <c r="H159" s="16"/>
      <c r="I159" s="16"/>
      <c r="J159" s="16"/>
      <c r="K159" s="16"/>
      <c r="L159" s="17">
        <f>F159/6/5</f>
        <v>0.94000000000000006</v>
      </c>
      <c r="M159" s="17">
        <f t="shared" si="45"/>
        <v>5.8750000000000004E-2</v>
      </c>
      <c r="N159" s="16">
        <f t="shared" si="41"/>
        <v>2.0723469549727511E-3</v>
      </c>
      <c r="O159" s="17">
        <f>Q159*16</f>
        <v>0.66844444444444451</v>
      </c>
      <c r="P159" s="18">
        <f>O159/4</f>
        <v>0.16711111111111113</v>
      </c>
      <c r="Q159" s="18">
        <f>F159/6/5/22.5</f>
        <v>4.1777777777777782E-2</v>
      </c>
      <c r="R159" s="18">
        <f t="shared" si="47"/>
        <v>5.2222222222222227E-3</v>
      </c>
      <c r="S159" s="18">
        <f t="shared" si="46"/>
        <v>2.6111111111111114E-3</v>
      </c>
      <c r="T159" s="18">
        <f t="shared" si="42"/>
        <v>8.7037037037037042E-4</v>
      </c>
      <c r="U159" s="7" t="s">
        <v>1114</v>
      </c>
    </row>
    <row r="160" spans="2:21" x14ac:dyDescent="0.3">
      <c r="B160" s="9" t="s">
        <v>90</v>
      </c>
      <c r="C160" s="68" t="s">
        <v>44</v>
      </c>
      <c r="D160" s="27" t="s">
        <v>315</v>
      </c>
      <c r="E160" s="68" t="s">
        <v>316</v>
      </c>
      <c r="F160" s="18">
        <v>13.19</v>
      </c>
      <c r="G160" s="18"/>
      <c r="H160" s="18"/>
      <c r="I160" s="18"/>
      <c r="J160" s="18"/>
      <c r="K160" s="18"/>
      <c r="L160" s="18"/>
      <c r="M160" s="18">
        <f t="shared" si="45"/>
        <v>0</v>
      </c>
      <c r="N160" s="16">
        <f t="shared" si="41"/>
        <v>0</v>
      </c>
      <c r="O160" s="18">
        <f>F160</f>
        <v>13.19</v>
      </c>
      <c r="P160" s="18">
        <f>O160/4</f>
        <v>3.2974999999999999</v>
      </c>
      <c r="Q160" s="18">
        <f>P160/4</f>
        <v>0.82437499999999997</v>
      </c>
      <c r="R160" s="18">
        <f t="shared" si="47"/>
        <v>0.103046875</v>
      </c>
      <c r="S160" s="18">
        <f t="shared" si="46"/>
        <v>5.1523437499999998E-2</v>
      </c>
      <c r="T160" s="18">
        <f t="shared" si="42"/>
        <v>1.7174479166666666E-2</v>
      </c>
      <c r="U160" s="7"/>
    </row>
    <row r="161" spans="2:21" x14ac:dyDescent="0.3">
      <c r="B161" s="9" t="s">
        <v>90</v>
      </c>
      <c r="C161" s="68" t="s">
        <v>44</v>
      </c>
      <c r="D161" s="27" t="s">
        <v>317</v>
      </c>
      <c r="E161" s="68" t="s">
        <v>318</v>
      </c>
      <c r="F161" s="18">
        <v>70.27</v>
      </c>
      <c r="G161" s="18"/>
      <c r="H161" s="18"/>
      <c r="I161" s="18"/>
      <c r="J161" s="18"/>
      <c r="K161" s="18"/>
      <c r="L161" s="18"/>
      <c r="M161" s="18">
        <f t="shared" si="45"/>
        <v>0</v>
      </c>
      <c r="N161" s="16">
        <f t="shared" si="41"/>
        <v>0</v>
      </c>
      <c r="O161" s="18">
        <f>P161*4</f>
        <v>31.231111111111108</v>
      </c>
      <c r="P161" s="18">
        <f>R161*32</f>
        <v>7.807777777777777</v>
      </c>
      <c r="Q161" s="18">
        <f>P161/4</f>
        <v>1.9519444444444443</v>
      </c>
      <c r="R161" s="18">
        <f>F161/6/48</f>
        <v>0.24399305555555553</v>
      </c>
      <c r="S161" s="18">
        <f t="shared" si="46"/>
        <v>0.12199652777777777</v>
      </c>
      <c r="T161" s="18">
        <f t="shared" si="42"/>
        <v>4.0665509259259255E-2</v>
      </c>
      <c r="U161" s="7"/>
    </row>
    <row r="162" spans="2:21" x14ac:dyDescent="0.3">
      <c r="B162" s="9" t="s">
        <v>90</v>
      </c>
      <c r="C162" s="68" t="s">
        <v>44</v>
      </c>
      <c r="D162" s="27" t="s">
        <v>319</v>
      </c>
      <c r="E162" s="68" t="s">
        <v>299</v>
      </c>
      <c r="F162" s="18">
        <v>28.7</v>
      </c>
      <c r="G162" s="18"/>
      <c r="H162" s="18"/>
      <c r="I162" s="18"/>
      <c r="J162" s="18"/>
      <c r="K162" s="18"/>
      <c r="L162" s="18"/>
      <c r="M162" s="18">
        <f t="shared" si="45"/>
        <v>0</v>
      </c>
      <c r="N162" s="16">
        <f t="shared" si="41"/>
        <v>0</v>
      </c>
      <c r="O162" s="18">
        <f>F162/4</f>
        <v>7.1749999999999998</v>
      </c>
      <c r="P162" s="18">
        <f>O162/4</f>
        <v>1.79375</v>
      </c>
      <c r="Q162" s="18">
        <f>P162/4</f>
        <v>0.44843749999999999</v>
      </c>
      <c r="R162" s="18">
        <f>P162/32</f>
        <v>5.6054687499999999E-2</v>
      </c>
      <c r="S162" s="18">
        <f t="shared" si="46"/>
        <v>2.8027343749999999E-2</v>
      </c>
      <c r="T162" s="18">
        <f t="shared" si="42"/>
        <v>9.3424479166666664E-3</v>
      </c>
      <c r="U162" s="7"/>
    </row>
    <row r="163" spans="2:21" x14ac:dyDescent="0.3">
      <c r="B163" s="9" t="s">
        <v>90</v>
      </c>
      <c r="C163" s="68" t="s">
        <v>44</v>
      </c>
      <c r="D163" s="27" t="s">
        <v>320</v>
      </c>
      <c r="E163" s="68" t="s">
        <v>321</v>
      </c>
      <c r="F163" s="18">
        <v>14.64</v>
      </c>
      <c r="G163" s="18"/>
      <c r="H163" s="18"/>
      <c r="I163" s="18"/>
      <c r="J163" s="18"/>
      <c r="K163" s="18"/>
      <c r="L163" s="18"/>
      <c r="M163" s="18">
        <f t="shared" si="45"/>
        <v>0</v>
      </c>
      <c r="N163" s="16">
        <f t="shared" si="41"/>
        <v>0</v>
      </c>
      <c r="O163" s="18">
        <f>P163*4</f>
        <v>4.4617142857142857</v>
      </c>
      <c r="P163" s="18">
        <f>R163*32</f>
        <v>1.1154285714285714</v>
      </c>
      <c r="Q163" s="18">
        <f>P163/4</f>
        <v>0.27885714285714286</v>
      </c>
      <c r="R163" s="18">
        <f>F163/4/105</f>
        <v>3.4857142857142857E-2</v>
      </c>
      <c r="S163" s="18">
        <f t="shared" si="46"/>
        <v>1.7428571428571429E-2</v>
      </c>
      <c r="T163" s="18">
        <f t="shared" si="42"/>
        <v>5.8095238095238096E-3</v>
      </c>
      <c r="U163" s="7"/>
    </row>
    <row r="164" spans="2:21" x14ac:dyDescent="0.3">
      <c r="B164" s="9" t="s">
        <v>90</v>
      </c>
      <c r="C164" s="68" t="s">
        <v>44</v>
      </c>
      <c r="D164" s="27" t="s">
        <v>322</v>
      </c>
      <c r="E164" s="68" t="s">
        <v>323</v>
      </c>
      <c r="F164" s="18">
        <v>54.94</v>
      </c>
      <c r="G164" s="18"/>
      <c r="H164" s="18"/>
      <c r="I164" s="18"/>
      <c r="J164" s="18"/>
      <c r="K164" s="18"/>
      <c r="L164" s="18"/>
      <c r="M164" s="18">
        <f>F164/30/14</f>
        <v>0.13080952380952379</v>
      </c>
      <c r="N164" s="16">
        <f t="shared" si="41"/>
        <v>0</v>
      </c>
      <c r="O164" s="18">
        <f ca="1">P164*4</f>
        <v>0</v>
      </c>
      <c r="P164" s="18">
        <f ca="1">O164/4</f>
        <v>0</v>
      </c>
      <c r="Q164" s="18">
        <f ca="1">P164/4</f>
        <v>0</v>
      </c>
      <c r="R164" s="18">
        <f t="shared" ref="R164:R172" ca="1" si="48">P164/32</f>
        <v>0</v>
      </c>
      <c r="S164" s="18">
        <f t="shared" ca="1" si="46"/>
        <v>0</v>
      </c>
      <c r="T164" s="18">
        <f t="shared" ca="1" si="42"/>
        <v>0</v>
      </c>
      <c r="U164" s="7"/>
    </row>
    <row r="165" spans="2:21" x14ac:dyDescent="0.3">
      <c r="B165" s="9" t="s">
        <v>90</v>
      </c>
      <c r="C165" s="68" t="s">
        <v>44</v>
      </c>
      <c r="D165" s="27" t="s">
        <v>324</v>
      </c>
      <c r="E165" s="68" t="s">
        <v>325</v>
      </c>
      <c r="F165" s="18">
        <v>57.9</v>
      </c>
      <c r="G165" s="18"/>
      <c r="H165" s="18"/>
      <c r="I165" s="18"/>
      <c r="J165" s="18"/>
      <c r="K165" s="18"/>
      <c r="L165" s="18">
        <f>F165/3/2</f>
        <v>9.65</v>
      </c>
      <c r="M165" s="18">
        <f>L165/16</f>
        <v>0.60312500000000002</v>
      </c>
      <c r="N165" s="16">
        <f t="shared" si="41"/>
        <v>2.1274625654773453E-2</v>
      </c>
      <c r="O165" s="18">
        <f>P165*4</f>
        <v>38.6</v>
      </c>
      <c r="P165" s="18">
        <f>Q165*4</f>
        <v>9.65</v>
      </c>
      <c r="Q165" s="18">
        <f>F165/3/32*4</f>
        <v>2.4125000000000001</v>
      </c>
      <c r="R165" s="18">
        <f t="shared" si="48"/>
        <v>0.30156250000000001</v>
      </c>
      <c r="S165" s="18">
        <f t="shared" si="46"/>
        <v>0.15078125000000001</v>
      </c>
      <c r="T165" s="18">
        <f t="shared" ref="T165:T196" si="49">S165/3</f>
        <v>5.0260416666666669E-2</v>
      </c>
      <c r="U165" s="7" t="s">
        <v>326</v>
      </c>
    </row>
    <row r="166" spans="2:21" x14ac:dyDescent="0.3">
      <c r="B166" s="9" t="s">
        <v>90</v>
      </c>
      <c r="C166" s="68" t="s">
        <v>44</v>
      </c>
      <c r="D166" s="27" t="s">
        <v>327</v>
      </c>
      <c r="E166" s="68" t="s">
        <v>328</v>
      </c>
      <c r="F166" s="18">
        <v>99.65</v>
      </c>
      <c r="G166" s="18"/>
      <c r="H166" s="18"/>
      <c r="I166" s="18"/>
      <c r="J166" s="18"/>
      <c r="K166" s="18"/>
      <c r="L166" s="18"/>
      <c r="M166" s="18">
        <f>F166/5</f>
        <v>19.93</v>
      </c>
      <c r="N166" s="16">
        <f t="shared" si="41"/>
        <v>0</v>
      </c>
      <c r="O166" s="18">
        <f ca="1">P166*4</f>
        <v>0</v>
      </c>
      <c r="P166" s="18">
        <f ca="1">O166/4</f>
        <v>0</v>
      </c>
      <c r="Q166" s="18">
        <f ca="1">P166/4</f>
        <v>0</v>
      </c>
      <c r="R166" s="18">
        <f t="shared" ca="1" si="48"/>
        <v>0</v>
      </c>
      <c r="S166" s="18">
        <f t="shared" ca="1" si="46"/>
        <v>0</v>
      </c>
      <c r="T166" s="18">
        <f t="shared" ca="1" si="49"/>
        <v>0</v>
      </c>
      <c r="U166" s="7"/>
    </row>
    <row r="167" spans="2:21" x14ac:dyDescent="0.3">
      <c r="B167" s="9" t="s">
        <v>90</v>
      </c>
      <c r="C167" s="68" t="s">
        <v>44</v>
      </c>
      <c r="D167" s="27" t="s">
        <v>329</v>
      </c>
      <c r="E167" s="68" t="s">
        <v>330</v>
      </c>
      <c r="F167" s="18">
        <v>58.94</v>
      </c>
      <c r="G167" s="18"/>
      <c r="H167" s="18"/>
      <c r="I167" s="18"/>
      <c r="J167" s="18"/>
      <c r="K167" s="18"/>
      <c r="L167" s="18"/>
      <c r="M167" s="18">
        <f>L167/16</f>
        <v>0</v>
      </c>
      <c r="N167" s="16">
        <f t="shared" si="41"/>
        <v>0</v>
      </c>
      <c r="O167" s="18">
        <f>F167/6</f>
        <v>9.8233333333333324</v>
      </c>
      <c r="P167" s="18">
        <f>O167/4</f>
        <v>2.4558333333333331</v>
      </c>
      <c r="Q167" s="18">
        <f>P167/4</f>
        <v>0.61395833333333327</v>
      </c>
      <c r="R167" s="18">
        <f t="shared" si="48"/>
        <v>7.6744791666666659E-2</v>
      </c>
      <c r="S167" s="18">
        <f t="shared" si="46"/>
        <v>3.837239583333333E-2</v>
      </c>
      <c r="T167" s="18">
        <f t="shared" si="49"/>
        <v>1.279079861111111E-2</v>
      </c>
      <c r="U167" s="7"/>
    </row>
    <row r="168" spans="2:21" x14ac:dyDescent="0.3">
      <c r="B168" s="9" t="s">
        <v>90</v>
      </c>
      <c r="C168" s="68" t="s">
        <v>44</v>
      </c>
      <c r="D168" s="27" t="s">
        <v>331</v>
      </c>
      <c r="E168" s="68" t="s">
        <v>332</v>
      </c>
      <c r="F168" s="18">
        <v>44.45</v>
      </c>
      <c r="G168" s="18"/>
      <c r="H168" s="18"/>
      <c r="I168" s="18"/>
      <c r="J168" s="18"/>
      <c r="K168" s="18"/>
      <c r="L168" s="18"/>
      <c r="M168" s="18">
        <f>L168/16</f>
        <v>0</v>
      </c>
      <c r="N168" s="16">
        <f t="shared" si="41"/>
        <v>0</v>
      </c>
      <c r="O168" s="18">
        <f>P168*4</f>
        <v>37.392218717139855</v>
      </c>
      <c r="P168" s="18">
        <f>Q168*4</f>
        <v>9.3480546792849637</v>
      </c>
      <c r="Q168" s="18">
        <f>F168/6/3.17</f>
        <v>2.3370136698212409</v>
      </c>
      <c r="R168" s="18">
        <f t="shared" si="48"/>
        <v>0.29212670872765512</v>
      </c>
      <c r="S168" s="18">
        <f t="shared" si="46"/>
        <v>0.14606335436382756</v>
      </c>
      <c r="T168" s="18">
        <f t="shared" si="49"/>
        <v>4.8687784787942522E-2</v>
      </c>
      <c r="U168" s="7" t="s">
        <v>333</v>
      </c>
    </row>
    <row r="169" spans="2:21" x14ac:dyDescent="0.3">
      <c r="B169" s="9" t="s">
        <v>90</v>
      </c>
      <c r="C169" s="68" t="s">
        <v>44</v>
      </c>
      <c r="D169" s="27" t="s">
        <v>334</v>
      </c>
      <c r="E169" s="68" t="s">
        <v>335</v>
      </c>
      <c r="F169" s="18">
        <v>20.55</v>
      </c>
      <c r="G169" s="18"/>
      <c r="H169" s="18"/>
      <c r="I169" s="18"/>
      <c r="J169" s="18"/>
      <c r="K169" s="18"/>
      <c r="L169" s="18"/>
      <c r="M169" s="18">
        <f>L169/16</f>
        <v>0</v>
      </c>
      <c r="N169" s="16">
        <f t="shared" si="41"/>
        <v>0</v>
      </c>
      <c r="O169" s="18">
        <f>F169/3</f>
        <v>6.8500000000000005</v>
      </c>
      <c r="P169" s="18">
        <f t="shared" ref="P169:Q172" si="50">O169/4</f>
        <v>1.7125000000000001</v>
      </c>
      <c r="Q169" s="18">
        <f t="shared" si="50"/>
        <v>0.42812500000000003</v>
      </c>
      <c r="R169" s="18">
        <f t="shared" si="48"/>
        <v>5.3515625000000004E-2</v>
      </c>
      <c r="S169" s="18">
        <f t="shared" si="46"/>
        <v>2.6757812500000002E-2</v>
      </c>
      <c r="T169" s="18">
        <f t="shared" si="49"/>
        <v>8.9192708333333346E-3</v>
      </c>
      <c r="U169" s="7"/>
    </row>
    <row r="170" spans="2:21" x14ac:dyDescent="0.3">
      <c r="B170" s="9" t="s">
        <v>90</v>
      </c>
      <c r="C170" s="68" t="s">
        <v>44</v>
      </c>
      <c r="D170" s="27" t="s">
        <v>336</v>
      </c>
      <c r="E170" s="68" t="s">
        <v>316</v>
      </c>
      <c r="F170" s="18">
        <v>28.62</v>
      </c>
      <c r="G170" s="18"/>
      <c r="H170" s="18"/>
      <c r="I170" s="18"/>
      <c r="J170" s="18"/>
      <c r="K170" s="18"/>
      <c r="L170" s="18"/>
      <c r="M170" s="18">
        <f>L170/16</f>
        <v>0</v>
      </c>
      <c r="N170" s="16">
        <f t="shared" si="41"/>
        <v>0</v>
      </c>
      <c r="O170" s="18">
        <f>F170</f>
        <v>28.62</v>
      </c>
      <c r="P170" s="18">
        <f t="shared" si="50"/>
        <v>7.1550000000000002</v>
      </c>
      <c r="Q170" s="18">
        <f t="shared" si="50"/>
        <v>1.7887500000000001</v>
      </c>
      <c r="R170" s="18">
        <f t="shared" si="48"/>
        <v>0.22359375000000001</v>
      </c>
      <c r="S170" s="18">
        <f t="shared" si="46"/>
        <v>0.111796875</v>
      </c>
      <c r="T170" s="18">
        <f t="shared" si="49"/>
        <v>3.7265625000000004E-2</v>
      </c>
      <c r="U170" s="7"/>
    </row>
    <row r="171" spans="2:21" x14ac:dyDescent="0.3">
      <c r="B171" s="9" t="s">
        <v>90</v>
      </c>
      <c r="C171" s="68" t="s">
        <v>44</v>
      </c>
      <c r="D171" s="27" t="s">
        <v>337</v>
      </c>
      <c r="E171" s="68" t="s">
        <v>338</v>
      </c>
      <c r="F171" s="18">
        <v>27.78</v>
      </c>
      <c r="G171" s="18"/>
      <c r="H171" s="18"/>
      <c r="I171" s="18"/>
      <c r="J171" s="18"/>
      <c r="K171" s="18"/>
      <c r="L171" s="18">
        <f>F171/6</f>
        <v>4.63</v>
      </c>
      <c r="M171" s="18">
        <f>L171/16</f>
        <v>0.28937499999999999</v>
      </c>
      <c r="N171" s="16">
        <f t="shared" si="41"/>
        <v>1.0207411065450889E-2</v>
      </c>
      <c r="O171" s="18">
        <f ca="1">P171*4</f>
        <v>0</v>
      </c>
      <c r="P171" s="18">
        <f t="shared" ca="1" si="50"/>
        <v>0</v>
      </c>
      <c r="Q171" s="18">
        <f t="shared" ca="1" si="50"/>
        <v>0</v>
      </c>
      <c r="R171" s="18">
        <f t="shared" ca="1" si="48"/>
        <v>0</v>
      </c>
      <c r="S171" s="18">
        <f t="shared" ca="1" si="46"/>
        <v>0</v>
      </c>
      <c r="T171" s="18">
        <f t="shared" ca="1" si="49"/>
        <v>0</v>
      </c>
      <c r="U171" s="7"/>
    </row>
    <row r="172" spans="2:21" x14ac:dyDescent="0.3">
      <c r="B172" s="9" t="s">
        <v>90</v>
      </c>
      <c r="C172" s="68" t="s">
        <v>44</v>
      </c>
      <c r="D172" s="27" t="s">
        <v>339</v>
      </c>
      <c r="E172" s="68" t="s">
        <v>299</v>
      </c>
      <c r="F172" s="18">
        <v>42.75</v>
      </c>
      <c r="G172" s="18"/>
      <c r="H172" s="18"/>
      <c r="I172" s="18"/>
      <c r="J172" s="18"/>
      <c r="K172" s="18"/>
      <c r="L172" s="18">
        <f>M172*16</f>
        <v>2.375</v>
      </c>
      <c r="M172" s="18">
        <f>F172/4/72</f>
        <v>0.1484375</v>
      </c>
      <c r="N172" s="16">
        <f t="shared" si="41"/>
        <v>5.2359829979364714E-3</v>
      </c>
      <c r="O172" s="18">
        <f>F172/4</f>
        <v>10.6875</v>
      </c>
      <c r="P172" s="18">
        <f t="shared" si="50"/>
        <v>2.671875</v>
      </c>
      <c r="Q172" s="18">
        <f t="shared" si="50"/>
        <v>0.66796875</v>
      </c>
      <c r="R172" s="18">
        <f t="shared" si="48"/>
        <v>8.349609375E-2</v>
      </c>
      <c r="S172" s="18">
        <f t="shared" si="46"/>
        <v>4.1748046875E-2</v>
      </c>
      <c r="T172" s="18">
        <f t="shared" si="49"/>
        <v>1.3916015625E-2</v>
      </c>
      <c r="U172" s="7" t="s">
        <v>340</v>
      </c>
    </row>
    <row r="173" spans="2:21" x14ac:dyDescent="0.3">
      <c r="B173" s="9" t="s">
        <v>90</v>
      </c>
      <c r="C173" s="68" t="s">
        <v>44</v>
      </c>
      <c r="D173" s="27" t="s">
        <v>341</v>
      </c>
      <c r="E173" s="68" t="s">
        <v>233</v>
      </c>
      <c r="F173" s="18">
        <v>37.92</v>
      </c>
      <c r="G173" s="18"/>
      <c r="H173" s="18"/>
      <c r="I173" s="18"/>
      <c r="J173" s="18"/>
      <c r="K173" s="18"/>
      <c r="L173" s="18">
        <f>M173*16</f>
        <v>1.8385454545454547</v>
      </c>
      <c r="M173" s="18">
        <f>F173/6/55</f>
        <v>0.11490909090909092</v>
      </c>
      <c r="N173" s="16">
        <f t="shared" si="41"/>
        <v>4.0533022067087933E-3</v>
      </c>
      <c r="O173" s="18">
        <f>P173*4</f>
        <v>8.2546938775510199</v>
      </c>
      <c r="P173" s="18">
        <f>R173*32</f>
        <v>2.063673469387755</v>
      </c>
      <c r="Q173" s="18">
        <f>P173/4</f>
        <v>0.51591836734693874</v>
      </c>
      <c r="R173" s="18">
        <f>F173/6/98</f>
        <v>6.4489795918367343E-2</v>
      </c>
      <c r="S173" s="18">
        <f t="shared" si="46"/>
        <v>3.2244897959183672E-2</v>
      </c>
      <c r="T173" s="18">
        <f t="shared" si="49"/>
        <v>1.0748299319727891E-2</v>
      </c>
      <c r="U173" s="7" t="s">
        <v>342</v>
      </c>
    </row>
    <row r="174" spans="2:21" x14ac:dyDescent="0.3">
      <c r="B174" s="9" t="s">
        <v>90</v>
      </c>
      <c r="C174" s="68" t="s">
        <v>44</v>
      </c>
      <c r="D174" s="27" t="s">
        <v>343</v>
      </c>
      <c r="E174" s="68" t="s">
        <v>344</v>
      </c>
      <c r="F174" s="18">
        <v>17.100000000000001</v>
      </c>
      <c r="G174" s="18"/>
      <c r="H174" s="18"/>
      <c r="I174" s="18"/>
      <c r="J174" s="18"/>
      <c r="K174" s="18"/>
      <c r="L174" s="18"/>
      <c r="M174" s="18">
        <f>L174/16</f>
        <v>0</v>
      </c>
      <c r="N174" s="16">
        <f t="shared" si="41"/>
        <v>0</v>
      </c>
      <c r="O174" s="18">
        <f>P174*4</f>
        <v>21.458823529411767</v>
      </c>
      <c r="P174" s="18">
        <f>R174*32</f>
        <v>5.3647058823529417</v>
      </c>
      <c r="Q174" s="18">
        <f>P174/4</f>
        <v>1.3411764705882354</v>
      </c>
      <c r="R174" s="18">
        <f>F174/6/17</f>
        <v>0.16764705882352943</v>
      </c>
      <c r="S174" s="18">
        <f t="shared" si="46"/>
        <v>8.3823529411764713E-2</v>
      </c>
      <c r="T174" s="18">
        <f t="shared" si="49"/>
        <v>2.7941176470588237E-2</v>
      </c>
      <c r="U174" s="7"/>
    </row>
    <row r="175" spans="2:21" x14ac:dyDescent="0.3">
      <c r="B175" s="9" t="s">
        <v>90</v>
      </c>
      <c r="C175" s="68" t="s">
        <v>44</v>
      </c>
      <c r="D175" s="27" t="s">
        <v>345</v>
      </c>
      <c r="E175" s="68" t="s">
        <v>346</v>
      </c>
      <c r="F175" s="18">
        <v>18.079999999999998</v>
      </c>
      <c r="G175" s="18"/>
      <c r="H175" s="18"/>
      <c r="I175" s="18"/>
      <c r="J175" s="18"/>
      <c r="K175" s="18"/>
      <c r="L175" s="18">
        <f>M175*16</f>
        <v>1.8079999999999998</v>
      </c>
      <c r="M175" s="18">
        <f>F175/2/80</f>
        <v>0.11299999999999999</v>
      </c>
      <c r="N175" s="16">
        <f t="shared" si="41"/>
        <v>3.9859609516922695E-3</v>
      </c>
      <c r="O175" s="18">
        <f ca="1">P175*4</f>
        <v>0</v>
      </c>
      <c r="P175" s="18">
        <f t="shared" ref="P175:P183" ca="1" si="51">O175/4</f>
        <v>0</v>
      </c>
      <c r="Q175" s="18">
        <f ca="1">P175/4</f>
        <v>0</v>
      </c>
      <c r="R175" s="18">
        <f t="shared" ref="R175:R185" ca="1" si="52">P175/32</f>
        <v>0</v>
      </c>
      <c r="S175" s="18">
        <f t="shared" ca="1" si="46"/>
        <v>0</v>
      </c>
      <c r="T175" s="18">
        <f t="shared" ca="1" si="49"/>
        <v>0</v>
      </c>
      <c r="U175" s="7"/>
    </row>
    <row r="176" spans="2:21" x14ac:dyDescent="0.3">
      <c r="B176" s="9" t="s">
        <v>90</v>
      </c>
      <c r="C176" s="68" t="s">
        <v>44</v>
      </c>
      <c r="D176" s="27" t="s">
        <v>347</v>
      </c>
      <c r="E176" s="68" t="s">
        <v>348</v>
      </c>
      <c r="F176" s="18">
        <v>19.84</v>
      </c>
      <c r="G176" s="18"/>
      <c r="H176" s="18"/>
      <c r="I176" s="18"/>
      <c r="J176" s="18"/>
      <c r="K176" s="18"/>
      <c r="L176" s="18">
        <f>F176/20</f>
        <v>0.99199999999999999</v>
      </c>
      <c r="M176" s="18">
        <f t="shared" ref="M176:M190" si="53">L176/16</f>
        <v>6.2E-2</v>
      </c>
      <c r="N176" s="16">
        <f t="shared" si="41"/>
        <v>2.1869874248223072E-3</v>
      </c>
      <c r="O176" s="18">
        <f ca="1">P176*4</f>
        <v>0</v>
      </c>
      <c r="P176" s="18">
        <f t="shared" ca="1" si="51"/>
        <v>0</v>
      </c>
      <c r="Q176" s="18">
        <f ca="1">P176/4</f>
        <v>0</v>
      </c>
      <c r="R176" s="18">
        <f t="shared" ca="1" si="52"/>
        <v>0</v>
      </c>
      <c r="S176" s="18">
        <f t="shared" ca="1" si="46"/>
        <v>0</v>
      </c>
      <c r="T176" s="18">
        <f t="shared" ca="1" si="49"/>
        <v>0</v>
      </c>
      <c r="U176" s="7"/>
    </row>
    <row r="177" spans="2:21" x14ac:dyDescent="0.3">
      <c r="B177" s="9" t="s">
        <v>90</v>
      </c>
      <c r="C177" s="68" t="s">
        <v>44</v>
      </c>
      <c r="D177" s="27" t="s">
        <v>349</v>
      </c>
      <c r="E177" s="68" t="s">
        <v>348</v>
      </c>
      <c r="F177" s="18">
        <v>19.84</v>
      </c>
      <c r="G177" s="18"/>
      <c r="H177" s="18"/>
      <c r="I177" s="18"/>
      <c r="J177" s="18"/>
      <c r="K177" s="18"/>
      <c r="L177" s="18">
        <f>F177/20</f>
        <v>0.99199999999999999</v>
      </c>
      <c r="M177" s="18">
        <f t="shared" si="53"/>
        <v>6.2E-2</v>
      </c>
      <c r="N177" s="16">
        <f t="shared" si="41"/>
        <v>2.1869874248223072E-3</v>
      </c>
      <c r="O177" s="18">
        <f ca="1">P177*4</f>
        <v>0</v>
      </c>
      <c r="P177" s="18">
        <f t="shared" ca="1" si="51"/>
        <v>0</v>
      </c>
      <c r="Q177" s="18">
        <f ca="1">P177/4</f>
        <v>0</v>
      </c>
      <c r="R177" s="18">
        <f t="shared" ca="1" si="52"/>
        <v>0</v>
      </c>
      <c r="S177" s="18">
        <f t="shared" ca="1" si="46"/>
        <v>0</v>
      </c>
      <c r="T177" s="18">
        <f t="shared" ca="1" si="49"/>
        <v>0</v>
      </c>
      <c r="U177" s="7"/>
    </row>
    <row r="178" spans="2:21" x14ac:dyDescent="0.3">
      <c r="B178" s="9" t="s">
        <v>90</v>
      </c>
      <c r="C178" s="68" t="s">
        <v>44</v>
      </c>
      <c r="D178" s="27" t="s">
        <v>350</v>
      </c>
      <c r="E178" s="68" t="s">
        <v>348</v>
      </c>
      <c r="F178" s="18">
        <v>19.84</v>
      </c>
      <c r="G178" s="18"/>
      <c r="H178" s="18"/>
      <c r="I178" s="18"/>
      <c r="J178" s="18"/>
      <c r="K178" s="18"/>
      <c r="L178" s="18">
        <f>F178/20</f>
        <v>0.99199999999999999</v>
      </c>
      <c r="M178" s="18">
        <f t="shared" si="53"/>
        <v>6.2E-2</v>
      </c>
      <c r="N178" s="16">
        <f t="shared" si="41"/>
        <v>2.1869874248223072E-3</v>
      </c>
      <c r="O178" s="18">
        <f>Q178*16</f>
        <v>3.968</v>
      </c>
      <c r="P178" s="18">
        <f t="shared" si="51"/>
        <v>0.99199999999999999</v>
      </c>
      <c r="Q178" s="18">
        <f>L178/4</f>
        <v>0.248</v>
      </c>
      <c r="R178" s="18">
        <f t="shared" si="52"/>
        <v>3.1E-2</v>
      </c>
      <c r="S178" s="18">
        <f t="shared" ref="S178:S209" si="54">R178/2</f>
        <v>1.55E-2</v>
      </c>
      <c r="T178" s="18">
        <f t="shared" si="49"/>
        <v>5.1666666666666666E-3</v>
      </c>
      <c r="U178" s="7" t="s">
        <v>351</v>
      </c>
    </row>
    <row r="179" spans="2:21" x14ac:dyDescent="0.3">
      <c r="B179" s="9" t="s">
        <v>90</v>
      </c>
      <c r="C179" s="68" t="s">
        <v>44</v>
      </c>
      <c r="D179" s="27" t="s">
        <v>352</v>
      </c>
      <c r="E179" s="68" t="s">
        <v>353</v>
      </c>
      <c r="F179" s="18">
        <v>19.47</v>
      </c>
      <c r="G179" s="18"/>
      <c r="H179" s="18"/>
      <c r="I179" s="18"/>
      <c r="J179" s="18"/>
      <c r="K179" s="18"/>
      <c r="L179" s="18">
        <f>F179/16</f>
        <v>1.2168749999999999</v>
      </c>
      <c r="M179" s="18">
        <f t="shared" si="53"/>
        <v>7.6054687499999996E-2</v>
      </c>
      <c r="N179" s="16">
        <f t="shared" si="41"/>
        <v>2.6827523413111344E-3</v>
      </c>
      <c r="O179" s="18">
        <f t="shared" ref="O179:O186" ca="1" si="55">P179*4</f>
        <v>0</v>
      </c>
      <c r="P179" s="18">
        <f t="shared" ca="1" si="51"/>
        <v>0</v>
      </c>
      <c r="Q179" s="18">
        <f ca="1">P179/4</f>
        <v>0</v>
      </c>
      <c r="R179" s="18">
        <f t="shared" ca="1" si="52"/>
        <v>0</v>
      </c>
      <c r="S179" s="18">
        <f t="shared" ca="1" si="54"/>
        <v>0</v>
      </c>
      <c r="T179" s="18">
        <f t="shared" ca="1" si="49"/>
        <v>0</v>
      </c>
      <c r="U179" s="7"/>
    </row>
    <row r="180" spans="2:21" x14ac:dyDescent="0.3">
      <c r="B180" s="9" t="s">
        <v>90</v>
      </c>
      <c r="C180" s="68" t="s">
        <v>44</v>
      </c>
      <c r="D180" s="27" t="s">
        <v>354</v>
      </c>
      <c r="E180" s="68" t="s">
        <v>348</v>
      </c>
      <c r="F180" s="18">
        <v>19.84</v>
      </c>
      <c r="G180" s="18"/>
      <c r="H180" s="18"/>
      <c r="I180" s="18"/>
      <c r="J180" s="18"/>
      <c r="K180" s="18"/>
      <c r="L180" s="18">
        <f t="shared" ref="L180:L185" si="56">F180/20</f>
        <v>0.99199999999999999</v>
      </c>
      <c r="M180" s="18">
        <f t="shared" si="53"/>
        <v>6.2E-2</v>
      </c>
      <c r="N180" s="16">
        <f t="shared" si="41"/>
        <v>2.1869874248223072E-3</v>
      </c>
      <c r="O180" s="18">
        <f t="shared" ca="1" si="55"/>
        <v>0</v>
      </c>
      <c r="P180" s="18">
        <f t="shared" ca="1" si="51"/>
        <v>0</v>
      </c>
      <c r="Q180" s="18">
        <f ca="1">P180/4</f>
        <v>0</v>
      </c>
      <c r="R180" s="18">
        <f t="shared" ca="1" si="52"/>
        <v>0</v>
      </c>
      <c r="S180" s="18">
        <f t="shared" ca="1" si="54"/>
        <v>0</v>
      </c>
      <c r="T180" s="18">
        <f t="shared" ca="1" si="49"/>
        <v>0</v>
      </c>
      <c r="U180" s="7"/>
    </row>
    <row r="181" spans="2:21" x14ac:dyDescent="0.3">
      <c r="B181" s="9" t="s">
        <v>90</v>
      </c>
      <c r="C181" s="68" t="s">
        <v>44</v>
      </c>
      <c r="D181" s="27" t="s">
        <v>355</v>
      </c>
      <c r="E181" s="68" t="s">
        <v>348</v>
      </c>
      <c r="F181" s="18">
        <v>36.57</v>
      </c>
      <c r="G181" s="18"/>
      <c r="H181" s="18"/>
      <c r="I181" s="18"/>
      <c r="J181" s="18"/>
      <c r="K181" s="18"/>
      <c r="L181" s="18">
        <f t="shared" si="56"/>
        <v>1.8285</v>
      </c>
      <c r="M181" s="18">
        <f t="shared" si="53"/>
        <v>0.11428125</v>
      </c>
      <c r="N181" s="16">
        <f t="shared" si="41"/>
        <v>4.0311557523060376E-3</v>
      </c>
      <c r="O181" s="18">
        <f t="shared" ca="1" si="55"/>
        <v>0</v>
      </c>
      <c r="P181" s="18">
        <f t="shared" ca="1" si="51"/>
        <v>0</v>
      </c>
      <c r="Q181" s="18">
        <f ca="1">P181/4</f>
        <v>0</v>
      </c>
      <c r="R181" s="18">
        <f t="shared" ca="1" si="52"/>
        <v>0</v>
      </c>
      <c r="S181" s="18">
        <f t="shared" ca="1" si="54"/>
        <v>0</v>
      </c>
      <c r="T181" s="18">
        <f t="shared" ca="1" si="49"/>
        <v>0</v>
      </c>
      <c r="U181" s="7"/>
    </row>
    <row r="182" spans="2:21" x14ac:dyDescent="0.3">
      <c r="B182" s="9" t="s">
        <v>90</v>
      </c>
      <c r="C182" s="68" t="s">
        <v>44</v>
      </c>
      <c r="D182" s="27" t="s">
        <v>356</v>
      </c>
      <c r="E182" s="68" t="s">
        <v>348</v>
      </c>
      <c r="F182" s="18">
        <v>19.84</v>
      </c>
      <c r="G182" s="18"/>
      <c r="H182" s="18"/>
      <c r="I182" s="18"/>
      <c r="J182" s="18"/>
      <c r="K182" s="18"/>
      <c r="L182" s="18">
        <f t="shared" si="56"/>
        <v>0.99199999999999999</v>
      </c>
      <c r="M182" s="18">
        <f t="shared" si="53"/>
        <v>6.2E-2</v>
      </c>
      <c r="N182" s="16">
        <f t="shared" si="41"/>
        <v>2.1869874248223072E-3</v>
      </c>
      <c r="O182" s="18">
        <f t="shared" ca="1" si="55"/>
        <v>0</v>
      </c>
      <c r="P182" s="18">
        <f t="shared" ca="1" si="51"/>
        <v>0</v>
      </c>
      <c r="Q182" s="18">
        <f ca="1">P182/4</f>
        <v>0</v>
      </c>
      <c r="R182" s="18">
        <f t="shared" ca="1" si="52"/>
        <v>0</v>
      </c>
      <c r="S182" s="18">
        <f t="shared" ca="1" si="54"/>
        <v>0</v>
      </c>
      <c r="T182" s="18">
        <f t="shared" ca="1" si="49"/>
        <v>0</v>
      </c>
      <c r="U182" s="7"/>
    </row>
    <row r="183" spans="2:21" x14ac:dyDescent="0.3">
      <c r="B183" s="9" t="s">
        <v>90</v>
      </c>
      <c r="C183" s="68" t="s">
        <v>44</v>
      </c>
      <c r="D183" s="27" t="s">
        <v>357</v>
      </c>
      <c r="E183" s="68" t="s">
        <v>348</v>
      </c>
      <c r="F183" s="18">
        <v>19.84</v>
      </c>
      <c r="G183" s="18"/>
      <c r="H183" s="18"/>
      <c r="I183" s="18"/>
      <c r="J183" s="18"/>
      <c r="K183" s="18"/>
      <c r="L183" s="18">
        <f t="shared" si="56"/>
        <v>0.99199999999999999</v>
      </c>
      <c r="M183" s="18">
        <f t="shared" si="53"/>
        <v>6.2E-2</v>
      </c>
      <c r="N183" s="16">
        <f t="shared" si="41"/>
        <v>2.1869874248223072E-3</v>
      </c>
      <c r="O183" s="18">
        <f t="shared" ca="1" si="55"/>
        <v>0</v>
      </c>
      <c r="P183" s="18">
        <f t="shared" ca="1" si="51"/>
        <v>0</v>
      </c>
      <c r="Q183" s="18">
        <f ca="1">P183/4</f>
        <v>0</v>
      </c>
      <c r="R183" s="18">
        <f t="shared" ca="1" si="52"/>
        <v>0</v>
      </c>
      <c r="S183" s="18">
        <f t="shared" ca="1" si="54"/>
        <v>0</v>
      </c>
      <c r="T183" s="18">
        <f t="shared" ca="1" si="49"/>
        <v>0</v>
      </c>
      <c r="U183" s="7"/>
    </row>
    <row r="184" spans="2:21" x14ac:dyDescent="0.3">
      <c r="B184" s="9" t="s">
        <v>90</v>
      </c>
      <c r="C184" s="68" t="s">
        <v>44</v>
      </c>
      <c r="D184" s="27" t="s">
        <v>358</v>
      </c>
      <c r="E184" s="68" t="s">
        <v>359</v>
      </c>
      <c r="F184" s="18">
        <v>33.56</v>
      </c>
      <c r="G184" s="18"/>
      <c r="H184" s="18"/>
      <c r="I184" s="18"/>
      <c r="J184" s="18"/>
      <c r="K184" s="18"/>
      <c r="L184" s="18">
        <f t="shared" si="56"/>
        <v>1.6780000000000002</v>
      </c>
      <c r="M184" s="18">
        <f t="shared" si="53"/>
        <v>0.10487500000000001</v>
      </c>
      <c r="N184" s="16">
        <f t="shared" si="41"/>
        <v>3.699359777068379E-3</v>
      </c>
      <c r="O184" s="18">
        <f t="shared" si="55"/>
        <v>8.7666938775510204</v>
      </c>
      <c r="P184" s="18">
        <f>Q184*4</f>
        <v>2.1916734693877551</v>
      </c>
      <c r="Q184" s="18">
        <f>F184/245*4</f>
        <v>0.54791836734693877</v>
      </c>
      <c r="R184" s="18">
        <f t="shared" si="52"/>
        <v>6.8489795918367347E-2</v>
      </c>
      <c r="S184" s="18">
        <f t="shared" si="54"/>
        <v>3.4244897959183673E-2</v>
      </c>
      <c r="T184" s="18">
        <f t="shared" si="49"/>
        <v>1.1414965986394557E-2</v>
      </c>
      <c r="U184" s="7" t="s">
        <v>360</v>
      </c>
    </row>
    <row r="185" spans="2:21" x14ac:dyDescent="0.3">
      <c r="B185" s="9" t="s">
        <v>90</v>
      </c>
      <c r="C185" s="68" t="s">
        <v>44</v>
      </c>
      <c r="D185" s="27" t="s">
        <v>361</v>
      </c>
      <c r="E185" s="68" t="s">
        <v>359</v>
      </c>
      <c r="F185" s="18">
        <v>20.78</v>
      </c>
      <c r="G185" s="18"/>
      <c r="H185" s="18"/>
      <c r="I185" s="18"/>
      <c r="J185" s="18"/>
      <c r="K185" s="18"/>
      <c r="L185" s="18">
        <f t="shared" si="56"/>
        <v>1.0390000000000001</v>
      </c>
      <c r="M185" s="18">
        <f t="shared" si="53"/>
        <v>6.4937500000000009E-2</v>
      </c>
      <c r="N185" s="16">
        <f t="shared" si="41"/>
        <v>2.2906047725709451E-3</v>
      </c>
      <c r="O185" s="18">
        <f t="shared" si="55"/>
        <v>6.5837623762376243</v>
      </c>
      <c r="P185" s="18">
        <f>Q185*4</f>
        <v>1.6459405940594061</v>
      </c>
      <c r="Q185" s="18">
        <f>F185/202*4</f>
        <v>0.41148514851485152</v>
      </c>
      <c r="R185" s="18">
        <f t="shared" si="52"/>
        <v>5.143564356435644E-2</v>
      </c>
      <c r="S185" s="18">
        <f t="shared" si="54"/>
        <v>2.571782178217822E-2</v>
      </c>
      <c r="T185" s="18">
        <f t="shared" si="49"/>
        <v>8.5726072607260739E-3</v>
      </c>
      <c r="U185" s="7" t="s">
        <v>362</v>
      </c>
    </row>
    <row r="186" spans="2:21" x14ac:dyDescent="0.3">
      <c r="B186" s="9" t="s">
        <v>90</v>
      </c>
      <c r="C186" s="68" t="s">
        <v>44</v>
      </c>
      <c r="D186" s="27" t="s">
        <v>363</v>
      </c>
      <c r="E186" s="68" t="s">
        <v>282</v>
      </c>
      <c r="F186" s="18">
        <v>57.28</v>
      </c>
      <c r="G186" s="18"/>
      <c r="H186" s="18"/>
      <c r="I186" s="18"/>
      <c r="J186" s="18"/>
      <c r="K186" s="18"/>
      <c r="L186" s="18">
        <f>F186/30</f>
        <v>1.9093333333333333</v>
      </c>
      <c r="M186" s="18">
        <f t="shared" si="53"/>
        <v>0.11933333333333333</v>
      </c>
      <c r="N186" s="16">
        <f t="shared" si="41"/>
        <v>4.2093628929375593E-3</v>
      </c>
      <c r="O186" s="18">
        <f t="shared" si="55"/>
        <v>103.26535211267606</v>
      </c>
      <c r="P186" s="18">
        <f>R186*32</f>
        <v>25.816338028169014</v>
      </c>
      <c r="Q186" s="18">
        <f>P186/4</f>
        <v>6.4540845070422534</v>
      </c>
      <c r="R186" s="18">
        <f>F186/71</f>
        <v>0.80676056338028168</v>
      </c>
      <c r="S186" s="18">
        <f t="shared" si="54"/>
        <v>0.40338028169014084</v>
      </c>
      <c r="T186" s="18">
        <f t="shared" si="49"/>
        <v>0.13446009389671362</v>
      </c>
      <c r="U186" s="7" t="s">
        <v>364</v>
      </c>
    </row>
    <row r="187" spans="2:21" x14ac:dyDescent="0.3">
      <c r="B187" s="9" t="s">
        <v>90</v>
      </c>
      <c r="C187" s="68" t="s">
        <v>44</v>
      </c>
      <c r="D187" s="27" t="s">
        <v>365</v>
      </c>
      <c r="E187" s="68" t="s">
        <v>366</v>
      </c>
      <c r="F187" s="18">
        <v>5.82</v>
      </c>
      <c r="G187" s="18"/>
      <c r="H187" s="18"/>
      <c r="I187" s="18"/>
      <c r="J187" s="18"/>
      <c r="K187" s="18"/>
      <c r="L187" s="18">
        <f>F187/2</f>
        <v>2.91</v>
      </c>
      <c r="M187" s="18">
        <f t="shared" si="53"/>
        <v>0.18187500000000001</v>
      </c>
      <c r="N187" s="16">
        <f t="shared" si="41"/>
        <v>6.4154570627347933E-3</v>
      </c>
      <c r="O187" s="18">
        <f>Q187*16</f>
        <v>13.764300000000002</v>
      </c>
      <c r="P187" s="18">
        <f>O187/4</f>
        <v>3.4410750000000005</v>
      </c>
      <c r="Q187" s="18">
        <f>M187*4.73</f>
        <v>0.86026875000000014</v>
      </c>
      <c r="R187" s="18">
        <f>P187/32</f>
        <v>0.10753359375000002</v>
      </c>
      <c r="S187" s="18">
        <f t="shared" si="54"/>
        <v>5.3766796875000009E-2</v>
      </c>
      <c r="T187" s="18">
        <f t="shared" si="49"/>
        <v>1.7922265625000003E-2</v>
      </c>
      <c r="U187" s="7" t="s">
        <v>367</v>
      </c>
    </row>
    <row r="188" spans="2:21" x14ac:dyDescent="0.3">
      <c r="B188" s="9" t="s">
        <v>90</v>
      </c>
      <c r="C188" s="68" t="s">
        <v>44</v>
      </c>
      <c r="D188" s="27" t="s">
        <v>368</v>
      </c>
      <c r="E188" s="68" t="s">
        <v>325</v>
      </c>
      <c r="F188" s="18">
        <v>62.15</v>
      </c>
      <c r="G188" s="18"/>
      <c r="H188" s="18"/>
      <c r="I188" s="18"/>
      <c r="J188" s="18"/>
      <c r="K188" s="18"/>
      <c r="L188" s="18">
        <f>F188/6</f>
        <v>10.358333333333333</v>
      </c>
      <c r="M188" s="18">
        <f t="shared" si="53"/>
        <v>0.64739583333333328</v>
      </c>
      <c r="N188" s="16">
        <f t="shared" si="41"/>
        <v>2.2836234619070295E-2</v>
      </c>
      <c r="O188" s="18">
        <f>P188*4</f>
        <v>41.43333333333333</v>
      </c>
      <c r="P188" s="18">
        <f>Q188*4</f>
        <v>10.358333333333333</v>
      </c>
      <c r="Q188" s="18">
        <f>F188/3/32*4</f>
        <v>2.5895833333333331</v>
      </c>
      <c r="R188" s="18">
        <f>P188/32</f>
        <v>0.32369791666666664</v>
      </c>
      <c r="S188" s="18">
        <f t="shared" si="54"/>
        <v>0.16184895833333332</v>
      </c>
      <c r="T188" s="18">
        <f t="shared" si="49"/>
        <v>5.3949652777777773E-2</v>
      </c>
      <c r="U188" s="7" t="s">
        <v>326</v>
      </c>
    </row>
    <row r="189" spans="2:21" x14ac:dyDescent="0.3">
      <c r="B189" s="9" t="s">
        <v>90</v>
      </c>
      <c r="C189" s="68" t="s">
        <v>44</v>
      </c>
      <c r="D189" s="27" t="s">
        <v>369</v>
      </c>
      <c r="E189" s="68" t="s">
        <v>316</v>
      </c>
      <c r="F189" s="18">
        <v>7.31</v>
      </c>
      <c r="G189" s="18"/>
      <c r="H189" s="18"/>
      <c r="I189" s="18"/>
      <c r="J189" s="18"/>
      <c r="K189" s="18"/>
      <c r="L189" s="18">
        <f ca="1">M189*16</f>
        <v>0</v>
      </c>
      <c r="M189" s="18">
        <f t="shared" ca="1" si="53"/>
        <v>0</v>
      </c>
      <c r="N189" s="16">
        <f t="shared" ca="1" si="41"/>
        <v>0</v>
      </c>
      <c r="O189" s="18">
        <f>F189</f>
        <v>7.31</v>
      </c>
      <c r="P189" s="18">
        <f>O189/4</f>
        <v>1.8274999999999999</v>
      </c>
      <c r="Q189" s="18">
        <f>P189/4</f>
        <v>0.45687499999999998</v>
      </c>
      <c r="R189" s="18">
        <f>P189/32</f>
        <v>5.7109374999999997E-2</v>
      </c>
      <c r="S189" s="18">
        <f t="shared" si="54"/>
        <v>2.8554687499999998E-2</v>
      </c>
      <c r="T189" s="18">
        <f t="shared" si="49"/>
        <v>9.5182291666666662E-3</v>
      </c>
      <c r="U189" s="7"/>
    </row>
    <row r="190" spans="2:21" x14ac:dyDescent="0.3">
      <c r="B190" s="9" t="s">
        <v>90</v>
      </c>
      <c r="C190" s="68" t="s">
        <v>44</v>
      </c>
      <c r="D190" s="27" t="s">
        <v>370</v>
      </c>
      <c r="E190" s="68" t="s">
        <v>371</v>
      </c>
      <c r="F190" s="18">
        <v>19.02</v>
      </c>
      <c r="G190" s="18"/>
      <c r="H190" s="18"/>
      <c r="I190" s="18"/>
      <c r="J190" s="18"/>
      <c r="K190" s="18"/>
      <c r="L190" s="18">
        <f ca="1">M190*16</f>
        <v>0</v>
      </c>
      <c r="M190" s="18">
        <f t="shared" ca="1" si="53"/>
        <v>0</v>
      </c>
      <c r="N190" s="16">
        <f t="shared" ca="1" si="41"/>
        <v>0</v>
      </c>
      <c r="O190" s="18">
        <f>P190*4</f>
        <v>33.813333333333333</v>
      </c>
      <c r="P190" s="18">
        <f>R190*32</f>
        <v>8.4533333333333331</v>
      </c>
      <c r="Q190" s="18">
        <f>P190/4</f>
        <v>2.1133333333333333</v>
      </c>
      <c r="R190" s="18">
        <f>F190/12/6</f>
        <v>0.26416666666666666</v>
      </c>
      <c r="S190" s="18">
        <f t="shared" si="54"/>
        <v>0.13208333333333333</v>
      </c>
      <c r="T190" s="18">
        <f t="shared" si="49"/>
        <v>4.4027777777777777E-2</v>
      </c>
      <c r="U190" s="7" t="s">
        <v>372</v>
      </c>
    </row>
    <row r="191" spans="2:21" x14ac:dyDescent="0.3">
      <c r="B191" s="9" t="s">
        <v>90</v>
      </c>
      <c r="C191" s="68" t="s">
        <v>44</v>
      </c>
      <c r="D191" s="27" t="s">
        <v>373</v>
      </c>
      <c r="E191" s="68" t="s">
        <v>374</v>
      </c>
      <c r="F191" s="18">
        <v>36.549999999999997</v>
      </c>
      <c r="G191" s="18">
        <f>F191/12</f>
        <v>3.0458333333333329</v>
      </c>
      <c r="H191" s="18"/>
      <c r="I191" s="18"/>
      <c r="J191" s="18"/>
      <c r="K191" s="18"/>
      <c r="L191" s="18">
        <f>M191*16</f>
        <v>1.7404761904761903</v>
      </c>
      <c r="M191" s="18">
        <f>F191/12/28</f>
        <v>0.10877976190476189</v>
      </c>
      <c r="N191" s="16">
        <f t="shared" si="41"/>
        <v>3.837096312272241E-3</v>
      </c>
      <c r="O191" s="18">
        <f>P191*4</f>
        <v>16.244444444444444</v>
      </c>
      <c r="P191" s="18">
        <f>Q191*4</f>
        <v>4.0611111111111109</v>
      </c>
      <c r="Q191" s="18">
        <f>F191/12/3</f>
        <v>1.0152777777777777</v>
      </c>
      <c r="R191" s="18">
        <f t="shared" ref="R191:R197" si="57">P191/32</f>
        <v>0.12690972222222222</v>
      </c>
      <c r="S191" s="18">
        <f t="shared" si="54"/>
        <v>6.3454861111111108E-2</v>
      </c>
      <c r="T191" s="18">
        <f t="shared" si="49"/>
        <v>2.1151620370370369E-2</v>
      </c>
      <c r="U191" s="7" t="s">
        <v>375</v>
      </c>
    </row>
    <row r="192" spans="2:21" x14ac:dyDescent="0.3">
      <c r="B192" s="9" t="s">
        <v>90</v>
      </c>
      <c r="C192" s="68" t="s">
        <v>44</v>
      </c>
      <c r="D192" s="27" t="s">
        <v>376</v>
      </c>
      <c r="E192" s="68" t="s">
        <v>377</v>
      </c>
      <c r="F192" s="18">
        <v>27.87</v>
      </c>
      <c r="G192" s="18"/>
      <c r="H192" s="18"/>
      <c r="I192" s="18"/>
      <c r="J192" s="18"/>
      <c r="K192" s="18"/>
      <c r="L192" s="18">
        <f ca="1">M192*16</f>
        <v>0</v>
      </c>
      <c r="M192" s="18">
        <f t="shared" ref="M192:M199" ca="1" si="58">L192/16</f>
        <v>0</v>
      </c>
      <c r="N192" s="16">
        <f t="shared" ca="1" si="41"/>
        <v>0</v>
      </c>
      <c r="O192" s="18">
        <f>F192/5</f>
        <v>5.5739999999999998</v>
      </c>
      <c r="P192" s="18">
        <f>O192/4</f>
        <v>1.3935</v>
      </c>
      <c r="Q192" s="18">
        <f>P192/4</f>
        <v>0.34837499999999999</v>
      </c>
      <c r="R192" s="18">
        <f t="shared" si="57"/>
        <v>4.3546874999999999E-2</v>
      </c>
      <c r="S192" s="18">
        <f t="shared" si="54"/>
        <v>2.1773437499999999E-2</v>
      </c>
      <c r="T192" s="18">
        <f t="shared" si="49"/>
        <v>7.2578124999999995E-3</v>
      </c>
      <c r="U192" s="7"/>
    </row>
    <row r="193" spans="2:21" x14ac:dyDescent="0.3">
      <c r="B193" s="9" t="s">
        <v>90</v>
      </c>
      <c r="C193" s="68" t="s">
        <v>44</v>
      </c>
      <c r="D193" s="27" t="s">
        <v>378</v>
      </c>
      <c r="E193" s="68" t="s">
        <v>379</v>
      </c>
      <c r="F193" s="18">
        <v>28.44</v>
      </c>
      <c r="G193" s="18"/>
      <c r="H193" s="18"/>
      <c r="I193" s="18"/>
      <c r="J193" s="18"/>
      <c r="K193" s="18"/>
      <c r="L193" s="18">
        <f ca="1">M193*16</f>
        <v>0</v>
      </c>
      <c r="M193" s="18">
        <f t="shared" ca="1" si="58"/>
        <v>0</v>
      </c>
      <c r="N193" s="16">
        <f t="shared" ca="1" si="41"/>
        <v>0</v>
      </c>
      <c r="O193" s="18">
        <f>F193/5</f>
        <v>5.6880000000000006</v>
      </c>
      <c r="P193" s="18">
        <f>O193/4</f>
        <v>1.4220000000000002</v>
      </c>
      <c r="Q193" s="18">
        <f>P193/4</f>
        <v>0.35550000000000004</v>
      </c>
      <c r="R193" s="18">
        <f t="shared" si="57"/>
        <v>4.4437500000000005E-2</v>
      </c>
      <c r="S193" s="18">
        <f t="shared" si="54"/>
        <v>2.2218750000000002E-2</v>
      </c>
      <c r="T193" s="18">
        <f t="shared" si="49"/>
        <v>7.4062500000000005E-3</v>
      </c>
      <c r="U193" s="7"/>
    </row>
    <row r="194" spans="2:21" x14ac:dyDescent="0.3">
      <c r="B194" s="68" t="s">
        <v>90</v>
      </c>
      <c r="C194" s="68" t="s">
        <v>44</v>
      </c>
      <c r="D194" s="27" t="s">
        <v>380</v>
      </c>
      <c r="E194" s="68" t="s">
        <v>381</v>
      </c>
      <c r="F194" s="16">
        <v>27.34</v>
      </c>
      <c r="G194" s="16"/>
      <c r="H194" s="16"/>
      <c r="I194" s="16"/>
      <c r="J194" s="16"/>
      <c r="K194" s="16"/>
      <c r="L194" s="17">
        <f>F194/50</f>
        <v>0.54679999999999995</v>
      </c>
      <c r="M194" s="17">
        <f t="shared" si="58"/>
        <v>3.4174999999999997E-2</v>
      </c>
      <c r="N194" s="16">
        <f t="shared" ref="N194:N257" si="59">L194/453.592</f>
        <v>1.2054886329564895E-3</v>
      </c>
      <c r="O194" s="17">
        <f>Q194*16</f>
        <v>4.3743999999999996</v>
      </c>
      <c r="P194" s="18">
        <f>O194/4</f>
        <v>1.0935999999999999</v>
      </c>
      <c r="Q194" s="18">
        <f>M194*8</f>
        <v>0.27339999999999998</v>
      </c>
      <c r="R194" s="18">
        <f t="shared" si="57"/>
        <v>3.4174999999999997E-2</v>
      </c>
      <c r="S194" s="18">
        <f t="shared" si="54"/>
        <v>1.7087499999999999E-2</v>
      </c>
      <c r="T194" s="18">
        <f t="shared" si="49"/>
        <v>5.6958333333333331E-3</v>
      </c>
      <c r="U194" s="7" t="s">
        <v>382</v>
      </c>
    </row>
    <row r="195" spans="2:21" x14ac:dyDescent="0.3">
      <c r="B195" s="68" t="s">
        <v>90</v>
      </c>
      <c r="C195" s="68" t="s">
        <v>44</v>
      </c>
      <c r="D195" s="27" t="s">
        <v>1151</v>
      </c>
      <c r="E195" s="68" t="s">
        <v>1152</v>
      </c>
      <c r="F195" s="16">
        <v>29.96</v>
      </c>
      <c r="G195" s="16"/>
      <c r="H195" s="16"/>
      <c r="I195" s="16"/>
      <c r="J195" s="16"/>
      <c r="K195" s="16"/>
      <c r="L195" s="17">
        <f>F195/6/5</f>
        <v>0.99866666666666659</v>
      </c>
      <c r="M195" s="17">
        <f t="shared" si="58"/>
        <v>6.2416666666666662E-2</v>
      </c>
      <c r="N195" s="16">
        <f t="shared" si="59"/>
        <v>2.2016849209568656E-3</v>
      </c>
      <c r="O195" s="17">
        <f ca="1">R195*128</f>
        <v>0</v>
      </c>
      <c r="P195" s="18">
        <f ca="1">O195/4</f>
        <v>0</v>
      </c>
      <c r="Q195" s="18">
        <f ca="1">P195/4</f>
        <v>0</v>
      </c>
      <c r="R195" s="18">
        <f t="shared" ca="1" si="57"/>
        <v>0</v>
      </c>
      <c r="S195" s="18">
        <f t="shared" ca="1" si="54"/>
        <v>0</v>
      </c>
      <c r="T195" s="18">
        <f t="shared" ca="1" si="49"/>
        <v>0</v>
      </c>
      <c r="U195" s="7"/>
    </row>
    <row r="196" spans="2:21" x14ac:dyDescent="0.3">
      <c r="B196" s="68" t="s">
        <v>90</v>
      </c>
      <c r="C196" s="68" t="s">
        <v>44</v>
      </c>
      <c r="D196" s="27" t="s">
        <v>1166</v>
      </c>
      <c r="E196" s="68" t="s">
        <v>310</v>
      </c>
      <c r="F196" s="16">
        <v>31.48</v>
      </c>
      <c r="G196" s="16"/>
      <c r="H196" s="16"/>
      <c r="I196" s="16"/>
      <c r="J196" s="16"/>
      <c r="K196" s="16"/>
      <c r="L196" s="17">
        <f>F196/6/6</f>
        <v>0.87444444444444447</v>
      </c>
      <c r="M196" s="17">
        <f t="shared" si="58"/>
        <v>5.4652777777777779E-2</v>
      </c>
      <c r="N196" s="16">
        <f t="shared" si="59"/>
        <v>1.927821576316259E-3</v>
      </c>
      <c r="O196" s="17">
        <f ca="1">R196*128</f>
        <v>0</v>
      </c>
      <c r="P196" s="18">
        <f ca="1">O196/4</f>
        <v>0</v>
      </c>
      <c r="Q196" s="18">
        <f ca="1">P196/4</f>
        <v>0</v>
      </c>
      <c r="R196" s="18">
        <f t="shared" ca="1" si="57"/>
        <v>0</v>
      </c>
      <c r="S196" s="18">
        <f t="shared" ca="1" si="54"/>
        <v>0</v>
      </c>
      <c r="T196" s="18">
        <f t="shared" ca="1" si="49"/>
        <v>0</v>
      </c>
      <c r="U196" s="7"/>
    </row>
    <row r="197" spans="2:21" x14ac:dyDescent="0.3">
      <c r="B197" s="9" t="s">
        <v>90</v>
      </c>
      <c r="C197" s="68" t="s">
        <v>44</v>
      </c>
      <c r="D197" s="27" t="s">
        <v>383</v>
      </c>
      <c r="E197" s="68" t="s">
        <v>384</v>
      </c>
      <c r="F197" s="18">
        <v>16.82</v>
      </c>
      <c r="G197" s="18"/>
      <c r="H197" s="18"/>
      <c r="I197" s="18"/>
      <c r="J197" s="18"/>
      <c r="K197" s="18"/>
      <c r="L197" s="18">
        <f>F197/10</f>
        <v>1.6819999999999999</v>
      </c>
      <c r="M197" s="18">
        <f t="shared" si="58"/>
        <v>0.105125</v>
      </c>
      <c r="N197" s="16">
        <f t="shared" si="59"/>
        <v>3.7081782747491136E-3</v>
      </c>
      <c r="O197" s="18">
        <f t="shared" ref="O197:O202" si="60">P197*4</f>
        <v>13.098574999999999</v>
      </c>
      <c r="P197" s="18">
        <f>M197*31.15</f>
        <v>3.2746437499999996</v>
      </c>
      <c r="Q197" s="18">
        <f>P197/4</f>
        <v>0.81866093749999991</v>
      </c>
      <c r="R197" s="18">
        <f t="shared" si="57"/>
        <v>0.10233261718749999</v>
      </c>
      <c r="S197" s="18">
        <f t="shared" si="54"/>
        <v>5.1166308593749994E-2</v>
      </c>
      <c r="T197" s="18">
        <f t="shared" ref="T197:T210" si="61">S197/3</f>
        <v>1.7055436197916666E-2</v>
      </c>
      <c r="U197" s="7" t="s">
        <v>385</v>
      </c>
    </row>
    <row r="198" spans="2:21" x14ac:dyDescent="0.3">
      <c r="B198" s="9" t="s">
        <v>90</v>
      </c>
      <c r="C198" s="68" t="s">
        <v>44</v>
      </c>
      <c r="D198" s="27" t="s">
        <v>386</v>
      </c>
      <c r="E198" s="68" t="s">
        <v>287</v>
      </c>
      <c r="F198" s="18">
        <v>64.569999999999993</v>
      </c>
      <c r="G198" s="18"/>
      <c r="H198" s="18"/>
      <c r="I198" s="18"/>
      <c r="J198" s="18"/>
      <c r="K198" s="18"/>
      <c r="L198" s="18">
        <f>F198/24</f>
        <v>2.6904166666666662</v>
      </c>
      <c r="M198" s="18">
        <f t="shared" si="58"/>
        <v>0.16815104166666664</v>
      </c>
      <c r="N198" s="16">
        <f t="shared" si="59"/>
        <v>5.9313582838027706E-3</v>
      </c>
      <c r="O198" s="18">
        <f t="shared" si="60"/>
        <v>30.610962962962958</v>
      </c>
      <c r="P198" s="18">
        <f>R198*32</f>
        <v>7.6527407407407395</v>
      </c>
      <c r="Q198" s="18">
        <f>P198/4</f>
        <v>1.9131851851851849</v>
      </c>
      <c r="R198" s="18">
        <f>F198/6/45</f>
        <v>0.23914814814814811</v>
      </c>
      <c r="S198" s="18">
        <f t="shared" si="54"/>
        <v>0.11957407407407405</v>
      </c>
      <c r="T198" s="18">
        <f t="shared" si="61"/>
        <v>3.9858024691358018E-2</v>
      </c>
      <c r="U198" s="7" t="s">
        <v>387</v>
      </c>
    </row>
    <row r="199" spans="2:21" x14ac:dyDescent="0.3">
      <c r="B199" s="9" t="s">
        <v>90</v>
      </c>
      <c r="C199" s="68" t="s">
        <v>44</v>
      </c>
      <c r="D199" s="27" t="s">
        <v>388</v>
      </c>
      <c r="E199" s="68" t="s">
        <v>287</v>
      </c>
      <c r="F199" s="18">
        <v>41.84</v>
      </c>
      <c r="G199" s="18"/>
      <c r="H199" s="18"/>
      <c r="I199" s="18"/>
      <c r="J199" s="18"/>
      <c r="K199" s="18"/>
      <c r="L199" s="18">
        <f>F199/24</f>
        <v>1.7433333333333334</v>
      </c>
      <c r="M199" s="18">
        <f t="shared" si="58"/>
        <v>0.10895833333333334</v>
      </c>
      <c r="N199" s="16">
        <f t="shared" si="59"/>
        <v>3.8433952391870524E-3</v>
      </c>
      <c r="O199" s="18">
        <f t="shared" si="60"/>
        <v>19.83525925925926</v>
      </c>
      <c r="P199" s="18">
        <f>R199*32</f>
        <v>4.958814814814815</v>
      </c>
      <c r="Q199" s="18">
        <f>P199/4</f>
        <v>1.2397037037037038</v>
      </c>
      <c r="R199" s="18">
        <f>F199/6/45</f>
        <v>0.15496296296296297</v>
      </c>
      <c r="S199" s="18">
        <f t="shared" si="54"/>
        <v>7.7481481481481485E-2</v>
      </c>
      <c r="T199" s="18">
        <f t="shared" si="61"/>
        <v>2.5827160493827162E-2</v>
      </c>
      <c r="U199" s="7" t="s">
        <v>387</v>
      </c>
    </row>
    <row r="200" spans="2:21" x14ac:dyDescent="0.3">
      <c r="B200" s="9" t="s">
        <v>90</v>
      </c>
      <c r="C200" s="68" t="s">
        <v>44</v>
      </c>
      <c r="D200" s="27" t="s">
        <v>389</v>
      </c>
      <c r="E200" s="68" t="s">
        <v>233</v>
      </c>
      <c r="F200" s="18">
        <v>45.06</v>
      </c>
      <c r="G200" s="18">
        <f>F200/6</f>
        <v>7.5100000000000007</v>
      </c>
      <c r="H200" s="18"/>
      <c r="I200" s="18"/>
      <c r="J200" s="18"/>
      <c r="K200" s="18"/>
      <c r="L200" s="18">
        <f>M200*16</f>
        <v>1.1335849056603775</v>
      </c>
      <c r="M200" s="18">
        <f>F200/6/106</f>
        <v>7.0849056603773594E-2</v>
      </c>
      <c r="N200" s="16">
        <f t="shared" si="59"/>
        <v>2.4991289653705918E-3</v>
      </c>
      <c r="O200" s="18">
        <f t="shared" si="60"/>
        <v>9.6128</v>
      </c>
      <c r="P200" s="18">
        <f>Q200*4</f>
        <v>2.4032</v>
      </c>
      <c r="Q200" s="18">
        <f>F200/6/12.5</f>
        <v>0.6008</v>
      </c>
      <c r="R200" s="18">
        <f t="shared" ref="R200:R210" si="62">P200/32</f>
        <v>7.51E-2</v>
      </c>
      <c r="S200" s="18">
        <f t="shared" si="54"/>
        <v>3.755E-2</v>
      </c>
      <c r="T200" s="18">
        <f t="shared" si="61"/>
        <v>1.2516666666666667E-2</v>
      </c>
      <c r="U200" s="7" t="s">
        <v>390</v>
      </c>
    </row>
    <row r="201" spans="2:21" x14ac:dyDescent="0.3">
      <c r="B201" s="9" t="s">
        <v>90</v>
      </c>
      <c r="C201" s="68" t="s">
        <v>44</v>
      </c>
      <c r="D201" s="27" t="s">
        <v>391</v>
      </c>
      <c r="E201" s="68" t="s">
        <v>392</v>
      </c>
      <c r="F201" s="18">
        <v>45.3</v>
      </c>
      <c r="G201" s="18"/>
      <c r="H201" s="18"/>
      <c r="I201" s="18"/>
      <c r="J201" s="18"/>
      <c r="K201" s="18"/>
      <c r="L201" s="18">
        <f>F201/30</f>
        <v>1.51</v>
      </c>
      <c r="M201" s="18">
        <f t="shared" ref="M201:M207" si="63">L201/16</f>
        <v>9.4375000000000001E-2</v>
      </c>
      <c r="N201" s="16">
        <f t="shared" si="59"/>
        <v>3.3289828744775042E-3</v>
      </c>
      <c r="O201" s="18">
        <f t="shared" ca="1" si="60"/>
        <v>0</v>
      </c>
      <c r="P201" s="18">
        <f t="shared" ref="P201:Q203" ca="1" si="64">O201/4</f>
        <v>0</v>
      </c>
      <c r="Q201" s="18">
        <f t="shared" ca="1" si="64"/>
        <v>0</v>
      </c>
      <c r="R201" s="18">
        <f t="shared" ca="1" si="62"/>
        <v>0</v>
      </c>
      <c r="S201" s="18">
        <f t="shared" ca="1" si="54"/>
        <v>0</v>
      </c>
      <c r="T201" s="18">
        <f t="shared" ca="1" si="61"/>
        <v>0</v>
      </c>
      <c r="U201" s="7"/>
    </row>
    <row r="202" spans="2:21" x14ac:dyDescent="0.3">
      <c r="B202" s="9" t="s">
        <v>90</v>
      </c>
      <c r="C202" s="68" t="s">
        <v>44</v>
      </c>
      <c r="D202" s="27" t="s">
        <v>393</v>
      </c>
      <c r="E202" s="68" t="s">
        <v>394</v>
      </c>
      <c r="F202" s="18">
        <v>48.8</v>
      </c>
      <c r="G202" s="18"/>
      <c r="H202" s="18"/>
      <c r="I202" s="18"/>
      <c r="J202" s="18"/>
      <c r="K202" s="18"/>
      <c r="L202" s="18">
        <f>F202/30</f>
        <v>1.6266666666666665</v>
      </c>
      <c r="M202" s="18">
        <f t="shared" si="63"/>
        <v>0.10166666666666666</v>
      </c>
      <c r="N202" s="16">
        <f t="shared" si="59"/>
        <v>3.5861890568322776E-3</v>
      </c>
      <c r="O202" s="18">
        <f t="shared" ca="1" si="60"/>
        <v>0</v>
      </c>
      <c r="P202" s="18">
        <f t="shared" ca="1" si="64"/>
        <v>0</v>
      </c>
      <c r="Q202" s="18">
        <f t="shared" ca="1" si="64"/>
        <v>0</v>
      </c>
      <c r="R202" s="18">
        <f t="shared" ca="1" si="62"/>
        <v>0</v>
      </c>
      <c r="S202" s="18">
        <f t="shared" ca="1" si="54"/>
        <v>0</v>
      </c>
      <c r="T202" s="18">
        <f t="shared" ca="1" si="61"/>
        <v>0</v>
      </c>
      <c r="U202" s="7"/>
    </row>
    <row r="203" spans="2:21" x14ac:dyDescent="0.3">
      <c r="B203" s="9" t="s">
        <v>90</v>
      </c>
      <c r="C203" s="68" t="s">
        <v>44</v>
      </c>
      <c r="D203" s="27" t="s">
        <v>395</v>
      </c>
      <c r="E203" s="68" t="s">
        <v>299</v>
      </c>
      <c r="F203" s="18">
        <v>27.75</v>
      </c>
      <c r="G203" s="18"/>
      <c r="H203" s="18"/>
      <c r="I203" s="18"/>
      <c r="J203" s="18"/>
      <c r="K203" s="18"/>
      <c r="L203" s="18">
        <f ca="1">M203*16</f>
        <v>0</v>
      </c>
      <c r="M203" s="18">
        <f t="shared" ca="1" si="63"/>
        <v>0</v>
      </c>
      <c r="N203" s="16">
        <f t="shared" ca="1" si="59"/>
        <v>0</v>
      </c>
      <c r="O203" s="18">
        <f>F203/4</f>
        <v>6.9375</v>
      </c>
      <c r="P203" s="18">
        <f t="shared" si="64"/>
        <v>1.734375</v>
      </c>
      <c r="Q203" s="18">
        <f t="shared" si="64"/>
        <v>0.43359375</v>
      </c>
      <c r="R203" s="18">
        <f t="shared" si="62"/>
        <v>5.419921875E-2</v>
      </c>
      <c r="S203" s="18">
        <f t="shared" si="54"/>
        <v>2.7099609375E-2</v>
      </c>
      <c r="T203" s="18">
        <f t="shared" si="61"/>
        <v>9.033203125E-3</v>
      </c>
      <c r="U203" s="7"/>
    </row>
    <row r="204" spans="2:21" x14ac:dyDescent="0.3">
      <c r="B204" s="9" t="s">
        <v>90</v>
      </c>
      <c r="C204" s="68" t="s">
        <v>44</v>
      </c>
      <c r="D204" s="27" t="s">
        <v>396</v>
      </c>
      <c r="E204" s="68" t="s">
        <v>384</v>
      </c>
      <c r="F204" s="18">
        <v>23.02</v>
      </c>
      <c r="G204" s="18"/>
      <c r="H204" s="18"/>
      <c r="I204" s="18">
        <f>F204/10</f>
        <v>2.302</v>
      </c>
      <c r="J204" s="18"/>
      <c r="K204" s="18"/>
      <c r="L204" s="18">
        <f>F204/10</f>
        <v>2.302</v>
      </c>
      <c r="M204" s="18">
        <f t="shared" si="63"/>
        <v>0.143875</v>
      </c>
      <c r="N204" s="16">
        <f t="shared" si="59"/>
        <v>5.075045415263056E-3</v>
      </c>
      <c r="O204" s="18">
        <f t="shared" ref="O204:P207" si="65">P204*4</f>
        <v>14.586930693069307</v>
      </c>
      <c r="P204" s="18">
        <f t="shared" si="65"/>
        <v>3.6467326732673269</v>
      </c>
      <c r="Q204" s="18">
        <f>F204/101/0.25</f>
        <v>0.91168316831683172</v>
      </c>
      <c r="R204" s="18">
        <f t="shared" si="62"/>
        <v>0.11396039603960396</v>
      </c>
      <c r="S204" s="18">
        <f t="shared" si="54"/>
        <v>5.6980198019801982E-2</v>
      </c>
      <c r="T204" s="18">
        <f t="shared" si="61"/>
        <v>1.8993399339933995E-2</v>
      </c>
      <c r="U204" s="7" t="s">
        <v>397</v>
      </c>
    </row>
    <row r="205" spans="2:21" x14ac:dyDescent="0.3">
      <c r="B205" s="9" t="s">
        <v>90</v>
      </c>
      <c r="C205" s="68" t="s">
        <v>44</v>
      </c>
      <c r="D205" s="27" t="s">
        <v>398</v>
      </c>
      <c r="E205" s="68" t="s">
        <v>399</v>
      </c>
      <c r="F205" s="18">
        <v>19.79</v>
      </c>
      <c r="G205" s="18"/>
      <c r="H205" s="18"/>
      <c r="I205" s="18"/>
      <c r="J205" s="18"/>
      <c r="K205" s="18"/>
      <c r="L205" s="18">
        <f>F205/10</f>
        <v>1.9789999999999999</v>
      </c>
      <c r="M205" s="18">
        <f t="shared" si="63"/>
        <v>0.12368749999999999</v>
      </c>
      <c r="N205" s="16">
        <f t="shared" si="59"/>
        <v>4.3629517275436958E-3</v>
      </c>
      <c r="O205" s="18">
        <f t="shared" si="65"/>
        <v>12.92408163265306</v>
      </c>
      <c r="P205" s="18">
        <f t="shared" si="65"/>
        <v>3.231020408163265</v>
      </c>
      <c r="Q205" s="18">
        <f>F205/2/49*4</f>
        <v>0.80775510204081624</v>
      </c>
      <c r="R205" s="18">
        <f t="shared" si="62"/>
        <v>0.10096938775510203</v>
      </c>
      <c r="S205" s="18">
        <f t="shared" si="54"/>
        <v>5.0484693877551015E-2</v>
      </c>
      <c r="T205" s="18">
        <f t="shared" si="61"/>
        <v>1.6828231292517006E-2</v>
      </c>
      <c r="U205" s="7" t="s">
        <v>400</v>
      </c>
    </row>
    <row r="206" spans="2:21" x14ac:dyDescent="0.3">
      <c r="B206" s="9" t="s">
        <v>90</v>
      </c>
      <c r="C206" s="68" t="s">
        <v>44</v>
      </c>
      <c r="D206" s="27" t="s">
        <v>401</v>
      </c>
      <c r="E206" s="68" t="s">
        <v>118</v>
      </c>
      <c r="F206" s="18">
        <v>16.87</v>
      </c>
      <c r="G206" s="18"/>
      <c r="H206" s="18"/>
      <c r="I206" s="18"/>
      <c r="J206" s="18"/>
      <c r="K206" s="18"/>
      <c r="L206" s="18">
        <f>F206/25</f>
        <v>0.67480000000000007</v>
      </c>
      <c r="M206" s="18">
        <f t="shared" si="63"/>
        <v>4.2175000000000004E-2</v>
      </c>
      <c r="N206" s="16">
        <f t="shared" si="59"/>
        <v>1.4876805587400131E-3</v>
      </c>
      <c r="O206" s="18">
        <f t="shared" si="65"/>
        <v>4.5749152542372888</v>
      </c>
      <c r="P206" s="18">
        <f t="shared" si="65"/>
        <v>1.1437288135593222</v>
      </c>
      <c r="Q206" s="18">
        <f>F206/236*4</f>
        <v>0.28593220338983055</v>
      </c>
      <c r="R206" s="18">
        <f t="shared" si="62"/>
        <v>3.5741525423728819E-2</v>
      </c>
      <c r="S206" s="18">
        <f t="shared" si="54"/>
        <v>1.787076271186441E-2</v>
      </c>
      <c r="T206" s="18">
        <f t="shared" si="61"/>
        <v>5.9569209039548035E-3</v>
      </c>
      <c r="U206" s="7" t="s">
        <v>402</v>
      </c>
    </row>
    <row r="207" spans="2:21" x14ac:dyDescent="0.3">
      <c r="B207" s="9" t="s">
        <v>90</v>
      </c>
      <c r="C207" s="68" t="s">
        <v>44</v>
      </c>
      <c r="D207" s="27" t="s">
        <v>403</v>
      </c>
      <c r="E207" s="68" t="s">
        <v>118</v>
      </c>
      <c r="F207" s="18">
        <v>22.72</v>
      </c>
      <c r="G207" s="18"/>
      <c r="H207" s="18"/>
      <c r="I207" s="18"/>
      <c r="J207" s="18"/>
      <c r="K207" s="18"/>
      <c r="L207" s="18">
        <f>F207/25</f>
        <v>0.90879999999999994</v>
      </c>
      <c r="M207" s="18">
        <f t="shared" si="63"/>
        <v>5.6799999999999996E-2</v>
      </c>
      <c r="N207" s="16">
        <f t="shared" si="59"/>
        <v>2.0035626730630167E-3</v>
      </c>
      <c r="O207" s="18">
        <f t="shared" si="65"/>
        <v>6.4056387665198233</v>
      </c>
      <c r="P207" s="18">
        <f t="shared" si="65"/>
        <v>1.6014096916299558</v>
      </c>
      <c r="Q207" s="18">
        <f>F207/227*4</f>
        <v>0.40035242290748896</v>
      </c>
      <c r="R207" s="18">
        <f t="shared" si="62"/>
        <v>5.004405286343612E-2</v>
      </c>
      <c r="S207" s="18">
        <f t="shared" si="54"/>
        <v>2.502202643171806E-2</v>
      </c>
      <c r="T207" s="18">
        <f t="shared" si="61"/>
        <v>8.3406754772393527E-3</v>
      </c>
      <c r="U207" s="7" t="s">
        <v>404</v>
      </c>
    </row>
    <row r="208" spans="2:21" x14ac:dyDescent="0.3">
      <c r="B208" s="68" t="s">
        <v>90</v>
      </c>
      <c r="C208" s="68" t="s">
        <v>44</v>
      </c>
      <c r="D208" s="27" t="s">
        <v>405</v>
      </c>
      <c r="E208" s="68" t="s">
        <v>406</v>
      </c>
      <c r="F208" s="16">
        <v>30.65</v>
      </c>
      <c r="G208" s="16"/>
      <c r="H208" s="16"/>
      <c r="I208" s="16"/>
      <c r="J208" s="16"/>
      <c r="K208" s="16"/>
      <c r="L208" s="17">
        <f>M208*16</f>
        <v>4.5407407407407403</v>
      </c>
      <c r="M208" s="17">
        <f>F208/4/27</f>
        <v>0.28379629629629627</v>
      </c>
      <c r="N208" s="16">
        <f t="shared" si="59"/>
        <v>1.0010627922760411E-2</v>
      </c>
      <c r="O208" s="17">
        <f>Q208*16</f>
        <v>0.40866666666666662</v>
      </c>
      <c r="P208" s="18">
        <f>O208/4</f>
        <v>0.10216666666666666</v>
      </c>
      <c r="Q208" s="18">
        <f>M208*0.09</f>
        <v>2.5541666666666664E-2</v>
      </c>
      <c r="R208" s="18">
        <f t="shared" si="62"/>
        <v>3.192708333333333E-3</v>
      </c>
      <c r="S208" s="18">
        <f t="shared" si="54"/>
        <v>1.5963541666666665E-3</v>
      </c>
      <c r="T208" s="18">
        <f t="shared" si="61"/>
        <v>5.3211805555555553E-4</v>
      </c>
      <c r="U208" s="7" t="s">
        <v>407</v>
      </c>
    </row>
    <row r="209" spans="2:21" x14ac:dyDescent="0.3">
      <c r="B209" s="9" t="s">
        <v>90</v>
      </c>
      <c r="C209" s="68" t="s">
        <v>44</v>
      </c>
      <c r="D209" s="27" t="s">
        <v>408</v>
      </c>
      <c r="E209" s="68" t="s">
        <v>409</v>
      </c>
      <c r="F209" s="18">
        <v>51.8</v>
      </c>
      <c r="G209" s="18"/>
      <c r="H209" s="18"/>
      <c r="I209" s="18"/>
      <c r="J209" s="18"/>
      <c r="K209" s="18"/>
      <c r="L209" s="18">
        <f>M209*16</f>
        <v>3.837037037037037</v>
      </c>
      <c r="M209" s="18">
        <f>F209/6/36</f>
        <v>0.23981481481481481</v>
      </c>
      <c r="N209" s="16">
        <f t="shared" si="59"/>
        <v>8.4592255530014579E-3</v>
      </c>
      <c r="O209" s="18">
        <f t="shared" ref="O209:P212" si="66">P209*4</f>
        <v>30.696296296296296</v>
      </c>
      <c r="P209" s="18">
        <f t="shared" si="66"/>
        <v>7.674074074074074</v>
      </c>
      <c r="Q209" s="18">
        <f>F209/6/18*4</f>
        <v>1.9185185185185185</v>
      </c>
      <c r="R209" s="18">
        <f t="shared" si="62"/>
        <v>0.23981481481481481</v>
      </c>
      <c r="S209" s="18">
        <f t="shared" si="54"/>
        <v>0.11990740740740741</v>
      </c>
      <c r="T209" s="18">
        <f t="shared" si="61"/>
        <v>3.9969135802469136E-2</v>
      </c>
      <c r="U209" s="7" t="s">
        <v>410</v>
      </c>
    </row>
    <row r="210" spans="2:21" x14ac:dyDescent="0.3">
      <c r="B210" s="9" t="s">
        <v>90</v>
      </c>
      <c r="C210" s="68" t="s">
        <v>44</v>
      </c>
      <c r="D210" s="27" t="s">
        <v>411</v>
      </c>
      <c r="E210" s="68" t="s">
        <v>118</v>
      </c>
      <c r="F210" s="18">
        <v>15.32</v>
      </c>
      <c r="G210" s="18"/>
      <c r="H210" s="18"/>
      <c r="I210" s="18"/>
      <c r="J210" s="18"/>
      <c r="K210" s="18"/>
      <c r="L210" s="18">
        <f>F210/25</f>
        <v>0.61280000000000001</v>
      </c>
      <c r="M210" s="18">
        <f>L210/16</f>
        <v>3.8300000000000001E-2</v>
      </c>
      <c r="N210" s="16">
        <f t="shared" si="59"/>
        <v>1.3509938446886189E-3</v>
      </c>
      <c r="O210" s="18">
        <f t="shared" si="66"/>
        <v>4.0683817427385893</v>
      </c>
      <c r="P210" s="18">
        <f t="shared" si="66"/>
        <v>1.0170954356846473</v>
      </c>
      <c r="Q210" s="18">
        <f>F210/241*4</f>
        <v>0.25427385892116183</v>
      </c>
      <c r="R210" s="18">
        <f t="shared" si="62"/>
        <v>3.1784232365145229E-2</v>
      </c>
      <c r="S210" s="18">
        <f t="shared" ref="S210:S214" si="67">R210/2</f>
        <v>1.5892116182572615E-2</v>
      </c>
      <c r="T210" s="18">
        <f t="shared" si="61"/>
        <v>5.2973720608575385E-3</v>
      </c>
      <c r="U210" s="7" t="s">
        <v>412</v>
      </c>
    </row>
    <row r="211" spans="2:21" x14ac:dyDescent="0.3">
      <c r="B211" s="9" t="s">
        <v>90</v>
      </c>
      <c r="C211" s="68" t="s">
        <v>44</v>
      </c>
      <c r="D211" s="27" t="s">
        <v>413</v>
      </c>
      <c r="E211" s="68" t="s">
        <v>414</v>
      </c>
      <c r="F211" s="18">
        <v>11.33</v>
      </c>
      <c r="G211" s="18"/>
      <c r="H211" s="18"/>
      <c r="I211" s="18"/>
      <c r="J211" s="18"/>
      <c r="K211" s="18"/>
      <c r="L211" s="18">
        <f>M211*16</f>
        <v>0.29051282051282051</v>
      </c>
      <c r="M211" s="18">
        <f>F211/24/26</f>
        <v>1.8157051282051282E-2</v>
      </c>
      <c r="N211" s="16">
        <f t="shared" si="59"/>
        <v>6.4047165847903073E-4</v>
      </c>
      <c r="O211" s="18">
        <f t="shared" si="66"/>
        <v>2.9536456211812627</v>
      </c>
      <c r="P211" s="18">
        <f t="shared" si="66"/>
        <v>0.73841140529531568</v>
      </c>
      <c r="Q211" s="18">
        <f>R211*8</f>
        <v>0.18460285132382892</v>
      </c>
      <c r="R211" s="18">
        <f>T211*6</f>
        <v>2.3075356415478615E-2</v>
      </c>
      <c r="S211" s="18">
        <f t="shared" si="67"/>
        <v>1.1537678207739308E-2</v>
      </c>
      <c r="T211" s="18">
        <f>F211/24/491*4</f>
        <v>3.8458927359131027E-3</v>
      </c>
      <c r="U211" s="7" t="s">
        <v>415</v>
      </c>
    </row>
    <row r="212" spans="2:21" x14ac:dyDescent="0.3">
      <c r="B212" s="9" t="s">
        <v>90</v>
      </c>
      <c r="C212" s="68" t="s">
        <v>44</v>
      </c>
      <c r="D212" s="27" t="s">
        <v>416</v>
      </c>
      <c r="E212" s="68" t="s">
        <v>417</v>
      </c>
      <c r="F212" s="18">
        <v>24.49</v>
      </c>
      <c r="G212" s="18"/>
      <c r="H212" s="18"/>
      <c r="I212" s="18"/>
      <c r="J212" s="18"/>
      <c r="K212" s="18"/>
      <c r="L212" s="18">
        <f>F212/12/3</f>
        <v>0.68027777777777765</v>
      </c>
      <c r="M212" s="18">
        <f t="shared" ref="M212:M223" si="68">L212/16</f>
        <v>4.2517361111111103E-2</v>
      </c>
      <c r="N212" s="16">
        <f t="shared" si="59"/>
        <v>1.4997570013972417E-3</v>
      </c>
      <c r="O212" s="18">
        <f t="shared" si="66"/>
        <v>5.5334863195057356</v>
      </c>
      <c r="P212" s="18">
        <f t="shared" si="66"/>
        <v>1.3833715798764339</v>
      </c>
      <c r="Q212" s="18">
        <f>R212*8</f>
        <v>0.34584289496910847</v>
      </c>
      <c r="R212" s="18">
        <f>T212*6</f>
        <v>4.3230361871138559E-2</v>
      </c>
      <c r="S212" s="18">
        <f t="shared" si="67"/>
        <v>2.1615180935569279E-2</v>
      </c>
      <c r="T212" s="18">
        <f>F212/12/1133/0.25</f>
        <v>7.2050603118564271E-3</v>
      </c>
      <c r="U212" s="7" t="s">
        <v>418</v>
      </c>
    </row>
    <row r="213" spans="2:21" x14ac:dyDescent="0.3">
      <c r="B213" s="9" t="s">
        <v>90</v>
      </c>
      <c r="C213" s="68" t="s">
        <v>44</v>
      </c>
      <c r="D213" s="27" t="s">
        <v>420</v>
      </c>
      <c r="E213" s="68" t="s">
        <v>421</v>
      </c>
      <c r="F213" s="18">
        <v>38.450000000000003</v>
      </c>
      <c r="G213" s="18"/>
      <c r="H213" s="18"/>
      <c r="I213" s="18"/>
      <c r="J213" s="18"/>
      <c r="K213" s="18"/>
      <c r="L213" s="18">
        <f ca="1">M213*16</f>
        <v>0</v>
      </c>
      <c r="M213" s="18">
        <f t="shared" ca="1" si="68"/>
        <v>0</v>
      </c>
      <c r="N213" s="16">
        <f t="shared" ca="1" si="59"/>
        <v>0</v>
      </c>
      <c r="O213" s="18">
        <f>P213*4</f>
        <v>12.816666666666668</v>
      </c>
      <c r="P213" s="18">
        <f>F213/12</f>
        <v>3.2041666666666671</v>
      </c>
      <c r="Q213" s="18">
        <f>P213/4</f>
        <v>0.80104166666666676</v>
      </c>
      <c r="R213" s="18">
        <f>P213/32</f>
        <v>0.10013020833333335</v>
      </c>
      <c r="S213" s="18">
        <f t="shared" si="67"/>
        <v>5.0065104166666673E-2</v>
      </c>
      <c r="T213" s="18">
        <f t="shared" ref="T213:T235" si="69">S213/3</f>
        <v>1.6688368055555559E-2</v>
      </c>
      <c r="U213" s="7" t="s">
        <v>422</v>
      </c>
    </row>
    <row r="214" spans="2:21" x14ac:dyDescent="0.3">
      <c r="B214" s="9" t="s">
        <v>90</v>
      </c>
      <c r="C214" s="68" t="s">
        <v>44</v>
      </c>
      <c r="D214" s="27" t="s">
        <v>423</v>
      </c>
      <c r="E214" s="68" t="s">
        <v>424</v>
      </c>
      <c r="F214" s="18">
        <v>35.229999999999997</v>
      </c>
      <c r="G214" s="18"/>
      <c r="H214" s="18"/>
      <c r="I214" s="18"/>
      <c r="J214" s="18"/>
      <c r="K214" s="18"/>
      <c r="L214" s="18">
        <f ca="1">M214*16</f>
        <v>0</v>
      </c>
      <c r="M214" s="18">
        <f t="shared" ca="1" si="68"/>
        <v>0</v>
      </c>
      <c r="N214" s="16">
        <f t="shared" ca="1" si="59"/>
        <v>0</v>
      </c>
      <c r="O214" s="18">
        <f>R214*28</f>
        <v>16.440666666666665</v>
      </c>
      <c r="P214" s="18">
        <f>O214/4</f>
        <v>4.1101666666666663</v>
      </c>
      <c r="Q214" s="18">
        <f>P214/4</f>
        <v>1.0275416666666666</v>
      </c>
      <c r="R214" s="18">
        <f>F214/12/5</f>
        <v>0.58716666666666661</v>
      </c>
      <c r="S214" s="18">
        <f t="shared" si="67"/>
        <v>0.29358333333333331</v>
      </c>
      <c r="T214" s="18">
        <f t="shared" si="69"/>
        <v>9.7861111111111107E-2</v>
      </c>
      <c r="U214" s="7"/>
    </row>
    <row r="215" spans="2:21" x14ac:dyDescent="0.3">
      <c r="B215" s="9" t="s">
        <v>90</v>
      </c>
      <c r="C215" s="68" t="s">
        <v>44</v>
      </c>
      <c r="D215" s="27" t="s">
        <v>425</v>
      </c>
      <c r="E215" s="68" t="s">
        <v>282</v>
      </c>
      <c r="F215" s="18">
        <v>49.57</v>
      </c>
      <c r="G215" s="18"/>
      <c r="H215" s="18"/>
      <c r="I215" s="18"/>
      <c r="J215" s="18"/>
      <c r="K215" s="18"/>
      <c r="L215" s="18">
        <f>F215/30</f>
        <v>1.6523333333333334</v>
      </c>
      <c r="M215" s="18">
        <f t="shared" si="68"/>
        <v>0.10327083333333334</v>
      </c>
      <c r="N215" s="16">
        <f t="shared" si="59"/>
        <v>3.6427744169503285E-3</v>
      </c>
      <c r="O215" s="18">
        <f>P215*4</f>
        <v>18.076809116809116</v>
      </c>
      <c r="P215" s="18">
        <f>Q215*4</f>
        <v>4.519202279202279</v>
      </c>
      <c r="Q215" s="18">
        <f>S215*16</f>
        <v>1.1298005698005698</v>
      </c>
      <c r="R215" s="18">
        <f>P215/32</f>
        <v>0.14122507122507122</v>
      </c>
      <c r="S215" s="18">
        <f>F215/6/117</f>
        <v>7.061253561253561E-2</v>
      </c>
      <c r="T215" s="18">
        <f t="shared" si="69"/>
        <v>2.3537511870845202E-2</v>
      </c>
      <c r="U215" s="7" t="s">
        <v>426</v>
      </c>
    </row>
    <row r="216" spans="2:21" x14ac:dyDescent="0.3">
      <c r="B216" s="9" t="s">
        <v>90</v>
      </c>
      <c r="C216" s="68" t="s">
        <v>44</v>
      </c>
      <c r="D216" s="27" t="s">
        <v>427</v>
      </c>
      <c r="E216" s="68" t="s">
        <v>299</v>
      </c>
      <c r="F216" s="18">
        <v>38.71</v>
      </c>
      <c r="G216" s="18"/>
      <c r="H216" s="18"/>
      <c r="I216" s="18"/>
      <c r="J216" s="18"/>
      <c r="K216" s="18"/>
      <c r="L216" s="18">
        <f t="shared" ref="L216:L229" ca="1" si="70">M216*16</f>
        <v>0</v>
      </c>
      <c r="M216" s="18">
        <f t="shared" ca="1" si="68"/>
        <v>0</v>
      </c>
      <c r="N216" s="16">
        <f t="shared" ca="1" si="59"/>
        <v>0</v>
      </c>
      <c r="O216" s="18">
        <f>F216/4</f>
        <v>9.6775000000000002</v>
      </c>
      <c r="P216" s="18">
        <f t="shared" ref="P216:Q219" si="71">O216/4</f>
        <v>2.4193750000000001</v>
      </c>
      <c r="Q216" s="18">
        <f t="shared" si="71"/>
        <v>0.60484375000000001</v>
      </c>
      <c r="R216" s="18">
        <f>P216/32</f>
        <v>7.5605468750000002E-2</v>
      </c>
      <c r="S216" s="18">
        <f t="shared" ref="S216:S229" si="72">R216/2</f>
        <v>3.7802734375000001E-2</v>
      </c>
      <c r="T216" s="18">
        <f t="shared" si="69"/>
        <v>1.2600911458333334E-2</v>
      </c>
      <c r="U216" s="7"/>
    </row>
    <row r="217" spans="2:21" x14ac:dyDescent="0.3">
      <c r="B217" s="9" t="s">
        <v>90</v>
      </c>
      <c r="C217" s="68" t="s">
        <v>44</v>
      </c>
      <c r="D217" s="27" t="s">
        <v>428</v>
      </c>
      <c r="E217" s="68" t="s">
        <v>424</v>
      </c>
      <c r="F217" s="18">
        <v>27.05</v>
      </c>
      <c r="G217" s="18"/>
      <c r="H217" s="18"/>
      <c r="I217" s="18"/>
      <c r="J217" s="18"/>
      <c r="K217" s="18"/>
      <c r="L217" s="18">
        <f t="shared" ca="1" si="70"/>
        <v>0</v>
      </c>
      <c r="M217" s="18">
        <f t="shared" ca="1" si="68"/>
        <v>0</v>
      </c>
      <c r="N217" s="16">
        <f t="shared" ca="1" si="59"/>
        <v>0</v>
      </c>
      <c r="O217" s="18">
        <f>R217*128</f>
        <v>57.706666666666671</v>
      </c>
      <c r="P217" s="18">
        <f t="shared" si="71"/>
        <v>14.426666666666668</v>
      </c>
      <c r="Q217" s="18">
        <f t="shared" si="71"/>
        <v>3.6066666666666669</v>
      </c>
      <c r="R217" s="18">
        <f>F217/12/5</f>
        <v>0.45083333333333336</v>
      </c>
      <c r="S217" s="18">
        <f t="shared" si="72"/>
        <v>0.22541666666666668</v>
      </c>
      <c r="T217" s="18">
        <f t="shared" si="69"/>
        <v>7.5138888888888894E-2</v>
      </c>
      <c r="U217" s="7"/>
    </row>
    <row r="218" spans="2:21" x14ac:dyDescent="0.3">
      <c r="B218" s="9" t="s">
        <v>90</v>
      </c>
      <c r="C218" s="68" t="s">
        <v>44</v>
      </c>
      <c r="D218" s="27" t="s">
        <v>429</v>
      </c>
      <c r="E218" s="68" t="s">
        <v>299</v>
      </c>
      <c r="F218" s="18">
        <v>51.9</v>
      </c>
      <c r="G218" s="18"/>
      <c r="H218" s="18"/>
      <c r="I218" s="18"/>
      <c r="J218" s="18"/>
      <c r="K218" s="18"/>
      <c r="L218" s="18">
        <f t="shared" ca="1" si="70"/>
        <v>0</v>
      </c>
      <c r="M218" s="18">
        <f t="shared" ca="1" si="68"/>
        <v>0</v>
      </c>
      <c r="N218" s="16">
        <f t="shared" ca="1" si="59"/>
        <v>0</v>
      </c>
      <c r="O218" s="18">
        <f>F218/4</f>
        <v>12.975</v>
      </c>
      <c r="P218" s="18">
        <f t="shared" si="71"/>
        <v>3.2437499999999999</v>
      </c>
      <c r="Q218" s="18">
        <f t="shared" si="71"/>
        <v>0.81093749999999998</v>
      </c>
      <c r="R218" s="18">
        <f>P218/32</f>
        <v>0.1013671875</v>
      </c>
      <c r="S218" s="18">
        <f t="shared" si="72"/>
        <v>5.0683593749999999E-2</v>
      </c>
      <c r="T218" s="18">
        <f t="shared" si="69"/>
        <v>1.6894531250000001E-2</v>
      </c>
      <c r="U218" s="7"/>
    </row>
    <row r="219" spans="2:21" x14ac:dyDescent="0.3">
      <c r="B219" s="9" t="s">
        <v>90</v>
      </c>
      <c r="C219" s="68" t="s">
        <v>44</v>
      </c>
      <c r="D219" s="27" t="s">
        <v>429</v>
      </c>
      <c r="E219" s="68" t="s">
        <v>316</v>
      </c>
      <c r="F219" s="18">
        <v>12.98</v>
      </c>
      <c r="G219" s="18"/>
      <c r="H219" s="18"/>
      <c r="I219" s="18"/>
      <c r="J219" s="18"/>
      <c r="K219" s="18"/>
      <c r="L219" s="18">
        <f t="shared" ca="1" si="70"/>
        <v>0</v>
      </c>
      <c r="M219" s="18">
        <f t="shared" ca="1" si="68"/>
        <v>0</v>
      </c>
      <c r="N219" s="16">
        <f t="shared" ca="1" si="59"/>
        <v>0</v>
      </c>
      <c r="O219" s="18">
        <f>F219</f>
        <v>12.98</v>
      </c>
      <c r="P219" s="18">
        <f t="shared" si="71"/>
        <v>3.2450000000000001</v>
      </c>
      <c r="Q219" s="18">
        <f t="shared" si="71"/>
        <v>0.81125000000000003</v>
      </c>
      <c r="R219" s="18">
        <f>P219/32</f>
        <v>0.10140625</v>
      </c>
      <c r="S219" s="18">
        <f t="shared" si="72"/>
        <v>5.0703125000000002E-2</v>
      </c>
      <c r="T219" s="18">
        <f t="shared" si="69"/>
        <v>1.6901041666666668E-2</v>
      </c>
      <c r="U219" s="7"/>
    </row>
    <row r="220" spans="2:21" x14ac:dyDescent="0.3">
      <c r="B220" s="9" t="s">
        <v>90</v>
      </c>
      <c r="C220" s="68" t="s">
        <v>44</v>
      </c>
      <c r="D220" s="27" t="s">
        <v>430</v>
      </c>
      <c r="E220" s="68" t="s">
        <v>431</v>
      </c>
      <c r="F220" s="18">
        <v>20.25</v>
      </c>
      <c r="G220" s="18"/>
      <c r="H220" s="18"/>
      <c r="I220" s="18"/>
      <c r="J220" s="18"/>
      <c r="K220" s="18"/>
      <c r="L220" s="18">
        <f t="shared" ca="1" si="70"/>
        <v>0</v>
      </c>
      <c r="M220" s="18">
        <f t="shared" ca="1" si="68"/>
        <v>0</v>
      </c>
      <c r="N220" s="16">
        <f t="shared" ca="1" si="59"/>
        <v>0</v>
      </c>
      <c r="O220" s="18">
        <f>P220*4</f>
        <v>72</v>
      </c>
      <c r="P220" s="18">
        <f>R220*128</f>
        <v>18</v>
      </c>
      <c r="Q220" s="18">
        <f t="shared" ref="Q220:Q235" si="73">P220/4</f>
        <v>4.5</v>
      </c>
      <c r="R220" s="18">
        <f>F220/24/6</f>
        <v>0.140625</v>
      </c>
      <c r="S220" s="18">
        <f t="shared" si="72"/>
        <v>7.03125E-2</v>
      </c>
      <c r="T220" s="18">
        <f t="shared" si="69"/>
        <v>2.34375E-2</v>
      </c>
      <c r="U220" s="7"/>
    </row>
    <row r="221" spans="2:21" x14ac:dyDescent="0.3">
      <c r="B221" s="9" t="s">
        <v>90</v>
      </c>
      <c r="C221" s="68" t="s">
        <v>44</v>
      </c>
      <c r="D221" s="27" t="s">
        <v>432</v>
      </c>
      <c r="E221" s="68" t="s">
        <v>433</v>
      </c>
      <c r="F221" s="18">
        <v>20.58</v>
      </c>
      <c r="G221" s="18"/>
      <c r="H221" s="18"/>
      <c r="I221" s="18"/>
      <c r="J221" s="18"/>
      <c r="K221" s="18"/>
      <c r="L221" s="18">
        <f t="shared" ca="1" si="70"/>
        <v>0</v>
      </c>
      <c r="M221" s="18">
        <f t="shared" ca="1" si="68"/>
        <v>0</v>
      </c>
      <c r="N221" s="16">
        <f t="shared" ca="1" si="59"/>
        <v>0</v>
      </c>
      <c r="O221" s="18">
        <f>R221*128</f>
        <v>21.951999999999998</v>
      </c>
      <c r="P221" s="18">
        <f>O221/4</f>
        <v>5.4879999999999995</v>
      </c>
      <c r="Q221" s="18">
        <f t="shared" si="73"/>
        <v>1.3719999999999999</v>
      </c>
      <c r="R221" s="18">
        <f>F221/24/5</f>
        <v>0.17149999999999999</v>
      </c>
      <c r="S221" s="18">
        <f t="shared" si="72"/>
        <v>8.5749999999999993E-2</v>
      </c>
      <c r="T221" s="18">
        <f t="shared" si="69"/>
        <v>2.8583333333333332E-2</v>
      </c>
      <c r="U221" s="7"/>
    </row>
    <row r="222" spans="2:21" x14ac:dyDescent="0.3">
      <c r="B222" s="9" t="s">
        <v>90</v>
      </c>
      <c r="C222" s="68" t="s">
        <v>44</v>
      </c>
      <c r="D222" s="27" t="s">
        <v>1120</v>
      </c>
      <c r="E222" s="68" t="s">
        <v>335</v>
      </c>
      <c r="F222" s="18">
        <v>45.21</v>
      </c>
      <c r="G222" s="18"/>
      <c r="H222" s="18"/>
      <c r="I222" s="18"/>
      <c r="J222" s="18"/>
      <c r="K222" s="18"/>
      <c r="L222" s="18">
        <f t="shared" ca="1" si="70"/>
        <v>0</v>
      </c>
      <c r="M222" s="18">
        <f t="shared" ca="1" si="68"/>
        <v>0</v>
      </c>
      <c r="N222" s="16">
        <f t="shared" ca="1" si="59"/>
        <v>0</v>
      </c>
      <c r="O222" s="18">
        <f>F222/3</f>
        <v>15.07</v>
      </c>
      <c r="P222" s="18">
        <f>O222/4</f>
        <v>3.7675000000000001</v>
      </c>
      <c r="Q222" s="18">
        <f t="shared" si="73"/>
        <v>0.94187500000000002</v>
      </c>
      <c r="R222" s="18">
        <f>P222/32</f>
        <v>0.117734375</v>
      </c>
      <c r="S222" s="18">
        <f t="shared" si="72"/>
        <v>5.8867187500000001E-2</v>
      </c>
      <c r="T222" s="18">
        <f t="shared" si="69"/>
        <v>1.9622395833333334E-2</v>
      </c>
      <c r="U222" s="7" t="s">
        <v>419</v>
      </c>
    </row>
    <row r="223" spans="2:21" x14ac:dyDescent="0.3">
      <c r="B223" s="9" t="s">
        <v>90</v>
      </c>
      <c r="C223" s="68" t="s">
        <v>44</v>
      </c>
      <c r="D223" s="27" t="s">
        <v>434</v>
      </c>
      <c r="E223" s="68" t="s">
        <v>316</v>
      </c>
      <c r="F223" s="18">
        <v>10.36</v>
      </c>
      <c r="G223" s="18"/>
      <c r="H223" s="18"/>
      <c r="I223" s="18"/>
      <c r="J223" s="18"/>
      <c r="K223" s="18"/>
      <c r="L223" s="18">
        <f t="shared" ca="1" si="70"/>
        <v>0</v>
      </c>
      <c r="M223" s="18">
        <f t="shared" ca="1" si="68"/>
        <v>0</v>
      </c>
      <c r="N223" s="16">
        <f t="shared" ca="1" si="59"/>
        <v>0</v>
      </c>
      <c r="O223" s="18">
        <f>F223</f>
        <v>10.36</v>
      </c>
      <c r="P223" s="18">
        <f>O223/4</f>
        <v>2.59</v>
      </c>
      <c r="Q223" s="18">
        <f t="shared" si="73"/>
        <v>0.64749999999999996</v>
      </c>
      <c r="R223" s="18">
        <f>P223/32</f>
        <v>8.0937499999999996E-2</v>
      </c>
      <c r="S223" s="18">
        <f t="shared" si="72"/>
        <v>4.0468749999999998E-2</v>
      </c>
      <c r="T223" s="18">
        <f t="shared" si="69"/>
        <v>1.3489583333333333E-2</v>
      </c>
      <c r="U223" s="7"/>
    </row>
    <row r="224" spans="2:21" x14ac:dyDescent="0.3">
      <c r="B224" s="68" t="s">
        <v>90</v>
      </c>
      <c r="C224" s="68" t="s">
        <v>44</v>
      </c>
      <c r="D224" s="27" t="s">
        <v>1121</v>
      </c>
      <c r="E224" s="68" t="s">
        <v>1122</v>
      </c>
      <c r="F224" s="16">
        <v>34.96</v>
      </c>
      <c r="G224" s="16"/>
      <c r="H224" s="16"/>
      <c r="I224" s="16"/>
      <c r="J224" s="16">
        <f>F224/12</f>
        <v>2.9133333333333336</v>
      </c>
      <c r="K224" s="16"/>
      <c r="L224" s="17">
        <f t="shared" si="70"/>
        <v>2.7419607843137257</v>
      </c>
      <c r="M224" s="17">
        <f>F224/12/17</f>
        <v>0.17137254901960786</v>
      </c>
      <c r="N224" s="16">
        <f t="shared" si="59"/>
        <v>6.0449937042843039E-3</v>
      </c>
      <c r="O224" s="17">
        <f>R224*128</f>
        <v>21.935686274509806</v>
      </c>
      <c r="P224" s="18">
        <f>O224/4</f>
        <v>5.4839215686274514</v>
      </c>
      <c r="Q224" s="18">
        <f t="shared" si="73"/>
        <v>1.3709803921568628</v>
      </c>
      <c r="R224" s="18">
        <f>M224</f>
        <v>0.17137254901960786</v>
      </c>
      <c r="S224" s="18">
        <f t="shared" si="72"/>
        <v>8.5686274509803928E-2</v>
      </c>
      <c r="T224" s="18">
        <f t="shared" si="69"/>
        <v>2.8562091503267977E-2</v>
      </c>
      <c r="U224" s="7" t="s">
        <v>1123</v>
      </c>
    </row>
    <row r="225" spans="2:21" x14ac:dyDescent="0.3">
      <c r="B225" s="9" t="s">
        <v>90</v>
      </c>
      <c r="C225" s="68" t="s">
        <v>44</v>
      </c>
      <c r="D225" s="27" t="s">
        <v>435</v>
      </c>
      <c r="E225" s="68" t="s">
        <v>433</v>
      </c>
      <c r="F225" s="18">
        <v>50.31</v>
      </c>
      <c r="G225" s="18"/>
      <c r="H225" s="18"/>
      <c r="I225" s="18"/>
      <c r="J225" s="18"/>
      <c r="K225" s="18"/>
      <c r="L225" s="18">
        <f t="shared" ca="1" si="70"/>
        <v>0</v>
      </c>
      <c r="M225" s="18">
        <f t="shared" ref="M225:M230" ca="1" si="74">L225/16</f>
        <v>0</v>
      </c>
      <c r="N225" s="16">
        <f t="shared" ca="1" si="59"/>
        <v>0</v>
      </c>
      <c r="O225" s="18">
        <f>R225*128</f>
        <v>53.664000000000001</v>
      </c>
      <c r="P225" s="18">
        <f>O225/4</f>
        <v>13.416</v>
      </c>
      <c r="Q225" s="18">
        <f t="shared" si="73"/>
        <v>3.3540000000000001</v>
      </c>
      <c r="R225" s="18">
        <f>F225/24/5</f>
        <v>0.41925000000000001</v>
      </c>
      <c r="S225" s="18">
        <f t="shared" si="72"/>
        <v>0.20962500000000001</v>
      </c>
      <c r="T225" s="18">
        <f t="shared" si="69"/>
        <v>6.9875000000000007E-2</v>
      </c>
      <c r="U225" s="7"/>
    </row>
    <row r="226" spans="2:21" x14ac:dyDescent="0.3">
      <c r="B226" s="9" t="s">
        <v>90</v>
      </c>
      <c r="C226" s="68" t="s">
        <v>44</v>
      </c>
      <c r="D226" s="27" t="s">
        <v>436</v>
      </c>
      <c r="E226" s="68" t="s">
        <v>437</v>
      </c>
      <c r="F226" s="18">
        <v>61.58</v>
      </c>
      <c r="G226" s="18"/>
      <c r="H226" s="18"/>
      <c r="I226" s="18"/>
      <c r="J226" s="18"/>
      <c r="K226" s="18"/>
      <c r="L226" s="18">
        <f t="shared" ca="1" si="70"/>
        <v>0</v>
      </c>
      <c r="M226" s="18">
        <f t="shared" ca="1" si="74"/>
        <v>0</v>
      </c>
      <c r="N226" s="16">
        <f t="shared" ca="1" si="59"/>
        <v>0</v>
      </c>
      <c r="O226" s="18">
        <f>P226*4</f>
        <v>175.16088888888891</v>
      </c>
      <c r="P226" s="18">
        <f>R226*128</f>
        <v>43.790222222222226</v>
      </c>
      <c r="Q226" s="18">
        <f t="shared" si="73"/>
        <v>10.947555555555557</v>
      </c>
      <c r="R226" s="18">
        <f>F226/12/15</f>
        <v>0.34211111111111114</v>
      </c>
      <c r="S226" s="18">
        <f t="shared" si="72"/>
        <v>0.17105555555555557</v>
      </c>
      <c r="T226" s="18">
        <f t="shared" si="69"/>
        <v>5.7018518518518524E-2</v>
      </c>
      <c r="U226" s="7"/>
    </row>
    <row r="227" spans="2:21" x14ac:dyDescent="0.3">
      <c r="B227" s="9" t="s">
        <v>90</v>
      </c>
      <c r="C227" s="68" t="s">
        <v>44</v>
      </c>
      <c r="D227" s="27" t="s">
        <v>438</v>
      </c>
      <c r="E227" s="68" t="s">
        <v>424</v>
      </c>
      <c r="F227" s="18">
        <v>35.229999999999997</v>
      </c>
      <c r="G227" s="18"/>
      <c r="H227" s="18"/>
      <c r="I227" s="18"/>
      <c r="J227" s="18">
        <f>F227/12</f>
        <v>2.9358333333333331</v>
      </c>
      <c r="K227" s="18"/>
      <c r="L227" s="18">
        <f t="shared" ca="1" si="70"/>
        <v>0</v>
      </c>
      <c r="M227" s="18">
        <f t="shared" ca="1" si="74"/>
        <v>0</v>
      </c>
      <c r="N227" s="16">
        <f t="shared" ca="1" si="59"/>
        <v>0</v>
      </c>
      <c r="O227" s="18">
        <f>R227*128</f>
        <v>75.157333333333327</v>
      </c>
      <c r="P227" s="18">
        <f t="shared" ref="P227:P232" si="75">O227/4</f>
        <v>18.789333333333332</v>
      </c>
      <c r="Q227" s="18">
        <f t="shared" si="73"/>
        <v>4.6973333333333329</v>
      </c>
      <c r="R227" s="18">
        <f>F227/12/5</f>
        <v>0.58716666666666661</v>
      </c>
      <c r="S227" s="18">
        <f t="shared" si="72"/>
        <v>0.29358333333333331</v>
      </c>
      <c r="T227" s="18">
        <f t="shared" si="69"/>
        <v>9.7861111111111107E-2</v>
      </c>
      <c r="U227" s="7"/>
    </row>
    <row r="228" spans="2:21" x14ac:dyDescent="0.3">
      <c r="B228" s="9" t="s">
        <v>90</v>
      </c>
      <c r="C228" s="68" t="s">
        <v>44</v>
      </c>
      <c r="D228" s="27" t="s">
        <v>439</v>
      </c>
      <c r="E228" s="68" t="s">
        <v>316</v>
      </c>
      <c r="F228" s="18">
        <v>7.08</v>
      </c>
      <c r="G228" s="18"/>
      <c r="H228" s="18"/>
      <c r="I228" s="18"/>
      <c r="J228" s="18"/>
      <c r="K228" s="18"/>
      <c r="L228" s="18">
        <f t="shared" ca="1" si="70"/>
        <v>0</v>
      </c>
      <c r="M228" s="18">
        <f t="shared" ca="1" si="74"/>
        <v>0</v>
      </c>
      <c r="N228" s="16">
        <f t="shared" ca="1" si="59"/>
        <v>0</v>
      </c>
      <c r="O228" s="18">
        <f>F228</f>
        <v>7.08</v>
      </c>
      <c r="P228" s="18">
        <f t="shared" si="75"/>
        <v>1.77</v>
      </c>
      <c r="Q228" s="18">
        <f t="shared" si="73"/>
        <v>0.4425</v>
      </c>
      <c r="R228" s="18">
        <f t="shared" ref="R228:R235" si="76">P228/32</f>
        <v>5.5312500000000001E-2</v>
      </c>
      <c r="S228" s="18">
        <f t="shared" si="72"/>
        <v>2.765625E-2</v>
      </c>
      <c r="T228" s="18">
        <f t="shared" si="69"/>
        <v>9.2187499999999995E-3</v>
      </c>
      <c r="U228" s="7"/>
    </row>
    <row r="229" spans="2:21" x14ac:dyDescent="0.3">
      <c r="B229" s="9" t="s">
        <v>90</v>
      </c>
      <c r="C229" s="68" t="s">
        <v>44</v>
      </c>
      <c r="D229" s="27" t="s">
        <v>440</v>
      </c>
      <c r="E229" s="68" t="s">
        <v>441</v>
      </c>
      <c r="F229" s="18">
        <v>17.61</v>
      </c>
      <c r="G229" s="18"/>
      <c r="H229" s="18"/>
      <c r="I229" s="18"/>
      <c r="J229" s="18"/>
      <c r="K229" s="18"/>
      <c r="L229" s="18">
        <f t="shared" ca="1" si="70"/>
        <v>0</v>
      </c>
      <c r="M229" s="18">
        <f t="shared" ca="1" si="74"/>
        <v>0</v>
      </c>
      <c r="N229" s="16">
        <f t="shared" ca="1" si="59"/>
        <v>0</v>
      </c>
      <c r="O229" s="18">
        <f>F229/2</f>
        <v>8.8049999999999997</v>
      </c>
      <c r="P229" s="18">
        <f t="shared" si="75"/>
        <v>2.2012499999999999</v>
      </c>
      <c r="Q229" s="18">
        <f t="shared" si="73"/>
        <v>0.55031249999999998</v>
      </c>
      <c r="R229" s="18">
        <f t="shared" si="76"/>
        <v>6.8789062499999998E-2</v>
      </c>
      <c r="S229" s="18">
        <f t="shared" si="72"/>
        <v>3.4394531249999999E-2</v>
      </c>
      <c r="T229" s="18">
        <f t="shared" si="69"/>
        <v>1.146484375E-2</v>
      </c>
      <c r="U229" s="7"/>
    </row>
    <row r="230" spans="2:21" x14ac:dyDescent="0.3">
      <c r="B230" s="68" t="s">
        <v>90</v>
      </c>
      <c r="C230" s="68" t="s">
        <v>44</v>
      </c>
      <c r="D230" s="27" t="s">
        <v>442</v>
      </c>
      <c r="E230" s="68" t="s">
        <v>161</v>
      </c>
      <c r="F230" s="16">
        <v>13.05</v>
      </c>
      <c r="G230" s="16"/>
      <c r="H230" s="16"/>
      <c r="I230" s="16"/>
      <c r="J230" s="16"/>
      <c r="K230" s="16"/>
      <c r="L230" s="17">
        <f>F230</f>
        <v>13.05</v>
      </c>
      <c r="M230" s="17">
        <f t="shared" si="74"/>
        <v>0.81562500000000004</v>
      </c>
      <c r="N230" s="16">
        <f t="shared" si="59"/>
        <v>2.8770348683398297E-2</v>
      </c>
      <c r="O230" s="17">
        <f>S230*256</f>
        <v>46.400000000000006</v>
      </c>
      <c r="P230" s="18">
        <f t="shared" si="75"/>
        <v>11.600000000000001</v>
      </c>
      <c r="Q230" s="18">
        <f t="shared" si="73"/>
        <v>2.9000000000000004</v>
      </c>
      <c r="R230" s="18">
        <f t="shared" si="76"/>
        <v>0.36250000000000004</v>
      </c>
      <c r="S230" s="18">
        <f>M230/4.5</f>
        <v>0.18125000000000002</v>
      </c>
      <c r="T230" s="18">
        <f t="shared" si="69"/>
        <v>6.0416666666666674E-2</v>
      </c>
      <c r="U230" s="7" t="s">
        <v>443</v>
      </c>
    </row>
    <row r="231" spans="2:21" x14ac:dyDescent="0.3">
      <c r="B231" s="9" t="s">
        <v>90</v>
      </c>
      <c r="C231" s="68" t="s">
        <v>44</v>
      </c>
      <c r="D231" s="27" t="s">
        <v>444</v>
      </c>
      <c r="E231" s="68" t="s">
        <v>445</v>
      </c>
      <c r="F231" s="18">
        <v>11.07</v>
      </c>
      <c r="G231" s="18"/>
      <c r="H231" s="18"/>
      <c r="I231" s="18"/>
      <c r="J231" s="18"/>
      <c r="K231" s="18"/>
      <c r="L231" s="18">
        <f>M231*16</f>
        <v>8.0509090909090908</v>
      </c>
      <c r="M231" s="18">
        <f>F231/22</f>
        <v>0.50318181818181817</v>
      </c>
      <c r="N231" s="16">
        <f t="shared" si="59"/>
        <v>1.7749230786497757E-2</v>
      </c>
      <c r="O231" s="18">
        <f t="shared" ref="O231:O236" ca="1" si="77">P231*4</f>
        <v>0</v>
      </c>
      <c r="P231" s="18">
        <f t="shared" ca="1" si="75"/>
        <v>0</v>
      </c>
      <c r="Q231" s="18">
        <f t="shared" ca="1" si="73"/>
        <v>0</v>
      </c>
      <c r="R231" s="18">
        <f t="shared" ca="1" si="76"/>
        <v>0</v>
      </c>
      <c r="S231" s="18">
        <f>M231/13.5</f>
        <v>3.727272727272727E-2</v>
      </c>
      <c r="T231" s="18">
        <f t="shared" si="69"/>
        <v>1.2424242424242423E-2</v>
      </c>
      <c r="U231" s="7" t="s">
        <v>1169</v>
      </c>
    </row>
    <row r="232" spans="2:21" x14ac:dyDescent="0.3">
      <c r="B232" s="9" t="s">
        <v>90</v>
      </c>
      <c r="C232" s="68" t="s">
        <v>44</v>
      </c>
      <c r="D232" s="27" t="s">
        <v>446</v>
      </c>
      <c r="E232" s="68" t="s">
        <v>447</v>
      </c>
      <c r="F232" s="18">
        <v>15.53</v>
      </c>
      <c r="G232" s="18"/>
      <c r="H232" s="18"/>
      <c r="I232" s="18"/>
      <c r="J232" s="18">
        <f>M232/36</f>
        <v>5.392361111111111E-2</v>
      </c>
      <c r="K232" s="18"/>
      <c r="L232" s="18">
        <f>M232*16</f>
        <v>31.06</v>
      </c>
      <c r="M232" s="18">
        <f>F232/8</f>
        <v>1.9412499999999999</v>
      </c>
      <c r="N232" s="16">
        <f t="shared" si="59"/>
        <v>6.8475634490908127E-2</v>
      </c>
      <c r="O232" s="18">
        <f t="shared" ca="1" si="77"/>
        <v>0</v>
      </c>
      <c r="P232" s="18">
        <f t="shared" ca="1" si="75"/>
        <v>0</v>
      </c>
      <c r="Q232" s="18">
        <f t="shared" ca="1" si="73"/>
        <v>0</v>
      </c>
      <c r="R232" s="18">
        <f t="shared" ca="1" si="76"/>
        <v>0</v>
      </c>
      <c r="S232" s="18">
        <f ca="1">R232/2</f>
        <v>0</v>
      </c>
      <c r="T232" s="18">
        <f t="shared" ca="1" si="69"/>
        <v>0</v>
      </c>
      <c r="U232" s="7" t="s">
        <v>448</v>
      </c>
    </row>
    <row r="233" spans="2:21" x14ac:dyDescent="0.3">
      <c r="B233" s="9" t="s">
        <v>90</v>
      </c>
      <c r="C233" s="68" t="s">
        <v>44</v>
      </c>
      <c r="D233" s="27" t="s">
        <v>449</v>
      </c>
      <c r="E233" s="68" t="s">
        <v>450</v>
      </c>
      <c r="F233" s="18">
        <v>10.68</v>
      </c>
      <c r="G233" s="18"/>
      <c r="H233" s="18"/>
      <c r="I233" s="18"/>
      <c r="J233" s="18"/>
      <c r="K233" s="18"/>
      <c r="L233" s="18">
        <f>F233</f>
        <v>10.68</v>
      </c>
      <c r="M233" s="18">
        <f>L233/16</f>
        <v>0.66749999999999998</v>
      </c>
      <c r="N233" s="16">
        <f t="shared" si="59"/>
        <v>2.3545388807562743E-2</v>
      </c>
      <c r="O233" s="18">
        <f t="shared" si="77"/>
        <v>43.815384615384616</v>
      </c>
      <c r="P233" s="18">
        <f>S233*64</f>
        <v>10.953846153846154</v>
      </c>
      <c r="Q233" s="18">
        <f t="shared" si="73"/>
        <v>2.7384615384615385</v>
      </c>
      <c r="R233" s="18">
        <f t="shared" si="76"/>
        <v>0.34230769230769231</v>
      </c>
      <c r="S233" s="18">
        <f>M233/3.9</f>
        <v>0.17115384615384616</v>
      </c>
      <c r="T233" s="18">
        <f t="shared" si="69"/>
        <v>5.705128205128205E-2</v>
      </c>
      <c r="U233" s="7" t="s">
        <v>451</v>
      </c>
    </row>
    <row r="234" spans="2:21" x14ac:dyDescent="0.3">
      <c r="B234" s="68" t="s">
        <v>90</v>
      </c>
      <c r="C234" s="68" t="s">
        <v>44</v>
      </c>
      <c r="D234" s="27" t="s">
        <v>452</v>
      </c>
      <c r="E234" s="68" t="s">
        <v>453</v>
      </c>
      <c r="F234" s="16">
        <v>6.83</v>
      </c>
      <c r="G234" s="16"/>
      <c r="H234" s="16"/>
      <c r="I234" s="16"/>
      <c r="J234" s="16"/>
      <c r="K234" s="16"/>
      <c r="L234" s="17">
        <f>M234*16</f>
        <v>3.6426666666666665</v>
      </c>
      <c r="M234" s="17">
        <f>F234/30</f>
        <v>0.22766666666666666</v>
      </c>
      <c r="N234" s="16">
        <f t="shared" si="59"/>
        <v>8.0307118879227729E-3</v>
      </c>
      <c r="O234" s="17">
        <f t="shared" si="77"/>
        <v>30.675087719298247</v>
      </c>
      <c r="P234" s="18">
        <f>S234*64</f>
        <v>7.6687719298245618</v>
      </c>
      <c r="Q234" s="18">
        <f t="shared" si="73"/>
        <v>1.9171929824561404</v>
      </c>
      <c r="R234" s="18">
        <f t="shared" si="76"/>
        <v>0.23964912280701756</v>
      </c>
      <c r="S234" s="18">
        <f>M234/1.9</f>
        <v>0.11982456140350878</v>
      </c>
      <c r="T234" s="18">
        <f t="shared" si="69"/>
        <v>3.9941520467836257E-2</v>
      </c>
      <c r="U234" s="7" t="s">
        <v>454</v>
      </c>
    </row>
    <row r="235" spans="2:21" x14ac:dyDescent="0.3">
      <c r="B235" s="68" t="s">
        <v>90</v>
      </c>
      <c r="C235" s="68" t="s">
        <v>44</v>
      </c>
      <c r="D235" s="27" t="s">
        <v>455</v>
      </c>
      <c r="E235" s="68" t="s">
        <v>161</v>
      </c>
      <c r="F235" s="16">
        <v>8.4</v>
      </c>
      <c r="G235" s="16"/>
      <c r="H235" s="16"/>
      <c r="I235" s="16"/>
      <c r="J235" s="16"/>
      <c r="K235" s="16"/>
      <c r="L235" s="17">
        <f>F235</f>
        <v>8.4</v>
      </c>
      <c r="M235" s="17">
        <f>L235/16</f>
        <v>0.52500000000000002</v>
      </c>
      <c r="N235" s="16">
        <f t="shared" si="59"/>
        <v>1.8518845129543732E-2</v>
      </c>
      <c r="O235" s="17">
        <f t="shared" si="77"/>
        <v>32</v>
      </c>
      <c r="P235" s="18">
        <f>S235*64</f>
        <v>8</v>
      </c>
      <c r="Q235" s="18">
        <f t="shared" si="73"/>
        <v>2</v>
      </c>
      <c r="R235" s="18">
        <f t="shared" si="76"/>
        <v>0.25</v>
      </c>
      <c r="S235" s="18">
        <f>M235/4.2</f>
        <v>0.125</v>
      </c>
      <c r="T235" s="18">
        <f t="shared" si="69"/>
        <v>4.1666666666666664E-2</v>
      </c>
      <c r="U235" s="7" t="s">
        <v>456</v>
      </c>
    </row>
    <row r="236" spans="2:21" x14ac:dyDescent="0.3">
      <c r="B236" s="9" t="s">
        <v>90</v>
      </c>
      <c r="C236" s="68" t="s">
        <v>44</v>
      </c>
      <c r="D236" s="27" t="s">
        <v>457</v>
      </c>
      <c r="E236" s="68" t="s">
        <v>458</v>
      </c>
      <c r="F236" s="18">
        <v>42.24</v>
      </c>
      <c r="G236" s="18"/>
      <c r="H236" s="18"/>
      <c r="I236" s="18"/>
      <c r="J236" s="18"/>
      <c r="K236" s="18"/>
      <c r="L236" s="18">
        <f>F236/5.5</f>
        <v>7.6800000000000006</v>
      </c>
      <c r="M236" s="18">
        <f>L236/16</f>
        <v>0.48000000000000004</v>
      </c>
      <c r="N236" s="16">
        <f t="shared" si="59"/>
        <v>1.6931515547011413E-2</v>
      </c>
      <c r="O236" s="18">
        <f t="shared" si="77"/>
        <v>26.536049079754605</v>
      </c>
      <c r="P236" s="18">
        <f>Q236*4</f>
        <v>6.6340122699386512</v>
      </c>
      <c r="Q236" s="18">
        <f>R236*8</f>
        <v>1.6585030674846628</v>
      </c>
      <c r="R236" s="18">
        <f>T236*6</f>
        <v>0.20731288343558285</v>
      </c>
      <c r="S236" s="18">
        <f>R236/2</f>
        <v>0.10365644171779143</v>
      </c>
      <c r="T236" s="18">
        <f>F236/4890*4</f>
        <v>3.4552147239263808E-2</v>
      </c>
      <c r="U236" s="7" t="s">
        <v>459</v>
      </c>
    </row>
    <row r="237" spans="2:21" x14ac:dyDescent="0.3">
      <c r="B237" s="9" t="s">
        <v>90</v>
      </c>
      <c r="C237" s="68" t="s">
        <v>44</v>
      </c>
      <c r="D237" s="27" t="s">
        <v>460</v>
      </c>
      <c r="E237" s="68" t="s">
        <v>328</v>
      </c>
      <c r="F237" s="18">
        <v>38.06</v>
      </c>
      <c r="G237" s="18"/>
      <c r="H237" s="18"/>
      <c r="I237" s="18"/>
      <c r="J237" s="18"/>
      <c r="K237" s="18"/>
      <c r="L237" s="18">
        <f>F237/5</f>
        <v>7.6120000000000001</v>
      </c>
      <c r="M237" s="18">
        <f>L237/16</f>
        <v>0.47575000000000001</v>
      </c>
      <c r="N237" s="16">
        <f t="shared" si="59"/>
        <v>1.6781601086438915E-2</v>
      </c>
      <c r="O237" s="18">
        <f>S237*256</f>
        <v>31.069387755102042</v>
      </c>
      <c r="P237" s="18">
        <f t="shared" ref="P237:Q240" si="78">O237/4</f>
        <v>7.7673469387755105</v>
      </c>
      <c r="Q237" s="18">
        <f t="shared" si="78"/>
        <v>1.9418367346938776</v>
      </c>
      <c r="R237" s="18">
        <f t="shared" ref="R237:R247" si="79">P237/32</f>
        <v>0.2427295918367347</v>
      </c>
      <c r="S237" s="18">
        <f>M237/3.92</f>
        <v>0.12136479591836735</v>
      </c>
      <c r="T237" s="18">
        <f>S237/3</f>
        <v>4.045493197278912E-2</v>
      </c>
      <c r="U237" s="7" t="s">
        <v>461</v>
      </c>
    </row>
    <row r="238" spans="2:21" x14ac:dyDescent="0.3">
      <c r="B238" s="9" t="s">
        <v>90</v>
      </c>
      <c r="C238" s="68" t="s">
        <v>44</v>
      </c>
      <c r="D238" s="27" t="s">
        <v>462</v>
      </c>
      <c r="E238" s="68" t="s">
        <v>463</v>
      </c>
      <c r="F238" s="18">
        <v>12.04</v>
      </c>
      <c r="G238" s="18"/>
      <c r="H238" s="18"/>
      <c r="I238" s="18"/>
      <c r="J238" s="18">
        <f>F238/8/9</f>
        <v>0.16722222222222222</v>
      </c>
      <c r="K238" s="18"/>
      <c r="L238" s="18">
        <f>M238*16</f>
        <v>24.08</v>
      </c>
      <c r="M238" s="18">
        <f>F238/8</f>
        <v>1.5049999999999999</v>
      </c>
      <c r="N238" s="16">
        <f t="shared" si="59"/>
        <v>5.3087356038025363E-2</v>
      </c>
      <c r="O238" s="18">
        <f ca="1">P238*4</f>
        <v>0</v>
      </c>
      <c r="P238" s="18">
        <f t="shared" ca="1" si="78"/>
        <v>0</v>
      </c>
      <c r="Q238" s="18">
        <f t="shared" ca="1" si="78"/>
        <v>0</v>
      </c>
      <c r="R238" s="18">
        <f t="shared" ca="1" si="79"/>
        <v>0</v>
      </c>
      <c r="S238" s="18">
        <f ca="1">R238/2</f>
        <v>0</v>
      </c>
      <c r="T238" s="18">
        <f ca="1">S238/3</f>
        <v>0</v>
      </c>
      <c r="U238" s="7"/>
    </row>
    <row r="239" spans="2:21" x14ac:dyDescent="0.3">
      <c r="B239" s="68" t="s">
        <v>90</v>
      </c>
      <c r="C239" s="68" t="s">
        <v>44</v>
      </c>
      <c r="D239" s="27" t="s">
        <v>464</v>
      </c>
      <c r="E239" s="68" t="s">
        <v>161</v>
      </c>
      <c r="F239" s="16">
        <v>20.78</v>
      </c>
      <c r="G239" s="16"/>
      <c r="H239" s="16"/>
      <c r="I239" s="16"/>
      <c r="J239" s="16"/>
      <c r="K239" s="16"/>
      <c r="L239" s="17">
        <f>F239</f>
        <v>20.78</v>
      </c>
      <c r="M239" s="17">
        <f>L239/16</f>
        <v>1.2987500000000001</v>
      </c>
      <c r="N239" s="16">
        <f t="shared" si="59"/>
        <v>4.5812095451418899E-2</v>
      </c>
      <c r="O239" s="17">
        <f>S239*256</f>
        <v>76.785219399538107</v>
      </c>
      <c r="P239" s="18">
        <f t="shared" si="78"/>
        <v>19.196304849884527</v>
      </c>
      <c r="Q239" s="18">
        <f t="shared" si="78"/>
        <v>4.7990762124711317</v>
      </c>
      <c r="R239" s="18">
        <f t="shared" si="79"/>
        <v>0.59988452655889146</v>
      </c>
      <c r="S239" s="18">
        <f>M239/4.33</f>
        <v>0.29994226327944573</v>
      </c>
      <c r="T239" s="18">
        <f>S239/3</f>
        <v>9.998075442648191E-2</v>
      </c>
      <c r="U239" s="7" t="s">
        <v>465</v>
      </c>
    </row>
    <row r="240" spans="2:21" x14ac:dyDescent="0.3">
      <c r="B240" s="68" t="s">
        <v>90</v>
      </c>
      <c r="C240" s="68" t="s">
        <v>44</v>
      </c>
      <c r="D240" s="27" t="s">
        <v>466</v>
      </c>
      <c r="E240" s="68" t="s">
        <v>467</v>
      </c>
      <c r="F240" s="16">
        <v>16.28</v>
      </c>
      <c r="G240" s="16"/>
      <c r="H240" s="16"/>
      <c r="I240" s="16"/>
      <c r="J240" s="16"/>
      <c r="K240" s="16"/>
      <c r="L240" s="17">
        <f>M240*16</f>
        <v>23.680000000000003</v>
      </c>
      <c r="M240" s="17">
        <f>F240/11</f>
        <v>1.4800000000000002</v>
      </c>
      <c r="N240" s="16">
        <f t="shared" si="59"/>
        <v>5.2205506269951858E-2</v>
      </c>
      <c r="O240" s="17">
        <f>S240*256</f>
        <v>71.084427767354612</v>
      </c>
      <c r="P240" s="18">
        <f t="shared" si="78"/>
        <v>17.771106941838653</v>
      </c>
      <c r="Q240" s="18">
        <f t="shared" si="78"/>
        <v>4.4427767354596632</v>
      </c>
      <c r="R240" s="18">
        <f t="shared" si="79"/>
        <v>0.5553470919324579</v>
      </c>
      <c r="S240" s="18">
        <f>M240/5.33</f>
        <v>0.27767354596622895</v>
      </c>
      <c r="T240" s="18">
        <f>S240/3</f>
        <v>9.2557848655409655E-2</v>
      </c>
      <c r="U240" s="7" t="s">
        <v>468</v>
      </c>
    </row>
    <row r="241" spans="2:21" x14ac:dyDescent="0.3">
      <c r="B241" s="9" t="s">
        <v>90</v>
      </c>
      <c r="C241" s="68" t="s">
        <v>44</v>
      </c>
      <c r="D241" s="27" t="s">
        <v>469</v>
      </c>
      <c r="E241" s="68" t="s">
        <v>470</v>
      </c>
      <c r="F241" s="18">
        <v>8.93</v>
      </c>
      <c r="G241" s="18"/>
      <c r="H241" s="18"/>
      <c r="I241" s="18"/>
      <c r="J241" s="18"/>
      <c r="K241" s="18"/>
      <c r="L241" s="18">
        <f>M241*16</f>
        <v>10.205714285714285</v>
      </c>
      <c r="M241" s="18">
        <f>F241/14</f>
        <v>0.63785714285714279</v>
      </c>
      <c r="N241" s="16">
        <f t="shared" si="59"/>
        <v>2.2499766939704149E-2</v>
      </c>
      <c r="O241" s="18">
        <f>P241*4</f>
        <v>34.161386730424383</v>
      </c>
      <c r="P241" s="18">
        <f>S241*64</f>
        <v>8.5403466826060956</v>
      </c>
      <c r="Q241" s="18">
        <f t="shared" ref="Q241:Q252" si="80">P241/4</f>
        <v>2.1350866706515239</v>
      </c>
      <c r="R241" s="18">
        <f t="shared" si="79"/>
        <v>0.26688583383144049</v>
      </c>
      <c r="S241" s="18">
        <f>M241/4.78</f>
        <v>0.13344291691572024</v>
      </c>
      <c r="T241" s="18">
        <f>S241/3</f>
        <v>4.4480972305240084E-2</v>
      </c>
      <c r="U241" s="7" t="s">
        <v>471</v>
      </c>
    </row>
    <row r="242" spans="2:21" x14ac:dyDescent="0.3">
      <c r="B242" s="9" t="s">
        <v>90</v>
      </c>
      <c r="C242" s="68" t="s">
        <v>44</v>
      </c>
      <c r="D242" s="27" t="s">
        <v>472</v>
      </c>
      <c r="E242" s="68" t="s">
        <v>470</v>
      </c>
      <c r="F242" s="18">
        <v>9.99</v>
      </c>
      <c r="G242" s="18"/>
      <c r="H242" s="18"/>
      <c r="I242" s="18"/>
      <c r="J242" s="18"/>
      <c r="K242" s="18"/>
      <c r="L242" s="18">
        <f>M242*16</f>
        <v>11.417142857142858</v>
      </c>
      <c r="M242" s="18">
        <f>F242/14</f>
        <v>0.71357142857142863</v>
      </c>
      <c r="N242" s="16">
        <f t="shared" si="59"/>
        <v>2.5170511951583933E-2</v>
      </c>
      <c r="O242" s="18">
        <f>P242*4</f>
        <v>39.144489795918375</v>
      </c>
      <c r="P242" s="18">
        <f>S242*64</f>
        <v>9.7861224489795937</v>
      </c>
      <c r="Q242" s="18">
        <f t="shared" si="80"/>
        <v>2.4465306122448984</v>
      </c>
      <c r="R242" s="18">
        <f t="shared" si="79"/>
        <v>0.3058163265306123</v>
      </c>
      <c r="S242" s="18">
        <f>T242*3</f>
        <v>0.15290816326530615</v>
      </c>
      <c r="T242" s="18">
        <f>M242/14</f>
        <v>5.0969387755102048E-2</v>
      </c>
      <c r="U242" s="7" t="s">
        <v>473</v>
      </c>
    </row>
    <row r="243" spans="2:21" x14ac:dyDescent="0.3">
      <c r="B243" s="9" t="s">
        <v>90</v>
      </c>
      <c r="C243" s="68" t="s">
        <v>44</v>
      </c>
      <c r="D243" s="27" t="s">
        <v>474</v>
      </c>
      <c r="E243" s="68" t="s">
        <v>450</v>
      </c>
      <c r="F243" s="18">
        <v>10.79</v>
      </c>
      <c r="G243" s="18"/>
      <c r="H243" s="18"/>
      <c r="I243" s="18"/>
      <c r="J243" s="18"/>
      <c r="K243" s="18"/>
      <c r="L243" s="18">
        <f>F243</f>
        <v>10.79</v>
      </c>
      <c r="M243" s="18">
        <f>L243/16</f>
        <v>0.67437499999999995</v>
      </c>
      <c r="N243" s="16">
        <f t="shared" si="59"/>
        <v>2.3787897493782958E-2</v>
      </c>
      <c r="O243" s="18">
        <f>S243*256</f>
        <v>38.364444444444445</v>
      </c>
      <c r="P243" s="18">
        <f>O243/4</f>
        <v>9.5911111111111111</v>
      </c>
      <c r="Q243" s="18">
        <f t="shared" si="80"/>
        <v>2.3977777777777778</v>
      </c>
      <c r="R243" s="18">
        <f t="shared" si="79"/>
        <v>0.29972222222222222</v>
      </c>
      <c r="S243" s="18">
        <f>M243/4.5</f>
        <v>0.14986111111111111</v>
      </c>
      <c r="T243" s="18">
        <f t="shared" ref="T243:T259" si="81">S243/3</f>
        <v>4.9953703703703702E-2</v>
      </c>
      <c r="U243" s="7" t="s">
        <v>1145</v>
      </c>
    </row>
    <row r="244" spans="2:21" x14ac:dyDescent="0.3">
      <c r="B244" s="68" t="s">
        <v>90</v>
      </c>
      <c r="C244" s="68" t="s">
        <v>44</v>
      </c>
      <c r="D244" s="27" t="s">
        <v>1173</v>
      </c>
      <c r="E244" s="68" t="s">
        <v>1174</v>
      </c>
      <c r="F244" s="16">
        <v>11.95</v>
      </c>
      <c r="G244" s="16"/>
      <c r="H244" s="16"/>
      <c r="I244" s="16"/>
      <c r="J244" s="16"/>
      <c r="K244" s="16"/>
      <c r="L244" s="17">
        <f>M244*16</f>
        <v>38.239999999999995</v>
      </c>
      <c r="M244" s="17">
        <f>F244/5</f>
        <v>2.3899999999999997</v>
      </c>
      <c r="N244" s="16">
        <f t="shared" si="59"/>
        <v>8.4304837827827647E-2</v>
      </c>
      <c r="O244" s="17">
        <f>S244*256</f>
        <v>66.867759562841513</v>
      </c>
      <c r="P244" s="18">
        <f>O244/4</f>
        <v>16.716939890710378</v>
      </c>
      <c r="Q244" s="18">
        <f t="shared" si="80"/>
        <v>4.1792349726775946</v>
      </c>
      <c r="R244" s="18">
        <f t="shared" si="79"/>
        <v>0.52240437158469932</v>
      </c>
      <c r="S244" s="18">
        <f>M244/9.15</f>
        <v>0.26120218579234966</v>
      </c>
      <c r="T244" s="18">
        <f t="shared" si="81"/>
        <v>8.7067395264116554E-2</v>
      </c>
      <c r="U244" s="7" t="s">
        <v>1175</v>
      </c>
    </row>
    <row r="245" spans="2:21" x14ac:dyDescent="0.3">
      <c r="B245" s="9" t="s">
        <v>90</v>
      </c>
      <c r="C245" s="68" t="s">
        <v>44</v>
      </c>
      <c r="D245" s="27" t="s">
        <v>475</v>
      </c>
      <c r="E245" s="68" t="s">
        <v>470</v>
      </c>
      <c r="F245" s="18">
        <v>10.52</v>
      </c>
      <c r="G245" s="18"/>
      <c r="H245" s="18"/>
      <c r="I245" s="18"/>
      <c r="J245" s="18"/>
      <c r="K245" s="18"/>
      <c r="L245" s="18">
        <f>M245*16</f>
        <v>12.022857142857143</v>
      </c>
      <c r="M245" s="18">
        <f>F245/14</f>
        <v>0.75142857142857145</v>
      </c>
      <c r="N245" s="16">
        <f t="shared" si="59"/>
        <v>2.6505884457523818E-2</v>
      </c>
      <c r="O245" s="18">
        <f>P245*4</f>
        <v>44.426261959749255</v>
      </c>
      <c r="P245" s="18">
        <f>S245*64</f>
        <v>11.106565489937314</v>
      </c>
      <c r="Q245" s="18">
        <f t="shared" si="80"/>
        <v>2.7766413724843284</v>
      </c>
      <c r="R245" s="18">
        <f t="shared" si="79"/>
        <v>0.34708017156054105</v>
      </c>
      <c r="S245" s="18">
        <f>M245/4.33</f>
        <v>0.17354008578027053</v>
      </c>
      <c r="T245" s="18">
        <f t="shared" si="81"/>
        <v>5.7846695260090175E-2</v>
      </c>
      <c r="U245" s="7" t="s">
        <v>465</v>
      </c>
    </row>
    <row r="246" spans="2:21" x14ac:dyDescent="0.3">
      <c r="B246" s="9" t="s">
        <v>90</v>
      </c>
      <c r="C246" s="68" t="s">
        <v>44</v>
      </c>
      <c r="D246" s="27" t="s">
        <v>476</v>
      </c>
      <c r="E246" s="68" t="s">
        <v>477</v>
      </c>
      <c r="F246" s="18">
        <v>6.24</v>
      </c>
      <c r="G246" s="18"/>
      <c r="H246" s="18"/>
      <c r="I246" s="18"/>
      <c r="J246" s="18"/>
      <c r="K246" s="18"/>
      <c r="L246" s="18">
        <f>F246</f>
        <v>6.24</v>
      </c>
      <c r="M246" s="18">
        <f>L246/16</f>
        <v>0.39</v>
      </c>
      <c r="N246" s="16">
        <f t="shared" si="59"/>
        <v>1.3756856381946772E-2</v>
      </c>
      <c r="O246" s="18">
        <f>P246*4</f>
        <v>27.966386554621852</v>
      </c>
      <c r="P246" s="18">
        <f>S246*64</f>
        <v>6.9915966386554631</v>
      </c>
      <c r="Q246" s="18">
        <f t="shared" si="80"/>
        <v>1.7478991596638658</v>
      </c>
      <c r="R246" s="18">
        <f t="shared" si="79"/>
        <v>0.21848739495798322</v>
      </c>
      <c r="S246" s="18">
        <f>M246/3.57</f>
        <v>0.10924369747899161</v>
      </c>
      <c r="T246" s="18">
        <f t="shared" si="81"/>
        <v>3.6414565826330535E-2</v>
      </c>
      <c r="U246" s="7" t="s">
        <v>478</v>
      </c>
    </row>
    <row r="247" spans="2:21" x14ac:dyDescent="0.3">
      <c r="B247" s="9" t="s">
        <v>90</v>
      </c>
      <c r="C247" s="68" t="s">
        <v>44</v>
      </c>
      <c r="D247" s="27" t="s">
        <v>479</v>
      </c>
      <c r="E247" s="68" t="s">
        <v>480</v>
      </c>
      <c r="F247" s="18">
        <v>40.71</v>
      </c>
      <c r="G247" s="18"/>
      <c r="H247" s="18"/>
      <c r="I247" s="18"/>
      <c r="J247" s="18"/>
      <c r="K247" s="18"/>
      <c r="L247" s="18">
        <f>F247/6</f>
        <v>6.7850000000000001</v>
      </c>
      <c r="M247" s="18">
        <f>L247/16</f>
        <v>0.42406250000000001</v>
      </c>
      <c r="N247" s="16">
        <f t="shared" si="59"/>
        <v>1.4958376690946931E-2</v>
      </c>
      <c r="O247" s="18">
        <f>P247*4</f>
        <v>30.408963585434176</v>
      </c>
      <c r="P247" s="18">
        <f>S247*64</f>
        <v>7.6022408963585439</v>
      </c>
      <c r="Q247" s="18">
        <f t="shared" si="80"/>
        <v>1.900560224089636</v>
      </c>
      <c r="R247" s="18">
        <f t="shared" si="79"/>
        <v>0.2375700280112045</v>
      </c>
      <c r="S247" s="18">
        <f>M247/3.57</f>
        <v>0.11878501400560225</v>
      </c>
      <c r="T247" s="18">
        <f t="shared" si="81"/>
        <v>3.9595004668534085E-2</v>
      </c>
      <c r="U247" s="7" t="s">
        <v>478</v>
      </c>
    </row>
    <row r="248" spans="2:21" x14ac:dyDescent="0.3">
      <c r="B248" s="9" t="s">
        <v>90</v>
      </c>
      <c r="C248" s="68" t="s">
        <v>44</v>
      </c>
      <c r="D248" s="27" t="s">
        <v>481</v>
      </c>
      <c r="E248" s="68" t="s">
        <v>482</v>
      </c>
      <c r="F248" s="18">
        <v>9.2200000000000006</v>
      </c>
      <c r="G248" s="18"/>
      <c r="H248" s="18"/>
      <c r="I248" s="18"/>
      <c r="J248" s="18"/>
      <c r="K248" s="18"/>
      <c r="L248" s="18">
        <f>M248*16</f>
        <v>3.5762424242424244</v>
      </c>
      <c r="M248" s="18">
        <f>F248/41.25</f>
        <v>0.22351515151515153</v>
      </c>
      <c r="N248" s="16">
        <f t="shared" si="59"/>
        <v>7.8842713809820827E-3</v>
      </c>
      <c r="O248" s="18">
        <f>R248*128</f>
        <v>19.073292929292929</v>
      </c>
      <c r="P248" s="18">
        <f>O248/4</f>
        <v>4.7683232323232323</v>
      </c>
      <c r="Q248" s="18">
        <f t="shared" si="80"/>
        <v>1.1920808080808081</v>
      </c>
      <c r="R248" s="18">
        <f>S248*2</f>
        <v>0.14901010101010101</v>
      </c>
      <c r="S248" s="18">
        <f>M248/3</f>
        <v>7.4505050505050505E-2</v>
      </c>
      <c r="T248" s="18">
        <f t="shared" si="81"/>
        <v>2.4835016835016835E-2</v>
      </c>
      <c r="U248" s="7" t="s">
        <v>483</v>
      </c>
    </row>
    <row r="249" spans="2:21" x14ac:dyDescent="0.3">
      <c r="B249" s="9" t="s">
        <v>90</v>
      </c>
      <c r="C249" s="68" t="s">
        <v>44</v>
      </c>
      <c r="D249" s="27" t="s">
        <v>484</v>
      </c>
      <c r="E249" s="68" t="s">
        <v>450</v>
      </c>
      <c r="F249" s="18">
        <v>14.88</v>
      </c>
      <c r="G249" s="18"/>
      <c r="H249" s="18"/>
      <c r="I249" s="18"/>
      <c r="J249" s="18"/>
      <c r="K249" s="18"/>
      <c r="L249" s="18">
        <f>F249</f>
        <v>14.88</v>
      </c>
      <c r="M249" s="18">
        <f>L249/16</f>
        <v>0.93</v>
      </c>
      <c r="N249" s="16">
        <f t="shared" si="59"/>
        <v>3.2804811372334611E-2</v>
      </c>
      <c r="O249" s="18">
        <f>R249*256</f>
        <v>48.390243902439025</v>
      </c>
      <c r="P249" s="18">
        <f>O249/4</f>
        <v>12.097560975609756</v>
      </c>
      <c r="Q249" s="18">
        <f t="shared" si="80"/>
        <v>3.024390243902439</v>
      </c>
      <c r="R249" s="18">
        <f>M249/4.92</f>
        <v>0.18902439024390244</v>
      </c>
      <c r="S249" s="18">
        <f>R249/2</f>
        <v>9.451219512195122E-2</v>
      </c>
      <c r="T249" s="18">
        <f t="shared" si="81"/>
        <v>3.1504065040650404E-2</v>
      </c>
      <c r="U249" s="7" t="s">
        <v>485</v>
      </c>
    </row>
    <row r="250" spans="2:21" x14ac:dyDescent="0.3">
      <c r="B250" s="68" t="s">
        <v>90</v>
      </c>
      <c r="C250" s="68" t="s">
        <v>44</v>
      </c>
      <c r="D250" s="27" t="s">
        <v>1176</v>
      </c>
      <c r="E250" s="68" t="s">
        <v>787</v>
      </c>
      <c r="F250" s="16">
        <v>8.43</v>
      </c>
      <c r="G250" s="16"/>
      <c r="H250" s="16"/>
      <c r="I250" s="16"/>
      <c r="J250" s="16"/>
      <c r="K250" s="16"/>
      <c r="L250" s="17">
        <f>M250*16</f>
        <v>33.72</v>
      </c>
      <c r="M250" s="17">
        <f>F250/4</f>
        <v>2.1074999999999999</v>
      </c>
      <c r="N250" s="16">
        <f t="shared" si="59"/>
        <v>7.4339935448596975E-2</v>
      </c>
      <c r="O250" s="17">
        <f ca="1">R250*128</f>
        <v>0</v>
      </c>
      <c r="P250" s="18">
        <f ca="1">O250/4</f>
        <v>0</v>
      </c>
      <c r="Q250" s="18">
        <f t="shared" ca="1" si="80"/>
        <v>0</v>
      </c>
      <c r="R250" s="18">
        <f t="shared" ref="R250:R255" ca="1" si="82">P250/32</f>
        <v>0</v>
      </c>
      <c r="S250" s="18">
        <f>M250/16.98</f>
        <v>0.12411660777385158</v>
      </c>
      <c r="T250" s="18">
        <f t="shared" si="81"/>
        <v>4.1372202591283859E-2</v>
      </c>
      <c r="U250" s="7" t="s">
        <v>1177</v>
      </c>
    </row>
    <row r="251" spans="2:21" x14ac:dyDescent="0.3">
      <c r="B251" s="68" t="s">
        <v>90</v>
      </c>
      <c r="C251" s="68" t="s">
        <v>44</v>
      </c>
      <c r="D251" s="27" t="s">
        <v>486</v>
      </c>
      <c r="E251" s="68" t="s">
        <v>161</v>
      </c>
      <c r="F251" s="16">
        <v>6.52</v>
      </c>
      <c r="G251" s="16"/>
      <c r="H251" s="16"/>
      <c r="I251" s="16"/>
      <c r="J251" s="16"/>
      <c r="K251" s="16"/>
      <c r="L251" s="17">
        <f>F251</f>
        <v>6.52</v>
      </c>
      <c r="M251" s="17">
        <f>L251/16</f>
        <v>0.40749999999999997</v>
      </c>
      <c r="N251" s="16">
        <f t="shared" si="59"/>
        <v>1.4374151219598228E-2</v>
      </c>
      <c r="O251" s="17">
        <f>P251*4</f>
        <v>22.33832976445396</v>
      </c>
      <c r="P251" s="18">
        <f>S251*64</f>
        <v>5.5845824411134899</v>
      </c>
      <c r="Q251" s="18">
        <f t="shared" si="80"/>
        <v>1.3961456102783725</v>
      </c>
      <c r="R251" s="18">
        <f t="shared" si="82"/>
        <v>0.17451820128479656</v>
      </c>
      <c r="S251" s="18">
        <f>M251/4.67</f>
        <v>8.725910064239828E-2</v>
      </c>
      <c r="T251" s="18">
        <f t="shared" si="81"/>
        <v>2.9086366880799425E-2</v>
      </c>
      <c r="U251" s="7" t="s">
        <v>487</v>
      </c>
    </row>
    <row r="252" spans="2:21" x14ac:dyDescent="0.3">
      <c r="B252" s="68" t="s">
        <v>90</v>
      </c>
      <c r="C252" s="68" t="s">
        <v>44</v>
      </c>
      <c r="D252" s="27" t="s">
        <v>488</v>
      </c>
      <c r="E252" s="68" t="s">
        <v>140</v>
      </c>
      <c r="F252" s="16">
        <v>16.14</v>
      </c>
      <c r="G252" s="16"/>
      <c r="H252" s="16"/>
      <c r="I252" s="16"/>
      <c r="J252" s="16"/>
      <c r="K252" s="16"/>
      <c r="L252" s="17">
        <f>F252</f>
        <v>16.14</v>
      </c>
      <c r="M252" s="17">
        <f>L252/16</f>
        <v>1.00875</v>
      </c>
      <c r="N252" s="16">
        <f t="shared" si="59"/>
        <v>3.5582638141766168E-2</v>
      </c>
      <c r="O252" s="17">
        <f>P252*4</f>
        <v>62.527845036319619</v>
      </c>
      <c r="P252" s="18">
        <f>S252*64</f>
        <v>15.631961259079905</v>
      </c>
      <c r="Q252" s="18">
        <f t="shared" si="80"/>
        <v>3.9079903147699762</v>
      </c>
      <c r="R252" s="18">
        <f t="shared" si="82"/>
        <v>0.48849878934624702</v>
      </c>
      <c r="S252" s="18">
        <f>M252/4.13</f>
        <v>0.24424939467312351</v>
      </c>
      <c r="T252" s="18">
        <f t="shared" si="81"/>
        <v>8.1416464891041165E-2</v>
      </c>
      <c r="U252" s="7" t="s">
        <v>489</v>
      </c>
    </row>
    <row r="253" spans="2:21" x14ac:dyDescent="0.3">
      <c r="B253" s="68" t="s">
        <v>90</v>
      </c>
      <c r="C253" s="68" t="s">
        <v>44</v>
      </c>
      <c r="D253" s="27" t="s">
        <v>1142</v>
      </c>
      <c r="E253" s="68" t="s">
        <v>1143</v>
      </c>
      <c r="F253" s="16">
        <v>37.28</v>
      </c>
      <c r="G253" s="16"/>
      <c r="H253" s="16"/>
      <c r="I253" s="16"/>
      <c r="J253" s="16"/>
      <c r="K253" s="16"/>
      <c r="L253" s="17">
        <f>F253/7.5</f>
        <v>4.9706666666666672</v>
      </c>
      <c r="M253" s="17">
        <f>L253/16</f>
        <v>0.3106666666666667</v>
      </c>
      <c r="N253" s="16">
        <f t="shared" si="59"/>
        <v>1.0958453117926831E-2</v>
      </c>
      <c r="O253" s="17">
        <f>Q253*16</f>
        <v>20.180906666666669</v>
      </c>
      <c r="P253" s="18">
        <f>O253/4</f>
        <v>5.0452266666666672</v>
      </c>
      <c r="Q253" s="18">
        <f>M253*4.06</f>
        <v>1.2613066666666668</v>
      </c>
      <c r="R253" s="18">
        <f t="shared" si="82"/>
        <v>0.15766333333333335</v>
      </c>
      <c r="S253" s="18">
        <f>R253/2</f>
        <v>7.8831666666666675E-2</v>
      </c>
      <c r="T253" s="18">
        <f t="shared" si="81"/>
        <v>2.6277222222222226E-2</v>
      </c>
      <c r="U253" s="7" t="s">
        <v>1144</v>
      </c>
    </row>
    <row r="254" spans="2:21" x14ac:dyDescent="0.3">
      <c r="B254" s="9" t="s">
        <v>90</v>
      </c>
      <c r="C254" s="68" t="s">
        <v>44</v>
      </c>
      <c r="D254" s="27" t="s">
        <v>490</v>
      </c>
      <c r="E254" s="68" t="s">
        <v>491</v>
      </c>
      <c r="F254" s="18">
        <v>7.08</v>
      </c>
      <c r="G254" s="18"/>
      <c r="H254" s="18"/>
      <c r="I254" s="18"/>
      <c r="J254" s="18"/>
      <c r="K254" s="18"/>
      <c r="L254" s="18">
        <f>M254*16</f>
        <v>5.6639999999999997</v>
      </c>
      <c r="M254" s="18">
        <f>F254/20</f>
        <v>0.35399999999999998</v>
      </c>
      <c r="N254" s="16">
        <f t="shared" si="59"/>
        <v>1.2486992715920915E-2</v>
      </c>
      <c r="O254" s="18">
        <f>P254*4</f>
        <v>21.223419203747074</v>
      </c>
      <c r="P254" s="18">
        <f>S254*64</f>
        <v>5.3058548009367685</v>
      </c>
      <c r="Q254" s="18">
        <f t="shared" ref="Q254:Q270" si="83">P254/4</f>
        <v>1.3264637002341921</v>
      </c>
      <c r="R254" s="18">
        <f t="shared" si="82"/>
        <v>0.16580796252927402</v>
      </c>
      <c r="S254" s="18">
        <f>M254/4.27</f>
        <v>8.2903981264637008E-2</v>
      </c>
      <c r="T254" s="18">
        <f t="shared" si="81"/>
        <v>2.7634660421545668E-2</v>
      </c>
      <c r="U254" s="7" t="s">
        <v>492</v>
      </c>
    </row>
    <row r="255" spans="2:21" x14ac:dyDescent="0.3">
      <c r="B255" s="9" t="s">
        <v>90</v>
      </c>
      <c r="C255" s="68" t="s">
        <v>44</v>
      </c>
      <c r="D255" s="27" t="s">
        <v>493</v>
      </c>
      <c r="E255" s="68" t="s">
        <v>458</v>
      </c>
      <c r="F255" s="18">
        <v>28.93</v>
      </c>
      <c r="G255" s="18"/>
      <c r="H255" s="18"/>
      <c r="I255" s="18"/>
      <c r="J255" s="18"/>
      <c r="K255" s="18"/>
      <c r="L255" s="18">
        <f>F255/5.5</f>
        <v>5.26</v>
      </c>
      <c r="M255" s="18">
        <f>L255/16</f>
        <v>0.32874999999999999</v>
      </c>
      <c r="N255" s="16">
        <f t="shared" si="59"/>
        <v>1.1596324450166669E-2</v>
      </c>
      <c r="O255" s="18">
        <f>P255*4</f>
        <v>19.7096018735363</v>
      </c>
      <c r="P255" s="18">
        <f>S255*64</f>
        <v>4.9274004683840751</v>
      </c>
      <c r="Q255" s="18">
        <f t="shared" si="83"/>
        <v>1.2318501170960188</v>
      </c>
      <c r="R255" s="18">
        <f t="shared" si="82"/>
        <v>0.15398126463700235</v>
      </c>
      <c r="S255" s="18">
        <f>M255/4.27</f>
        <v>7.6990632318501173E-2</v>
      </c>
      <c r="T255" s="18">
        <f t="shared" si="81"/>
        <v>2.5663544106167058E-2</v>
      </c>
      <c r="U255" s="7" t="s">
        <v>492</v>
      </c>
    </row>
    <row r="256" spans="2:21" x14ac:dyDescent="0.3">
      <c r="B256" s="68" t="s">
        <v>90</v>
      </c>
      <c r="C256" s="68" t="s">
        <v>44</v>
      </c>
      <c r="D256" s="27" t="s">
        <v>1117</v>
      </c>
      <c r="E256" s="68" t="s">
        <v>1118</v>
      </c>
      <c r="F256" s="16">
        <v>7.59</v>
      </c>
      <c r="G256" s="16"/>
      <c r="H256" s="16"/>
      <c r="I256" s="16"/>
      <c r="J256" s="16"/>
      <c r="K256" s="16"/>
      <c r="L256" s="17">
        <f>M256*16</f>
        <v>3.3733333333333331</v>
      </c>
      <c r="M256" s="17">
        <f>F256/36</f>
        <v>0.21083333333333332</v>
      </c>
      <c r="N256" s="16">
        <f t="shared" si="59"/>
        <v>7.4369330440866091E-3</v>
      </c>
      <c r="O256" s="17">
        <f>R256*128</f>
        <v>107.94666666666666</v>
      </c>
      <c r="P256" s="18">
        <f>O256/4</f>
        <v>26.986666666666665</v>
      </c>
      <c r="Q256" s="18">
        <f t="shared" si="83"/>
        <v>6.7466666666666661</v>
      </c>
      <c r="R256" s="18">
        <f>S256*2</f>
        <v>0.84333333333333327</v>
      </c>
      <c r="S256" s="18">
        <f>M256*2</f>
        <v>0.42166666666666663</v>
      </c>
      <c r="T256" s="18">
        <f t="shared" si="81"/>
        <v>0.14055555555555554</v>
      </c>
      <c r="U256" s="7" t="s">
        <v>1119</v>
      </c>
    </row>
    <row r="257" spans="2:21" x14ac:dyDescent="0.3">
      <c r="B257" s="9" t="s">
        <v>90</v>
      </c>
      <c r="C257" s="68" t="s">
        <v>44</v>
      </c>
      <c r="D257" s="27" t="s">
        <v>494</v>
      </c>
      <c r="E257" s="68" t="s">
        <v>495</v>
      </c>
      <c r="F257" s="18">
        <v>23.51</v>
      </c>
      <c r="G257" s="18"/>
      <c r="H257" s="18"/>
      <c r="I257" s="18"/>
      <c r="J257" s="18"/>
      <c r="K257" s="18"/>
      <c r="L257" s="18">
        <f>F257/1.5</f>
        <v>15.673333333333334</v>
      </c>
      <c r="M257" s="18">
        <f>L257/16</f>
        <v>0.97958333333333336</v>
      </c>
      <c r="N257" s="16">
        <f t="shared" si="59"/>
        <v>3.4553813412347076E-2</v>
      </c>
      <c r="O257" s="18">
        <f>P257*4</f>
        <v>26.878170775276885</v>
      </c>
      <c r="P257" s="18">
        <f>S257*64</f>
        <v>6.7195426938192213</v>
      </c>
      <c r="Q257" s="18">
        <f t="shared" si="83"/>
        <v>1.6798856734548053</v>
      </c>
      <c r="R257" s="18">
        <f>P257/32</f>
        <v>0.20998570918185067</v>
      </c>
      <c r="S257" s="18">
        <f>M257/9.33</f>
        <v>0.10499285459092533</v>
      </c>
      <c r="T257" s="18">
        <f t="shared" si="81"/>
        <v>3.4997618196975111E-2</v>
      </c>
      <c r="U257" s="7" t="s">
        <v>496</v>
      </c>
    </row>
    <row r="258" spans="2:21" x14ac:dyDescent="0.3">
      <c r="B258" s="9" t="s">
        <v>90</v>
      </c>
      <c r="C258" s="68" t="s">
        <v>44</v>
      </c>
      <c r="D258" s="27" t="s">
        <v>497</v>
      </c>
      <c r="E258" s="68" t="s">
        <v>450</v>
      </c>
      <c r="F258" s="18">
        <v>5.63</v>
      </c>
      <c r="G258" s="18"/>
      <c r="H258" s="18"/>
      <c r="I258" s="18"/>
      <c r="J258" s="18"/>
      <c r="K258" s="18"/>
      <c r="L258" s="18">
        <f>F258</f>
        <v>5.63</v>
      </c>
      <c r="M258" s="18">
        <f>L258/16</f>
        <v>0.35187499999999999</v>
      </c>
      <c r="N258" s="16">
        <f t="shared" ref="N258:N321" si="84">L258/453.592</f>
        <v>1.2412035485634668E-2</v>
      </c>
      <c r="O258" s="18">
        <f>P258*4</f>
        <v>21.601918465227818</v>
      </c>
      <c r="P258" s="18">
        <f>S258*64</f>
        <v>5.4004796163069546</v>
      </c>
      <c r="Q258" s="18">
        <f t="shared" si="83"/>
        <v>1.3501199040767387</v>
      </c>
      <c r="R258" s="18">
        <f>P258/32</f>
        <v>0.16876498800959233</v>
      </c>
      <c r="S258" s="18">
        <f>M258/4.17</f>
        <v>8.4382494004796166E-2</v>
      </c>
      <c r="T258" s="18">
        <f t="shared" si="81"/>
        <v>2.8127498001598722E-2</v>
      </c>
      <c r="U258" s="7" t="s">
        <v>498</v>
      </c>
    </row>
    <row r="259" spans="2:21" x14ac:dyDescent="0.3">
      <c r="B259" s="9" t="s">
        <v>90</v>
      </c>
      <c r="C259" s="68" t="s">
        <v>44</v>
      </c>
      <c r="D259" s="27" t="s">
        <v>499</v>
      </c>
      <c r="E259" s="68" t="s">
        <v>500</v>
      </c>
      <c r="F259" s="18">
        <v>12.57</v>
      </c>
      <c r="G259" s="18"/>
      <c r="H259" s="18"/>
      <c r="I259" s="18"/>
      <c r="J259" s="18"/>
      <c r="K259" s="18"/>
      <c r="L259" s="18">
        <f>M259*16</f>
        <v>20.112000000000002</v>
      </c>
      <c r="M259" s="18">
        <f>F259/10</f>
        <v>1.2570000000000001</v>
      </c>
      <c r="N259" s="16">
        <f t="shared" si="84"/>
        <v>4.4339406338736141E-2</v>
      </c>
      <c r="O259" s="18">
        <f>P259*4</f>
        <v>13.7930561508787</v>
      </c>
      <c r="P259" s="18">
        <f>S259*64</f>
        <v>3.4482640377196749</v>
      </c>
      <c r="Q259" s="18">
        <f t="shared" si="83"/>
        <v>0.86206600942991873</v>
      </c>
      <c r="R259" s="18">
        <f>P259/32</f>
        <v>0.10775825117873984</v>
      </c>
      <c r="S259" s="18">
        <f>M259/23.33</f>
        <v>5.3879125589369921E-2</v>
      </c>
      <c r="T259" s="18">
        <f t="shared" si="81"/>
        <v>1.7959708529789974E-2</v>
      </c>
      <c r="U259" s="7" t="s">
        <v>501</v>
      </c>
    </row>
    <row r="260" spans="2:21" x14ac:dyDescent="0.3">
      <c r="B260" s="9" t="s">
        <v>90</v>
      </c>
      <c r="C260" s="68" t="s">
        <v>44</v>
      </c>
      <c r="D260" s="27" t="s">
        <v>502</v>
      </c>
      <c r="E260" s="68" t="s">
        <v>470</v>
      </c>
      <c r="F260" s="18">
        <v>7.72</v>
      </c>
      <c r="G260" s="18"/>
      <c r="H260" s="18"/>
      <c r="I260" s="18"/>
      <c r="J260" s="18"/>
      <c r="K260" s="18"/>
      <c r="L260" s="18">
        <f>M260*16</f>
        <v>8.8228571428571421</v>
      </c>
      <c r="M260" s="18">
        <f>F260/14</f>
        <v>0.55142857142857138</v>
      </c>
      <c r="N260" s="16">
        <f t="shared" si="84"/>
        <v>1.9451086312935729E-2</v>
      </c>
      <c r="O260" s="18">
        <f>P260*4</f>
        <v>25.409828571428569</v>
      </c>
      <c r="P260" s="18">
        <f>S260*64</f>
        <v>6.3524571428571424</v>
      </c>
      <c r="Q260" s="18">
        <f t="shared" si="83"/>
        <v>1.5881142857142856</v>
      </c>
      <c r="R260" s="18">
        <f>P260/32</f>
        <v>0.1985142857142857</v>
      </c>
      <c r="S260" s="18">
        <f>T260*3</f>
        <v>9.9257142857142849E-2</v>
      </c>
      <c r="T260" s="18">
        <f>M260*0.06</f>
        <v>3.3085714285714281E-2</v>
      </c>
      <c r="U260" s="7" t="s">
        <v>503</v>
      </c>
    </row>
    <row r="261" spans="2:21" x14ac:dyDescent="0.3">
      <c r="B261" s="9" t="s">
        <v>90</v>
      </c>
      <c r="C261" s="68" t="s">
        <v>44</v>
      </c>
      <c r="D261" s="27" t="s">
        <v>504</v>
      </c>
      <c r="E261" s="68" t="s">
        <v>505</v>
      </c>
      <c r="F261" s="18">
        <v>31.93</v>
      </c>
      <c r="G261" s="18"/>
      <c r="H261" s="18"/>
      <c r="I261" s="18"/>
      <c r="J261" s="18"/>
      <c r="K261" s="18"/>
      <c r="L261" s="18">
        <f>F261/3.25</f>
        <v>9.8246153846153845</v>
      </c>
      <c r="M261" s="18">
        <f>L261/16</f>
        <v>0.61403846153846153</v>
      </c>
      <c r="N261" s="16">
        <f t="shared" si="84"/>
        <v>2.1659586995836314E-2</v>
      </c>
      <c r="O261" s="18">
        <f>R261*32</f>
        <v>6.9350226244343895</v>
      </c>
      <c r="P261" s="18">
        <f t="shared" ref="P261:P267" si="85">O261/4</f>
        <v>1.7337556561085974</v>
      </c>
      <c r="Q261" s="18">
        <f t="shared" si="83"/>
        <v>0.43343891402714935</v>
      </c>
      <c r="R261" s="18">
        <f>S261*2</f>
        <v>0.21671945701357467</v>
      </c>
      <c r="S261" s="18">
        <f>T261*3</f>
        <v>0.10835972850678734</v>
      </c>
      <c r="T261" s="18">
        <f>M261/17</f>
        <v>3.6119909502262446E-2</v>
      </c>
      <c r="U261" s="7" t="s">
        <v>506</v>
      </c>
    </row>
    <row r="262" spans="2:21" x14ac:dyDescent="0.3">
      <c r="B262" s="9" t="s">
        <v>90</v>
      </c>
      <c r="C262" s="68" t="s">
        <v>44</v>
      </c>
      <c r="D262" s="27" t="s">
        <v>507</v>
      </c>
      <c r="E262" s="68" t="s">
        <v>508</v>
      </c>
      <c r="F262" s="18">
        <v>1.75</v>
      </c>
      <c r="G262" s="18"/>
      <c r="H262" s="18"/>
      <c r="I262" s="18"/>
      <c r="J262" s="18"/>
      <c r="K262" s="18"/>
      <c r="L262" s="18">
        <f>M262*16</f>
        <v>8.615384615384615</v>
      </c>
      <c r="M262" s="18">
        <f>F262/3.25</f>
        <v>0.53846153846153844</v>
      </c>
      <c r="N262" s="16">
        <f t="shared" si="84"/>
        <v>1.8993687312352545E-2</v>
      </c>
      <c r="O262" s="18">
        <f ca="1">P262*4</f>
        <v>0</v>
      </c>
      <c r="P262" s="18">
        <f t="shared" ca="1" si="85"/>
        <v>0</v>
      </c>
      <c r="Q262" s="18">
        <f t="shared" ca="1" si="83"/>
        <v>0</v>
      </c>
      <c r="R262" s="18">
        <f ca="1">P262/32</f>
        <v>0</v>
      </c>
      <c r="S262" s="18">
        <f ca="1">R262/2</f>
        <v>0</v>
      </c>
      <c r="T262" s="18">
        <f t="shared" ref="T262:T268" ca="1" si="86">S262/3</f>
        <v>0</v>
      </c>
      <c r="U262" s="7" t="s">
        <v>509</v>
      </c>
    </row>
    <row r="263" spans="2:21" x14ac:dyDescent="0.3">
      <c r="B263" s="9" t="s">
        <v>90</v>
      </c>
      <c r="C263" s="68" t="s">
        <v>44</v>
      </c>
      <c r="D263" s="27" t="s">
        <v>510</v>
      </c>
      <c r="E263" s="68" t="s">
        <v>491</v>
      </c>
      <c r="F263" s="18">
        <v>8.09</v>
      </c>
      <c r="G263" s="18"/>
      <c r="H263" s="18"/>
      <c r="I263" s="18"/>
      <c r="J263" s="18"/>
      <c r="K263" s="18"/>
      <c r="L263" s="18">
        <f>M263*16</f>
        <v>6.4719999999999995</v>
      </c>
      <c r="M263" s="18">
        <f>F263/20</f>
        <v>0.40449999999999997</v>
      </c>
      <c r="N263" s="16">
        <f t="shared" si="84"/>
        <v>1.4268329247429407E-2</v>
      </c>
      <c r="O263" s="18">
        <f>R263*128</f>
        <v>32.15900621118012</v>
      </c>
      <c r="P263" s="18">
        <f t="shared" si="85"/>
        <v>8.0397515527950301</v>
      </c>
      <c r="Q263" s="18">
        <f t="shared" si="83"/>
        <v>2.0099378881987575</v>
      </c>
      <c r="R263" s="18">
        <f>M263/1.61</f>
        <v>0.25124223602484469</v>
      </c>
      <c r="S263" s="18">
        <f>R263/2</f>
        <v>0.12562111801242234</v>
      </c>
      <c r="T263" s="18">
        <f t="shared" si="86"/>
        <v>4.1873706004140782E-2</v>
      </c>
      <c r="U263" s="7" t="s">
        <v>511</v>
      </c>
    </row>
    <row r="264" spans="2:21" x14ac:dyDescent="0.3">
      <c r="B264" s="68" t="s">
        <v>90</v>
      </c>
      <c r="C264" s="68" t="s">
        <v>44</v>
      </c>
      <c r="D264" s="27" t="s">
        <v>1170</v>
      </c>
      <c r="E264" s="68" t="s">
        <v>1171</v>
      </c>
      <c r="F264" s="16">
        <v>8.8000000000000007</v>
      </c>
      <c r="G264" s="16"/>
      <c r="H264" s="16"/>
      <c r="I264" s="16"/>
      <c r="J264" s="16"/>
      <c r="K264" s="16"/>
      <c r="L264" s="17">
        <f>M264*16</f>
        <v>23.466666666666669</v>
      </c>
      <c r="M264" s="17">
        <f>F264/6</f>
        <v>1.4666666666666668</v>
      </c>
      <c r="N264" s="16">
        <f t="shared" si="84"/>
        <v>5.1735186393645986E-2</v>
      </c>
      <c r="O264" s="17">
        <f>S264*256</f>
        <v>43.709740007760963</v>
      </c>
      <c r="P264" s="18">
        <f t="shared" si="85"/>
        <v>10.927435001940241</v>
      </c>
      <c r="Q264" s="18">
        <f t="shared" si="83"/>
        <v>2.7318587504850602</v>
      </c>
      <c r="R264" s="18">
        <f t="shared" ref="R264:R279" si="87">P264/32</f>
        <v>0.34148234381063253</v>
      </c>
      <c r="S264" s="18">
        <f>M264/8.59</f>
        <v>0.17074117190531626</v>
      </c>
      <c r="T264" s="18">
        <f t="shared" si="86"/>
        <v>5.6913723968438752E-2</v>
      </c>
      <c r="U264" s="7" t="s">
        <v>1172</v>
      </c>
    </row>
    <row r="265" spans="2:21" x14ac:dyDescent="0.3">
      <c r="B265" s="9" t="s">
        <v>90</v>
      </c>
      <c r="C265" s="68" t="s">
        <v>44</v>
      </c>
      <c r="D265" s="27" t="s">
        <v>512</v>
      </c>
      <c r="E265" s="68" t="s">
        <v>513</v>
      </c>
      <c r="F265" s="18">
        <v>10.63</v>
      </c>
      <c r="G265" s="18"/>
      <c r="H265" s="18"/>
      <c r="I265" s="18"/>
      <c r="J265" s="18"/>
      <c r="K265" s="18"/>
      <c r="L265" s="18">
        <f>M265*16</f>
        <v>9.4488888888888898</v>
      </c>
      <c r="M265" s="18">
        <f>F265/18</f>
        <v>0.59055555555555561</v>
      </c>
      <c r="N265" s="16">
        <f t="shared" si="84"/>
        <v>2.0831251188047607E-2</v>
      </c>
      <c r="O265" s="18">
        <f t="shared" ref="O265:O273" ca="1" si="88">P265*4</f>
        <v>0</v>
      </c>
      <c r="P265" s="18">
        <f t="shared" ca="1" si="85"/>
        <v>0</v>
      </c>
      <c r="Q265" s="18">
        <f t="shared" ca="1" si="83"/>
        <v>0</v>
      </c>
      <c r="R265" s="18">
        <f t="shared" ca="1" si="87"/>
        <v>0</v>
      </c>
      <c r="S265" s="18">
        <f ca="1">R265/2</f>
        <v>0</v>
      </c>
      <c r="T265" s="18">
        <f t="shared" ca="1" si="86"/>
        <v>0</v>
      </c>
      <c r="U265" s="7"/>
    </row>
    <row r="266" spans="2:21" x14ac:dyDescent="0.3">
      <c r="B266" s="9" t="s">
        <v>90</v>
      </c>
      <c r="C266" s="68" t="s">
        <v>44</v>
      </c>
      <c r="D266" s="27" t="s">
        <v>514</v>
      </c>
      <c r="E266" s="68" t="s">
        <v>515</v>
      </c>
      <c r="F266" s="18">
        <v>6.15</v>
      </c>
      <c r="G266" s="18"/>
      <c r="H266" s="18"/>
      <c r="I266" s="18"/>
      <c r="J266" s="18"/>
      <c r="K266" s="18"/>
      <c r="L266" s="18">
        <f>F266</f>
        <v>6.15</v>
      </c>
      <c r="M266" s="18">
        <f>L266/16</f>
        <v>0.38437500000000002</v>
      </c>
      <c r="N266" s="16">
        <f t="shared" si="84"/>
        <v>1.3558440184130233E-2</v>
      </c>
      <c r="O266" s="18">
        <f t="shared" ca="1" si="88"/>
        <v>0</v>
      </c>
      <c r="P266" s="18">
        <f t="shared" ca="1" si="85"/>
        <v>0</v>
      </c>
      <c r="Q266" s="18">
        <f t="shared" ca="1" si="83"/>
        <v>0</v>
      </c>
      <c r="R266" s="18">
        <f t="shared" ca="1" si="87"/>
        <v>0</v>
      </c>
      <c r="S266" s="18">
        <f ca="1">R266/2</f>
        <v>0</v>
      </c>
      <c r="T266" s="18">
        <f t="shared" ca="1" si="86"/>
        <v>0</v>
      </c>
      <c r="U266" s="7"/>
    </row>
    <row r="267" spans="2:21" x14ac:dyDescent="0.3">
      <c r="B267" s="9" t="s">
        <v>90</v>
      </c>
      <c r="C267" s="68" t="s">
        <v>44</v>
      </c>
      <c r="D267" s="27" t="s">
        <v>516</v>
      </c>
      <c r="E267" s="68" t="s">
        <v>517</v>
      </c>
      <c r="F267" s="18">
        <v>10.96</v>
      </c>
      <c r="G267" s="18"/>
      <c r="H267" s="18"/>
      <c r="I267" s="18"/>
      <c r="J267" s="18"/>
      <c r="K267" s="18"/>
      <c r="L267" s="18">
        <f>M267*16</f>
        <v>15.941818181818183</v>
      </c>
      <c r="M267" s="18">
        <f>F267/11</f>
        <v>0.99636363636363645</v>
      </c>
      <c r="N267" s="16">
        <f t="shared" si="84"/>
        <v>3.5145721665766114E-2</v>
      </c>
      <c r="O267" s="18">
        <f t="shared" ca="1" si="88"/>
        <v>0</v>
      </c>
      <c r="P267" s="18">
        <f t="shared" ca="1" si="85"/>
        <v>0</v>
      </c>
      <c r="Q267" s="18">
        <f t="shared" ca="1" si="83"/>
        <v>0</v>
      </c>
      <c r="R267" s="18">
        <f t="shared" ca="1" si="87"/>
        <v>0</v>
      </c>
      <c r="S267" s="18">
        <f ca="1">R267/2</f>
        <v>0</v>
      </c>
      <c r="T267" s="18">
        <f t="shared" ca="1" si="86"/>
        <v>0</v>
      </c>
      <c r="U267" s="7"/>
    </row>
    <row r="268" spans="2:21" x14ac:dyDescent="0.3">
      <c r="B268" s="9" t="s">
        <v>90</v>
      </c>
      <c r="C268" s="68" t="s">
        <v>44</v>
      </c>
      <c r="D268" s="27" t="s">
        <v>518</v>
      </c>
      <c r="E268" s="68" t="s">
        <v>519</v>
      </c>
      <c r="F268" s="18">
        <v>29.23</v>
      </c>
      <c r="G268" s="18"/>
      <c r="H268" s="18"/>
      <c r="I268" s="18"/>
      <c r="J268" s="18"/>
      <c r="K268" s="18"/>
      <c r="L268" s="18">
        <f>M268*16</f>
        <v>17.006545454545456</v>
      </c>
      <c r="M268" s="18">
        <f>F268/27.5</f>
        <v>1.062909090909091</v>
      </c>
      <c r="N268" s="16">
        <f t="shared" si="84"/>
        <v>3.7493045412056336E-2</v>
      </c>
      <c r="O268" s="18">
        <f t="shared" si="88"/>
        <v>38.872103896103901</v>
      </c>
      <c r="P268" s="18">
        <f>S268*64</f>
        <v>9.7180259740259753</v>
      </c>
      <c r="Q268" s="18">
        <f t="shared" si="83"/>
        <v>2.4295064935064938</v>
      </c>
      <c r="R268" s="18">
        <f t="shared" si="87"/>
        <v>0.30368831168831173</v>
      </c>
      <c r="S268" s="18">
        <f>M268/7</f>
        <v>0.15184415584415586</v>
      </c>
      <c r="T268" s="18">
        <f t="shared" si="86"/>
        <v>5.0614718614718619E-2</v>
      </c>
      <c r="U268" s="7" t="s">
        <v>520</v>
      </c>
    </row>
    <row r="269" spans="2:21" x14ac:dyDescent="0.3">
      <c r="B269" s="68" t="s">
        <v>90</v>
      </c>
      <c r="C269" s="68" t="s">
        <v>44</v>
      </c>
      <c r="D269" s="27" t="s">
        <v>1149</v>
      </c>
      <c r="E269" s="68" t="s">
        <v>161</v>
      </c>
      <c r="F269" s="16">
        <v>10.98</v>
      </c>
      <c r="G269" s="16"/>
      <c r="H269" s="16"/>
      <c r="I269" s="16"/>
      <c r="J269" s="16"/>
      <c r="K269" s="16"/>
      <c r="L269" s="17">
        <f>F269</f>
        <v>10.98</v>
      </c>
      <c r="M269" s="17">
        <f t="shared" ref="M269:M275" si="89">L269/16</f>
        <v>0.68625000000000003</v>
      </c>
      <c r="N269" s="16">
        <f t="shared" si="84"/>
        <v>2.420677613361788E-2</v>
      </c>
      <c r="O269" s="17">
        <f t="shared" ca="1" si="88"/>
        <v>0</v>
      </c>
      <c r="P269" s="18">
        <f ca="1">O269/4</f>
        <v>0</v>
      </c>
      <c r="Q269" s="18">
        <f t="shared" ca="1" si="83"/>
        <v>0</v>
      </c>
      <c r="R269" s="18">
        <f t="shared" ca="1" si="87"/>
        <v>0</v>
      </c>
      <c r="S269" s="18">
        <f ca="1">R269/2</f>
        <v>0</v>
      </c>
      <c r="T269" s="18">
        <f>M269/9.45</f>
        <v>7.2619047619047625E-2</v>
      </c>
      <c r="U269" s="7" t="s">
        <v>544</v>
      </c>
    </row>
    <row r="270" spans="2:21" x14ac:dyDescent="0.3">
      <c r="B270" s="9" t="s">
        <v>90</v>
      </c>
      <c r="C270" s="68" t="s">
        <v>44</v>
      </c>
      <c r="D270" s="27" t="s">
        <v>521</v>
      </c>
      <c r="E270" s="68" t="s">
        <v>118</v>
      </c>
      <c r="F270" s="18">
        <v>20.14</v>
      </c>
      <c r="G270" s="18"/>
      <c r="H270" s="18"/>
      <c r="I270" s="18"/>
      <c r="J270" s="18"/>
      <c r="K270" s="18"/>
      <c r="L270" s="18">
        <f>F270/25</f>
        <v>0.80559999999999998</v>
      </c>
      <c r="M270" s="18">
        <f t="shared" si="89"/>
        <v>5.0349999999999999E-2</v>
      </c>
      <c r="N270" s="16">
        <f t="shared" si="84"/>
        <v>1.7760454329000513E-3</v>
      </c>
      <c r="O270" s="18">
        <f t="shared" si="88"/>
        <v>8.5930666666666671</v>
      </c>
      <c r="P270" s="18">
        <f>S270*64</f>
        <v>2.1482666666666668</v>
      </c>
      <c r="Q270" s="18">
        <f t="shared" si="83"/>
        <v>0.53706666666666669</v>
      </c>
      <c r="R270" s="18">
        <f t="shared" si="87"/>
        <v>6.7133333333333337E-2</v>
      </c>
      <c r="S270" s="18">
        <f>M270/1.5</f>
        <v>3.3566666666666668E-2</v>
      </c>
      <c r="T270" s="18">
        <f t="shared" ref="T270:T298" si="90">S270/3</f>
        <v>1.1188888888888889E-2</v>
      </c>
      <c r="U270" s="7" t="s">
        <v>522</v>
      </c>
    </row>
    <row r="271" spans="2:21" x14ac:dyDescent="0.3">
      <c r="B271" s="9" t="s">
        <v>90</v>
      </c>
      <c r="C271" s="68" t="s">
        <v>44</v>
      </c>
      <c r="D271" s="27" t="s">
        <v>523</v>
      </c>
      <c r="E271" s="68" t="s">
        <v>274</v>
      </c>
      <c r="F271" s="18">
        <v>35.32</v>
      </c>
      <c r="G271" s="18"/>
      <c r="H271" s="18"/>
      <c r="I271" s="18"/>
      <c r="J271" s="18"/>
      <c r="K271" s="18"/>
      <c r="L271" s="18">
        <f>F271/50</f>
        <v>0.70640000000000003</v>
      </c>
      <c r="M271" s="18">
        <f t="shared" si="89"/>
        <v>4.4150000000000002E-2</v>
      </c>
      <c r="N271" s="16">
        <f t="shared" si="84"/>
        <v>1.5573466904178206E-3</v>
      </c>
      <c r="O271" s="18">
        <f t="shared" si="88"/>
        <v>2.9900529100529103</v>
      </c>
      <c r="P271" s="18">
        <f>Q271*4</f>
        <v>0.74751322751322757</v>
      </c>
      <c r="Q271" s="18">
        <f>F271/756/0.25</f>
        <v>0.18687830687830689</v>
      </c>
      <c r="R271" s="18">
        <f t="shared" si="87"/>
        <v>2.3359788359788362E-2</v>
      </c>
      <c r="S271" s="18">
        <f>R271/2</f>
        <v>1.1679894179894181E-2</v>
      </c>
      <c r="T271" s="18">
        <f t="shared" si="90"/>
        <v>3.8932980599647271E-3</v>
      </c>
      <c r="U271" s="7" t="s">
        <v>524</v>
      </c>
    </row>
    <row r="272" spans="2:21" x14ac:dyDescent="0.3">
      <c r="B272" s="9" t="s">
        <v>90</v>
      </c>
      <c r="C272" s="68" t="s">
        <v>44</v>
      </c>
      <c r="D272" s="27" t="s">
        <v>525</v>
      </c>
      <c r="E272" s="68" t="s">
        <v>274</v>
      </c>
      <c r="F272" s="18">
        <v>27.35</v>
      </c>
      <c r="G272" s="18"/>
      <c r="H272" s="18"/>
      <c r="I272" s="18"/>
      <c r="J272" s="18"/>
      <c r="K272" s="18"/>
      <c r="L272" s="18">
        <f>F272/50</f>
        <v>0.54700000000000004</v>
      </c>
      <c r="M272" s="18">
        <f t="shared" si="89"/>
        <v>3.4187500000000003E-2</v>
      </c>
      <c r="N272" s="16">
        <f t="shared" si="84"/>
        <v>1.2059295578405265E-3</v>
      </c>
      <c r="O272" s="18">
        <f t="shared" si="88"/>
        <v>5.8346666666666671</v>
      </c>
      <c r="P272" s="18">
        <f>S272*64</f>
        <v>1.4586666666666668</v>
      </c>
      <c r="Q272" s="18">
        <f>P272/4</f>
        <v>0.36466666666666669</v>
      </c>
      <c r="R272" s="18">
        <f t="shared" si="87"/>
        <v>4.5583333333333337E-2</v>
      </c>
      <c r="S272" s="18">
        <f>M272/1.5</f>
        <v>2.2791666666666668E-2</v>
      </c>
      <c r="T272" s="18">
        <f t="shared" si="90"/>
        <v>7.5972222222222231E-3</v>
      </c>
      <c r="U272" s="7" t="s">
        <v>522</v>
      </c>
    </row>
    <row r="273" spans="2:21" x14ac:dyDescent="0.3">
      <c r="B273" s="9" t="s">
        <v>90</v>
      </c>
      <c r="C273" s="68" t="s">
        <v>44</v>
      </c>
      <c r="D273" s="27" t="s">
        <v>526</v>
      </c>
      <c r="E273" s="68" t="s">
        <v>325</v>
      </c>
      <c r="F273" s="18">
        <v>17.579999999999998</v>
      </c>
      <c r="G273" s="18"/>
      <c r="H273" s="18"/>
      <c r="I273" s="18"/>
      <c r="J273" s="18"/>
      <c r="K273" s="18"/>
      <c r="L273" s="18">
        <f>F273/6</f>
        <v>2.9299999999999997</v>
      </c>
      <c r="M273" s="18">
        <f t="shared" si="89"/>
        <v>0.18312499999999998</v>
      </c>
      <c r="N273" s="16">
        <f t="shared" si="84"/>
        <v>6.4595495511384675E-3</v>
      </c>
      <c r="O273" s="18">
        <f t="shared" si="88"/>
        <v>15.626666666666665</v>
      </c>
      <c r="P273" s="18">
        <f>Q273*4</f>
        <v>3.9066666666666663</v>
      </c>
      <c r="Q273" s="18">
        <f>S273*16</f>
        <v>0.97666666666666657</v>
      </c>
      <c r="R273" s="18">
        <f t="shared" si="87"/>
        <v>0.12208333333333332</v>
      </c>
      <c r="S273" s="18">
        <f>F273/3/96</f>
        <v>6.1041666666666661E-2</v>
      </c>
      <c r="T273" s="18">
        <f t="shared" si="90"/>
        <v>2.0347222222222221E-2</v>
      </c>
      <c r="U273" s="7" t="s">
        <v>527</v>
      </c>
    </row>
    <row r="274" spans="2:21" x14ac:dyDescent="0.3">
      <c r="B274" s="68" t="s">
        <v>90</v>
      </c>
      <c r="C274" s="68" t="s">
        <v>44</v>
      </c>
      <c r="D274" s="27" t="s">
        <v>528</v>
      </c>
      <c r="E274" s="68" t="s">
        <v>172</v>
      </c>
      <c r="F274" s="16">
        <v>8.9600000000000009</v>
      </c>
      <c r="G274" s="16"/>
      <c r="H274" s="16"/>
      <c r="I274" s="16"/>
      <c r="J274" s="16"/>
      <c r="K274" s="16"/>
      <c r="L274" s="17">
        <f ca="1">M274*16</f>
        <v>0</v>
      </c>
      <c r="M274" s="17">
        <f t="shared" ca="1" si="89"/>
        <v>0</v>
      </c>
      <c r="N274" s="16">
        <f t="shared" ca="1" si="84"/>
        <v>0</v>
      </c>
      <c r="O274" s="17">
        <f>F274</f>
        <v>8.9600000000000009</v>
      </c>
      <c r="P274" s="18">
        <f>O274/4</f>
        <v>2.2400000000000002</v>
      </c>
      <c r="Q274" s="18">
        <f>P274/4</f>
        <v>0.56000000000000005</v>
      </c>
      <c r="R274" s="18">
        <f t="shared" si="87"/>
        <v>7.0000000000000007E-2</v>
      </c>
      <c r="S274" s="18">
        <f t="shared" ref="S274:S298" si="91">R274/2</f>
        <v>3.5000000000000003E-2</v>
      </c>
      <c r="T274" s="18">
        <f t="shared" si="90"/>
        <v>1.1666666666666667E-2</v>
      </c>
      <c r="U274" s="7"/>
    </row>
    <row r="275" spans="2:21" x14ac:dyDescent="0.3">
      <c r="B275" s="9" t="s">
        <v>90</v>
      </c>
      <c r="C275" s="68" t="s">
        <v>44</v>
      </c>
      <c r="D275" s="27" t="s">
        <v>529</v>
      </c>
      <c r="E275" s="68" t="s">
        <v>299</v>
      </c>
      <c r="F275" s="18">
        <v>23.73</v>
      </c>
      <c r="G275" s="18"/>
      <c r="H275" s="18"/>
      <c r="I275" s="18"/>
      <c r="J275" s="18"/>
      <c r="K275" s="18"/>
      <c r="L275" s="18">
        <f ca="1">M275*16</f>
        <v>0</v>
      </c>
      <c r="M275" s="18">
        <f t="shared" ca="1" si="89"/>
        <v>0</v>
      </c>
      <c r="N275" s="16">
        <f t="shared" ca="1" si="84"/>
        <v>0</v>
      </c>
      <c r="O275" s="18">
        <f>F275/4</f>
        <v>5.9325000000000001</v>
      </c>
      <c r="P275" s="18">
        <f>O275/4</f>
        <v>1.483125</v>
      </c>
      <c r="Q275" s="18">
        <f>P275/4</f>
        <v>0.37078125000000001</v>
      </c>
      <c r="R275" s="18">
        <f t="shared" si="87"/>
        <v>4.6347656250000001E-2</v>
      </c>
      <c r="S275" s="18">
        <f t="shared" si="91"/>
        <v>2.3173828125E-2</v>
      </c>
      <c r="T275" s="18">
        <f t="shared" si="90"/>
        <v>7.7246093750000001E-3</v>
      </c>
      <c r="U275" s="7"/>
    </row>
    <row r="276" spans="2:21" x14ac:dyDescent="0.3">
      <c r="B276" s="68" t="s">
        <v>90</v>
      </c>
      <c r="C276" s="68" t="s">
        <v>44</v>
      </c>
      <c r="D276" s="27" t="s">
        <v>1190</v>
      </c>
      <c r="E276" s="68" t="s">
        <v>639</v>
      </c>
      <c r="F276" s="16">
        <v>24.45</v>
      </c>
      <c r="G276" s="16"/>
      <c r="H276" s="16"/>
      <c r="I276" s="16"/>
      <c r="J276" s="16">
        <f>F276/12</f>
        <v>2.0375000000000001</v>
      </c>
      <c r="K276" s="16"/>
      <c r="L276" s="17">
        <f>F276/6/4</f>
        <v>1.01875</v>
      </c>
      <c r="M276" s="17">
        <f>F276/12/12</f>
        <v>0.16979166666666667</v>
      </c>
      <c r="N276" s="16">
        <f t="shared" si="84"/>
        <v>2.2459611280622235E-3</v>
      </c>
      <c r="O276" s="17">
        <f>Q276*16</f>
        <v>5.9272727272727277</v>
      </c>
      <c r="P276" s="18">
        <f>O276/4</f>
        <v>1.4818181818181819</v>
      </c>
      <c r="Q276" s="18">
        <f>L276/2.75</f>
        <v>0.37045454545454548</v>
      </c>
      <c r="R276" s="18">
        <f t="shared" si="87"/>
        <v>4.6306818181818185E-2</v>
      </c>
      <c r="S276" s="18">
        <f t="shared" si="91"/>
        <v>2.3153409090909093E-2</v>
      </c>
      <c r="T276" s="18">
        <f t="shared" si="90"/>
        <v>7.7178030303030306E-3</v>
      </c>
      <c r="U276" s="7" t="s">
        <v>606</v>
      </c>
    </row>
    <row r="277" spans="2:21" x14ac:dyDescent="0.3">
      <c r="B277" s="9" t="s">
        <v>90</v>
      </c>
      <c r="C277" s="68" t="s">
        <v>44</v>
      </c>
      <c r="D277" s="27" t="s">
        <v>530</v>
      </c>
      <c r="E277" s="68" t="s">
        <v>233</v>
      </c>
      <c r="F277" s="18">
        <v>23.47</v>
      </c>
      <c r="G277" s="18">
        <f>F277/6</f>
        <v>3.9116666666666666</v>
      </c>
      <c r="H277" s="18"/>
      <c r="I277" s="18"/>
      <c r="J277" s="18"/>
      <c r="K277" s="18"/>
      <c r="L277" s="18">
        <f ca="1">M277*16</f>
        <v>0</v>
      </c>
      <c r="M277" s="18">
        <f t="shared" ref="M277:M302" ca="1" si="92">L277/16</f>
        <v>0</v>
      </c>
      <c r="N277" s="16">
        <f t="shared" ca="1" si="84"/>
        <v>0</v>
      </c>
      <c r="O277" s="18">
        <f>P277*4</f>
        <v>5.2155555555555555</v>
      </c>
      <c r="P277" s="18">
        <f>Q277*4</f>
        <v>1.3038888888888889</v>
      </c>
      <c r="Q277" s="18">
        <f>F277/6/12</f>
        <v>0.32597222222222222</v>
      </c>
      <c r="R277" s="18">
        <f t="shared" si="87"/>
        <v>4.0746527777777777E-2</v>
      </c>
      <c r="S277" s="18">
        <f t="shared" si="91"/>
        <v>2.0373263888888889E-2</v>
      </c>
      <c r="T277" s="18">
        <f t="shared" si="90"/>
        <v>6.7910879629629632E-3</v>
      </c>
      <c r="U277" s="7" t="s">
        <v>531</v>
      </c>
    </row>
    <row r="278" spans="2:21" x14ac:dyDescent="0.3">
      <c r="B278" s="9" t="s">
        <v>90</v>
      </c>
      <c r="C278" s="68" t="s">
        <v>44</v>
      </c>
      <c r="D278" s="27" t="s">
        <v>532</v>
      </c>
      <c r="E278" s="68" t="s">
        <v>233</v>
      </c>
      <c r="F278" s="18">
        <v>22.4</v>
      </c>
      <c r="G278" s="18">
        <f>F278/6</f>
        <v>3.7333333333333329</v>
      </c>
      <c r="H278" s="18"/>
      <c r="I278" s="18"/>
      <c r="J278" s="18"/>
      <c r="K278" s="18"/>
      <c r="L278" s="18">
        <f ca="1">M278*16</f>
        <v>0</v>
      </c>
      <c r="M278" s="18">
        <f t="shared" ca="1" si="92"/>
        <v>0</v>
      </c>
      <c r="N278" s="16">
        <f t="shared" ca="1" si="84"/>
        <v>0</v>
      </c>
      <c r="O278" s="18">
        <f>P278*4</f>
        <v>4.977777777777777</v>
      </c>
      <c r="P278" s="18">
        <f>Q278*4</f>
        <v>1.2444444444444442</v>
      </c>
      <c r="Q278" s="18">
        <f>F278/6/12</f>
        <v>0.31111111111111106</v>
      </c>
      <c r="R278" s="18">
        <f t="shared" si="87"/>
        <v>3.8888888888888883E-2</v>
      </c>
      <c r="S278" s="18">
        <f t="shared" si="91"/>
        <v>1.9444444444444441E-2</v>
      </c>
      <c r="T278" s="18">
        <f t="shared" si="90"/>
        <v>6.4814814814814804E-3</v>
      </c>
      <c r="U278" s="7" t="s">
        <v>531</v>
      </c>
    </row>
    <row r="279" spans="2:21" x14ac:dyDescent="0.3">
      <c r="B279" s="9" t="s">
        <v>90</v>
      </c>
      <c r="C279" s="68" t="s">
        <v>44</v>
      </c>
      <c r="D279" s="27" t="s">
        <v>533</v>
      </c>
      <c r="E279" s="68" t="s">
        <v>233</v>
      </c>
      <c r="F279" s="18">
        <v>25.4</v>
      </c>
      <c r="G279" s="18">
        <f>F279/6</f>
        <v>4.2333333333333334</v>
      </c>
      <c r="H279" s="18"/>
      <c r="I279" s="18"/>
      <c r="J279" s="18"/>
      <c r="K279" s="18"/>
      <c r="L279" s="18">
        <f ca="1">M279*16</f>
        <v>0</v>
      </c>
      <c r="M279" s="18">
        <f t="shared" ca="1" si="92"/>
        <v>0</v>
      </c>
      <c r="N279" s="16">
        <f t="shared" ca="1" si="84"/>
        <v>0</v>
      </c>
      <c r="O279" s="18">
        <f ca="1">P279*4</f>
        <v>0</v>
      </c>
      <c r="P279" s="18">
        <f ca="1">O279/4</f>
        <v>0</v>
      </c>
      <c r="Q279" s="18">
        <f ca="1">P279/4</f>
        <v>0</v>
      </c>
      <c r="R279" s="18">
        <f t="shared" ca="1" si="87"/>
        <v>0</v>
      </c>
      <c r="S279" s="18">
        <f t="shared" ca="1" si="91"/>
        <v>0</v>
      </c>
      <c r="T279" s="18">
        <f t="shared" ca="1" si="90"/>
        <v>0</v>
      </c>
      <c r="U279" s="7"/>
    </row>
    <row r="280" spans="2:21" x14ac:dyDescent="0.3">
      <c r="B280" s="9" t="s">
        <v>90</v>
      </c>
      <c r="C280" s="68" t="s">
        <v>44</v>
      </c>
      <c r="D280" s="27" t="s">
        <v>534</v>
      </c>
      <c r="E280" s="68" t="s">
        <v>233</v>
      </c>
      <c r="F280" s="18">
        <v>30.08</v>
      </c>
      <c r="G280" s="18"/>
      <c r="H280" s="18"/>
      <c r="I280" s="18"/>
      <c r="J280" s="18"/>
      <c r="K280" s="18"/>
      <c r="L280" s="18">
        <f ca="1">M280*16</f>
        <v>0</v>
      </c>
      <c r="M280" s="18">
        <f t="shared" ca="1" si="92"/>
        <v>0</v>
      </c>
      <c r="N280" s="16">
        <f t="shared" ca="1" si="84"/>
        <v>0</v>
      </c>
      <c r="O280" s="18">
        <f>R280*128</f>
        <v>6.7548070175438593</v>
      </c>
      <c r="P280" s="18">
        <f>O280/4</f>
        <v>1.6887017543859648</v>
      </c>
      <c r="Q280" s="18">
        <f>P280/4</f>
        <v>0.4221754385964912</v>
      </c>
      <c r="R280" s="18">
        <f>F280/6/95</f>
        <v>5.27719298245614E-2</v>
      </c>
      <c r="S280" s="18">
        <f t="shared" si="91"/>
        <v>2.63859649122807E-2</v>
      </c>
      <c r="T280" s="18">
        <f t="shared" si="90"/>
        <v>8.7953216374268995E-3</v>
      </c>
      <c r="U280" s="7" t="s">
        <v>535</v>
      </c>
    </row>
    <row r="281" spans="2:21" x14ac:dyDescent="0.3">
      <c r="B281" s="9" t="s">
        <v>90</v>
      </c>
      <c r="C281" s="68" t="s">
        <v>44</v>
      </c>
      <c r="D281" s="27" t="s">
        <v>536</v>
      </c>
      <c r="E281" s="68" t="s">
        <v>328</v>
      </c>
      <c r="F281" s="18">
        <v>26.01</v>
      </c>
      <c r="G281" s="18"/>
      <c r="H281" s="18"/>
      <c r="I281" s="18"/>
      <c r="J281" s="18"/>
      <c r="K281" s="18"/>
      <c r="L281" s="18">
        <f>F281/5</f>
        <v>5.202</v>
      </c>
      <c r="M281" s="18">
        <f t="shared" si="92"/>
        <v>0.325125</v>
      </c>
      <c r="N281" s="16">
        <f t="shared" si="84"/>
        <v>1.146845623379601E-2</v>
      </c>
      <c r="O281" s="18">
        <f>Q281*16</f>
        <v>9.883799999999999</v>
      </c>
      <c r="P281" s="18">
        <f t="shared" ref="P281:P289" si="93">O281/4</f>
        <v>2.4709499999999998</v>
      </c>
      <c r="Q281" s="18">
        <f>M281*1.9</f>
        <v>0.61773749999999994</v>
      </c>
      <c r="R281" s="18">
        <f>P281/32</f>
        <v>7.7217187499999992E-2</v>
      </c>
      <c r="S281" s="18">
        <f t="shared" si="91"/>
        <v>3.8608593749999996E-2</v>
      </c>
      <c r="T281" s="18">
        <f t="shared" si="90"/>
        <v>1.2869531249999998E-2</v>
      </c>
      <c r="U281" s="7" t="s">
        <v>537</v>
      </c>
    </row>
    <row r="282" spans="2:21" x14ac:dyDescent="0.3">
      <c r="B282" s="9" t="s">
        <v>90</v>
      </c>
      <c r="C282" s="68" t="s">
        <v>44</v>
      </c>
      <c r="D282" s="27" t="s">
        <v>538</v>
      </c>
      <c r="E282" s="68" t="s">
        <v>539</v>
      </c>
      <c r="F282" s="18">
        <v>17.510000000000002</v>
      </c>
      <c r="G282" s="18"/>
      <c r="H282" s="18"/>
      <c r="I282" s="18"/>
      <c r="J282" s="18">
        <f>F282/6/160</f>
        <v>1.8239583333333333E-2</v>
      </c>
      <c r="K282" s="18"/>
      <c r="L282" s="18">
        <f t="shared" ref="L282:L289" ca="1" si="94">M282*16</f>
        <v>0</v>
      </c>
      <c r="M282" s="18">
        <f t="shared" ca="1" si="92"/>
        <v>0</v>
      </c>
      <c r="N282" s="16">
        <f t="shared" ca="1" si="84"/>
        <v>0</v>
      </c>
      <c r="O282" s="18">
        <f ca="1">P282*4</f>
        <v>0</v>
      </c>
      <c r="P282" s="18">
        <f t="shared" ca="1" si="93"/>
        <v>0</v>
      </c>
      <c r="Q282" s="18">
        <f t="shared" ref="Q282:Q289" ca="1" si="95">P282/4</f>
        <v>0</v>
      </c>
      <c r="R282" s="18">
        <f ca="1">P282/32</f>
        <v>0</v>
      </c>
      <c r="S282" s="18">
        <f t="shared" ca="1" si="91"/>
        <v>0</v>
      </c>
      <c r="T282" s="18">
        <f t="shared" ca="1" si="90"/>
        <v>0</v>
      </c>
      <c r="U282" s="7"/>
    </row>
    <row r="283" spans="2:21" x14ac:dyDescent="0.3">
      <c r="B283" s="9" t="s">
        <v>90</v>
      </c>
      <c r="C283" s="68" t="s">
        <v>44</v>
      </c>
      <c r="D283" s="27" t="s">
        <v>540</v>
      </c>
      <c r="E283" s="68" t="s">
        <v>541</v>
      </c>
      <c r="F283" s="18">
        <v>24.2</v>
      </c>
      <c r="G283" s="18"/>
      <c r="H283" s="18"/>
      <c r="I283" s="18"/>
      <c r="J283" s="18">
        <f>F283/12/12</f>
        <v>0.16805555555555554</v>
      </c>
      <c r="K283" s="18"/>
      <c r="L283" s="18">
        <f t="shared" ca="1" si="94"/>
        <v>0</v>
      </c>
      <c r="M283" s="18">
        <f t="shared" ca="1" si="92"/>
        <v>0</v>
      </c>
      <c r="N283" s="16">
        <f t="shared" ca="1" si="84"/>
        <v>0</v>
      </c>
      <c r="O283" s="18">
        <f ca="1">P283*4</f>
        <v>0</v>
      </c>
      <c r="P283" s="18">
        <f t="shared" ca="1" si="93"/>
        <v>0</v>
      </c>
      <c r="Q283" s="18">
        <f t="shared" ca="1" si="95"/>
        <v>0</v>
      </c>
      <c r="R283" s="18">
        <f ca="1">P283/32</f>
        <v>0</v>
      </c>
      <c r="S283" s="18">
        <f t="shared" ca="1" si="91"/>
        <v>0</v>
      </c>
      <c r="T283" s="18">
        <f t="shared" ca="1" si="90"/>
        <v>0</v>
      </c>
      <c r="U283" s="7"/>
    </row>
    <row r="284" spans="2:21" x14ac:dyDescent="0.3">
      <c r="B284" s="9" t="s">
        <v>90</v>
      </c>
      <c r="C284" s="68" t="s">
        <v>44</v>
      </c>
      <c r="D284" s="27" t="s">
        <v>542</v>
      </c>
      <c r="E284" s="68" t="s">
        <v>543</v>
      </c>
      <c r="F284" s="18">
        <v>22.72</v>
      </c>
      <c r="G284" s="18"/>
      <c r="H284" s="18"/>
      <c r="I284" s="18"/>
      <c r="J284" s="18">
        <f>F284/24/12</f>
        <v>7.8888888888888883E-2</v>
      </c>
      <c r="K284" s="18"/>
      <c r="L284" s="18">
        <f t="shared" ca="1" si="94"/>
        <v>0</v>
      </c>
      <c r="M284" s="18">
        <f t="shared" ca="1" si="92"/>
        <v>0</v>
      </c>
      <c r="N284" s="16">
        <f t="shared" ca="1" si="84"/>
        <v>0</v>
      </c>
      <c r="O284" s="18">
        <f ca="1">P284*4</f>
        <v>0</v>
      </c>
      <c r="P284" s="18">
        <f t="shared" ca="1" si="93"/>
        <v>0</v>
      </c>
      <c r="Q284" s="18">
        <f t="shared" ca="1" si="95"/>
        <v>0</v>
      </c>
      <c r="R284" s="18">
        <f ca="1">P284/32</f>
        <v>0</v>
      </c>
      <c r="S284" s="18">
        <f t="shared" ca="1" si="91"/>
        <v>0</v>
      </c>
      <c r="T284" s="18">
        <f t="shared" ca="1" si="90"/>
        <v>0</v>
      </c>
      <c r="U284" s="7"/>
    </row>
    <row r="285" spans="2:21" x14ac:dyDescent="0.3">
      <c r="B285" s="9" t="s">
        <v>90</v>
      </c>
      <c r="C285" s="68" t="s">
        <v>44</v>
      </c>
      <c r="D285" s="27" t="s">
        <v>545</v>
      </c>
      <c r="E285" s="68" t="s">
        <v>299</v>
      </c>
      <c r="F285" s="18">
        <v>28.01</v>
      </c>
      <c r="G285" s="18"/>
      <c r="H285" s="18"/>
      <c r="I285" s="18"/>
      <c r="J285" s="18"/>
      <c r="K285" s="18"/>
      <c r="L285" s="18">
        <f t="shared" ca="1" si="94"/>
        <v>0</v>
      </c>
      <c r="M285" s="18">
        <f t="shared" ca="1" si="92"/>
        <v>0</v>
      </c>
      <c r="N285" s="16">
        <f t="shared" ca="1" si="84"/>
        <v>0</v>
      </c>
      <c r="O285" s="18">
        <f>F285/4</f>
        <v>7.0025000000000004</v>
      </c>
      <c r="P285" s="18">
        <f t="shared" si="93"/>
        <v>1.7506250000000001</v>
      </c>
      <c r="Q285" s="18">
        <f t="shared" si="95"/>
        <v>0.43765625000000002</v>
      </c>
      <c r="R285" s="18">
        <f>P285/32</f>
        <v>5.4707031250000003E-2</v>
      </c>
      <c r="S285" s="18">
        <f t="shared" si="91"/>
        <v>2.7353515625000002E-2</v>
      </c>
      <c r="T285" s="18">
        <f t="shared" si="90"/>
        <v>9.1178385416666678E-3</v>
      </c>
      <c r="U285" s="7"/>
    </row>
    <row r="286" spans="2:21" x14ac:dyDescent="0.3">
      <c r="B286" s="9" t="s">
        <v>90</v>
      </c>
      <c r="C286" s="68" t="s">
        <v>44</v>
      </c>
      <c r="D286" s="27" t="s">
        <v>546</v>
      </c>
      <c r="E286" s="68" t="s">
        <v>547</v>
      </c>
      <c r="F286" s="18">
        <v>70.16</v>
      </c>
      <c r="G286" s="18"/>
      <c r="H286" s="18"/>
      <c r="I286" s="18"/>
      <c r="J286" s="18"/>
      <c r="K286" s="18"/>
      <c r="L286" s="18">
        <f t="shared" ca="1" si="94"/>
        <v>0</v>
      </c>
      <c r="M286" s="18">
        <f t="shared" ca="1" si="92"/>
        <v>0</v>
      </c>
      <c r="N286" s="16">
        <f t="shared" ca="1" si="84"/>
        <v>0</v>
      </c>
      <c r="O286" s="18">
        <f>R286*128</f>
        <v>13.279233453599101</v>
      </c>
      <c r="P286" s="18">
        <f t="shared" si="93"/>
        <v>3.3198083633997753</v>
      </c>
      <c r="Q286" s="18">
        <f t="shared" si="95"/>
        <v>0.82995209084994381</v>
      </c>
      <c r="R286" s="18">
        <f>F286/2/338.14</f>
        <v>0.10374401135624298</v>
      </c>
      <c r="S286" s="18">
        <f t="shared" si="91"/>
        <v>5.1872005678121488E-2</v>
      </c>
      <c r="T286" s="18">
        <f t="shared" si="90"/>
        <v>1.7290668559373831E-2</v>
      </c>
      <c r="U286" s="7" t="s">
        <v>548</v>
      </c>
    </row>
    <row r="287" spans="2:21" x14ac:dyDescent="0.3">
      <c r="B287" s="9" t="s">
        <v>90</v>
      </c>
      <c r="C287" s="68" t="s">
        <v>44</v>
      </c>
      <c r="D287" s="27" t="s">
        <v>549</v>
      </c>
      <c r="E287" s="68" t="s">
        <v>316</v>
      </c>
      <c r="F287" s="18">
        <v>7.34</v>
      </c>
      <c r="G287" s="18"/>
      <c r="H287" s="18"/>
      <c r="I287" s="18"/>
      <c r="J287" s="18"/>
      <c r="K287" s="18"/>
      <c r="L287" s="18">
        <f t="shared" ca="1" si="94"/>
        <v>0</v>
      </c>
      <c r="M287" s="18">
        <f t="shared" ca="1" si="92"/>
        <v>0</v>
      </c>
      <c r="N287" s="16">
        <f t="shared" ca="1" si="84"/>
        <v>0</v>
      </c>
      <c r="O287" s="18">
        <f>F287</f>
        <v>7.34</v>
      </c>
      <c r="P287" s="18">
        <f t="shared" si="93"/>
        <v>1.835</v>
      </c>
      <c r="Q287" s="18">
        <f t="shared" si="95"/>
        <v>0.45874999999999999</v>
      </c>
      <c r="R287" s="18">
        <f t="shared" ref="R287:R301" si="96">P287/32</f>
        <v>5.7343749999999999E-2</v>
      </c>
      <c r="S287" s="18">
        <f t="shared" si="91"/>
        <v>2.8671874999999999E-2</v>
      </c>
      <c r="T287" s="18">
        <f t="shared" si="90"/>
        <v>9.5572916666666671E-3</v>
      </c>
      <c r="U287" s="7"/>
    </row>
    <row r="288" spans="2:21" x14ac:dyDescent="0.3">
      <c r="B288" s="9" t="s">
        <v>90</v>
      </c>
      <c r="C288" s="68" t="s">
        <v>44</v>
      </c>
      <c r="D288" s="27" t="s">
        <v>550</v>
      </c>
      <c r="E288" s="68" t="s">
        <v>330</v>
      </c>
      <c r="F288" s="18">
        <v>24.9</v>
      </c>
      <c r="G288" s="18"/>
      <c r="H288" s="18"/>
      <c r="I288" s="18"/>
      <c r="J288" s="18"/>
      <c r="K288" s="18"/>
      <c r="L288" s="18">
        <f t="shared" ca="1" si="94"/>
        <v>0</v>
      </c>
      <c r="M288" s="18">
        <f t="shared" ca="1" si="92"/>
        <v>0</v>
      </c>
      <c r="N288" s="16">
        <f t="shared" ca="1" si="84"/>
        <v>0</v>
      </c>
      <c r="O288" s="18">
        <f>F288/6</f>
        <v>4.1499999999999995</v>
      </c>
      <c r="P288" s="18">
        <f t="shared" si="93"/>
        <v>1.0374999999999999</v>
      </c>
      <c r="Q288" s="18">
        <f t="shared" si="95"/>
        <v>0.25937499999999997</v>
      </c>
      <c r="R288" s="18">
        <f t="shared" si="96"/>
        <v>3.2421874999999996E-2</v>
      </c>
      <c r="S288" s="18">
        <f t="shared" si="91"/>
        <v>1.6210937499999998E-2</v>
      </c>
      <c r="T288" s="18">
        <f t="shared" si="90"/>
        <v>5.4036458333333324E-3</v>
      </c>
      <c r="U288" s="7"/>
    </row>
    <row r="289" spans="2:21" x14ac:dyDescent="0.3">
      <c r="B289" s="9" t="s">
        <v>90</v>
      </c>
      <c r="C289" s="68" t="s">
        <v>44</v>
      </c>
      <c r="D289" s="27" t="s">
        <v>551</v>
      </c>
      <c r="E289" s="68" t="s">
        <v>316</v>
      </c>
      <c r="F289" s="18">
        <v>8.5</v>
      </c>
      <c r="G289" s="18"/>
      <c r="H289" s="18"/>
      <c r="I289" s="18"/>
      <c r="J289" s="18"/>
      <c r="K289" s="18"/>
      <c r="L289" s="18">
        <f t="shared" ca="1" si="94"/>
        <v>0</v>
      </c>
      <c r="M289" s="18">
        <f t="shared" ca="1" si="92"/>
        <v>0</v>
      </c>
      <c r="N289" s="16">
        <f t="shared" ca="1" si="84"/>
        <v>0</v>
      </c>
      <c r="O289" s="18">
        <f>F289</f>
        <v>8.5</v>
      </c>
      <c r="P289" s="18">
        <f t="shared" si="93"/>
        <v>2.125</v>
      </c>
      <c r="Q289" s="18">
        <f t="shared" si="95"/>
        <v>0.53125</v>
      </c>
      <c r="R289" s="18">
        <f t="shared" si="96"/>
        <v>6.640625E-2</v>
      </c>
      <c r="S289" s="18">
        <f t="shared" si="91"/>
        <v>3.3203125E-2</v>
      </c>
      <c r="T289" s="18">
        <f t="shared" si="90"/>
        <v>1.1067708333333334E-2</v>
      </c>
      <c r="U289" s="7"/>
    </row>
    <row r="290" spans="2:21" x14ac:dyDescent="0.3">
      <c r="B290" s="9" t="s">
        <v>90</v>
      </c>
      <c r="C290" s="68" t="s">
        <v>44</v>
      </c>
      <c r="D290" s="27" t="s">
        <v>552</v>
      </c>
      <c r="E290" s="68" t="s">
        <v>325</v>
      </c>
      <c r="F290" s="18">
        <v>63.33</v>
      </c>
      <c r="G290" s="18"/>
      <c r="H290" s="18"/>
      <c r="I290" s="18"/>
      <c r="J290" s="18"/>
      <c r="K290" s="18"/>
      <c r="L290" s="18">
        <f>F290/6</f>
        <v>10.555</v>
      </c>
      <c r="M290" s="18">
        <f t="shared" si="92"/>
        <v>0.65968749999999998</v>
      </c>
      <c r="N290" s="16">
        <f t="shared" si="84"/>
        <v>2.3269810755039772E-2</v>
      </c>
      <c r="O290" s="18">
        <f>P290*4</f>
        <v>42.22</v>
      </c>
      <c r="P290" s="18">
        <f>Q290*4</f>
        <v>10.555</v>
      </c>
      <c r="Q290" s="18">
        <f>F290/3/32/0.25</f>
        <v>2.6387499999999999</v>
      </c>
      <c r="R290" s="18">
        <f t="shared" si="96"/>
        <v>0.32984374999999999</v>
      </c>
      <c r="S290" s="18">
        <f t="shared" si="91"/>
        <v>0.164921875</v>
      </c>
      <c r="T290" s="18">
        <f t="shared" si="90"/>
        <v>5.497395833333333E-2</v>
      </c>
      <c r="U290" s="7" t="s">
        <v>553</v>
      </c>
    </row>
    <row r="291" spans="2:21" x14ac:dyDescent="0.3">
      <c r="B291" s="9" t="s">
        <v>90</v>
      </c>
      <c r="C291" s="68" t="s">
        <v>44</v>
      </c>
      <c r="D291" s="27" t="s">
        <v>554</v>
      </c>
      <c r="E291" s="68" t="s">
        <v>555</v>
      </c>
      <c r="F291" s="18">
        <v>3.76</v>
      </c>
      <c r="G291" s="18"/>
      <c r="H291" s="18"/>
      <c r="I291" s="18"/>
      <c r="J291" s="18"/>
      <c r="K291" s="18"/>
      <c r="L291" s="18">
        <f t="shared" ref="L291:L298" ca="1" si="97">M291*16</f>
        <v>0</v>
      </c>
      <c r="M291" s="18">
        <f t="shared" ca="1" si="92"/>
        <v>0</v>
      </c>
      <c r="N291" s="16">
        <f t="shared" ca="1" si="84"/>
        <v>0</v>
      </c>
      <c r="O291" s="18">
        <f ca="1">P291*4</f>
        <v>0</v>
      </c>
      <c r="P291" s="18">
        <f t="shared" ref="P291:Q298" ca="1" si="98">O291/4</f>
        <v>0</v>
      </c>
      <c r="Q291" s="18">
        <f t="shared" ca="1" si="98"/>
        <v>0</v>
      </c>
      <c r="R291" s="18">
        <f t="shared" ca="1" si="96"/>
        <v>0</v>
      </c>
      <c r="S291" s="18">
        <f t="shared" ca="1" si="91"/>
        <v>0</v>
      </c>
      <c r="T291" s="18">
        <f t="shared" ca="1" si="90"/>
        <v>0</v>
      </c>
      <c r="U291" s="7"/>
    </row>
    <row r="292" spans="2:21" x14ac:dyDescent="0.3">
      <c r="B292" s="9" t="s">
        <v>90</v>
      </c>
      <c r="C292" s="68" t="s">
        <v>44</v>
      </c>
      <c r="D292" s="27" t="s">
        <v>556</v>
      </c>
      <c r="E292" s="68" t="s">
        <v>316</v>
      </c>
      <c r="F292" s="18">
        <v>7.48</v>
      </c>
      <c r="G292" s="18"/>
      <c r="H292" s="18"/>
      <c r="I292" s="18"/>
      <c r="J292" s="18"/>
      <c r="K292" s="18"/>
      <c r="L292" s="18">
        <f t="shared" ca="1" si="97"/>
        <v>0</v>
      </c>
      <c r="M292" s="18">
        <f t="shared" ca="1" si="92"/>
        <v>0</v>
      </c>
      <c r="N292" s="16">
        <f t="shared" ca="1" si="84"/>
        <v>0</v>
      </c>
      <c r="O292" s="18">
        <f>F292</f>
        <v>7.48</v>
      </c>
      <c r="P292" s="18">
        <f t="shared" si="98"/>
        <v>1.87</v>
      </c>
      <c r="Q292" s="18">
        <f t="shared" si="98"/>
        <v>0.46750000000000003</v>
      </c>
      <c r="R292" s="18">
        <f t="shared" si="96"/>
        <v>5.8437500000000003E-2</v>
      </c>
      <c r="S292" s="18">
        <f t="shared" si="91"/>
        <v>2.9218750000000002E-2</v>
      </c>
      <c r="T292" s="18">
        <f t="shared" si="90"/>
        <v>9.7395833333333345E-3</v>
      </c>
      <c r="U292" s="7"/>
    </row>
    <row r="293" spans="2:21" x14ac:dyDescent="0.3">
      <c r="B293" s="9" t="s">
        <v>90</v>
      </c>
      <c r="C293" s="68" t="s">
        <v>44</v>
      </c>
      <c r="D293" s="27" t="s">
        <v>557</v>
      </c>
      <c r="E293" s="68" t="s">
        <v>316</v>
      </c>
      <c r="F293" s="18">
        <v>6.71</v>
      </c>
      <c r="G293" s="18"/>
      <c r="H293" s="18"/>
      <c r="I293" s="18"/>
      <c r="J293" s="18"/>
      <c r="K293" s="18"/>
      <c r="L293" s="18">
        <f t="shared" ca="1" si="97"/>
        <v>0</v>
      </c>
      <c r="M293" s="18">
        <f t="shared" ca="1" si="92"/>
        <v>0</v>
      </c>
      <c r="N293" s="16">
        <f t="shared" ca="1" si="84"/>
        <v>0</v>
      </c>
      <c r="O293" s="18">
        <f>F293</f>
        <v>6.71</v>
      </c>
      <c r="P293" s="18">
        <f t="shared" si="98"/>
        <v>1.6775</v>
      </c>
      <c r="Q293" s="18">
        <f t="shared" si="98"/>
        <v>0.419375</v>
      </c>
      <c r="R293" s="18">
        <f t="shared" si="96"/>
        <v>5.2421875E-2</v>
      </c>
      <c r="S293" s="18">
        <f t="shared" si="91"/>
        <v>2.62109375E-2</v>
      </c>
      <c r="T293" s="18">
        <f t="shared" si="90"/>
        <v>8.7369791666666672E-3</v>
      </c>
      <c r="U293" s="7"/>
    </row>
    <row r="294" spans="2:21" x14ac:dyDescent="0.3">
      <c r="B294" s="9" t="s">
        <v>90</v>
      </c>
      <c r="C294" s="68" t="s">
        <v>44</v>
      </c>
      <c r="D294" s="27" t="s">
        <v>558</v>
      </c>
      <c r="E294" s="68" t="s">
        <v>316</v>
      </c>
      <c r="F294" s="18">
        <v>9.8800000000000008</v>
      </c>
      <c r="G294" s="18"/>
      <c r="H294" s="18"/>
      <c r="I294" s="18"/>
      <c r="J294" s="18"/>
      <c r="K294" s="18"/>
      <c r="L294" s="18">
        <f t="shared" ca="1" si="97"/>
        <v>0</v>
      </c>
      <c r="M294" s="18">
        <f t="shared" ca="1" si="92"/>
        <v>0</v>
      </c>
      <c r="N294" s="16">
        <f t="shared" ca="1" si="84"/>
        <v>0</v>
      </c>
      <c r="O294" s="18">
        <f>F294</f>
        <v>9.8800000000000008</v>
      </c>
      <c r="P294" s="18">
        <f t="shared" si="98"/>
        <v>2.4700000000000002</v>
      </c>
      <c r="Q294" s="18">
        <f t="shared" si="98"/>
        <v>0.61750000000000005</v>
      </c>
      <c r="R294" s="18">
        <f t="shared" si="96"/>
        <v>7.7187500000000006E-2</v>
      </c>
      <c r="S294" s="18">
        <f t="shared" si="91"/>
        <v>3.8593750000000003E-2</v>
      </c>
      <c r="T294" s="18">
        <f t="shared" si="90"/>
        <v>1.2864583333333334E-2</v>
      </c>
      <c r="U294" s="7"/>
    </row>
    <row r="295" spans="2:21" x14ac:dyDescent="0.3">
      <c r="B295" s="9" t="s">
        <v>90</v>
      </c>
      <c r="C295" s="68" t="s">
        <v>44</v>
      </c>
      <c r="D295" s="27" t="s">
        <v>559</v>
      </c>
      <c r="E295" s="68" t="s">
        <v>560</v>
      </c>
      <c r="F295" s="18">
        <v>21.65</v>
      </c>
      <c r="G295" s="18"/>
      <c r="H295" s="18"/>
      <c r="I295" s="18"/>
      <c r="J295" s="18">
        <f>F295/6/12</f>
        <v>0.30069444444444443</v>
      </c>
      <c r="K295" s="18"/>
      <c r="L295" s="18">
        <f t="shared" ca="1" si="97"/>
        <v>0</v>
      </c>
      <c r="M295" s="18">
        <f t="shared" ca="1" si="92"/>
        <v>0</v>
      </c>
      <c r="N295" s="16">
        <f t="shared" ca="1" si="84"/>
        <v>0</v>
      </c>
      <c r="O295" s="18">
        <f t="shared" ref="O295:O301" ca="1" si="99">P295*4</f>
        <v>0</v>
      </c>
      <c r="P295" s="18">
        <f t="shared" ca="1" si="98"/>
        <v>0</v>
      </c>
      <c r="Q295" s="18">
        <f t="shared" ca="1" si="98"/>
        <v>0</v>
      </c>
      <c r="R295" s="18">
        <f t="shared" ca="1" si="96"/>
        <v>0</v>
      </c>
      <c r="S295" s="18">
        <f t="shared" ca="1" si="91"/>
        <v>0</v>
      </c>
      <c r="T295" s="18">
        <f t="shared" ca="1" si="90"/>
        <v>0</v>
      </c>
      <c r="U295" s="7"/>
    </row>
    <row r="296" spans="2:21" x14ac:dyDescent="0.3">
      <c r="B296" s="9" t="s">
        <v>90</v>
      </c>
      <c r="C296" s="68" t="s">
        <v>44</v>
      </c>
      <c r="D296" s="27" t="s">
        <v>561</v>
      </c>
      <c r="E296" s="68" t="s">
        <v>560</v>
      </c>
      <c r="F296" s="18">
        <v>21.65</v>
      </c>
      <c r="G296" s="18"/>
      <c r="H296" s="18"/>
      <c r="I296" s="18"/>
      <c r="J296" s="18">
        <f>F296/6/12</f>
        <v>0.30069444444444443</v>
      </c>
      <c r="K296" s="18"/>
      <c r="L296" s="18">
        <f t="shared" ca="1" si="97"/>
        <v>0</v>
      </c>
      <c r="M296" s="18">
        <f t="shared" ca="1" si="92"/>
        <v>0</v>
      </c>
      <c r="N296" s="16">
        <f t="shared" ca="1" si="84"/>
        <v>0</v>
      </c>
      <c r="O296" s="18">
        <f t="shared" ca="1" si="99"/>
        <v>0</v>
      </c>
      <c r="P296" s="18">
        <f t="shared" ca="1" si="98"/>
        <v>0</v>
      </c>
      <c r="Q296" s="18">
        <f t="shared" ca="1" si="98"/>
        <v>0</v>
      </c>
      <c r="R296" s="18">
        <f t="shared" ca="1" si="96"/>
        <v>0</v>
      </c>
      <c r="S296" s="18">
        <f t="shared" ca="1" si="91"/>
        <v>0</v>
      </c>
      <c r="T296" s="18">
        <f t="shared" ca="1" si="90"/>
        <v>0</v>
      </c>
      <c r="U296" s="7"/>
    </row>
    <row r="297" spans="2:21" x14ac:dyDescent="0.3">
      <c r="B297" s="9" t="s">
        <v>90</v>
      </c>
      <c r="C297" s="68" t="s">
        <v>44</v>
      </c>
      <c r="D297" s="27" t="s">
        <v>562</v>
      </c>
      <c r="E297" s="68" t="s">
        <v>560</v>
      </c>
      <c r="F297" s="18">
        <v>21.65</v>
      </c>
      <c r="G297" s="18"/>
      <c r="H297" s="18"/>
      <c r="I297" s="18"/>
      <c r="J297" s="18">
        <f>F297/6/12</f>
        <v>0.30069444444444443</v>
      </c>
      <c r="K297" s="18"/>
      <c r="L297" s="18">
        <f t="shared" ca="1" si="97"/>
        <v>0</v>
      </c>
      <c r="M297" s="18">
        <f t="shared" ca="1" si="92"/>
        <v>0</v>
      </c>
      <c r="N297" s="16">
        <f t="shared" ca="1" si="84"/>
        <v>0</v>
      </c>
      <c r="O297" s="18">
        <f t="shared" ca="1" si="99"/>
        <v>0</v>
      </c>
      <c r="P297" s="18">
        <f t="shared" ca="1" si="98"/>
        <v>0</v>
      </c>
      <c r="Q297" s="18">
        <f t="shared" ca="1" si="98"/>
        <v>0</v>
      </c>
      <c r="R297" s="18">
        <f t="shared" ca="1" si="96"/>
        <v>0</v>
      </c>
      <c r="S297" s="18">
        <f t="shared" ca="1" si="91"/>
        <v>0</v>
      </c>
      <c r="T297" s="18">
        <f t="shared" ca="1" si="90"/>
        <v>0</v>
      </c>
      <c r="U297" s="7"/>
    </row>
    <row r="298" spans="2:21" x14ac:dyDescent="0.3">
      <c r="B298" s="9" t="s">
        <v>90</v>
      </c>
      <c r="C298" s="68" t="s">
        <v>44</v>
      </c>
      <c r="D298" s="27" t="s">
        <v>563</v>
      </c>
      <c r="E298" s="68" t="s">
        <v>560</v>
      </c>
      <c r="F298" s="18">
        <v>21.65</v>
      </c>
      <c r="G298" s="18"/>
      <c r="H298" s="18"/>
      <c r="I298" s="18"/>
      <c r="J298" s="18">
        <f>F298/6/12</f>
        <v>0.30069444444444443</v>
      </c>
      <c r="K298" s="18"/>
      <c r="L298" s="18">
        <f t="shared" ca="1" si="97"/>
        <v>0</v>
      </c>
      <c r="M298" s="18">
        <f t="shared" ca="1" si="92"/>
        <v>0</v>
      </c>
      <c r="N298" s="16">
        <f t="shared" ca="1" si="84"/>
        <v>0</v>
      </c>
      <c r="O298" s="18">
        <f t="shared" ca="1" si="99"/>
        <v>0</v>
      </c>
      <c r="P298" s="18">
        <f t="shared" ca="1" si="98"/>
        <v>0</v>
      </c>
      <c r="Q298" s="18">
        <f t="shared" ca="1" si="98"/>
        <v>0</v>
      </c>
      <c r="R298" s="18">
        <f t="shared" ca="1" si="96"/>
        <v>0</v>
      </c>
      <c r="S298" s="18">
        <f t="shared" ca="1" si="91"/>
        <v>0</v>
      </c>
      <c r="T298" s="18">
        <f t="shared" ca="1" si="90"/>
        <v>0</v>
      </c>
      <c r="U298" s="7"/>
    </row>
    <row r="299" spans="2:21" x14ac:dyDescent="0.3">
      <c r="B299" s="9" t="s">
        <v>90</v>
      </c>
      <c r="C299" s="68" t="s">
        <v>44</v>
      </c>
      <c r="D299" s="27" t="s">
        <v>564</v>
      </c>
      <c r="E299" s="68" t="s">
        <v>450</v>
      </c>
      <c r="F299" s="18">
        <v>2.69</v>
      </c>
      <c r="G299" s="18"/>
      <c r="H299" s="18"/>
      <c r="I299" s="18"/>
      <c r="J299" s="18"/>
      <c r="K299" s="18"/>
      <c r="L299" s="18">
        <f>F299</f>
        <v>2.69</v>
      </c>
      <c r="M299" s="18">
        <f t="shared" si="92"/>
        <v>0.168125</v>
      </c>
      <c r="N299" s="16">
        <f t="shared" si="84"/>
        <v>5.9304396902943616E-3</v>
      </c>
      <c r="O299" s="18">
        <f t="shared" si="99"/>
        <v>12.912000000000001</v>
      </c>
      <c r="P299" s="18">
        <f>S299*64</f>
        <v>3.2280000000000002</v>
      </c>
      <c r="Q299" s="18">
        <f t="shared" ref="Q299:Q304" si="100">P299/4</f>
        <v>0.80700000000000005</v>
      </c>
      <c r="R299" s="18">
        <f t="shared" si="96"/>
        <v>0.10087500000000001</v>
      </c>
      <c r="S299" s="18">
        <f>T299*3</f>
        <v>5.0437500000000003E-2</v>
      </c>
      <c r="T299" s="18">
        <f>M299/10</f>
        <v>1.6812500000000001E-2</v>
      </c>
      <c r="U299" s="7" t="s">
        <v>565</v>
      </c>
    </row>
    <row r="300" spans="2:21" x14ac:dyDescent="0.3">
      <c r="B300" s="68" t="s">
        <v>566</v>
      </c>
      <c r="C300" s="68" t="s">
        <v>44</v>
      </c>
      <c r="D300" s="27" t="s">
        <v>567</v>
      </c>
      <c r="E300" s="68" t="s">
        <v>568</v>
      </c>
      <c r="F300" s="16">
        <v>27.45</v>
      </c>
      <c r="G300" s="16"/>
      <c r="H300" s="16"/>
      <c r="I300" s="16"/>
      <c r="J300" s="16"/>
      <c r="K300" s="16"/>
      <c r="L300" s="17">
        <f>F300/14</f>
        <v>1.9607142857142856</v>
      </c>
      <c r="M300" s="17">
        <f t="shared" si="92"/>
        <v>0.12254464285714285</v>
      </c>
      <c r="N300" s="16">
        <f t="shared" si="84"/>
        <v>4.3226385952889069E-3</v>
      </c>
      <c r="O300" s="17">
        <f t="shared" ca="1" si="99"/>
        <v>0</v>
      </c>
      <c r="P300" s="18">
        <f t="shared" ref="P300:P308" ca="1" si="101">O300/4</f>
        <v>0</v>
      </c>
      <c r="Q300" s="18">
        <f t="shared" ca="1" si="100"/>
        <v>0</v>
      </c>
      <c r="R300" s="18">
        <f t="shared" ca="1" si="96"/>
        <v>0</v>
      </c>
      <c r="S300" s="18">
        <f ca="1">R300/2</f>
        <v>0</v>
      </c>
      <c r="T300" s="18">
        <f t="shared" ref="T300:T363" ca="1" si="102">S300/3</f>
        <v>0</v>
      </c>
      <c r="U300" s="7"/>
    </row>
    <row r="301" spans="2:21" x14ac:dyDescent="0.3">
      <c r="B301" s="68" t="s">
        <v>566</v>
      </c>
      <c r="C301" s="68" t="s">
        <v>44</v>
      </c>
      <c r="D301" s="27" t="s">
        <v>569</v>
      </c>
      <c r="E301" s="68" t="s">
        <v>139</v>
      </c>
      <c r="F301" s="16">
        <v>335.5</v>
      </c>
      <c r="G301" s="16"/>
      <c r="H301" s="16"/>
      <c r="I301" s="16"/>
      <c r="J301" s="16"/>
      <c r="K301" s="16"/>
      <c r="L301" s="17">
        <f>F301/25</f>
        <v>13.42</v>
      </c>
      <c r="M301" s="17">
        <f t="shared" si="92"/>
        <v>0.83875</v>
      </c>
      <c r="N301" s="16">
        <f t="shared" si="84"/>
        <v>2.9586059718866294E-2</v>
      </c>
      <c r="O301" s="17">
        <f t="shared" ca="1" si="99"/>
        <v>0</v>
      </c>
      <c r="P301" s="18">
        <f t="shared" ca="1" si="101"/>
        <v>0</v>
      </c>
      <c r="Q301" s="18">
        <f t="shared" ca="1" si="100"/>
        <v>0</v>
      </c>
      <c r="R301" s="18">
        <f t="shared" ca="1" si="96"/>
        <v>0</v>
      </c>
      <c r="S301" s="18">
        <f ca="1">R301/2</f>
        <v>0</v>
      </c>
      <c r="T301" s="18">
        <f t="shared" ca="1" si="102"/>
        <v>0</v>
      </c>
      <c r="U301" s="7"/>
    </row>
    <row r="302" spans="2:21" x14ac:dyDescent="0.3">
      <c r="B302" s="68" t="s">
        <v>570</v>
      </c>
      <c r="C302" s="68" t="s">
        <v>44</v>
      </c>
      <c r="D302" s="27" t="s">
        <v>571</v>
      </c>
      <c r="E302" s="68" t="s">
        <v>572</v>
      </c>
      <c r="F302" s="16">
        <v>36.79</v>
      </c>
      <c r="G302" s="16"/>
      <c r="H302" s="16"/>
      <c r="I302" s="16"/>
      <c r="J302" s="16">
        <f>F302/6</f>
        <v>6.1316666666666668</v>
      </c>
      <c r="K302" s="16"/>
      <c r="L302" s="17">
        <v>0</v>
      </c>
      <c r="M302" s="17">
        <f t="shared" si="92"/>
        <v>0</v>
      </c>
      <c r="N302" s="16">
        <f t="shared" si="84"/>
        <v>0</v>
      </c>
      <c r="O302" s="17">
        <f>R302*128</f>
        <v>5.5663356973995279</v>
      </c>
      <c r="P302" s="18">
        <f t="shared" si="101"/>
        <v>1.391583924349882</v>
      </c>
      <c r="Q302" s="18">
        <f t="shared" si="100"/>
        <v>0.3478959810874705</v>
      </c>
      <c r="R302" s="18">
        <f>J302/6/23.5</f>
        <v>4.3486997635933812E-2</v>
      </c>
      <c r="S302" s="18">
        <f>R302/2</f>
        <v>2.1743498817966906E-2</v>
      </c>
      <c r="T302" s="18">
        <f t="shared" si="102"/>
        <v>7.2478329393223023E-3</v>
      </c>
      <c r="U302" s="7"/>
    </row>
    <row r="303" spans="2:21" x14ac:dyDescent="0.3">
      <c r="B303" s="68" t="s">
        <v>570</v>
      </c>
      <c r="C303" s="68" t="s">
        <v>44</v>
      </c>
      <c r="D303" s="27" t="s">
        <v>573</v>
      </c>
      <c r="E303" s="68" t="s">
        <v>574</v>
      </c>
      <c r="F303" s="16">
        <v>16.29</v>
      </c>
      <c r="G303" s="16"/>
      <c r="H303" s="16"/>
      <c r="I303" s="16"/>
      <c r="J303" s="16"/>
      <c r="K303" s="16"/>
      <c r="L303" s="17">
        <f>M303*16</f>
        <v>4.0724999999999998</v>
      </c>
      <c r="M303" s="17">
        <f>F303/4/16</f>
        <v>0.25453124999999999</v>
      </c>
      <c r="N303" s="16">
        <f t="shared" si="84"/>
        <v>8.9783329511984328E-3</v>
      </c>
      <c r="O303" s="17">
        <f>R303*128</f>
        <v>18.617142857142856</v>
      </c>
      <c r="P303" s="18">
        <f t="shared" si="101"/>
        <v>4.6542857142857139</v>
      </c>
      <c r="Q303" s="18">
        <f t="shared" si="100"/>
        <v>1.1635714285714285</v>
      </c>
      <c r="R303" s="18">
        <f>F303/4/28</f>
        <v>0.14544642857142856</v>
      </c>
      <c r="S303" s="18">
        <f>R303/2</f>
        <v>7.272321428571428E-2</v>
      </c>
      <c r="T303" s="18">
        <f t="shared" si="102"/>
        <v>2.4241071428571428E-2</v>
      </c>
      <c r="U303" s="7" t="s">
        <v>575</v>
      </c>
    </row>
    <row r="304" spans="2:21" x14ac:dyDescent="0.3">
      <c r="B304" s="68" t="s">
        <v>570</v>
      </c>
      <c r="C304" s="68" t="s">
        <v>44</v>
      </c>
      <c r="D304" s="27" t="s">
        <v>576</v>
      </c>
      <c r="E304" s="68" t="s">
        <v>577</v>
      </c>
      <c r="F304" s="16">
        <v>65.31</v>
      </c>
      <c r="G304" s="16"/>
      <c r="H304" s="16"/>
      <c r="I304" s="16"/>
      <c r="J304" s="16">
        <f>F304/18</f>
        <v>3.6283333333333334</v>
      </c>
      <c r="K304" s="16"/>
      <c r="L304" s="17">
        <f>F304/18</f>
        <v>3.6283333333333334</v>
      </c>
      <c r="M304" s="17">
        <f>L304/16</f>
        <v>0.22677083333333334</v>
      </c>
      <c r="N304" s="16">
        <f t="shared" si="84"/>
        <v>7.9991122712334724E-3</v>
      </c>
      <c r="O304" s="17">
        <f>S304*256</f>
        <v>29.026666666666667</v>
      </c>
      <c r="P304" s="18">
        <f t="shared" si="101"/>
        <v>7.2566666666666668</v>
      </c>
      <c r="Q304" s="18">
        <f t="shared" si="100"/>
        <v>1.8141666666666667</v>
      </c>
      <c r="R304" s="18">
        <f>P304/32</f>
        <v>0.22677083333333334</v>
      </c>
      <c r="S304" s="18">
        <f>M304/2</f>
        <v>0.11338541666666667</v>
      </c>
      <c r="T304" s="18">
        <f t="shared" si="102"/>
        <v>3.7795138888888892E-2</v>
      </c>
      <c r="U304" s="7"/>
    </row>
    <row r="305" spans="2:21" x14ac:dyDescent="0.3">
      <c r="B305" s="68" t="s">
        <v>570</v>
      </c>
      <c r="C305" s="68" t="s">
        <v>44</v>
      </c>
      <c r="D305" s="27" t="s">
        <v>578</v>
      </c>
      <c r="E305" s="68" t="s">
        <v>64</v>
      </c>
      <c r="F305" s="16">
        <v>38.6</v>
      </c>
      <c r="G305" s="16"/>
      <c r="H305" s="16"/>
      <c r="I305" s="16"/>
      <c r="J305" s="16"/>
      <c r="K305" s="16"/>
      <c r="L305" s="17">
        <f>F305/5</f>
        <v>7.7200000000000006</v>
      </c>
      <c r="M305" s="17">
        <f>L305/16</f>
        <v>0.48250000000000004</v>
      </c>
      <c r="N305" s="16">
        <f t="shared" si="84"/>
        <v>1.7019700523818765E-2</v>
      </c>
      <c r="O305" s="17">
        <f>Q305*16</f>
        <v>44.312800000000003</v>
      </c>
      <c r="P305" s="18">
        <f t="shared" si="101"/>
        <v>11.078200000000001</v>
      </c>
      <c r="Q305" s="18">
        <f>M305*5.74</f>
        <v>2.7695500000000002</v>
      </c>
      <c r="R305" s="18">
        <f>P305/32</f>
        <v>0.34619375000000002</v>
      </c>
      <c r="S305" s="18">
        <f>R305/2</f>
        <v>0.17309687500000001</v>
      </c>
      <c r="T305" s="18">
        <f t="shared" si="102"/>
        <v>5.7698958333333335E-2</v>
      </c>
      <c r="U305" s="7" t="s">
        <v>579</v>
      </c>
    </row>
    <row r="306" spans="2:21" x14ac:dyDescent="0.3">
      <c r="B306" s="68" t="s">
        <v>570</v>
      </c>
      <c r="C306" s="68" t="s">
        <v>44</v>
      </c>
      <c r="D306" s="27" t="s">
        <v>580</v>
      </c>
      <c r="E306" s="68" t="s">
        <v>581</v>
      </c>
      <c r="F306" s="16">
        <v>48.37</v>
      </c>
      <c r="G306" s="16"/>
      <c r="H306" s="16"/>
      <c r="I306" s="16"/>
      <c r="J306" s="16">
        <f>F306/12</f>
        <v>4.0308333333333328</v>
      </c>
      <c r="K306" s="16"/>
      <c r="L306" s="17">
        <f>M306*16</f>
        <v>6.4493333333333327</v>
      </c>
      <c r="M306" s="17">
        <f>F306/12/10</f>
        <v>0.40308333333333329</v>
      </c>
      <c r="N306" s="16">
        <f t="shared" si="84"/>
        <v>1.4218357760571908E-2</v>
      </c>
      <c r="O306" s="17">
        <f>S306*256</f>
        <v>65.17221052631578</v>
      </c>
      <c r="P306" s="18">
        <f t="shared" si="101"/>
        <v>16.293052631578945</v>
      </c>
      <c r="Q306" s="18">
        <f>P306/4</f>
        <v>4.0732631578947363</v>
      </c>
      <c r="R306" s="18">
        <f>P306/32</f>
        <v>0.50915789473684203</v>
      </c>
      <c r="S306" s="18">
        <f>F306/10/19</f>
        <v>0.25457894736842102</v>
      </c>
      <c r="T306" s="18">
        <f t="shared" si="102"/>
        <v>8.485964912280701E-2</v>
      </c>
      <c r="U306" s="7" t="s">
        <v>582</v>
      </c>
    </row>
    <row r="307" spans="2:21" x14ac:dyDescent="0.3">
      <c r="B307" s="68" t="s">
        <v>570</v>
      </c>
      <c r="C307" s="68" t="s">
        <v>44</v>
      </c>
      <c r="D307" s="27" t="s">
        <v>583</v>
      </c>
      <c r="E307" s="68" t="s">
        <v>574</v>
      </c>
      <c r="F307" s="16">
        <v>10.67</v>
      </c>
      <c r="G307" s="16"/>
      <c r="H307" s="16"/>
      <c r="I307" s="16"/>
      <c r="J307" s="16"/>
      <c r="K307" s="16"/>
      <c r="L307" s="17">
        <f>M307*16</f>
        <v>2.6675</v>
      </c>
      <c r="M307" s="17">
        <f>F307/4/16</f>
        <v>0.16671875</v>
      </c>
      <c r="N307" s="16">
        <f t="shared" si="84"/>
        <v>5.8808356408402264E-3</v>
      </c>
      <c r="O307" s="17">
        <f>R307*128</f>
        <v>9.7554285714285722</v>
      </c>
      <c r="P307" s="18">
        <f t="shared" si="101"/>
        <v>2.4388571428571431</v>
      </c>
      <c r="Q307" s="18">
        <f>P307/4</f>
        <v>0.60971428571428576</v>
      </c>
      <c r="R307" s="18">
        <f>F307/4/35</f>
        <v>7.6214285714285721E-2</v>
      </c>
      <c r="S307" s="18">
        <f t="shared" ref="S307:S319" si="103">R307/2</f>
        <v>3.810714285714286E-2</v>
      </c>
      <c r="T307" s="18">
        <f t="shared" si="102"/>
        <v>1.2702380952380953E-2</v>
      </c>
      <c r="U307" s="7" t="s">
        <v>584</v>
      </c>
    </row>
    <row r="308" spans="2:21" x14ac:dyDescent="0.3">
      <c r="B308" s="68" t="s">
        <v>570</v>
      </c>
      <c r="C308" s="68" t="s">
        <v>44</v>
      </c>
      <c r="D308" s="27" t="s">
        <v>585</v>
      </c>
      <c r="E308" s="68" t="s">
        <v>586</v>
      </c>
      <c r="F308" s="16">
        <v>24.44</v>
      </c>
      <c r="G308" s="16"/>
      <c r="H308" s="16"/>
      <c r="I308" s="16"/>
      <c r="J308" s="16"/>
      <c r="K308" s="16"/>
      <c r="L308" s="17">
        <f>F308/4/44</f>
        <v>0.13886363636363638</v>
      </c>
      <c r="M308" s="17">
        <f>L308/16</f>
        <v>8.678977272727274E-3</v>
      </c>
      <c r="N308" s="16">
        <f t="shared" si="84"/>
        <v>3.0614216380279281E-4</v>
      </c>
      <c r="O308" s="17">
        <f>Q308*16</f>
        <v>0.59711363636363646</v>
      </c>
      <c r="P308" s="18">
        <f t="shared" si="101"/>
        <v>0.14927840909090911</v>
      </c>
      <c r="Q308" s="18">
        <f>M308*4.3</f>
        <v>3.7319602272727279E-2</v>
      </c>
      <c r="R308" s="18">
        <f>P308/32</f>
        <v>4.6649502840909098E-3</v>
      </c>
      <c r="S308" s="18">
        <f t="shared" si="103"/>
        <v>2.3324751420454549E-3</v>
      </c>
      <c r="T308" s="18">
        <f t="shared" si="102"/>
        <v>7.7749171401515164E-4</v>
      </c>
      <c r="U308" s="7" t="s">
        <v>587</v>
      </c>
    </row>
    <row r="309" spans="2:21" x14ac:dyDescent="0.3">
      <c r="B309" s="68" t="s">
        <v>570</v>
      </c>
      <c r="C309" s="68" t="s">
        <v>44</v>
      </c>
      <c r="D309" s="27" t="s">
        <v>588</v>
      </c>
      <c r="E309" s="68" t="s">
        <v>589</v>
      </c>
      <c r="F309" s="16">
        <v>7.76</v>
      </c>
      <c r="G309" s="16"/>
      <c r="H309" s="16"/>
      <c r="I309" s="16"/>
      <c r="J309" s="16">
        <f>F309/4</f>
        <v>1.94</v>
      </c>
      <c r="K309" s="16"/>
      <c r="L309" s="17">
        <f>M309*16</f>
        <v>1.4109090909090909</v>
      </c>
      <c r="M309" s="17">
        <f>J309/22</f>
        <v>8.8181818181818181E-2</v>
      </c>
      <c r="N309" s="16">
        <f t="shared" si="84"/>
        <v>3.1105246364774753E-3</v>
      </c>
      <c r="O309" s="17">
        <f>P309*4</f>
        <v>4.585454545454545</v>
      </c>
      <c r="P309" s="18">
        <f>Q309*4</f>
        <v>1.1463636363636363</v>
      </c>
      <c r="Q309" s="18">
        <f>M309*3.25</f>
        <v>0.28659090909090906</v>
      </c>
      <c r="R309" s="18">
        <f>P309/32</f>
        <v>3.5823863636363633E-2</v>
      </c>
      <c r="S309" s="18">
        <f t="shared" si="103"/>
        <v>1.7911931818181816E-2</v>
      </c>
      <c r="T309" s="18">
        <f t="shared" si="102"/>
        <v>5.9706439393939388E-3</v>
      </c>
      <c r="U309" s="7" t="s">
        <v>590</v>
      </c>
    </row>
    <row r="310" spans="2:21" x14ac:dyDescent="0.3">
      <c r="B310" s="68" t="s">
        <v>570</v>
      </c>
      <c r="C310" s="68" t="s">
        <v>44</v>
      </c>
      <c r="D310" s="27" t="s">
        <v>591</v>
      </c>
      <c r="E310" s="68" t="s">
        <v>592</v>
      </c>
      <c r="F310" s="16">
        <v>35.1</v>
      </c>
      <c r="G310" s="16"/>
      <c r="H310" s="16"/>
      <c r="I310" s="16"/>
      <c r="J310" s="16"/>
      <c r="K310" s="16"/>
      <c r="L310" s="17">
        <f>F310/4/22</f>
        <v>0.39886363636363636</v>
      </c>
      <c r="M310" s="17">
        <f>L310/16</f>
        <v>2.4928977272727273E-2</v>
      </c>
      <c r="N310" s="16">
        <f t="shared" si="84"/>
        <v>8.793445130505749E-4</v>
      </c>
      <c r="O310" s="17">
        <f>Q310*16</f>
        <v>1.2643977272727271</v>
      </c>
      <c r="P310" s="18">
        <f t="shared" ref="P310:P349" si="104">O310/4</f>
        <v>0.31609943181818179</v>
      </c>
      <c r="Q310" s="18">
        <f>M310*3.17</f>
        <v>7.9024857954545447E-2</v>
      </c>
      <c r="R310" s="18">
        <f>P310/32</f>
        <v>9.8781072443181808E-3</v>
      </c>
      <c r="S310" s="18">
        <f t="shared" si="103"/>
        <v>4.9390536221590904E-3</v>
      </c>
      <c r="T310" s="18">
        <f t="shared" si="102"/>
        <v>1.6463512073863634E-3</v>
      </c>
      <c r="U310" s="7" t="s">
        <v>593</v>
      </c>
    </row>
    <row r="311" spans="2:21" x14ac:dyDescent="0.3">
      <c r="B311" s="68" t="s">
        <v>570</v>
      </c>
      <c r="C311" s="68" t="s">
        <v>44</v>
      </c>
      <c r="D311" s="27" t="s">
        <v>594</v>
      </c>
      <c r="E311" s="68" t="s">
        <v>308</v>
      </c>
      <c r="F311" s="16">
        <v>24.68</v>
      </c>
      <c r="G311" s="16"/>
      <c r="H311" s="16"/>
      <c r="I311" s="16"/>
      <c r="J311" s="16">
        <f>F311/12</f>
        <v>2.0566666666666666</v>
      </c>
      <c r="K311" s="16"/>
      <c r="L311" s="17">
        <f ca="1">M311*16</f>
        <v>0</v>
      </c>
      <c r="M311" s="17">
        <f ca="1">L311/16</f>
        <v>0</v>
      </c>
      <c r="N311" s="16">
        <f t="shared" ca="1" si="84"/>
        <v>0</v>
      </c>
      <c r="O311" s="17">
        <f>R311*128</f>
        <v>8.2266666666666666</v>
      </c>
      <c r="P311" s="18">
        <f t="shared" si="104"/>
        <v>2.0566666666666666</v>
      </c>
      <c r="Q311" s="18">
        <f>P311/4</f>
        <v>0.51416666666666666</v>
      </c>
      <c r="R311" s="18">
        <f>F311/12/32</f>
        <v>6.4270833333333333E-2</v>
      </c>
      <c r="S311" s="18">
        <f t="shared" si="103"/>
        <v>3.2135416666666666E-2</v>
      </c>
      <c r="T311" s="18">
        <f t="shared" si="102"/>
        <v>1.0711805555555556E-2</v>
      </c>
      <c r="U311" s="7"/>
    </row>
    <row r="312" spans="2:21" x14ac:dyDescent="0.3">
      <c r="B312" s="68" t="s">
        <v>570</v>
      </c>
      <c r="C312" s="68" t="s">
        <v>44</v>
      </c>
      <c r="D312" s="27" t="s">
        <v>595</v>
      </c>
      <c r="E312" s="68" t="s">
        <v>596</v>
      </c>
      <c r="F312" s="16">
        <v>21.12</v>
      </c>
      <c r="G312" s="16"/>
      <c r="H312" s="16"/>
      <c r="I312" s="16"/>
      <c r="J312" s="16"/>
      <c r="K312" s="16"/>
      <c r="L312" s="17">
        <f>M312*16</f>
        <v>2.64</v>
      </c>
      <c r="M312" s="17">
        <f>F312/4/32</f>
        <v>0.16500000000000001</v>
      </c>
      <c r="N312" s="16">
        <f t="shared" si="84"/>
        <v>5.8202084692851727E-3</v>
      </c>
      <c r="O312" s="17">
        <f>Q312*16</f>
        <v>8.3688000000000002</v>
      </c>
      <c r="P312" s="18">
        <f t="shared" si="104"/>
        <v>2.0922000000000001</v>
      </c>
      <c r="Q312" s="18">
        <f>M312*3.17</f>
        <v>0.52305000000000001</v>
      </c>
      <c r="R312" s="18">
        <f>P312/32</f>
        <v>6.5381250000000002E-2</v>
      </c>
      <c r="S312" s="18">
        <f t="shared" si="103"/>
        <v>3.2690625000000001E-2</v>
      </c>
      <c r="T312" s="18">
        <f t="shared" si="102"/>
        <v>1.0896875E-2</v>
      </c>
      <c r="U312" s="7" t="s">
        <v>593</v>
      </c>
    </row>
    <row r="313" spans="2:21" x14ac:dyDescent="0.3">
      <c r="B313" s="68" t="s">
        <v>570</v>
      </c>
      <c r="C313" s="68" t="s">
        <v>44</v>
      </c>
      <c r="D313" s="27" t="s">
        <v>597</v>
      </c>
      <c r="E313" s="68" t="s">
        <v>598</v>
      </c>
      <c r="F313" s="16">
        <v>46.21</v>
      </c>
      <c r="G313" s="16"/>
      <c r="H313" s="16"/>
      <c r="I313" s="16"/>
      <c r="J313" s="16"/>
      <c r="K313" s="16"/>
      <c r="L313" s="17">
        <f ca="1">M313*16</f>
        <v>0</v>
      </c>
      <c r="M313" s="17">
        <f ca="1">L313/16</f>
        <v>0</v>
      </c>
      <c r="N313" s="16">
        <f t="shared" ca="1" si="84"/>
        <v>0</v>
      </c>
      <c r="O313" s="17">
        <f>R313*128</f>
        <v>49.290666666666667</v>
      </c>
      <c r="P313" s="18">
        <f t="shared" si="104"/>
        <v>12.322666666666667</v>
      </c>
      <c r="Q313" s="18">
        <f>P313/4</f>
        <v>3.0806666666666667</v>
      </c>
      <c r="R313" s="18">
        <f>F313/12/10</f>
        <v>0.38508333333333333</v>
      </c>
      <c r="S313" s="18">
        <f t="shared" si="103"/>
        <v>0.19254166666666667</v>
      </c>
      <c r="T313" s="18">
        <f t="shared" si="102"/>
        <v>6.418055555555556E-2</v>
      </c>
      <c r="U313" s="7"/>
    </row>
    <row r="314" spans="2:21" x14ac:dyDescent="0.3">
      <c r="B314" s="68" t="s">
        <v>570</v>
      </c>
      <c r="C314" s="68" t="s">
        <v>44</v>
      </c>
      <c r="D314" s="27" t="s">
        <v>599</v>
      </c>
      <c r="E314" s="68" t="s">
        <v>114</v>
      </c>
      <c r="F314" s="16">
        <v>34.89</v>
      </c>
      <c r="G314" s="16"/>
      <c r="H314" s="16"/>
      <c r="I314" s="16"/>
      <c r="J314" s="16"/>
      <c r="K314" s="16"/>
      <c r="L314" s="17">
        <f>F314/2/5</f>
        <v>3.4889999999999999</v>
      </c>
      <c r="M314" s="17">
        <f>L314/16</f>
        <v>0.21806249999999999</v>
      </c>
      <c r="N314" s="16">
        <f t="shared" si="84"/>
        <v>7.6919346020211995E-3</v>
      </c>
      <c r="O314" s="17">
        <f ca="1">P314*4</f>
        <v>0</v>
      </c>
      <c r="P314" s="18">
        <f t="shared" ca="1" si="104"/>
        <v>0</v>
      </c>
      <c r="Q314" s="18">
        <f ca="1">P314/4</f>
        <v>0</v>
      </c>
      <c r="R314" s="18">
        <f ca="1">P314/32</f>
        <v>0</v>
      </c>
      <c r="S314" s="18">
        <f t="shared" ca="1" si="103"/>
        <v>0</v>
      </c>
      <c r="T314" s="18">
        <f t="shared" ca="1" si="102"/>
        <v>0</v>
      </c>
      <c r="U314" s="7"/>
    </row>
    <row r="315" spans="2:21" x14ac:dyDescent="0.3">
      <c r="B315" s="68" t="s">
        <v>570</v>
      </c>
      <c r="C315" s="68" t="s">
        <v>44</v>
      </c>
      <c r="D315" s="27" t="s">
        <v>600</v>
      </c>
      <c r="E315" s="68" t="s">
        <v>601</v>
      </c>
      <c r="F315" s="16">
        <v>5.67</v>
      </c>
      <c r="G315" s="16"/>
      <c r="H315" s="16"/>
      <c r="I315" s="16"/>
      <c r="J315" s="16">
        <v>5.67</v>
      </c>
      <c r="K315" s="16"/>
      <c r="L315" s="17">
        <f>M315*16</f>
        <v>3.78</v>
      </c>
      <c r="M315" s="17">
        <f>F315/24</f>
        <v>0.23624999999999999</v>
      </c>
      <c r="N315" s="16">
        <f t="shared" si="84"/>
        <v>8.3334803082946787E-3</v>
      </c>
      <c r="O315" s="17">
        <f ca="1">P315*4</f>
        <v>0</v>
      </c>
      <c r="P315" s="18">
        <f t="shared" ca="1" si="104"/>
        <v>0</v>
      </c>
      <c r="Q315" s="18">
        <f ca="1">P315/4</f>
        <v>0</v>
      </c>
      <c r="R315" s="18">
        <f ca="1">P315/32</f>
        <v>0</v>
      </c>
      <c r="S315" s="18">
        <f t="shared" ca="1" si="103"/>
        <v>0</v>
      </c>
      <c r="T315" s="18">
        <f t="shared" ca="1" si="102"/>
        <v>0</v>
      </c>
      <c r="U315" s="7"/>
    </row>
    <row r="316" spans="2:21" x14ac:dyDescent="0.3">
      <c r="B316" s="68" t="s">
        <v>570</v>
      </c>
      <c r="C316" s="68" t="s">
        <v>44</v>
      </c>
      <c r="D316" s="27" t="s">
        <v>1042</v>
      </c>
      <c r="E316" s="68" t="s">
        <v>161</v>
      </c>
      <c r="F316" s="16">
        <v>4.16</v>
      </c>
      <c r="G316" s="16"/>
      <c r="H316" s="16"/>
      <c r="I316" s="16"/>
      <c r="J316" s="16"/>
      <c r="K316" s="16"/>
      <c r="L316" s="17">
        <f>F316</f>
        <v>4.16</v>
      </c>
      <c r="M316" s="17">
        <f>L316/16</f>
        <v>0.26</v>
      </c>
      <c r="N316" s="16">
        <f t="shared" si="84"/>
        <v>9.1712375879645144E-3</v>
      </c>
      <c r="O316" s="17">
        <f>Q316*16</f>
        <v>14.809600000000001</v>
      </c>
      <c r="P316" s="18">
        <f t="shared" si="104"/>
        <v>3.7024000000000004</v>
      </c>
      <c r="Q316" s="18">
        <f>M316*3.56</f>
        <v>0.92560000000000009</v>
      </c>
      <c r="R316" s="18">
        <f>P316/32</f>
        <v>0.11570000000000001</v>
      </c>
      <c r="S316" s="18">
        <f t="shared" si="103"/>
        <v>5.7850000000000006E-2</v>
      </c>
      <c r="T316" s="18">
        <f t="shared" si="102"/>
        <v>1.9283333333333336E-2</v>
      </c>
      <c r="U316" s="7" t="s">
        <v>1043</v>
      </c>
    </row>
    <row r="317" spans="2:21" x14ac:dyDescent="0.3">
      <c r="B317" s="68" t="s">
        <v>570</v>
      </c>
      <c r="C317" s="68" t="s">
        <v>44</v>
      </c>
      <c r="D317" s="28" t="s">
        <v>602</v>
      </c>
      <c r="E317" s="68" t="s">
        <v>603</v>
      </c>
      <c r="F317" s="16">
        <v>158.03</v>
      </c>
      <c r="G317" s="16"/>
      <c r="H317" s="16"/>
      <c r="I317" s="16"/>
      <c r="J317" s="16"/>
      <c r="K317" s="16"/>
      <c r="L317" s="17">
        <f t="shared" ref="L317:L322" ca="1" si="105">M317*16</f>
        <v>0</v>
      </c>
      <c r="M317" s="17">
        <f ca="1">L317/16</f>
        <v>0</v>
      </c>
      <c r="N317" s="16">
        <f t="shared" ca="1" si="84"/>
        <v>0</v>
      </c>
      <c r="O317" s="17">
        <f>R317*128</f>
        <v>99.742800788954654</v>
      </c>
      <c r="P317" s="18">
        <f t="shared" si="104"/>
        <v>24.935700197238663</v>
      </c>
      <c r="Q317" s="18">
        <f>P317/4</f>
        <v>6.2339250493096658</v>
      </c>
      <c r="R317" s="18">
        <f>F317/12/16.9</f>
        <v>0.77924063116370823</v>
      </c>
      <c r="S317" s="18">
        <f t="shared" si="103"/>
        <v>0.38962031558185412</v>
      </c>
      <c r="T317" s="18">
        <f t="shared" si="102"/>
        <v>0.1298734385272847</v>
      </c>
      <c r="U317" s="7"/>
    </row>
    <row r="318" spans="2:21" x14ac:dyDescent="0.3">
      <c r="B318" s="68" t="s">
        <v>570</v>
      </c>
      <c r="C318" s="68" t="s">
        <v>44</v>
      </c>
      <c r="D318" s="27" t="s">
        <v>604</v>
      </c>
      <c r="E318" s="68" t="s">
        <v>605</v>
      </c>
      <c r="F318" s="16">
        <v>57.64</v>
      </c>
      <c r="G318" s="16"/>
      <c r="H318" s="16"/>
      <c r="I318" s="16"/>
      <c r="J318" s="16"/>
      <c r="K318" s="16"/>
      <c r="L318" s="17">
        <f t="shared" si="105"/>
        <v>9.6066666666666674</v>
      </c>
      <c r="M318" s="17">
        <f>F318/12/8</f>
        <v>0.60041666666666671</v>
      </c>
      <c r="N318" s="16">
        <f t="shared" si="84"/>
        <v>2.1179091929898825E-2</v>
      </c>
      <c r="O318" s="17">
        <f ca="1">P318*4</f>
        <v>0</v>
      </c>
      <c r="P318" s="18">
        <f t="shared" ca="1" si="104"/>
        <v>0</v>
      </c>
      <c r="Q318" s="18">
        <f ca="1">P318/4</f>
        <v>0</v>
      </c>
      <c r="R318" s="18">
        <f ca="1">P318/32</f>
        <v>0</v>
      </c>
      <c r="S318" s="18">
        <f t="shared" ca="1" si="103"/>
        <v>0</v>
      </c>
      <c r="T318" s="18">
        <f t="shared" ca="1" si="102"/>
        <v>0</v>
      </c>
      <c r="U318" s="7"/>
    </row>
    <row r="319" spans="2:21" x14ac:dyDescent="0.3">
      <c r="B319" s="68" t="s">
        <v>570</v>
      </c>
      <c r="C319" s="68" t="s">
        <v>44</v>
      </c>
      <c r="D319" s="27" t="s">
        <v>607</v>
      </c>
      <c r="E319" s="68" t="s">
        <v>608</v>
      </c>
      <c r="F319" s="16">
        <v>29.84</v>
      </c>
      <c r="G319" s="16"/>
      <c r="H319" s="16"/>
      <c r="I319" s="16"/>
      <c r="J319" s="16">
        <f>F319/4</f>
        <v>7.46</v>
      </c>
      <c r="K319" s="16"/>
      <c r="L319" s="17">
        <f t="shared" si="105"/>
        <v>2.4866666666666668</v>
      </c>
      <c r="M319" s="17">
        <f>J319/4/12</f>
        <v>0.15541666666666668</v>
      </c>
      <c r="N319" s="16">
        <f t="shared" si="84"/>
        <v>5.4821660581903268E-3</v>
      </c>
      <c r="O319" s="17">
        <f>Q319*16</f>
        <v>9.9466666666666672</v>
      </c>
      <c r="P319" s="18">
        <f t="shared" si="104"/>
        <v>2.4866666666666668</v>
      </c>
      <c r="Q319" s="18">
        <f>M319*4</f>
        <v>0.6216666666666667</v>
      </c>
      <c r="R319" s="18">
        <f>P319/32</f>
        <v>7.7708333333333338E-2</v>
      </c>
      <c r="S319" s="18">
        <f t="shared" si="103"/>
        <v>3.8854166666666669E-2</v>
      </c>
      <c r="T319" s="18">
        <f t="shared" si="102"/>
        <v>1.2951388888888889E-2</v>
      </c>
      <c r="U319" s="7" t="s">
        <v>609</v>
      </c>
    </row>
    <row r="320" spans="2:21" x14ac:dyDescent="0.3">
      <c r="B320" s="68" t="s">
        <v>570</v>
      </c>
      <c r="C320" s="68" t="s">
        <v>44</v>
      </c>
      <c r="D320" s="27" t="s">
        <v>610</v>
      </c>
      <c r="E320" s="68" t="s">
        <v>611</v>
      </c>
      <c r="F320" s="16">
        <v>55.95</v>
      </c>
      <c r="G320" s="16"/>
      <c r="H320" s="16"/>
      <c r="I320" s="16"/>
      <c r="J320" s="16"/>
      <c r="K320" s="16"/>
      <c r="L320" s="17">
        <f t="shared" si="105"/>
        <v>18.650000000000002</v>
      </c>
      <c r="M320" s="17">
        <f>F320/6/8</f>
        <v>1.1656250000000001</v>
      </c>
      <c r="N320" s="16">
        <f t="shared" si="84"/>
        <v>4.1116245436427459E-2</v>
      </c>
      <c r="O320" s="17">
        <f>S320*256</f>
        <v>95.488000000000014</v>
      </c>
      <c r="P320" s="18">
        <f t="shared" si="104"/>
        <v>23.872000000000003</v>
      </c>
      <c r="Q320" s="18">
        <f t="shared" ref="Q320:Q326" si="106">P320/4</f>
        <v>5.9680000000000009</v>
      </c>
      <c r="R320" s="18">
        <f>P320/32</f>
        <v>0.74600000000000011</v>
      </c>
      <c r="S320" s="18">
        <f>F320/6/25</f>
        <v>0.37300000000000005</v>
      </c>
      <c r="T320" s="18">
        <f t="shared" si="102"/>
        <v>0.12433333333333335</v>
      </c>
      <c r="U320" s="7" t="s">
        <v>612</v>
      </c>
    </row>
    <row r="321" spans="2:21" x14ac:dyDescent="0.3">
      <c r="B321" s="68" t="s">
        <v>613</v>
      </c>
      <c r="C321" s="68" t="s">
        <v>1155</v>
      </c>
      <c r="D321" s="27" t="s">
        <v>614</v>
      </c>
      <c r="E321" s="68" t="s">
        <v>615</v>
      </c>
      <c r="F321" s="16">
        <v>16.25</v>
      </c>
      <c r="G321" s="16"/>
      <c r="H321" s="16"/>
      <c r="I321" s="16"/>
      <c r="J321" s="16"/>
      <c r="K321" s="16"/>
      <c r="L321" s="17">
        <f t="shared" ca="1" si="105"/>
        <v>0</v>
      </c>
      <c r="M321" s="17">
        <f t="shared" ref="M321:M332" ca="1" si="107">L321/16</f>
        <v>0</v>
      </c>
      <c r="N321" s="16">
        <f t="shared" ca="1" si="84"/>
        <v>0</v>
      </c>
      <c r="O321" s="17">
        <f>R321*128</f>
        <v>246.15384615384616</v>
      </c>
      <c r="P321" s="18">
        <f t="shared" si="104"/>
        <v>61.53846153846154</v>
      </c>
      <c r="Q321" s="18">
        <f t="shared" si="106"/>
        <v>15.384615384615385</v>
      </c>
      <c r="R321" s="18">
        <f>F321/8.45</f>
        <v>1.9230769230769231</v>
      </c>
      <c r="S321" s="18">
        <f t="shared" ref="S321:S363" si="108">R321/2</f>
        <v>0.96153846153846156</v>
      </c>
      <c r="T321" s="18">
        <f t="shared" si="102"/>
        <v>0.32051282051282054</v>
      </c>
      <c r="U321" s="7"/>
    </row>
    <row r="322" spans="2:21" x14ac:dyDescent="0.3">
      <c r="B322" s="68" t="s">
        <v>613</v>
      </c>
      <c r="C322" s="68" t="s">
        <v>1155</v>
      </c>
      <c r="D322" s="27" t="s">
        <v>616</v>
      </c>
      <c r="E322" s="68" t="s">
        <v>615</v>
      </c>
      <c r="F322" s="16">
        <v>16.25</v>
      </c>
      <c r="G322" s="16"/>
      <c r="H322" s="16"/>
      <c r="I322" s="16"/>
      <c r="J322" s="16"/>
      <c r="K322" s="16"/>
      <c r="L322" s="17">
        <f t="shared" ca="1" si="105"/>
        <v>0</v>
      </c>
      <c r="M322" s="17">
        <f t="shared" ca="1" si="107"/>
        <v>0</v>
      </c>
      <c r="N322" s="16">
        <f t="shared" ref="N322:N385" ca="1" si="109">L322/453.592</f>
        <v>0</v>
      </c>
      <c r="O322" s="17">
        <f>R322*128</f>
        <v>246.15384615384616</v>
      </c>
      <c r="P322" s="18">
        <f t="shared" si="104"/>
        <v>61.53846153846154</v>
      </c>
      <c r="Q322" s="18">
        <f t="shared" si="106"/>
        <v>15.384615384615385</v>
      </c>
      <c r="R322" s="18">
        <f>F322/8.45</f>
        <v>1.9230769230769231</v>
      </c>
      <c r="S322" s="18">
        <f t="shared" si="108"/>
        <v>0.96153846153846156</v>
      </c>
      <c r="T322" s="18">
        <f t="shared" si="102"/>
        <v>0.32051282051282054</v>
      </c>
      <c r="U322" s="7"/>
    </row>
    <row r="323" spans="2:21" x14ac:dyDescent="0.3">
      <c r="B323" s="68" t="s">
        <v>36</v>
      </c>
      <c r="C323" s="68" t="s">
        <v>1156</v>
      </c>
      <c r="D323" s="33" t="s">
        <v>617</v>
      </c>
      <c r="E323" s="68" t="s">
        <v>215</v>
      </c>
      <c r="F323" s="16">
        <v>6</v>
      </c>
      <c r="G323" s="16"/>
      <c r="H323" s="16"/>
      <c r="I323" s="16"/>
      <c r="J323" s="16">
        <f>F323</f>
        <v>6</v>
      </c>
      <c r="K323" s="16"/>
      <c r="L323" s="17">
        <f>F323*2</f>
        <v>12</v>
      </c>
      <c r="M323" s="17">
        <f t="shared" si="107"/>
        <v>0.75</v>
      </c>
      <c r="N323" s="16">
        <f t="shared" si="109"/>
        <v>2.645549304220533E-2</v>
      </c>
      <c r="O323" s="17">
        <f ca="1">P323*4</f>
        <v>0</v>
      </c>
      <c r="P323" s="18">
        <f t="shared" ca="1" si="104"/>
        <v>0</v>
      </c>
      <c r="Q323" s="18">
        <f t="shared" ca="1" si="106"/>
        <v>0</v>
      </c>
      <c r="R323" s="18">
        <f t="shared" ref="R323:R369" ca="1" si="110">P323/32</f>
        <v>0</v>
      </c>
      <c r="S323" s="18">
        <f t="shared" ca="1" si="108"/>
        <v>0</v>
      </c>
      <c r="T323" s="18">
        <f t="shared" ca="1" si="102"/>
        <v>0</v>
      </c>
      <c r="U323" s="7"/>
    </row>
    <row r="324" spans="2:21" x14ac:dyDescent="0.3">
      <c r="B324" s="68" t="s">
        <v>36</v>
      </c>
      <c r="C324" s="68" t="s">
        <v>1156</v>
      </c>
      <c r="D324" s="34" t="s">
        <v>618</v>
      </c>
      <c r="E324" s="68" t="s">
        <v>161</v>
      </c>
      <c r="F324" s="16">
        <v>5.65</v>
      </c>
      <c r="G324" s="16"/>
      <c r="H324" s="16"/>
      <c r="I324" s="16"/>
      <c r="J324" s="16"/>
      <c r="K324" s="16"/>
      <c r="L324" s="17">
        <f>F324</f>
        <v>5.65</v>
      </c>
      <c r="M324" s="17">
        <f t="shared" si="107"/>
        <v>0.35312500000000002</v>
      </c>
      <c r="N324" s="16">
        <f t="shared" si="109"/>
        <v>1.2456127974038344E-2</v>
      </c>
      <c r="O324" s="17">
        <f ca="1">P324*4</f>
        <v>0</v>
      </c>
      <c r="P324" s="18">
        <f t="shared" ca="1" si="104"/>
        <v>0</v>
      </c>
      <c r="Q324" s="18">
        <f t="shared" ca="1" si="106"/>
        <v>0</v>
      </c>
      <c r="R324" s="18">
        <f t="shared" ca="1" si="110"/>
        <v>0</v>
      </c>
      <c r="S324" s="18">
        <f t="shared" ca="1" si="108"/>
        <v>0</v>
      </c>
      <c r="T324" s="18">
        <f t="shared" ca="1" si="102"/>
        <v>0</v>
      </c>
      <c r="U324" s="7"/>
    </row>
    <row r="325" spans="2:21" x14ac:dyDescent="0.3">
      <c r="B325" s="68" t="s">
        <v>36</v>
      </c>
      <c r="C325" s="68" t="s">
        <v>1156</v>
      </c>
      <c r="D325" s="34" t="s">
        <v>619</v>
      </c>
      <c r="E325" s="68" t="s">
        <v>38</v>
      </c>
      <c r="F325" s="16">
        <v>5.0999999999999996</v>
      </c>
      <c r="G325" s="16"/>
      <c r="H325" s="16"/>
      <c r="I325" s="16"/>
      <c r="J325" s="16"/>
      <c r="K325" s="16"/>
      <c r="L325" s="17">
        <f>F325</f>
        <v>5.0999999999999996</v>
      </c>
      <c r="M325" s="17">
        <f t="shared" si="107"/>
        <v>0.31874999999999998</v>
      </c>
      <c r="N325" s="16">
        <f t="shared" si="109"/>
        <v>1.1243584542937266E-2</v>
      </c>
      <c r="O325" s="17">
        <f ca="1">P325*4</f>
        <v>0</v>
      </c>
      <c r="P325" s="18">
        <f t="shared" ca="1" si="104"/>
        <v>0</v>
      </c>
      <c r="Q325" s="18">
        <f t="shared" ca="1" si="106"/>
        <v>0</v>
      </c>
      <c r="R325" s="18">
        <f t="shared" ca="1" si="110"/>
        <v>0</v>
      </c>
      <c r="S325" s="18">
        <f t="shared" ca="1" si="108"/>
        <v>0</v>
      </c>
      <c r="T325" s="18">
        <f t="shared" ca="1" si="102"/>
        <v>0</v>
      </c>
      <c r="U325" s="7"/>
    </row>
    <row r="326" spans="2:21" x14ac:dyDescent="0.3">
      <c r="B326" s="68" t="s">
        <v>36</v>
      </c>
      <c r="C326" s="68" t="s">
        <v>1156</v>
      </c>
      <c r="D326" s="34" t="s">
        <v>620</v>
      </c>
      <c r="E326" s="68" t="s">
        <v>38</v>
      </c>
      <c r="F326" s="16">
        <v>13.2</v>
      </c>
      <c r="G326" s="16"/>
      <c r="H326" s="16"/>
      <c r="I326" s="16"/>
      <c r="J326" s="16"/>
      <c r="K326" s="16"/>
      <c r="L326" s="17">
        <f>F326</f>
        <v>13.2</v>
      </c>
      <c r="M326" s="17">
        <f t="shared" si="107"/>
        <v>0.82499999999999996</v>
      </c>
      <c r="N326" s="16">
        <f t="shared" si="109"/>
        <v>2.9101042346425861E-2</v>
      </c>
      <c r="O326" s="17">
        <f ca="1">P326*4</f>
        <v>0</v>
      </c>
      <c r="P326" s="18">
        <f t="shared" ca="1" si="104"/>
        <v>0</v>
      </c>
      <c r="Q326" s="18">
        <f t="shared" ca="1" si="106"/>
        <v>0</v>
      </c>
      <c r="R326" s="18">
        <f t="shared" ca="1" si="110"/>
        <v>0</v>
      </c>
      <c r="S326" s="18">
        <f t="shared" ca="1" si="108"/>
        <v>0</v>
      </c>
      <c r="T326" s="18">
        <f t="shared" ca="1" si="102"/>
        <v>0</v>
      </c>
      <c r="U326" s="7"/>
    </row>
    <row r="327" spans="2:21" x14ac:dyDescent="0.3">
      <c r="B327" s="68" t="s">
        <v>36</v>
      </c>
      <c r="C327" s="68" t="s">
        <v>1156</v>
      </c>
      <c r="D327" s="34" t="s">
        <v>621</v>
      </c>
      <c r="E327" s="68" t="s">
        <v>38</v>
      </c>
      <c r="F327" s="16">
        <v>4.3899999999999997</v>
      </c>
      <c r="G327" s="16"/>
      <c r="H327" s="16"/>
      <c r="I327" s="16"/>
      <c r="J327" s="16"/>
      <c r="K327" s="16"/>
      <c r="L327" s="17">
        <f>F327</f>
        <v>4.3899999999999997</v>
      </c>
      <c r="M327" s="17">
        <f t="shared" si="107"/>
        <v>0.27437499999999998</v>
      </c>
      <c r="N327" s="16">
        <f t="shared" si="109"/>
        <v>9.6783012046067832E-3</v>
      </c>
      <c r="O327" s="17">
        <f>Q327*16</f>
        <v>17.559999999999999</v>
      </c>
      <c r="P327" s="18">
        <f t="shared" si="104"/>
        <v>4.3899999999999997</v>
      </c>
      <c r="Q327" s="18">
        <f>L327/4</f>
        <v>1.0974999999999999</v>
      </c>
      <c r="R327" s="18">
        <f t="shared" si="110"/>
        <v>0.13718749999999999</v>
      </c>
      <c r="S327" s="18">
        <f t="shared" si="108"/>
        <v>6.8593749999999995E-2</v>
      </c>
      <c r="T327" s="18">
        <f t="shared" si="102"/>
        <v>2.2864583333333331E-2</v>
      </c>
      <c r="U327" s="7" t="s">
        <v>622</v>
      </c>
    </row>
    <row r="328" spans="2:21" x14ac:dyDescent="0.3">
      <c r="B328" s="68" t="s">
        <v>36</v>
      </c>
      <c r="C328" s="68" t="s">
        <v>1156</v>
      </c>
      <c r="D328" s="34" t="s">
        <v>623</v>
      </c>
      <c r="E328" s="68" t="s">
        <v>38</v>
      </c>
      <c r="F328" s="16">
        <v>4.41</v>
      </c>
      <c r="G328" s="16"/>
      <c r="H328" s="16"/>
      <c r="I328" s="16"/>
      <c r="J328" s="16"/>
      <c r="K328" s="16"/>
      <c r="L328" s="17">
        <f>F328</f>
        <v>4.41</v>
      </c>
      <c r="M328" s="17">
        <f t="shared" si="107"/>
        <v>0.27562500000000001</v>
      </c>
      <c r="N328" s="16">
        <f t="shared" si="109"/>
        <v>9.7223936930104591E-3</v>
      </c>
      <c r="O328" s="17">
        <f>Q328*16</f>
        <v>17.64</v>
      </c>
      <c r="P328" s="18">
        <f t="shared" si="104"/>
        <v>4.41</v>
      </c>
      <c r="Q328" s="18">
        <f>L328/4</f>
        <v>1.1025</v>
      </c>
      <c r="R328" s="18">
        <f t="shared" si="110"/>
        <v>0.1378125</v>
      </c>
      <c r="S328" s="18">
        <f t="shared" si="108"/>
        <v>6.8906250000000002E-2</v>
      </c>
      <c r="T328" s="18">
        <f t="shared" si="102"/>
        <v>2.296875E-2</v>
      </c>
      <c r="U328" s="7" t="s">
        <v>622</v>
      </c>
    </row>
    <row r="329" spans="2:21" x14ac:dyDescent="0.3">
      <c r="B329" s="68" t="s">
        <v>36</v>
      </c>
      <c r="C329" s="68" t="s">
        <v>1156</v>
      </c>
      <c r="D329" s="34" t="s">
        <v>624</v>
      </c>
      <c r="E329" s="68" t="s">
        <v>625</v>
      </c>
      <c r="F329" s="16">
        <v>25.45</v>
      </c>
      <c r="G329" s="16"/>
      <c r="H329" s="16"/>
      <c r="I329" s="16"/>
      <c r="J329" s="16"/>
      <c r="K329" s="16"/>
      <c r="L329" s="17">
        <f>F329/4</f>
        <v>6.3624999999999998</v>
      </c>
      <c r="M329" s="17">
        <f t="shared" si="107"/>
        <v>0.39765624999999999</v>
      </c>
      <c r="N329" s="16">
        <f t="shared" si="109"/>
        <v>1.4026922873419284E-2</v>
      </c>
      <c r="O329" s="17">
        <f ca="1">P329*4</f>
        <v>0</v>
      </c>
      <c r="P329" s="18">
        <f t="shared" ca="1" si="104"/>
        <v>0</v>
      </c>
      <c r="Q329" s="18">
        <f ca="1">P329/4</f>
        <v>0</v>
      </c>
      <c r="R329" s="18">
        <f t="shared" ca="1" si="110"/>
        <v>0</v>
      </c>
      <c r="S329" s="18">
        <f t="shared" ca="1" si="108"/>
        <v>0</v>
      </c>
      <c r="T329" s="18">
        <f t="shared" ca="1" si="102"/>
        <v>0</v>
      </c>
      <c r="U329" s="7"/>
    </row>
    <row r="330" spans="2:21" x14ac:dyDescent="0.3">
      <c r="B330" s="9" t="s">
        <v>36</v>
      </c>
      <c r="C330" s="9" t="s">
        <v>47</v>
      </c>
      <c r="D330" s="34" t="s">
        <v>626</v>
      </c>
      <c r="E330" s="68" t="s">
        <v>38</v>
      </c>
      <c r="F330" s="16">
        <v>12.71</v>
      </c>
      <c r="G330" s="16"/>
      <c r="H330" s="16"/>
      <c r="I330" s="16"/>
      <c r="J330" s="16"/>
      <c r="K330" s="16"/>
      <c r="L330" s="17">
        <f>F330</f>
        <v>12.71</v>
      </c>
      <c r="M330" s="17">
        <f t="shared" si="107"/>
        <v>0.79437500000000005</v>
      </c>
      <c r="N330" s="16">
        <f t="shared" si="109"/>
        <v>2.8020776380535815E-2</v>
      </c>
      <c r="O330" s="17">
        <f ca="1">P330*4</f>
        <v>0</v>
      </c>
      <c r="P330" s="18">
        <f t="shared" ca="1" si="104"/>
        <v>0</v>
      </c>
      <c r="Q330" s="18">
        <f ca="1">P330/4</f>
        <v>0</v>
      </c>
      <c r="R330" s="18">
        <f t="shared" ca="1" si="110"/>
        <v>0</v>
      </c>
      <c r="S330" s="18">
        <f t="shared" ca="1" si="108"/>
        <v>0</v>
      </c>
      <c r="T330" s="18">
        <f t="shared" ca="1" si="102"/>
        <v>0</v>
      </c>
      <c r="U330" s="7"/>
    </row>
    <row r="331" spans="2:21" x14ac:dyDescent="0.3">
      <c r="B331" s="9" t="s">
        <v>36</v>
      </c>
      <c r="C331" s="9" t="s">
        <v>47</v>
      </c>
      <c r="D331" s="34" t="s">
        <v>627</v>
      </c>
      <c r="E331" s="68" t="s">
        <v>38</v>
      </c>
      <c r="F331" s="16">
        <v>8.69</v>
      </c>
      <c r="G331" s="16"/>
      <c r="H331" s="16"/>
      <c r="I331" s="16"/>
      <c r="J331" s="16"/>
      <c r="K331" s="16"/>
      <c r="L331" s="17">
        <f>F331</f>
        <v>8.69</v>
      </c>
      <c r="M331" s="17">
        <f t="shared" si="107"/>
        <v>0.54312499999999997</v>
      </c>
      <c r="N331" s="16">
        <f t="shared" si="109"/>
        <v>1.9158186211397026E-2</v>
      </c>
      <c r="O331" s="17">
        <f ca="1">P331*4</f>
        <v>0</v>
      </c>
      <c r="P331" s="18">
        <f t="shared" ca="1" si="104"/>
        <v>0</v>
      </c>
      <c r="Q331" s="18">
        <f ca="1">P331/4</f>
        <v>0</v>
      </c>
      <c r="R331" s="18">
        <f t="shared" ca="1" si="110"/>
        <v>0</v>
      </c>
      <c r="S331" s="18">
        <f t="shared" ca="1" si="108"/>
        <v>0</v>
      </c>
      <c r="T331" s="18">
        <f t="shared" ca="1" si="102"/>
        <v>0</v>
      </c>
      <c r="U331" s="7"/>
    </row>
    <row r="332" spans="2:21" x14ac:dyDescent="0.3">
      <c r="B332" s="9" t="s">
        <v>36</v>
      </c>
      <c r="C332" s="9" t="s">
        <v>47</v>
      </c>
      <c r="D332" s="34" t="s">
        <v>628</v>
      </c>
      <c r="E332" s="68" t="s">
        <v>38</v>
      </c>
      <c r="F332" s="16">
        <v>2.4500000000000002</v>
      </c>
      <c r="G332" s="16"/>
      <c r="H332" s="16"/>
      <c r="I332" s="16"/>
      <c r="J332" s="16"/>
      <c r="K332" s="16"/>
      <c r="L332" s="17">
        <f>F332</f>
        <v>2.4500000000000002</v>
      </c>
      <c r="M332" s="17">
        <f t="shared" si="107"/>
        <v>0.15312500000000001</v>
      </c>
      <c r="N332" s="16">
        <f t="shared" si="109"/>
        <v>5.4013298294502557E-3</v>
      </c>
      <c r="O332" s="17">
        <f ca="1">P332*4</f>
        <v>0</v>
      </c>
      <c r="P332" s="18">
        <f t="shared" ca="1" si="104"/>
        <v>0</v>
      </c>
      <c r="Q332" s="18">
        <f ca="1">P332/4</f>
        <v>0</v>
      </c>
      <c r="R332" s="18">
        <f t="shared" ca="1" si="110"/>
        <v>0</v>
      </c>
      <c r="S332" s="18">
        <f t="shared" ca="1" si="108"/>
        <v>0</v>
      </c>
      <c r="T332" s="18">
        <f t="shared" ca="1" si="102"/>
        <v>0</v>
      </c>
      <c r="U332" s="7"/>
    </row>
    <row r="333" spans="2:21" x14ac:dyDescent="0.3">
      <c r="B333" s="68" t="s">
        <v>36</v>
      </c>
      <c r="C333" s="68" t="s">
        <v>1156</v>
      </c>
      <c r="D333" s="34" t="s">
        <v>629</v>
      </c>
      <c r="E333" s="68" t="s">
        <v>630</v>
      </c>
      <c r="F333" s="16">
        <v>5.23</v>
      </c>
      <c r="G333" s="16"/>
      <c r="H333" s="16"/>
      <c r="I333" s="16"/>
      <c r="J333" s="16"/>
      <c r="K333" s="16"/>
      <c r="L333" s="17">
        <f>M333*16</f>
        <v>15.788679245283021</v>
      </c>
      <c r="M333" s="17">
        <f>F333/5.3</f>
        <v>0.98679245283018879</v>
      </c>
      <c r="N333" s="16">
        <f t="shared" si="109"/>
        <v>3.4808107826599724E-2</v>
      </c>
      <c r="O333" s="17">
        <f ca="1">P333*4</f>
        <v>0</v>
      </c>
      <c r="P333" s="18">
        <f t="shared" ca="1" si="104"/>
        <v>0</v>
      </c>
      <c r="Q333" s="18">
        <f ca="1">P333/4</f>
        <v>0</v>
      </c>
      <c r="R333" s="18">
        <f t="shared" ca="1" si="110"/>
        <v>0</v>
      </c>
      <c r="S333" s="18">
        <f t="shared" ca="1" si="108"/>
        <v>0</v>
      </c>
      <c r="T333" s="18">
        <f t="shared" ca="1" si="102"/>
        <v>0</v>
      </c>
      <c r="U333" s="7"/>
    </row>
    <row r="334" spans="2:21" x14ac:dyDescent="0.3">
      <c r="B334" s="68" t="s">
        <v>36</v>
      </c>
      <c r="C334" s="68" t="s">
        <v>47</v>
      </c>
      <c r="D334" s="34" t="s">
        <v>631</v>
      </c>
      <c r="E334" s="68" t="s">
        <v>38</v>
      </c>
      <c r="F334" s="16">
        <v>4.59</v>
      </c>
      <c r="G334" s="16"/>
      <c r="H334" s="16"/>
      <c r="I334" s="16"/>
      <c r="J334" s="16"/>
      <c r="K334" s="16"/>
      <c r="L334" s="17">
        <f>F334</f>
        <v>4.59</v>
      </c>
      <c r="M334" s="17">
        <f>L334/16</f>
        <v>0.28687499999999999</v>
      </c>
      <c r="N334" s="16">
        <f t="shared" si="109"/>
        <v>1.0119226088643539E-2</v>
      </c>
      <c r="O334" s="17">
        <f>Q334*16</f>
        <v>18.36</v>
      </c>
      <c r="P334" s="18">
        <f t="shared" si="104"/>
        <v>4.59</v>
      </c>
      <c r="Q334" s="18">
        <f>L334*0.25</f>
        <v>1.1475</v>
      </c>
      <c r="R334" s="18">
        <f t="shared" si="110"/>
        <v>0.1434375</v>
      </c>
      <c r="S334" s="18">
        <f t="shared" si="108"/>
        <v>7.1718749999999998E-2</v>
      </c>
      <c r="T334" s="18">
        <f t="shared" si="102"/>
        <v>2.390625E-2</v>
      </c>
      <c r="U334" s="7" t="s">
        <v>632</v>
      </c>
    </row>
    <row r="335" spans="2:21" x14ac:dyDescent="0.3">
      <c r="B335" s="9" t="s">
        <v>633</v>
      </c>
      <c r="C335" s="9" t="s">
        <v>47</v>
      </c>
      <c r="D335" s="33" t="s">
        <v>634</v>
      </c>
      <c r="E335" s="68" t="s">
        <v>635</v>
      </c>
      <c r="F335" s="16">
        <v>39.42</v>
      </c>
      <c r="G335" s="16"/>
      <c r="H335" s="16"/>
      <c r="I335" s="16"/>
      <c r="J335" s="16">
        <f>F335/15/12</f>
        <v>0.219</v>
      </c>
      <c r="K335" s="16"/>
      <c r="L335" s="17">
        <f ca="1">M335*16</f>
        <v>0</v>
      </c>
      <c r="M335" s="17">
        <f ca="1">L335/16</f>
        <v>0</v>
      </c>
      <c r="N335" s="16">
        <f t="shared" ca="1" si="109"/>
        <v>0</v>
      </c>
      <c r="O335" s="17">
        <f ca="1">P335*4</f>
        <v>0</v>
      </c>
      <c r="P335" s="18">
        <f t="shared" ca="1" si="104"/>
        <v>0</v>
      </c>
      <c r="Q335" s="18">
        <f t="shared" ref="Q335:Q345" ca="1" si="111">P335/4</f>
        <v>0</v>
      </c>
      <c r="R335" s="18">
        <f t="shared" ca="1" si="110"/>
        <v>0</v>
      </c>
      <c r="S335" s="18">
        <f t="shared" ca="1" si="108"/>
        <v>0</v>
      </c>
      <c r="T335" s="18">
        <f t="shared" ca="1" si="102"/>
        <v>0</v>
      </c>
      <c r="U335" s="7"/>
    </row>
    <row r="336" spans="2:21" x14ac:dyDescent="0.3">
      <c r="B336" s="68" t="s">
        <v>636</v>
      </c>
      <c r="C336" s="68" t="s">
        <v>47</v>
      </c>
      <c r="D336" s="34" t="s">
        <v>637</v>
      </c>
      <c r="E336" s="68" t="s">
        <v>68</v>
      </c>
      <c r="F336" s="16">
        <v>5.14</v>
      </c>
      <c r="G336" s="16"/>
      <c r="H336" s="16"/>
      <c r="I336" s="16"/>
      <c r="J336" s="16">
        <f>F336/12</f>
        <v>0.42833333333333329</v>
      </c>
      <c r="K336" s="16"/>
      <c r="L336" s="17">
        <f>J336</f>
        <v>0.42833333333333329</v>
      </c>
      <c r="M336" s="17">
        <f>L336/16</f>
        <v>2.6770833333333331E-2</v>
      </c>
      <c r="N336" s="16">
        <f t="shared" si="109"/>
        <v>9.4431412664538463E-4</v>
      </c>
      <c r="O336" s="17">
        <f ca="1">P336*4</f>
        <v>0</v>
      </c>
      <c r="P336" s="18">
        <f t="shared" ca="1" si="104"/>
        <v>0</v>
      </c>
      <c r="Q336" s="18">
        <f t="shared" ca="1" si="111"/>
        <v>0</v>
      </c>
      <c r="R336" s="18">
        <f t="shared" ca="1" si="110"/>
        <v>0</v>
      </c>
      <c r="S336" s="18">
        <f t="shared" ca="1" si="108"/>
        <v>0</v>
      </c>
      <c r="T336" s="18">
        <f t="shared" ca="1" si="102"/>
        <v>0</v>
      </c>
      <c r="U336" s="7"/>
    </row>
    <row r="337" spans="2:21" x14ac:dyDescent="0.3">
      <c r="B337" s="68" t="s">
        <v>636</v>
      </c>
      <c r="C337" s="68" t="s">
        <v>47</v>
      </c>
      <c r="D337" s="34" t="s">
        <v>638</v>
      </c>
      <c r="E337" s="68" t="s">
        <v>639</v>
      </c>
      <c r="F337" s="16">
        <v>52.68</v>
      </c>
      <c r="G337" s="16"/>
      <c r="H337" s="16"/>
      <c r="I337" s="16"/>
      <c r="J337" s="16"/>
      <c r="K337" s="16"/>
      <c r="L337" s="17">
        <f>M337*16</f>
        <v>5.8533333333333326</v>
      </c>
      <c r="M337" s="17">
        <f>F337/12/12</f>
        <v>0.36583333333333329</v>
      </c>
      <c r="N337" s="16">
        <f t="shared" si="109"/>
        <v>1.2904401606142377E-2</v>
      </c>
      <c r="O337" s="17">
        <f ca="1">P337*4</f>
        <v>0</v>
      </c>
      <c r="P337" s="18">
        <f t="shared" ca="1" si="104"/>
        <v>0</v>
      </c>
      <c r="Q337" s="18">
        <f t="shared" ca="1" si="111"/>
        <v>0</v>
      </c>
      <c r="R337" s="18">
        <f t="shared" ca="1" si="110"/>
        <v>0</v>
      </c>
      <c r="S337" s="18">
        <f t="shared" ca="1" si="108"/>
        <v>0</v>
      </c>
      <c r="T337" s="18">
        <f t="shared" ca="1" si="102"/>
        <v>0</v>
      </c>
      <c r="U337" s="7"/>
    </row>
    <row r="338" spans="2:21" x14ac:dyDescent="0.3">
      <c r="B338" s="9" t="s">
        <v>640</v>
      </c>
      <c r="C338" s="68" t="s">
        <v>47</v>
      </c>
      <c r="D338" s="34" t="s">
        <v>641</v>
      </c>
      <c r="E338" s="68" t="s">
        <v>642</v>
      </c>
      <c r="F338" s="18">
        <v>2.5676000000000001</v>
      </c>
      <c r="G338" s="18"/>
      <c r="H338" s="18"/>
      <c r="I338" s="18"/>
      <c r="J338" s="16"/>
      <c r="K338" s="16"/>
      <c r="L338" s="7"/>
      <c r="M338" s="7"/>
      <c r="N338" s="16">
        <f t="shared" si="109"/>
        <v>0</v>
      </c>
      <c r="O338" s="18">
        <f>F338*2</f>
        <v>5.1352000000000002</v>
      </c>
      <c r="P338" s="18">
        <f t="shared" si="104"/>
        <v>1.2838000000000001</v>
      </c>
      <c r="Q338" s="18">
        <f t="shared" si="111"/>
        <v>0.32095000000000001</v>
      </c>
      <c r="R338" s="18">
        <f t="shared" si="110"/>
        <v>4.0118750000000002E-2</v>
      </c>
      <c r="S338" s="18">
        <f t="shared" si="108"/>
        <v>2.0059375000000001E-2</v>
      </c>
      <c r="T338" s="18">
        <f t="shared" si="102"/>
        <v>6.6864583333333333E-3</v>
      </c>
      <c r="U338" s="7"/>
    </row>
    <row r="339" spans="2:21" x14ac:dyDescent="0.3">
      <c r="B339" s="9" t="s">
        <v>640</v>
      </c>
      <c r="C339" s="9" t="s">
        <v>1157</v>
      </c>
      <c r="D339" s="34" t="s">
        <v>643</v>
      </c>
      <c r="E339" s="68" t="s">
        <v>644</v>
      </c>
      <c r="F339" s="16">
        <v>7</v>
      </c>
      <c r="G339" s="16"/>
      <c r="H339" s="16"/>
      <c r="I339" s="16"/>
      <c r="J339" s="16"/>
      <c r="K339" s="16"/>
      <c r="L339" s="17">
        <f t="shared" ref="L339:L344" ca="1" si="112">M339*16</f>
        <v>0</v>
      </c>
      <c r="M339" s="17">
        <f t="shared" ref="M339:M344" ca="1" si="113">L339/16</f>
        <v>0</v>
      </c>
      <c r="N339" s="16">
        <f t="shared" ca="1" si="109"/>
        <v>0</v>
      </c>
      <c r="O339" s="17">
        <f>F339*2</f>
        <v>14</v>
      </c>
      <c r="P339" s="18">
        <f t="shared" si="104"/>
        <v>3.5</v>
      </c>
      <c r="Q339" s="18">
        <f t="shared" si="111"/>
        <v>0.875</v>
      </c>
      <c r="R339" s="18">
        <f t="shared" si="110"/>
        <v>0.109375</v>
      </c>
      <c r="S339" s="18">
        <f t="shared" si="108"/>
        <v>5.46875E-2</v>
      </c>
      <c r="T339" s="18">
        <f t="shared" si="102"/>
        <v>1.8229166666666668E-2</v>
      </c>
      <c r="U339" s="7"/>
    </row>
    <row r="340" spans="2:21" x14ac:dyDescent="0.3">
      <c r="B340" s="68" t="s">
        <v>640</v>
      </c>
      <c r="C340" s="9" t="s">
        <v>1157</v>
      </c>
      <c r="D340" s="34" t="s">
        <v>645</v>
      </c>
      <c r="E340" s="68" t="s">
        <v>646</v>
      </c>
      <c r="F340" s="16">
        <v>52.5</v>
      </c>
      <c r="G340" s="16"/>
      <c r="H340" s="16"/>
      <c r="I340" s="16"/>
      <c r="J340" s="16"/>
      <c r="K340" s="16"/>
      <c r="L340" s="17">
        <f t="shared" ca="1" si="112"/>
        <v>0</v>
      </c>
      <c r="M340" s="17">
        <f t="shared" ca="1" si="113"/>
        <v>0</v>
      </c>
      <c r="N340" s="16">
        <f t="shared" ca="1" si="109"/>
        <v>0</v>
      </c>
      <c r="O340" s="17">
        <f>F340/5</f>
        <v>10.5</v>
      </c>
      <c r="P340" s="18">
        <f t="shared" si="104"/>
        <v>2.625</v>
      </c>
      <c r="Q340" s="18">
        <f t="shared" si="111"/>
        <v>0.65625</v>
      </c>
      <c r="R340" s="18">
        <f t="shared" si="110"/>
        <v>8.203125E-2</v>
      </c>
      <c r="S340" s="18">
        <f t="shared" si="108"/>
        <v>4.1015625E-2</v>
      </c>
      <c r="T340" s="18">
        <f t="shared" si="102"/>
        <v>1.3671875E-2</v>
      </c>
      <c r="U340" s="7" t="s">
        <v>146</v>
      </c>
    </row>
    <row r="341" spans="2:21" x14ac:dyDescent="0.3">
      <c r="B341" s="68" t="s">
        <v>640</v>
      </c>
      <c r="C341" s="9" t="s">
        <v>1157</v>
      </c>
      <c r="D341" s="34" t="s">
        <v>647</v>
      </c>
      <c r="E341" s="68" t="s">
        <v>648</v>
      </c>
      <c r="F341" s="16">
        <v>0.89</v>
      </c>
      <c r="G341" s="16"/>
      <c r="H341" s="16"/>
      <c r="I341" s="16"/>
      <c r="J341" s="16">
        <v>0.89</v>
      </c>
      <c r="K341" s="16"/>
      <c r="L341" s="17">
        <f t="shared" ca="1" si="112"/>
        <v>0</v>
      </c>
      <c r="M341" s="17">
        <f t="shared" ca="1" si="113"/>
        <v>0</v>
      </c>
      <c r="N341" s="16">
        <f t="shared" ca="1" si="109"/>
        <v>0</v>
      </c>
      <c r="O341" s="17">
        <f ca="1">P341*4</f>
        <v>0</v>
      </c>
      <c r="P341" s="18">
        <f t="shared" ca="1" si="104"/>
        <v>0</v>
      </c>
      <c r="Q341" s="18">
        <f t="shared" ca="1" si="111"/>
        <v>0</v>
      </c>
      <c r="R341" s="18">
        <f t="shared" ca="1" si="110"/>
        <v>0</v>
      </c>
      <c r="S341" s="18">
        <f t="shared" ca="1" si="108"/>
        <v>0</v>
      </c>
      <c r="T341" s="18">
        <f t="shared" ca="1" si="102"/>
        <v>0</v>
      </c>
      <c r="U341" s="7"/>
    </row>
    <row r="342" spans="2:21" x14ac:dyDescent="0.3">
      <c r="B342" s="68" t="s">
        <v>651</v>
      </c>
      <c r="C342" s="68" t="s">
        <v>47</v>
      </c>
      <c r="D342" s="34" t="s">
        <v>649</v>
      </c>
      <c r="E342" s="68" t="s">
        <v>650</v>
      </c>
      <c r="F342" s="16">
        <v>5.48</v>
      </c>
      <c r="G342" s="16"/>
      <c r="H342" s="16"/>
      <c r="I342" s="16"/>
      <c r="J342" s="16"/>
      <c r="K342" s="16"/>
      <c r="L342" s="17">
        <f t="shared" ca="1" si="112"/>
        <v>0</v>
      </c>
      <c r="M342" s="17">
        <f t="shared" ca="1" si="113"/>
        <v>0</v>
      </c>
      <c r="N342" s="16">
        <f t="shared" ca="1" si="109"/>
        <v>0</v>
      </c>
      <c r="O342" s="17">
        <f>F342/4</f>
        <v>1.37</v>
      </c>
      <c r="P342" s="18">
        <f t="shared" si="104"/>
        <v>0.34250000000000003</v>
      </c>
      <c r="Q342" s="18">
        <f t="shared" si="111"/>
        <v>8.5625000000000007E-2</v>
      </c>
      <c r="R342" s="18">
        <f t="shared" si="110"/>
        <v>1.0703125000000001E-2</v>
      </c>
      <c r="S342" s="18">
        <f t="shared" si="108"/>
        <v>5.3515625000000004E-3</v>
      </c>
      <c r="T342" s="18">
        <f t="shared" si="102"/>
        <v>1.7838541666666669E-3</v>
      </c>
      <c r="U342" s="7"/>
    </row>
    <row r="343" spans="2:21" x14ac:dyDescent="0.3">
      <c r="B343" s="9" t="s">
        <v>651</v>
      </c>
      <c r="C343" s="68" t="s">
        <v>47</v>
      </c>
      <c r="D343" s="34" t="s">
        <v>652</v>
      </c>
      <c r="E343" s="68" t="s">
        <v>299</v>
      </c>
      <c r="F343" s="18">
        <v>15.41</v>
      </c>
      <c r="G343" s="18"/>
      <c r="H343" s="18"/>
      <c r="I343" s="18"/>
      <c r="J343" s="18"/>
      <c r="K343" s="18"/>
      <c r="L343" s="18">
        <f t="shared" ca="1" si="112"/>
        <v>0</v>
      </c>
      <c r="M343" s="18">
        <f t="shared" ca="1" si="113"/>
        <v>0</v>
      </c>
      <c r="N343" s="16">
        <f t="shared" ca="1" si="109"/>
        <v>0</v>
      </c>
      <c r="O343" s="18">
        <f>F343/4</f>
        <v>3.8525</v>
      </c>
      <c r="P343" s="18">
        <f t="shared" si="104"/>
        <v>0.96312500000000001</v>
      </c>
      <c r="Q343" s="18">
        <f t="shared" si="111"/>
        <v>0.24078125</v>
      </c>
      <c r="R343" s="18">
        <f t="shared" si="110"/>
        <v>3.009765625E-2</v>
      </c>
      <c r="S343" s="18">
        <f t="shared" si="108"/>
        <v>1.5048828125E-2</v>
      </c>
      <c r="T343" s="18">
        <f t="shared" si="102"/>
        <v>5.0162760416666667E-3</v>
      </c>
      <c r="U343" s="7"/>
    </row>
    <row r="344" spans="2:21" x14ac:dyDescent="0.3">
      <c r="B344" s="68" t="s">
        <v>651</v>
      </c>
      <c r="C344" s="68" t="s">
        <v>47</v>
      </c>
      <c r="D344" s="34" t="s">
        <v>653</v>
      </c>
      <c r="E344" s="68" t="s">
        <v>299</v>
      </c>
      <c r="F344" s="18">
        <v>14.12</v>
      </c>
      <c r="G344" s="18"/>
      <c r="H344" s="18"/>
      <c r="I344" s="18"/>
      <c r="J344" s="18"/>
      <c r="K344" s="18"/>
      <c r="L344" s="18">
        <f t="shared" ca="1" si="112"/>
        <v>0</v>
      </c>
      <c r="M344" s="18">
        <f t="shared" ca="1" si="113"/>
        <v>0</v>
      </c>
      <c r="N344" s="16">
        <f t="shared" ca="1" si="109"/>
        <v>0</v>
      </c>
      <c r="O344" s="18">
        <f>F344/4</f>
        <v>3.53</v>
      </c>
      <c r="P344" s="18">
        <f t="shared" si="104"/>
        <v>0.88249999999999995</v>
      </c>
      <c r="Q344" s="18">
        <f t="shared" si="111"/>
        <v>0.22062499999999999</v>
      </c>
      <c r="R344" s="18">
        <f t="shared" si="110"/>
        <v>2.7578124999999998E-2</v>
      </c>
      <c r="S344" s="18">
        <f t="shared" si="108"/>
        <v>1.3789062499999999E-2</v>
      </c>
      <c r="T344" s="18">
        <f t="shared" si="102"/>
        <v>4.5963541666666661E-3</v>
      </c>
      <c r="U344" s="7"/>
    </row>
    <row r="345" spans="2:21" x14ac:dyDescent="0.3">
      <c r="B345" s="68" t="s">
        <v>651</v>
      </c>
      <c r="C345" s="68" t="s">
        <v>47</v>
      </c>
      <c r="D345" s="34" t="s">
        <v>654</v>
      </c>
      <c r="E345" s="68" t="s">
        <v>172</v>
      </c>
      <c r="F345" s="18">
        <v>4.3761000000000001</v>
      </c>
      <c r="G345" s="18"/>
      <c r="H345" s="18"/>
      <c r="I345" s="18"/>
      <c r="J345" s="16"/>
      <c r="K345" s="16"/>
      <c r="L345" s="7"/>
      <c r="M345" s="7"/>
      <c r="N345" s="16">
        <f t="shared" si="109"/>
        <v>0</v>
      </c>
      <c r="O345" s="17">
        <f>F345</f>
        <v>4.3761000000000001</v>
      </c>
      <c r="P345" s="18">
        <f t="shared" si="104"/>
        <v>1.094025</v>
      </c>
      <c r="Q345" s="18">
        <f t="shared" si="111"/>
        <v>0.27350625000000001</v>
      </c>
      <c r="R345" s="18">
        <f t="shared" si="110"/>
        <v>3.4188281250000001E-2</v>
      </c>
      <c r="S345" s="18">
        <f t="shared" si="108"/>
        <v>1.7094140625E-2</v>
      </c>
      <c r="T345" s="18">
        <f t="shared" si="102"/>
        <v>5.6980468750000004E-3</v>
      </c>
      <c r="U345" s="7"/>
    </row>
    <row r="346" spans="2:21" x14ac:dyDescent="0.3">
      <c r="B346" s="9" t="s">
        <v>90</v>
      </c>
      <c r="C346" s="9" t="s">
        <v>47</v>
      </c>
      <c r="D346" s="34" t="s">
        <v>658</v>
      </c>
      <c r="E346" s="68" t="s">
        <v>659</v>
      </c>
      <c r="F346" s="18">
        <v>82.84</v>
      </c>
      <c r="G346" s="18"/>
      <c r="H346" s="18"/>
      <c r="I346" s="18"/>
      <c r="J346" s="18"/>
      <c r="K346" s="18"/>
      <c r="L346" s="18">
        <f>F346/26</f>
        <v>3.1861538461538461</v>
      </c>
      <c r="M346" s="18">
        <f t="shared" ref="M346:M351" si="114">L346/16</f>
        <v>0.19913461538461538</v>
      </c>
      <c r="N346" s="16">
        <f t="shared" si="109"/>
        <v>7.0242725756932359E-3</v>
      </c>
      <c r="O346" s="18">
        <f>Q346*16</f>
        <v>25.489230769230769</v>
      </c>
      <c r="P346" s="18">
        <f t="shared" si="104"/>
        <v>6.3723076923076922</v>
      </c>
      <c r="Q346" s="18">
        <f>L346/2</f>
        <v>1.5930769230769231</v>
      </c>
      <c r="R346" s="18">
        <f t="shared" si="110"/>
        <v>0.19913461538461538</v>
      </c>
      <c r="S346" s="18">
        <f t="shared" si="108"/>
        <v>9.9567307692307691E-2</v>
      </c>
      <c r="T346" s="18">
        <f t="shared" si="102"/>
        <v>3.3189102564102561E-2</v>
      </c>
      <c r="U346" s="7"/>
    </row>
    <row r="347" spans="2:21" x14ac:dyDescent="0.3">
      <c r="B347" s="68" t="s">
        <v>90</v>
      </c>
      <c r="C347" s="9" t="s">
        <v>47</v>
      </c>
      <c r="D347" s="34" t="s">
        <v>1060</v>
      </c>
      <c r="E347" s="68" t="s">
        <v>767</v>
      </c>
      <c r="F347" s="16">
        <v>28.99</v>
      </c>
      <c r="G347" s="16"/>
      <c r="H347" s="16"/>
      <c r="I347" s="16"/>
      <c r="J347" s="16">
        <f>F347/4/2.5/16*0.75</f>
        <v>0.13589062499999999</v>
      </c>
      <c r="K347" s="16"/>
      <c r="L347" s="17">
        <f ca="1">M347*16</f>
        <v>0</v>
      </c>
      <c r="M347" s="17">
        <f t="shared" ca="1" si="114"/>
        <v>0</v>
      </c>
      <c r="N347" s="16">
        <f t="shared" ca="1" si="109"/>
        <v>0</v>
      </c>
      <c r="O347" s="17">
        <f ca="1">R347*128</f>
        <v>0</v>
      </c>
      <c r="P347" s="18">
        <f t="shared" ca="1" si="104"/>
        <v>0</v>
      </c>
      <c r="Q347" s="18">
        <f ca="1">P347/4</f>
        <v>0</v>
      </c>
      <c r="R347" s="18">
        <f t="shared" ca="1" si="110"/>
        <v>0</v>
      </c>
      <c r="S347" s="18">
        <f t="shared" ca="1" si="108"/>
        <v>0</v>
      </c>
      <c r="T347" s="18">
        <f t="shared" ca="1" si="102"/>
        <v>0</v>
      </c>
      <c r="U347" s="7"/>
    </row>
    <row r="348" spans="2:21" x14ac:dyDescent="0.3">
      <c r="B348" s="9" t="s">
        <v>90</v>
      </c>
      <c r="C348" s="9" t="s">
        <v>47</v>
      </c>
      <c r="D348" s="34" t="s">
        <v>660</v>
      </c>
      <c r="E348" s="68" t="s">
        <v>101</v>
      </c>
      <c r="F348" s="18">
        <v>50.22</v>
      </c>
      <c r="G348" s="18"/>
      <c r="H348" s="18"/>
      <c r="I348" s="18"/>
      <c r="J348" s="18"/>
      <c r="K348" s="18"/>
      <c r="L348" s="18">
        <f>F348/20</f>
        <v>2.5110000000000001</v>
      </c>
      <c r="M348" s="18">
        <f t="shared" si="114"/>
        <v>0.15693750000000001</v>
      </c>
      <c r="N348" s="16">
        <f t="shared" si="109"/>
        <v>5.5358119190814653E-3</v>
      </c>
      <c r="O348" s="18">
        <f t="shared" ref="O348:O355" ca="1" si="115">P348*4</f>
        <v>0</v>
      </c>
      <c r="P348" s="18">
        <f t="shared" ca="1" si="104"/>
        <v>0</v>
      </c>
      <c r="Q348" s="18">
        <f ca="1">P348/4</f>
        <v>0</v>
      </c>
      <c r="R348" s="18">
        <f t="shared" ca="1" si="110"/>
        <v>0</v>
      </c>
      <c r="S348" s="18">
        <f t="shared" ca="1" si="108"/>
        <v>0</v>
      </c>
      <c r="T348" s="18">
        <f t="shared" ca="1" si="102"/>
        <v>0</v>
      </c>
      <c r="U348" s="7"/>
    </row>
    <row r="349" spans="2:21" x14ac:dyDescent="0.3">
      <c r="B349" s="9" t="s">
        <v>90</v>
      </c>
      <c r="C349" s="9" t="s">
        <v>47</v>
      </c>
      <c r="D349" s="34" t="s">
        <v>661</v>
      </c>
      <c r="E349" s="68" t="s">
        <v>38</v>
      </c>
      <c r="F349" s="16">
        <v>7.42</v>
      </c>
      <c r="G349" s="16"/>
      <c r="H349" s="16"/>
      <c r="I349" s="16"/>
      <c r="J349" s="16"/>
      <c r="K349" s="16"/>
      <c r="L349" s="17">
        <f>F349</f>
        <v>7.42</v>
      </c>
      <c r="M349" s="17">
        <f t="shared" si="114"/>
        <v>0.46375</v>
      </c>
      <c r="N349" s="16">
        <f t="shared" si="109"/>
        <v>1.6358313197763628E-2</v>
      </c>
      <c r="O349" s="17">
        <f t="shared" ca="1" si="115"/>
        <v>0</v>
      </c>
      <c r="P349" s="18">
        <f t="shared" ca="1" si="104"/>
        <v>0</v>
      </c>
      <c r="Q349" s="18">
        <f ca="1">P349/4</f>
        <v>0</v>
      </c>
      <c r="R349" s="18">
        <f t="shared" ca="1" si="110"/>
        <v>0</v>
      </c>
      <c r="S349" s="18">
        <f t="shared" ca="1" si="108"/>
        <v>0</v>
      </c>
      <c r="T349" s="18">
        <f t="shared" ca="1" si="102"/>
        <v>0</v>
      </c>
      <c r="U349" s="7"/>
    </row>
    <row r="350" spans="2:21" x14ac:dyDescent="0.3">
      <c r="B350" s="9" t="s">
        <v>90</v>
      </c>
      <c r="C350" s="9" t="s">
        <v>47</v>
      </c>
      <c r="D350" s="34" t="s">
        <v>662</v>
      </c>
      <c r="E350" s="68" t="s">
        <v>328</v>
      </c>
      <c r="F350" s="18">
        <v>14.55</v>
      </c>
      <c r="G350" s="18"/>
      <c r="H350" s="18"/>
      <c r="I350" s="18"/>
      <c r="J350" s="18"/>
      <c r="K350" s="18"/>
      <c r="L350" s="18">
        <f>F350/5</f>
        <v>2.91</v>
      </c>
      <c r="M350" s="18">
        <f t="shared" si="114"/>
        <v>0.18187500000000001</v>
      </c>
      <c r="N350" s="16">
        <f t="shared" si="109"/>
        <v>6.4154570627347933E-3</v>
      </c>
      <c r="O350" s="18">
        <f t="shared" si="115"/>
        <v>11.496296296296297</v>
      </c>
      <c r="P350" s="18">
        <f>Q350*4</f>
        <v>2.8740740740740742</v>
      </c>
      <c r="Q350" s="18">
        <f>F350/81/0.25</f>
        <v>0.71851851851851856</v>
      </c>
      <c r="R350" s="18">
        <f t="shared" si="110"/>
        <v>8.981481481481482E-2</v>
      </c>
      <c r="S350" s="18">
        <f t="shared" si="108"/>
        <v>4.490740740740741E-2</v>
      </c>
      <c r="T350" s="18">
        <f t="shared" si="102"/>
        <v>1.4969135802469136E-2</v>
      </c>
      <c r="U350" s="7" t="s">
        <v>663</v>
      </c>
    </row>
    <row r="351" spans="2:21" x14ac:dyDescent="0.3">
      <c r="B351" s="9" t="s">
        <v>90</v>
      </c>
      <c r="C351" s="9" t="s">
        <v>47</v>
      </c>
      <c r="D351" s="34" t="s">
        <v>664</v>
      </c>
      <c r="E351" s="68" t="s">
        <v>665</v>
      </c>
      <c r="F351" s="18">
        <v>6.98</v>
      </c>
      <c r="G351" s="18"/>
      <c r="H351" s="18"/>
      <c r="I351" s="18"/>
      <c r="J351" s="18"/>
      <c r="K351" s="18"/>
      <c r="L351" s="18">
        <f>F351</f>
        <v>6.98</v>
      </c>
      <c r="M351" s="18">
        <f t="shared" si="114"/>
        <v>0.43625000000000003</v>
      </c>
      <c r="N351" s="16">
        <f t="shared" si="109"/>
        <v>1.5388278452882768E-2</v>
      </c>
      <c r="O351" s="18">
        <f t="shared" ca="1" si="115"/>
        <v>0</v>
      </c>
      <c r="P351" s="18">
        <f t="shared" ref="P351:Q353" ca="1" si="116">O351/4</f>
        <v>0</v>
      </c>
      <c r="Q351" s="18">
        <f t="shared" ca="1" si="116"/>
        <v>0</v>
      </c>
      <c r="R351" s="18">
        <f t="shared" ca="1" si="110"/>
        <v>0</v>
      </c>
      <c r="S351" s="18">
        <f t="shared" ca="1" si="108"/>
        <v>0</v>
      </c>
      <c r="T351" s="18">
        <f t="shared" ca="1" si="102"/>
        <v>0</v>
      </c>
      <c r="U351" s="7"/>
    </row>
    <row r="352" spans="2:21" x14ac:dyDescent="0.3">
      <c r="B352" s="9" t="s">
        <v>90</v>
      </c>
      <c r="C352" s="9" t="s">
        <v>47</v>
      </c>
      <c r="D352" s="34" t="s">
        <v>666</v>
      </c>
      <c r="E352" s="68" t="s">
        <v>667</v>
      </c>
      <c r="F352" s="18">
        <v>51.66</v>
      </c>
      <c r="G352" s="18"/>
      <c r="H352" s="18"/>
      <c r="I352" s="18"/>
      <c r="J352" s="18"/>
      <c r="K352" s="18"/>
      <c r="L352" s="18">
        <f>M352*16</f>
        <v>13.02079395085066</v>
      </c>
      <c r="M352" s="18">
        <f>F352/12/5.29</f>
        <v>0.81379962192816624</v>
      </c>
      <c r="N352" s="16">
        <f t="shared" si="109"/>
        <v>2.8705960314226574E-2</v>
      </c>
      <c r="O352" s="18">
        <f t="shared" ca="1" si="115"/>
        <v>0</v>
      </c>
      <c r="P352" s="18">
        <f t="shared" ca="1" si="116"/>
        <v>0</v>
      </c>
      <c r="Q352" s="18">
        <f t="shared" ca="1" si="116"/>
        <v>0</v>
      </c>
      <c r="R352" s="18">
        <f t="shared" ca="1" si="110"/>
        <v>0</v>
      </c>
      <c r="S352" s="18">
        <f t="shared" ca="1" si="108"/>
        <v>0</v>
      </c>
      <c r="T352" s="18">
        <f t="shared" ca="1" si="102"/>
        <v>0</v>
      </c>
      <c r="U352" s="7"/>
    </row>
    <row r="353" spans="2:21" x14ac:dyDescent="0.3">
      <c r="B353" s="9" t="s">
        <v>90</v>
      </c>
      <c r="C353" s="9" t="s">
        <v>47</v>
      </c>
      <c r="D353" s="34" t="s">
        <v>668</v>
      </c>
      <c r="E353" s="68" t="s">
        <v>669</v>
      </c>
      <c r="F353" s="18">
        <v>35.54</v>
      </c>
      <c r="G353" s="18"/>
      <c r="H353" s="18"/>
      <c r="I353" s="18"/>
      <c r="J353" s="18"/>
      <c r="K353" s="18"/>
      <c r="L353" s="18">
        <f>F353/2/2.2</f>
        <v>8.0772727272727263</v>
      </c>
      <c r="M353" s="18">
        <f t="shared" ref="M353:M372" si="117">L353/16</f>
        <v>0.50482954545454539</v>
      </c>
      <c r="N353" s="16">
        <f t="shared" si="109"/>
        <v>1.7807352703029872E-2</v>
      </c>
      <c r="O353" s="18">
        <f t="shared" ca="1" si="115"/>
        <v>0</v>
      </c>
      <c r="P353" s="18">
        <f t="shared" ca="1" si="116"/>
        <v>0</v>
      </c>
      <c r="Q353" s="18">
        <f t="shared" ca="1" si="116"/>
        <v>0</v>
      </c>
      <c r="R353" s="18">
        <f t="shared" ca="1" si="110"/>
        <v>0</v>
      </c>
      <c r="S353" s="18">
        <f t="shared" ca="1" si="108"/>
        <v>0</v>
      </c>
      <c r="T353" s="18">
        <f t="shared" ca="1" si="102"/>
        <v>0</v>
      </c>
      <c r="U353" s="7"/>
    </row>
    <row r="354" spans="2:21" x14ac:dyDescent="0.3">
      <c r="B354" s="9" t="s">
        <v>90</v>
      </c>
      <c r="C354" s="9" t="s">
        <v>47</v>
      </c>
      <c r="D354" s="34" t="s">
        <v>670</v>
      </c>
      <c r="E354" s="68" t="s">
        <v>101</v>
      </c>
      <c r="F354" s="18">
        <v>53.58</v>
      </c>
      <c r="G354" s="18"/>
      <c r="H354" s="18"/>
      <c r="I354" s="18"/>
      <c r="J354" s="18"/>
      <c r="K354" s="18"/>
      <c r="L354" s="18">
        <f>F354/20</f>
        <v>2.6789999999999998</v>
      </c>
      <c r="M354" s="18">
        <f t="shared" si="117"/>
        <v>0.16743749999999999</v>
      </c>
      <c r="N354" s="16">
        <f t="shared" si="109"/>
        <v>5.9061888216723401E-3</v>
      </c>
      <c r="O354" s="18">
        <f t="shared" ca="1" si="115"/>
        <v>0</v>
      </c>
      <c r="P354" s="18">
        <f t="shared" ref="P354:P361" ca="1" si="118">O354/4</f>
        <v>0</v>
      </c>
      <c r="Q354" s="18">
        <f>F354/4/80/0.25</f>
        <v>0.66974999999999996</v>
      </c>
      <c r="R354" s="18">
        <f t="shared" ca="1" si="110"/>
        <v>0</v>
      </c>
      <c r="S354" s="18">
        <f t="shared" ca="1" si="108"/>
        <v>0</v>
      </c>
      <c r="T354" s="18">
        <f t="shared" ca="1" si="102"/>
        <v>0</v>
      </c>
      <c r="U354" s="7" t="s">
        <v>671</v>
      </c>
    </row>
    <row r="355" spans="2:21" x14ac:dyDescent="0.3">
      <c r="B355" s="9" t="s">
        <v>90</v>
      </c>
      <c r="C355" s="9" t="s">
        <v>47</v>
      </c>
      <c r="D355" s="34" t="s">
        <v>672</v>
      </c>
      <c r="E355" s="68" t="s">
        <v>399</v>
      </c>
      <c r="F355" s="18">
        <v>18.329999999999998</v>
      </c>
      <c r="G355" s="18"/>
      <c r="H355" s="18"/>
      <c r="I355" s="18"/>
      <c r="J355" s="18"/>
      <c r="K355" s="18"/>
      <c r="L355" s="18">
        <f>F355/10</f>
        <v>1.8329999999999997</v>
      </c>
      <c r="M355" s="18">
        <f t="shared" si="117"/>
        <v>0.11456249999999998</v>
      </c>
      <c r="N355" s="16">
        <f t="shared" si="109"/>
        <v>4.0410765621968639E-3</v>
      </c>
      <c r="O355" s="18">
        <f t="shared" ca="1" si="115"/>
        <v>0</v>
      </c>
      <c r="P355" s="18">
        <f t="shared" ca="1" si="118"/>
        <v>0</v>
      </c>
      <c r="Q355" s="18">
        <f>F355/2/10</f>
        <v>0.91649999999999987</v>
      </c>
      <c r="R355" s="18">
        <f t="shared" ca="1" si="110"/>
        <v>0</v>
      </c>
      <c r="S355" s="18">
        <f t="shared" ca="1" si="108"/>
        <v>0</v>
      </c>
      <c r="T355" s="18">
        <f t="shared" ca="1" si="102"/>
        <v>0</v>
      </c>
      <c r="U355" s="7" t="s">
        <v>673</v>
      </c>
    </row>
    <row r="356" spans="2:21" x14ac:dyDescent="0.3">
      <c r="B356" s="68" t="s">
        <v>90</v>
      </c>
      <c r="C356" s="68" t="s">
        <v>47</v>
      </c>
      <c r="D356" s="128" t="s">
        <v>1185</v>
      </c>
      <c r="E356" s="68" t="s">
        <v>1186</v>
      </c>
      <c r="F356" s="16">
        <v>56.78</v>
      </c>
      <c r="G356" s="16"/>
      <c r="H356" s="16"/>
      <c r="I356" s="16"/>
      <c r="J356" s="16"/>
      <c r="K356" s="16"/>
      <c r="L356" s="17">
        <f>F356/3/5</f>
        <v>3.785333333333333</v>
      </c>
      <c r="M356" s="17">
        <f t="shared" si="117"/>
        <v>0.23658333333333331</v>
      </c>
      <c r="N356" s="16">
        <f t="shared" si="109"/>
        <v>8.3452383052023248E-3</v>
      </c>
      <c r="O356" s="17">
        <f ca="1">R356*128</f>
        <v>0</v>
      </c>
      <c r="P356" s="18">
        <f t="shared" ca="1" si="118"/>
        <v>0</v>
      </c>
      <c r="Q356" s="18">
        <f ca="1">P356/4</f>
        <v>0</v>
      </c>
      <c r="R356" s="18">
        <f t="shared" ca="1" si="110"/>
        <v>0</v>
      </c>
      <c r="S356" s="18">
        <f t="shared" ca="1" si="108"/>
        <v>0</v>
      </c>
      <c r="T356" s="18">
        <f t="shared" ca="1" si="102"/>
        <v>0</v>
      </c>
      <c r="U356" s="7"/>
    </row>
    <row r="357" spans="2:21" x14ac:dyDescent="0.3">
      <c r="B357" s="9" t="s">
        <v>90</v>
      </c>
      <c r="C357" s="9" t="s">
        <v>47</v>
      </c>
      <c r="D357" s="34" t="s">
        <v>674</v>
      </c>
      <c r="E357" s="68" t="s">
        <v>399</v>
      </c>
      <c r="F357" s="18">
        <v>36</v>
      </c>
      <c r="G357" s="18"/>
      <c r="H357" s="18"/>
      <c r="I357" s="18"/>
      <c r="J357" s="18"/>
      <c r="K357" s="18"/>
      <c r="L357" s="18">
        <f>F357/10</f>
        <v>3.6</v>
      </c>
      <c r="M357" s="18">
        <f t="shared" si="117"/>
        <v>0.22500000000000001</v>
      </c>
      <c r="N357" s="16">
        <f t="shared" si="109"/>
        <v>7.9366479126615989E-3</v>
      </c>
      <c r="O357" s="18">
        <f>Q357*16</f>
        <v>14.4</v>
      </c>
      <c r="P357" s="18">
        <f t="shared" si="118"/>
        <v>3.6</v>
      </c>
      <c r="Q357" s="18">
        <f>M357*4</f>
        <v>0.9</v>
      </c>
      <c r="R357" s="18">
        <f t="shared" si="110"/>
        <v>0.1125</v>
      </c>
      <c r="S357" s="18">
        <f t="shared" si="108"/>
        <v>5.6250000000000001E-2</v>
      </c>
      <c r="T357" s="18">
        <f t="shared" si="102"/>
        <v>1.8749999999999999E-2</v>
      </c>
      <c r="U357" s="7" t="s">
        <v>146</v>
      </c>
    </row>
    <row r="358" spans="2:21" x14ac:dyDescent="0.3">
      <c r="B358" s="68" t="s">
        <v>90</v>
      </c>
      <c r="C358" s="9" t="s">
        <v>47</v>
      </c>
      <c r="D358" s="34" t="s">
        <v>1096</v>
      </c>
      <c r="E358" s="68" t="s">
        <v>38</v>
      </c>
      <c r="F358" s="16">
        <v>3.69</v>
      </c>
      <c r="G358" s="16"/>
      <c r="H358" s="16"/>
      <c r="I358" s="16"/>
      <c r="J358" s="16"/>
      <c r="K358" s="16"/>
      <c r="L358" s="17">
        <f>F358</f>
        <v>3.69</v>
      </c>
      <c r="M358" s="17">
        <f t="shared" si="117"/>
        <v>0.230625</v>
      </c>
      <c r="N358" s="16">
        <f t="shared" si="109"/>
        <v>8.1350641104781397E-3</v>
      </c>
      <c r="O358" s="17">
        <f ca="1">R358*128</f>
        <v>0</v>
      </c>
      <c r="P358" s="18">
        <f t="shared" ca="1" si="118"/>
        <v>0</v>
      </c>
      <c r="Q358" s="18">
        <f ca="1">P358/4</f>
        <v>0</v>
      </c>
      <c r="R358" s="18">
        <f t="shared" ca="1" si="110"/>
        <v>0</v>
      </c>
      <c r="S358" s="18">
        <f t="shared" ca="1" si="108"/>
        <v>0</v>
      </c>
      <c r="T358" s="18">
        <f t="shared" ca="1" si="102"/>
        <v>0</v>
      </c>
      <c r="U358" s="7"/>
    </row>
    <row r="359" spans="2:21" x14ac:dyDescent="0.3">
      <c r="B359" s="9" t="s">
        <v>90</v>
      </c>
      <c r="C359" s="9" t="s">
        <v>47</v>
      </c>
      <c r="D359" s="34" t="s">
        <v>675</v>
      </c>
      <c r="E359" s="68" t="s">
        <v>676</v>
      </c>
      <c r="F359" s="18">
        <v>4.12</v>
      </c>
      <c r="G359" s="18"/>
      <c r="H359" s="18"/>
      <c r="I359" s="18"/>
      <c r="J359" s="18"/>
      <c r="K359" s="18"/>
      <c r="L359" s="18">
        <f>F359</f>
        <v>4.12</v>
      </c>
      <c r="M359" s="18">
        <f t="shared" si="117"/>
        <v>0.25750000000000001</v>
      </c>
      <c r="N359" s="16">
        <f t="shared" si="109"/>
        <v>9.0830526111571643E-3</v>
      </c>
      <c r="O359" s="18">
        <f ca="1">P359*4</f>
        <v>0</v>
      </c>
      <c r="P359" s="18">
        <f t="shared" ca="1" si="118"/>
        <v>0</v>
      </c>
      <c r="Q359" s="18">
        <f ca="1">P359/4</f>
        <v>0</v>
      </c>
      <c r="R359" s="18">
        <f t="shared" ca="1" si="110"/>
        <v>0</v>
      </c>
      <c r="S359" s="18">
        <f t="shared" ca="1" si="108"/>
        <v>0</v>
      </c>
      <c r="T359" s="18">
        <f t="shared" ca="1" si="102"/>
        <v>0</v>
      </c>
      <c r="U359" s="7"/>
    </row>
    <row r="360" spans="2:21" x14ac:dyDescent="0.3">
      <c r="B360" s="9" t="s">
        <v>90</v>
      </c>
      <c r="C360" s="9" t="s">
        <v>47</v>
      </c>
      <c r="D360" s="34" t="s">
        <v>677</v>
      </c>
      <c r="E360" s="68" t="s">
        <v>678</v>
      </c>
      <c r="F360" s="18">
        <v>25.33</v>
      </c>
      <c r="G360" s="18"/>
      <c r="H360" s="18"/>
      <c r="I360" s="18"/>
      <c r="J360" s="18"/>
      <c r="K360" s="18"/>
      <c r="L360" s="18">
        <f>F360/6</f>
        <v>4.2216666666666667</v>
      </c>
      <c r="M360" s="18">
        <f t="shared" si="117"/>
        <v>0.26385416666666667</v>
      </c>
      <c r="N360" s="16">
        <f t="shared" si="109"/>
        <v>9.3071894272091817E-3</v>
      </c>
      <c r="O360" s="18">
        <f ca="1">P360*4</f>
        <v>0</v>
      </c>
      <c r="P360" s="18">
        <f t="shared" ca="1" si="118"/>
        <v>0</v>
      </c>
      <c r="Q360" s="18">
        <f ca="1">P360/4</f>
        <v>0</v>
      </c>
      <c r="R360" s="18">
        <f t="shared" ca="1" si="110"/>
        <v>0</v>
      </c>
      <c r="S360" s="18">
        <f t="shared" ca="1" si="108"/>
        <v>0</v>
      </c>
      <c r="T360" s="18">
        <f t="shared" ca="1" si="102"/>
        <v>0</v>
      </c>
      <c r="U360" s="7"/>
    </row>
    <row r="361" spans="2:21" x14ac:dyDescent="0.3">
      <c r="B361" s="9" t="s">
        <v>90</v>
      </c>
      <c r="C361" s="9" t="s">
        <v>47</v>
      </c>
      <c r="D361" s="34" t="s">
        <v>679</v>
      </c>
      <c r="E361" s="68" t="s">
        <v>678</v>
      </c>
      <c r="F361" s="18">
        <v>24.27</v>
      </c>
      <c r="G361" s="18"/>
      <c r="H361" s="18"/>
      <c r="I361" s="18"/>
      <c r="J361" s="18">
        <f>M361*10</f>
        <v>2.5281250000000002</v>
      </c>
      <c r="K361" s="18"/>
      <c r="L361" s="18">
        <f>F361/6</f>
        <v>4.0449999999999999</v>
      </c>
      <c r="M361" s="18">
        <f t="shared" si="117"/>
        <v>0.2528125</v>
      </c>
      <c r="N361" s="16">
        <f t="shared" si="109"/>
        <v>8.9177057796433808E-3</v>
      </c>
      <c r="O361" s="18">
        <f ca="1">P361*4</f>
        <v>0</v>
      </c>
      <c r="P361" s="18">
        <f t="shared" ca="1" si="118"/>
        <v>0</v>
      </c>
      <c r="Q361" s="18">
        <f ca="1">P361/4</f>
        <v>0</v>
      </c>
      <c r="R361" s="18">
        <f t="shared" ca="1" si="110"/>
        <v>0</v>
      </c>
      <c r="S361" s="18">
        <f t="shared" ca="1" si="108"/>
        <v>0</v>
      </c>
      <c r="T361" s="18">
        <f t="shared" ca="1" si="102"/>
        <v>0</v>
      </c>
      <c r="U361" s="7"/>
    </row>
    <row r="362" spans="2:21" x14ac:dyDescent="0.3">
      <c r="B362" s="9" t="s">
        <v>90</v>
      </c>
      <c r="C362" s="9" t="s">
        <v>47</v>
      </c>
      <c r="D362" s="34" t="s">
        <v>680</v>
      </c>
      <c r="E362" s="68" t="s">
        <v>681</v>
      </c>
      <c r="F362" s="18">
        <v>60.37</v>
      </c>
      <c r="G362" s="18"/>
      <c r="H362" s="18"/>
      <c r="I362" s="18"/>
      <c r="J362" s="18"/>
      <c r="K362" s="18"/>
      <c r="L362" s="18">
        <f>F362/20</f>
        <v>3.0185</v>
      </c>
      <c r="M362" s="18">
        <f t="shared" si="117"/>
        <v>0.18865625</v>
      </c>
      <c r="N362" s="16">
        <f t="shared" si="109"/>
        <v>6.6546588123247326E-3</v>
      </c>
      <c r="O362" s="18">
        <f>P362*4</f>
        <v>12.074</v>
      </c>
      <c r="P362" s="18">
        <f>Q362*4</f>
        <v>3.0185</v>
      </c>
      <c r="Q362" s="18">
        <f>F362/4/80/0.25</f>
        <v>0.75462499999999999</v>
      </c>
      <c r="R362" s="18">
        <f t="shared" si="110"/>
        <v>9.4328124999999999E-2</v>
      </c>
      <c r="S362" s="18">
        <f t="shared" si="108"/>
        <v>4.7164062499999999E-2</v>
      </c>
      <c r="T362" s="18">
        <f t="shared" si="102"/>
        <v>1.5721354166666666E-2</v>
      </c>
      <c r="U362" s="7" t="s">
        <v>671</v>
      </c>
    </row>
    <row r="363" spans="2:21" x14ac:dyDescent="0.3">
      <c r="B363" s="9" t="s">
        <v>90</v>
      </c>
      <c r="C363" s="9" t="s">
        <v>47</v>
      </c>
      <c r="D363" s="34" t="s">
        <v>682</v>
      </c>
      <c r="E363" s="68" t="s">
        <v>683</v>
      </c>
      <c r="F363" s="18">
        <v>57.39</v>
      </c>
      <c r="G363" s="18"/>
      <c r="H363" s="18"/>
      <c r="I363" s="18"/>
      <c r="J363" s="18"/>
      <c r="K363" s="18"/>
      <c r="L363" s="18">
        <f>F363/12</f>
        <v>4.7824999999999998</v>
      </c>
      <c r="M363" s="18">
        <f t="shared" si="117"/>
        <v>0.29890624999999998</v>
      </c>
      <c r="N363" s="16">
        <f t="shared" si="109"/>
        <v>1.0543616289528915E-2</v>
      </c>
      <c r="O363" s="18">
        <f>Q363*128</f>
        <v>153.04</v>
      </c>
      <c r="P363" s="18">
        <f>O363/4</f>
        <v>38.26</v>
      </c>
      <c r="Q363" s="18">
        <f>L363*0.25</f>
        <v>1.1956249999999999</v>
      </c>
      <c r="R363" s="18">
        <f t="shared" si="110"/>
        <v>1.1956249999999999</v>
      </c>
      <c r="S363" s="18">
        <f t="shared" si="108"/>
        <v>0.59781249999999997</v>
      </c>
      <c r="T363" s="18">
        <f t="shared" si="102"/>
        <v>0.19927083333333331</v>
      </c>
      <c r="U363" s="7" t="s">
        <v>632</v>
      </c>
    </row>
    <row r="364" spans="2:21" x14ac:dyDescent="0.3">
      <c r="B364" s="9" t="s">
        <v>90</v>
      </c>
      <c r="C364" s="9" t="s">
        <v>47</v>
      </c>
      <c r="D364" s="34" t="s">
        <v>684</v>
      </c>
      <c r="E364" s="68" t="s">
        <v>685</v>
      </c>
      <c r="F364" s="18">
        <v>46.79</v>
      </c>
      <c r="G364" s="18"/>
      <c r="H364" s="18"/>
      <c r="I364" s="18"/>
      <c r="J364" s="18"/>
      <c r="K364" s="18"/>
      <c r="L364" s="18">
        <f>F364/12</f>
        <v>3.8991666666666664</v>
      </c>
      <c r="M364" s="18">
        <f t="shared" si="117"/>
        <v>0.24369791666666665</v>
      </c>
      <c r="N364" s="16">
        <f t="shared" si="109"/>
        <v>8.5961980516999128E-3</v>
      </c>
      <c r="O364" s="18">
        <f>P364*4</f>
        <v>10.969084249084249</v>
      </c>
      <c r="P364" s="18">
        <f>S364*64</f>
        <v>2.7422710622710622</v>
      </c>
      <c r="Q364" s="18">
        <f>P364/4</f>
        <v>0.68556776556776555</v>
      </c>
      <c r="R364" s="18">
        <f t="shared" si="110"/>
        <v>8.5695970695970694E-2</v>
      </c>
      <c r="S364" s="18">
        <f>F364/12/91</f>
        <v>4.2847985347985347E-2</v>
      </c>
      <c r="T364" s="18">
        <f t="shared" ref="T364:T427" si="119">S364/3</f>
        <v>1.4282661782661783E-2</v>
      </c>
      <c r="U364" s="7" t="s">
        <v>686</v>
      </c>
    </row>
    <row r="365" spans="2:21" x14ac:dyDescent="0.3">
      <c r="B365" s="9" t="s">
        <v>90</v>
      </c>
      <c r="C365" s="9" t="s">
        <v>47</v>
      </c>
      <c r="D365" s="34" t="s">
        <v>687</v>
      </c>
      <c r="E365" s="68" t="s">
        <v>399</v>
      </c>
      <c r="F365" s="18">
        <v>29.87</v>
      </c>
      <c r="G365" s="18"/>
      <c r="H365" s="18"/>
      <c r="I365" s="18"/>
      <c r="J365" s="18"/>
      <c r="K365" s="18"/>
      <c r="L365" s="18">
        <f>F365/10</f>
        <v>2.9870000000000001</v>
      </c>
      <c r="M365" s="18">
        <f t="shared" si="117"/>
        <v>0.18668750000000001</v>
      </c>
      <c r="N365" s="16">
        <f t="shared" si="109"/>
        <v>6.5852131430889438E-3</v>
      </c>
      <c r="O365" s="18">
        <f ca="1">P365*4</f>
        <v>0</v>
      </c>
      <c r="P365" s="18">
        <f ca="1">O365/4</f>
        <v>0</v>
      </c>
      <c r="Q365" s="18">
        <f ca="1">P365/4</f>
        <v>0</v>
      </c>
      <c r="R365" s="18">
        <f t="shared" ca="1" si="110"/>
        <v>0</v>
      </c>
      <c r="S365" s="18">
        <f t="shared" ref="S365:S396" ca="1" si="120">R365/2</f>
        <v>0</v>
      </c>
      <c r="T365" s="18">
        <f t="shared" ca="1" si="119"/>
        <v>0</v>
      </c>
      <c r="U365" s="7"/>
    </row>
    <row r="366" spans="2:21" x14ac:dyDescent="0.3">
      <c r="B366" s="9" t="s">
        <v>90</v>
      </c>
      <c r="C366" s="9" t="s">
        <v>47</v>
      </c>
      <c r="D366" s="34" t="s">
        <v>688</v>
      </c>
      <c r="E366" s="68" t="s">
        <v>689</v>
      </c>
      <c r="F366" s="18">
        <v>2.69</v>
      </c>
      <c r="G366" s="18"/>
      <c r="H366" s="18"/>
      <c r="I366" s="18"/>
      <c r="J366" s="18"/>
      <c r="K366" s="18"/>
      <c r="L366" s="18">
        <f>F366</f>
        <v>2.69</v>
      </c>
      <c r="M366" s="18">
        <f t="shared" si="117"/>
        <v>0.168125</v>
      </c>
      <c r="N366" s="16">
        <f t="shared" si="109"/>
        <v>5.9304396902943616E-3</v>
      </c>
      <c r="O366" s="18">
        <f ca="1">P366*4</f>
        <v>0</v>
      </c>
      <c r="P366" s="18">
        <f ca="1">O366/4</f>
        <v>0</v>
      </c>
      <c r="Q366" s="18">
        <f ca="1">P366/4</f>
        <v>0</v>
      </c>
      <c r="R366" s="18">
        <f t="shared" ca="1" si="110"/>
        <v>0</v>
      </c>
      <c r="S366" s="18">
        <f t="shared" ca="1" si="120"/>
        <v>0</v>
      </c>
      <c r="T366" s="18">
        <f t="shared" ca="1" si="119"/>
        <v>0</v>
      </c>
      <c r="U366" s="7"/>
    </row>
    <row r="367" spans="2:21" x14ac:dyDescent="0.3">
      <c r="B367" s="9" t="s">
        <v>90</v>
      </c>
      <c r="C367" s="9" t="s">
        <v>47</v>
      </c>
      <c r="D367" s="34" t="s">
        <v>690</v>
      </c>
      <c r="E367" s="68" t="s">
        <v>691</v>
      </c>
      <c r="F367" s="18">
        <v>34.46</v>
      </c>
      <c r="G367" s="18"/>
      <c r="H367" s="18"/>
      <c r="I367" s="18"/>
      <c r="J367" s="18"/>
      <c r="K367" s="18"/>
      <c r="L367" s="18">
        <f>F367/18</f>
        <v>1.9144444444444444</v>
      </c>
      <c r="M367" s="18">
        <f t="shared" si="117"/>
        <v>0.11965277777777777</v>
      </c>
      <c r="N367" s="16">
        <f t="shared" si="109"/>
        <v>4.2206309733073873E-3</v>
      </c>
      <c r="O367" s="18">
        <f>P367*4</f>
        <v>16.707878787878787</v>
      </c>
      <c r="P367" s="18">
        <f>Q367*4</f>
        <v>4.1769696969696968</v>
      </c>
      <c r="Q367" s="18">
        <f>F367/6/22/0.25</f>
        <v>1.0442424242424242</v>
      </c>
      <c r="R367" s="18">
        <f t="shared" si="110"/>
        <v>0.13053030303030302</v>
      </c>
      <c r="S367" s="18">
        <f t="shared" si="120"/>
        <v>6.5265151515151512E-2</v>
      </c>
      <c r="T367" s="18">
        <f t="shared" si="119"/>
        <v>2.1755050505050503E-2</v>
      </c>
      <c r="U367" s="7" t="s">
        <v>692</v>
      </c>
    </row>
    <row r="368" spans="2:21" x14ac:dyDescent="0.3">
      <c r="B368" s="9" t="s">
        <v>90</v>
      </c>
      <c r="C368" s="9" t="s">
        <v>47</v>
      </c>
      <c r="D368" s="34" t="s">
        <v>693</v>
      </c>
      <c r="E368" s="68" t="s">
        <v>694</v>
      </c>
      <c r="F368" s="18">
        <v>3.96</v>
      </c>
      <c r="G368" s="18"/>
      <c r="H368" s="18"/>
      <c r="I368" s="18"/>
      <c r="J368" s="18"/>
      <c r="K368" s="18"/>
      <c r="L368" s="18">
        <f>F368</f>
        <v>3.96</v>
      </c>
      <c r="M368" s="18">
        <f t="shared" si="117"/>
        <v>0.2475</v>
      </c>
      <c r="N368" s="16">
        <f t="shared" si="109"/>
        <v>8.7303127039277586E-3</v>
      </c>
      <c r="O368" s="18">
        <f ca="1">P368*4</f>
        <v>0</v>
      </c>
      <c r="P368" s="18">
        <f ca="1">O368/4</f>
        <v>0</v>
      </c>
      <c r="Q368" s="18">
        <f ca="1">P368/4</f>
        <v>0</v>
      </c>
      <c r="R368" s="18">
        <f t="shared" ca="1" si="110"/>
        <v>0</v>
      </c>
      <c r="S368" s="18">
        <f t="shared" ca="1" si="120"/>
        <v>0</v>
      </c>
      <c r="T368" s="18">
        <f t="shared" ca="1" si="119"/>
        <v>0</v>
      </c>
      <c r="U368" s="7"/>
    </row>
    <row r="369" spans="2:21" x14ac:dyDescent="0.3">
      <c r="B369" s="68" t="s">
        <v>90</v>
      </c>
      <c r="C369" s="9" t="s">
        <v>47</v>
      </c>
      <c r="D369" s="33" t="s">
        <v>695</v>
      </c>
      <c r="E369" s="68" t="s">
        <v>106</v>
      </c>
      <c r="F369" s="16">
        <v>20.87</v>
      </c>
      <c r="G369" s="16"/>
      <c r="H369" s="16"/>
      <c r="I369" s="16"/>
      <c r="J369" s="16"/>
      <c r="K369" s="16"/>
      <c r="L369" s="17">
        <f>F369/10</f>
        <v>2.0870000000000002</v>
      </c>
      <c r="M369" s="17">
        <f t="shared" si="117"/>
        <v>0.13043750000000001</v>
      </c>
      <c r="N369" s="16">
        <f t="shared" si="109"/>
        <v>4.6010511649235445E-3</v>
      </c>
      <c r="O369" s="17">
        <f>Q369*16</f>
        <v>9.6788405797101458</v>
      </c>
      <c r="P369" s="18">
        <f>O369/4</f>
        <v>2.4197101449275364</v>
      </c>
      <c r="Q369" s="18">
        <f>F369/34.5</f>
        <v>0.60492753623188411</v>
      </c>
      <c r="R369" s="18">
        <f t="shared" si="110"/>
        <v>7.5615942028985514E-2</v>
      </c>
      <c r="S369" s="18">
        <f t="shared" si="120"/>
        <v>3.7807971014492757E-2</v>
      </c>
      <c r="T369" s="18">
        <f t="shared" si="119"/>
        <v>1.2602657004830918E-2</v>
      </c>
      <c r="U369" s="7" t="s">
        <v>696</v>
      </c>
    </row>
    <row r="370" spans="2:21" x14ac:dyDescent="0.3">
      <c r="B370" s="9" t="s">
        <v>90</v>
      </c>
      <c r="C370" s="9" t="s">
        <v>47</v>
      </c>
      <c r="D370" s="34" t="s">
        <v>697</v>
      </c>
      <c r="E370" s="68" t="s">
        <v>698</v>
      </c>
      <c r="F370" s="18">
        <v>59.86</v>
      </c>
      <c r="G370" s="18"/>
      <c r="H370" s="18"/>
      <c r="I370" s="18"/>
      <c r="J370" s="18"/>
      <c r="K370" s="18"/>
      <c r="L370" s="18">
        <f>F370/30</f>
        <v>1.9953333333333334</v>
      </c>
      <c r="M370" s="18">
        <f t="shared" si="117"/>
        <v>0.12470833333333334</v>
      </c>
      <c r="N370" s="16">
        <f t="shared" si="109"/>
        <v>4.3989605930733642E-3</v>
      </c>
      <c r="O370" s="18">
        <f>R370*128</f>
        <v>15.962666666666667</v>
      </c>
      <c r="P370" s="18">
        <f>O370/4</f>
        <v>3.9906666666666668</v>
      </c>
      <c r="Q370" s="18">
        <f t="shared" ref="Q370:Q391" si="121">P370/4</f>
        <v>0.9976666666666667</v>
      </c>
      <c r="R370" s="18">
        <f>M370</f>
        <v>0.12470833333333334</v>
      </c>
      <c r="S370" s="18">
        <f t="shared" si="120"/>
        <v>6.2354166666666669E-2</v>
      </c>
      <c r="T370" s="18">
        <f t="shared" si="119"/>
        <v>2.0784722222222222E-2</v>
      </c>
      <c r="U370" s="7"/>
    </row>
    <row r="371" spans="2:21" x14ac:dyDescent="0.3">
      <c r="B371" s="9" t="s">
        <v>90</v>
      </c>
      <c r="C371" s="9" t="s">
        <v>47</v>
      </c>
      <c r="D371" s="34" t="s">
        <v>699</v>
      </c>
      <c r="E371" s="68" t="s">
        <v>700</v>
      </c>
      <c r="F371" s="18">
        <v>34.840000000000003</v>
      </c>
      <c r="G371" s="18"/>
      <c r="H371" s="18"/>
      <c r="I371" s="18"/>
      <c r="J371" s="18"/>
      <c r="K371" s="18"/>
      <c r="L371" s="18">
        <f ca="1">M371*16</f>
        <v>0</v>
      </c>
      <c r="M371" s="18">
        <f t="shared" ca="1" si="117"/>
        <v>0</v>
      </c>
      <c r="N371" s="16">
        <f t="shared" ca="1" si="109"/>
        <v>0</v>
      </c>
      <c r="O371" s="18">
        <f>P371*4</f>
        <v>11.613333333333335</v>
      </c>
      <c r="P371" s="18">
        <f>F371/12</f>
        <v>2.9033333333333338</v>
      </c>
      <c r="Q371" s="18">
        <f t="shared" si="121"/>
        <v>0.72583333333333344</v>
      </c>
      <c r="R371" s="18">
        <f>P371/32</f>
        <v>9.072916666666668E-2</v>
      </c>
      <c r="S371" s="18">
        <f t="shared" si="120"/>
        <v>4.536458333333334E-2</v>
      </c>
      <c r="T371" s="18">
        <f t="shared" si="119"/>
        <v>1.5121527777777781E-2</v>
      </c>
      <c r="U371" s="7"/>
    </row>
    <row r="372" spans="2:21" x14ac:dyDescent="0.3">
      <c r="B372" s="9" t="s">
        <v>90</v>
      </c>
      <c r="C372" s="9" t="s">
        <v>47</v>
      </c>
      <c r="D372" s="34" t="s">
        <v>701</v>
      </c>
      <c r="E372" s="68" t="s">
        <v>702</v>
      </c>
      <c r="F372" s="18">
        <v>23.43</v>
      </c>
      <c r="G372" s="18"/>
      <c r="H372" s="18"/>
      <c r="I372" s="18"/>
      <c r="J372" s="18"/>
      <c r="K372" s="18"/>
      <c r="L372" s="18">
        <f>F372/20</f>
        <v>1.1715</v>
      </c>
      <c r="M372" s="18">
        <f t="shared" si="117"/>
        <v>7.3218749999999999E-2</v>
      </c>
      <c r="N372" s="16">
        <f t="shared" si="109"/>
        <v>2.5827175082452952E-3</v>
      </c>
      <c r="O372" s="18">
        <f>P372*4</f>
        <v>9.9968000000000004</v>
      </c>
      <c r="P372" s="18">
        <f>R372*32</f>
        <v>2.4992000000000001</v>
      </c>
      <c r="Q372" s="18">
        <f t="shared" si="121"/>
        <v>0.62480000000000002</v>
      </c>
      <c r="R372" s="18">
        <f>F372/4/75</f>
        <v>7.8100000000000003E-2</v>
      </c>
      <c r="S372" s="18">
        <f t="shared" si="120"/>
        <v>3.9050000000000001E-2</v>
      </c>
      <c r="T372" s="18">
        <f t="shared" si="119"/>
        <v>1.3016666666666668E-2</v>
      </c>
      <c r="U372" s="7" t="s">
        <v>703</v>
      </c>
    </row>
    <row r="373" spans="2:21" x14ac:dyDescent="0.3">
      <c r="B373" s="68" t="s">
        <v>90</v>
      </c>
      <c r="C373" s="68" t="s">
        <v>47</v>
      </c>
      <c r="D373" s="34" t="s">
        <v>1178</v>
      </c>
      <c r="E373" s="127" t="s">
        <v>1179</v>
      </c>
      <c r="F373" s="16">
        <v>37.119999999999997</v>
      </c>
      <c r="G373" s="16"/>
      <c r="H373" s="16"/>
      <c r="I373" s="16"/>
      <c r="J373" s="16">
        <f>F373/12</f>
        <v>3.0933333333333333</v>
      </c>
      <c r="K373" s="16"/>
      <c r="L373" s="17">
        <f>M373*16</f>
        <v>3.2995555555555556</v>
      </c>
      <c r="M373" s="17">
        <f>F373/12/15</f>
        <v>0.20622222222222222</v>
      </c>
      <c r="N373" s="16">
        <f t="shared" si="109"/>
        <v>7.274280753530829E-3</v>
      </c>
      <c r="O373" s="17">
        <f>R373*128</f>
        <v>26.396444444444445</v>
      </c>
      <c r="P373" s="18">
        <f>O373/4</f>
        <v>6.5991111111111111</v>
      </c>
      <c r="Q373" s="18">
        <f t="shared" si="121"/>
        <v>1.6497777777777778</v>
      </c>
      <c r="R373" s="18">
        <f>M373</f>
        <v>0.20622222222222222</v>
      </c>
      <c r="S373" s="18">
        <f t="shared" si="120"/>
        <v>0.10311111111111111</v>
      </c>
      <c r="T373" s="18">
        <f t="shared" si="119"/>
        <v>3.4370370370370371E-2</v>
      </c>
      <c r="U373" s="7"/>
    </row>
    <row r="374" spans="2:21" x14ac:dyDescent="0.3">
      <c r="B374" s="9" t="s">
        <v>90</v>
      </c>
      <c r="C374" s="9" t="s">
        <v>47</v>
      </c>
      <c r="D374" s="34" t="s">
        <v>704</v>
      </c>
      <c r="E374" s="68" t="s">
        <v>705</v>
      </c>
      <c r="F374" s="18">
        <v>78.89</v>
      </c>
      <c r="G374" s="18"/>
      <c r="H374" s="18"/>
      <c r="I374" s="18"/>
      <c r="J374" s="18"/>
      <c r="K374" s="18"/>
      <c r="L374" s="18">
        <f>F374/40</f>
        <v>1.9722500000000001</v>
      </c>
      <c r="M374" s="18">
        <f>L374/16</f>
        <v>0.123265625</v>
      </c>
      <c r="N374" s="16">
        <f t="shared" si="109"/>
        <v>4.3480705127074554E-3</v>
      </c>
      <c r="O374" s="18">
        <f>R374*128</f>
        <v>15.778</v>
      </c>
      <c r="P374" s="18">
        <f>O374/4</f>
        <v>3.9445000000000001</v>
      </c>
      <c r="Q374" s="18">
        <f t="shared" si="121"/>
        <v>0.98612500000000003</v>
      </c>
      <c r="R374" s="18">
        <f>M374</f>
        <v>0.123265625</v>
      </c>
      <c r="S374" s="18">
        <f t="shared" si="120"/>
        <v>6.1632812500000002E-2</v>
      </c>
      <c r="T374" s="18">
        <f t="shared" si="119"/>
        <v>2.0544270833333333E-2</v>
      </c>
      <c r="U374" s="7"/>
    </row>
    <row r="375" spans="2:21" x14ac:dyDescent="0.3">
      <c r="B375" s="68" t="s">
        <v>90</v>
      </c>
      <c r="C375" s="68" t="s">
        <v>47</v>
      </c>
      <c r="D375" s="34" t="s">
        <v>1188</v>
      </c>
      <c r="E375" s="68" t="s">
        <v>1191</v>
      </c>
      <c r="F375" s="16">
        <v>41.3</v>
      </c>
      <c r="G375" s="16">
        <f>F375/3</f>
        <v>13.766666666666666</v>
      </c>
      <c r="H375" s="16"/>
      <c r="I375" s="16"/>
      <c r="J375" s="16"/>
      <c r="K375" s="16"/>
      <c r="L375" s="17">
        <f>F375/3/2.2</f>
        <v>6.2575757575757569</v>
      </c>
      <c r="M375" s="17">
        <f>L375/16</f>
        <v>0.39109848484848481</v>
      </c>
      <c r="N375" s="16">
        <f t="shared" si="109"/>
        <v>1.3795604326301517E-2</v>
      </c>
      <c r="O375" s="17">
        <f ca="1">R375*128</f>
        <v>0</v>
      </c>
      <c r="P375" s="18">
        <f ca="1">O375/4</f>
        <v>0</v>
      </c>
      <c r="Q375" s="18">
        <f t="shared" ca="1" si="121"/>
        <v>0</v>
      </c>
      <c r="R375" s="18">
        <f t="shared" ref="R375:R381" ca="1" si="122">P375/32</f>
        <v>0</v>
      </c>
      <c r="S375" s="18">
        <f t="shared" ca="1" si="120"/>
        <v>0</v>
      </c>
      <c r="T375" s="18">
        <f t="shared" ca="1" si="119"/>
        <v>0</v>
      </c>
      <c r="U375" s="7"/>
    </row>
    <row r="376" spans="2:21" x14ac:dyDescent="0.3">
      <c r="B376" s="68" t="s">
        <v>90</v>
      </c>
      <c r="C376" s="9" t="s">
        <v>47</v>
      </c>
      <c r="D376" s="34" t="s">
        <v>706</v>
      </c>
      <c r="E376" s="68" t="s">
        <v>648</v>
      </c>
      <c r="F376" s="16">
        <v>1.28</v>
      </c>
      <c r="G376" s="16"/>
      <c r="H376" s="16"/>
      <c r="I376" s="16"/>
      <c r="J376" s="16">
        <v>1.28</v>
      </c>
      <c r="K376" s="16"/>
      <c r="L376" s="17">
        <f ca="1">M376*16</f>
        <v>0</v>
      </c>
      <c r="M376" s="17">
        <f ca="1">L376/16</f>
        <v>0</v>
      </c>
      <c r="N376" s="16">
        <f t="shared" ca="1" si="109"/>
        <v>0</v>
      </c>
      <c r="O376" s="17">
        <f ca="1">P376*4</f>
        <v>0</v>
      </c>
      <c r="P376" s="18">
        <f ca="1">O376/4</f>
        <v>0</v>
      </c>
      <c r="Q376" s="18">
        <f t="shared" ca="1" si="121"/>
        <v>0</v>
      </c>
      <c r="R376" s="18">
        <f t="shared" ca="1" si="122"/>
        <v>0</v>
      </c>
      <c r="S376" s="18">
        <f t="shared" ca="1" si="120"/>
        <v>0</v>
      </c>
      <c r="T376" s="18">
        <f t="shared" ca="1" si="119"/>
        <v>0</v>
      </c>
      <c r="U376" s="7"/>
    </row>
    <row r="377" spans="2:21" x14ac:dyDescent="0.3">
      <c r="B377" s="68" t="s">
        <v>90</v>
      </c>
      <c r="C377" s="9" t="s">
        <v>47</v>
      </c>
      <c r="D377" s="34" t="s">
        <v>1055</v>
      </c>
      <c r="E377" s="68" t="s">
        <v>1056</v>
      </c>
      <c r="F377" s="16">
        <v>26.88</v>
      </c>
      <c r="G377" s="16"/>
      <c r="H377" s="16"/>
      <c r="I377" s="16"/>
      <c r="J377" s="16">
        <f>F377/6</f>
        <v>4.4799999999999995</v>
      </c>
      <c r="K377" s="16"/>
      <c r="L377" s="17">
        <f>M377*16</f>
        <v>2.2399999999999998</v>
      </c>
      <c r="M377" s="17">
        <f>J377/32</f>
        <v>0.13999999999999999</v>
      </c>
      <c r="N377" s="16">
        <f t="shared" si="109"/>
        <v>4.9383587012116611E-3</v>
      </c>
      <c r="O377" s="17">
        <f>R377*128</f>
        <v>17.919999999999998</v>
      </c>
      <c r="P377" s="18">
        <f>J377</f>
        <v>4.4799999999999995</v>
      </c>
      <c r="Q377" s="18">
        <f t="shared" si="121"/>
        <v>1.1199999999999999</v>
      </c>
      <c r="R377" s="18">
        <f t="shared" si="122"/>
        <v>0.13999999999999999</v>
      </c>
      <c r="S377" s="18">
        <f t="shared" si="120"/>
        <v>6.9999999999999993E-2</v>
      </c>
      <c r="T377" s="18">
        <f t="shared" si="119"/>
        <v>2.3333333333333331E-2</v>
      </c>
      <c r="U377" s="7"/>
    </row>
    <row r="378" spans="2:21" x14ac:dyDescent="0.3">
      <c r="B378" s="68" t="s">
        <v>90</v>
      </c>
      <c r="C378" s="9" t="s">
        <v>47</v>
      </c>
      <c r="D378" s="34" t="s">
        <v>707</v>
      </c>
      <c r="E378" s="68" t="s">
        <v>708</v>
      </c>
      <c r="F378" s="18">
        <v>14.8</v>
      </c>
      <c r="G378" s="18"/>
      <c r="H378" s="18"/>
      <c r="I378" s="18"/>
      <c r="J378" s="18"/>
      <c r="K378" s="18"/>
      <c r="L378" s="18">
        <f ca="1">M378*16</f>
        <v>0</v>
      </c>
      <c r="M378" s="18">
        <f ca="1">L378/16</f>
        <v>0</v>
      </c>
      <c r="N378" s="16">
        <f t="shared" ca="1" si="109"/>
        <v>0</v>
      </c>
      <c r="O378" s="18">
        <f t="shared" ref="O378:O385" si="123">P378*4</f>
        <v>9.8666666666666671</v>
      </c>
      <c r="P378" s="18">
        <f>F378/6</f>
        <v>2.4666666666666668</v>
      </c>
      <c r="Q378" s="18">
        <f t="shared" si="121"/>
        <v>0.6166666666666667</v>
      </c>
      <c r="R378" s="18">
        <f t="shared" si="122"/>
        <v>7.7083333333333337E-2</v>
      </c>
      <c r="S378" s="18">
        <f t="shared" si="120"/>
        <v>3.8541666666666669E-2</v>
      </c>
      <c r="T378" s="18">
        <f t="shared" si="119"/>
        <v>1.2847222222222223E-2</v>
      </c>
      <c r="U378" s="7"/>
    </row>
    <row r="379" spans="2:21" x14ac:dyDescent="0.3">
      <c r="B379" s="68" t="s">
        <v>90</v>
      </c>
      <c r="C379" s="9" t="s">
        <v>47</v>
      </c>
      <c r="D379" s="34" t="s">
        <v>709</v>
      </c>
      <c r="E379" s="68" t="s">
        <v>287</v>
      </c>
      <c r="F379" s="18">
        <v>32.82</v>
      </c>
      <c r="G379" s="18"/>
      <c r="H379" s="18"/>
      <c r="I379" s="18"/>
      <c r="J379" s="18"/>
      <c r="K379" s="18"/>
      <c r="L379" s="18">
        <f>F379/24</f>
        <v>1.3674999999999999</v>
      </c>
      <c r="M379" s="18">
        <f>L379/16</f>
        <v>8.5468749999999996E-2</v>
      </c>
      <c r="N379" s="16">
        <f t="shared" si="109"/>
        <v>3.0148238946013156E-3</v>
      </c>
      <c r="O379" s="18">
        <f t="shared" ca="1" si="123"/>
        <v>0</v>
      </c>
      <c r="P379" s="18">
        <f ca="1">O379/4</f>
        <v>0</v>
      </c>
      <c r="Q379" s="18">
        <f t="shared" ca="1" si="121"/>
        <v>0</v>
      </c>
      <c r="R379" s="18">
        <f t="shared" ca="1" si="122"/>
        <v>0</v>
      </c>
      <c r="S379" s="18">
        <f t="shared" ca="1" si="120"/>
        <v>0</v>
      </c>
      <c r="T379" s="18">
        <f t="shared" ca="1" si="119"/>
        <v>0</v>
      </c>
      <c r="U379" s="7"/>
    </row>
    <row r="380" spans="2:21" x14ac:dyDescent="0.3">
      <c r="B380" s="9" t="s">
        <v>90</v>
      </c>
      <c r="C380" s="9" t="s">
        <v>47</v>
      </c>
      <c r="D380" s="34" t="s">
        <v>710</v>
      </c>
      <c r="E380" s="68" t="s">
        <v>287</v>
      </c>
      <c r="F380" s="18">
        <v>32.82</v>
      </c>
      <c r="G380" s="18"/>
      <c r="H380" s="18"/>
      <c r="I380" s="18"/>
      <c r="J380" s="18"/>
      <c r="K380" s="18"/>
      <c r="L380" s="18">
        <f>F380/24</f>
        <v>1.3674999999999999</v>
      </c>
      <c r="M380" s="18">
        <f>L380/16</f>
        <v>8.5468749999999996E-2</v>
      </c>
      <c r="N380" s="16">
        <f t="shared" si="109"/>
        <v>3.0148238946013156E-3</v>
      </c>
      <c r="O380" s="18">
        <f t="shared" ca="1" si="123"/>
        <v>0</v>
      </c>
      <c r="P380" s="18">
        <f ca="1">O380/4</f>
        <v>0</v>
      </c>
      <c r="Q380" s="18">
        <f t="shared" ca="1" si="121"/>
        <v>0</v>
      </c>
      <c r="R380" s="18">
        <f t="shared" ca="1" si="122"/>
        <v>0</v>
      </c>
      <c r="S380" s="18">
        <f t="shared" ca="1" si="120"/>
        <v>0</v>
      </c>
      <c r="T380" s="18">
        <f t="shared" ca="1" si="119"/>
        <v>0</v>
      </c>
      <c r="U380" s="7"/>
    </row>
    <row r="381" spans="2:21" x14ac:dyDescent="0.3">
      <c r="B381" s="68" t="s">
        <v>90</v>
      </c>
      <c r="C381" s="9" t="s">
        <v>47</v>
      </c>
      <c r="D381" s="34" t="s">
        <v>711</v>
      </c>
      <c r="E381" s="68" t="s">
        <v>648</v>
      </c>
      <c r="F381" s="16">
        <v>1</v>
      </c>
      <c r="G381" s="16"/>
      <c r="H381" s="16"/>
      <c r="I381" s="16"/>
      <c r="J381" s="16">
        <v>1</v>
      </c>
      <c r="K381" s="16"/>
      <c r="L381" s="17">
        <f ca="1">M381*16</f>
        <v>0</v>
      </c>
      <c r="M381" s="17">
        <f ca="1">L381/16</f>
        <v>0</v>
      </c>
      <c r="N381" s="16">
        <f t="shared" ca="1" si="109"/>
        <v>0</v>
      </c>
      <c r="O381" s="17">
        <f t="shared" ca="1" si="123"/>
        <v>0</v>
      </c>
      <c r="P381" s="18">
        <f ca="1">O381/4</f>
        <v>0</v>
      </c>
      <c r="Q381" s="18">
        <f t="shared" ca="1" si="121"/>
        <v>0</v>
      </c>
      <c r="R381" s="18">
        <f t="shared" ca="1" si="122"/>
        <v>0</v>
      </c>
      <c r="S381" s="18">
        <f t="shared" ca="1" si="120"/>
        <v>0</v>
      </c>
      <c r="T381" s="18">
        <f t="shared" ca="1" si="119"/>
        <v>0</v>
      </c>
      <c r="U381" s="7"/>
    </row>
    <row r="382" spans="2:21" x14ac:dyDescent="0.3">
      <c r="B382" s="68" t="s">
        <v>570</v>
      </c>
      <c r="C382" s="9" t="s">
        <v>47</v>
      </c>
      <c r="D382" s="34" t="s">
        <v>712</v>
      </c>
      <c r="E382" s="68" t="s">
        <v>713</v>
      </c>
      <c r="F382" s="16">
        <v>36.49</v>
      </c>
      <c r="G382" s="16"/>
      <c r="H382" s="16"/>
      <c r="I382" s="16"/>
      <c r="J382" s="16"/>
      <c r="K382" s="16"/>
      <c r="L382" s="17">
        <f>M382*16</f>
        <v>2.7565627950897076</v>
      </c>
      <c r="M382" s="17">
        <f>F382/6/35.3</f>
        <v>0.17228517469310672</v>
      </c>
      <c r="N382" s="16">
        <f t="shared" si="109"/>
        <v>6.0771856538248195E-3</v>
      </c>
      <c r="O382" s="17">
        <f t="shared" si="123"/>
        <v>22.052502360717661</v>
      </c>
      <c r="P382" s="18">
        <f>R382*32</f>
        <v>5.5131255901794152</v>
      </c>
      <c r="Q382" s="18">
        <f t="shared" si="121"/>
        <v>1.3782813975448538</v>
      </c>
      <c r="R382" s="18">
        <f>M382</f>
        <v>0.17228517469310672</v>
      </c>
      <c r="S382" s="18">
        <f t="shared" si="120"/>
        <v>8.6142587346553362E-2</v>
      </c>
      <c r="T382" s="18">
        <f t="shared" si="119"/>
        <v>2.8714195782184454E-2</v>
      </c>
      <c r="U382" s="7"/>
    </row>
    <row r="383" spans="2:21" x14ac:dyDescent="0.3">
      <c r="B383" s="68" t="s">
        <v>714</v>
      </c>
      <c r="C383" s="68" t="s">
        <v>1158</v>
      </c>
      <c r="D383" s="35" t="s">
        <v>715</v>
      </c>
      <c r="E383" s="68" t="s">
        <v>716</v>
      </c>
      <c r="F383" s="16">
        <v>25</v>
      </c>
      <c r="G383" s="16"/>
      <c r="H383" s="16"/>
      <c r="I383" s="16"/>
      <c r="J383" s="16"/>
      <c r="K383" s="16"/>
      <c r="L383" s="17">
        <f ca="1">M383*16</f>
        <v>0</v>
      </c>
      <c r="M383" s="17">
        <f ca="1">L383/16</f>
        <v>0</v>
      </c>
      <c r="N383" s="16">
        <f t="shared" ca="1" si="109"/>
        <v>0</v>
      </c>
      <c r="O383" s="17">
        <f t="shared" ca="1" si="123"/>
        <v>0</v>
      </c>
      <c r="P383" s="18">
        <f t="shared" ref="P383:P425" ca="1" si="124">O383/4</f>
        <v>0</v>
      </c>
      <c r="Q383" s="18">
        <f t="shared" ca="1" si="121"/>
        <v>0</v>
      </c>
      <c r="R383" s="18">
        <f t="shared" ref="R383:R425" ca="1" si="125">P383/32</f>
        <v>0</v>
      </c>
      <c r="S383" s="18">
        <f t="shared" ca="1" si="120"/>
        <v>0</v>
      </c>
      <c r="T383" s="18">
        <f t="shared" ca="1" si="119"/>
        <v>0</v>
      </c>
      <c r="U383" s="36"/>
    </row>
    <row r="384" spans="2:21" x14ac:dyDescent="0.3">
      <c r="B384" s="68" t="s">
        <v>714</v>
      </c>
      <c r="C384" s="68" t="s">
        <v>1158</v>
      </c>
      <c r="D384" s="35" t="s">
        <v>717</v>
      </c>
      <c r="E384" s="68" t="s">
        <v>716</v>
      </c>
      <c r="F384" s="16">
        <v>29</v>
      </c>
      <c r="G384" s="16"/>
      <c r="H384" s="16"/>
      <c r="I384" s="16"/>
      <c r="J384" s="16">
        <f>F384/24</f>
        <v>1.2083333333333333</v>
      </c>
      <c r="K384" s="16"/>
      <c r="L384" s="17">
        <f>M384*16</f>
        <v>1.9333333333333331</v>
      </c>
      <c r="M384" s="17">
        <f>J384/10</f>
        <v>0.12083333333333332</v>
      </c>
      <c r="N384" s="16">
        <f t="shared" si="109"/>
        <v>4.2622738790219694E-3</v>
      </c>
      <c r="O384" s="17">
        <f t="shared" ca="1" si="123"/>
        <v>0</v>
      </c>
      <c r="P384" s="18">
        <f t="shared" ca="1" si="124"/>
        <v>0</v>
      </c>
      <c r="Q384" s="18">
        <f t="shared" ca="1" si="121"/>
        <v>0</v>
      </c>
      <c r="R384" s="18">
        <f t="shared" ca="1" si="125"/>
        <v>0</v>
      </c>
      <c r="S384" s="18">
        <f t="shared" ca="1" si="120"/>
        <v>0</v>
      </c>
      <c r="T384" s="18">
        <f t="shared" ca="1" si="119"/>
        <v>0</v>
      </c>
      <c r="U384" s="7" t="s">
        <v>718</v>
      </c>
    </row>
    <row r="385" spans="2:21" x14ac:dyDescent="0.3">
      <c r="B385" s="68" t="s">
        <v>714</v>
      </c>
      <c r="C385" s="68" t="s">
        <v>1158</v>
      </c>
      <c r="D385" s="35" t="s">
        <v>719</v>
      </c>
      <c r="E385" s="68" t="s">
        <v>261</v>
      </c>
      <c r="F385" s="16">
        <v>26</v>
      </c>
      <c r="G385" s="16"/>
      <c r="H385" s="16"/>
      <c r="I385" s="16"/>
      <c r="J385" s="16"/>
      <c r="K385" s="16"/>
      <c r="L385" s="17">
        <f>F385/10</f>
        <v>2.6</v>
      </c>
      <c r="M385" s="17">
        <f t="shared" ref="M385:M395" si="126">L385/16</f>
        <v>0.16250000000000001</v>
      </c>
      <c r="N385" s="16">
        <f t="shared" si="109"/>
        <v>5.7320234924778217E-3</v>
      </c>
      <c r="O385" s="17">
        <f t="shared" ca="1" si="123"/>
        <v>0</v>
      </c>
      <c r="P385" s="18">
        <f t="shared" ca="1" si="124"/>
        <v>0</v>
      </c>
      <c r="Q385" s="18">
        <f t="shared" ca="1" si="121"/>
        <v>0</v>
      </c>
      <c r="R385" s="18">
        <f t="shared" ca="1" si="125"/>
        <v>0</v>
      </c>
      <c r="S385" s="18">
        <f t="shared" ca="1" si="120"/>
        <v>0</v>
      </c>
      <c r="T385" s="18">
        <f t="shared" ca="1" si="119"/>
        <v>0</v>
      </c>
      <c r="U385" s="7"/>
    </row>
    <row r="386" spans="2:21" x14ac:dyDescent="0.3">
      <c r="B386" s="68" t="s">
        <v>633</v>
      </c>
      <c r="C386" s="68" t="s">
        <v>48</v>
      </c>
      <c r="D386" s="35" t="s">
        <v>720</v>
      </c>
      <c r="E386" s="68" t="s">
        <v>721</v>
      </c>
      <c r="F386" s="16">
        <v>32.58</v>
      </c>
      <c r="G386" s="16"/>
      <c r="H386" s="16"/>
      <c r="I386" s="16"/>
      <c r="J386" s="16"/>
      <c r="K386" s="16"/>
      <c r="L386" s="17">
        <f ca="1">M386*16</f>
        <v>0</v>
      </c>
      <c r="M386" s="17">
        <f t="shared" ca="1" si="126"/>
        <v>0</v>
      </c>
      <c r="N386" s="16">
        <f t="shared" ref="N386:N449" ca="1" si="127">L386/453.592</f>
        <v>0</v>
      </c>
      <c r="O386" s="17">
        <f>F386/4</f>
        <v>8.1449999999999996</v>
      </c>
      <c r="P386" s="18">
        <f t="shared" si="124"/>
        <v>2.0362499999999999</v>
      </c>
      <c r="Q386" s="18">
        <f t="shared" si="121"/>
        <v>0.50906249999999997</v>
      </c>
      <c r="R386" s="18">
        <f t="shared" si="125"/>
        <v>6.3632812499999997E-2</v>
      </c>
      <c r="S386" s="18">
        <f t="shared" si="120"/>
        <v>3.1816406249999998E-2</v>
      </c>
      <c r="T386" s="18">
        <f t="shared" si="119"/>
        <v>1.0605468749999999E-2</v>
      </c>
      <c r="U386" s="7"/>
    </row>
    <row r="387" spans="2:21" x14ac:dyDescent="0.3">
      <c r="B387" s="68" t="s">
        <v>633</v>
      </c>
      <c r="C387" s="68" t="s">
        <v>48</v>
      </c>
      <c r="D387" s="35" t="s">
        <v>722</v>
      </c>
      <c r="E387" s="68" t="s">
        <v>723</v>
      </c>
      <c r="F387" s="16">
        <v>29.85</v>
      </c>
      <c r="G387" s="16"/>
      <c r="H387" s="16"/>
      <c r="I387" s="16"/>
      <c r="J387" s="16">
        <f>F387/56</f>
        <v>0.53303571428571428</v>
      </c>
      <c r="K387" s="16"/>
      <c r="L387" s="17">
        <f ca="1">M387*16</f>
        <v>0</v>
      </c>
      <c r="M387" s="17">
        <f t="shared" ca="1" si="126"/>
        <v>0</v>
      </c>
      <c r="N387" s="16">
        <f t="shared" ca="1" si="127"/>
        <v>0</v>
      </c>
      <c r="O387" s="17">
        <f ca="1">P387*4</f>
        <v>0</v>
      </c>
      <c r="P387" s="18">
        <f t="shared" ca="1" si="124"/>
        <v>0</v>
      </c>
      <c r="Q387" s="18">
        <f t="shared" ca="1" si="121"/>
        <v>0</v>
      </c>
      <c r="R387" s="18">
        <f t="shared" ca="1" si="125"/>
        <v>0</v>
      </c>
      <c r="S387" s="18">
        <f t="shared" ca="1" si="120"/>
        <v>0</v>
      </c>
      <c r="T387" s="18">
        <f t="shared" ca="1" si="119"/>
        <v>0</v>
      </c>
      <c r="U387" s="7"/>
    </row>
    <row r="388" spans="2:21" x14ac:dyDescent="0.3">
      <c r="B388" s="68" t="s">
        <v>633</v>
      </c>
      <c r="C388" s="68" t="s">
        <v>48</v>
      </c>
      <c r="D388" s="35" t="s">
        <v>724</v>
      </c>
      <c r="E388" s="68" t="s">
        <v>55</v>
      </c>
      <c r="F388" s="16">
        <v>5.99</v>
      </c>
      <c r="G388" s="16"/>
      <c r="H388" s="16"/>
      <c r="I388" s="16"/>
      <c r="J388" s="16">
        <f>F388/8</f>
        <v>0.74875000000000003</v>
      </c>
      <c r="K388" s="16"/>
      <c r="L388" s="17">
        <f>F388/5</f>
        <v>1.198</v>
      </c>
      <c r="M388" s="17">
        <f t="shared" si="126"/>
        <v>7.4874999999999997E-2</v>
      </c>
      <c r="N388" s="16">
        <f t="shared" si="127"/>
        <v>2.6411400553801655E-3</v>
      </c>
      <c r="O388" s="17">
        <f ca="1">P388*4</f>
        <v>0</v>
      </c>
      <c r="P388" s="18">
        <f t="shared" ca="1" si="124"/>
        <v>0</v>
      </c>
      <c r="Q388" s="18">
        <f t="shared" ca="1" si="121"/>
        <v>0</v>
      </c>
      <c r="R388" s="18">
        <f t="shared" ca="1" si="125"/>
        <v>0</v>
      </c>
      <c r="S388" s="18">
        <f t="shared" ca="1" si="120"/>
        <v>0</v>
      </c>
      <c r="T388" s="18">
        <f t="shared" ca="1" si="119"/>
        <v>0</v>
      </c>
      <c r="U388" s="7" t="s">
        <v>725</v>
      </c>
    </row>
    <row r="389" spans="2:21" x14ac:dyDescent="0.3">
      <c r="B389" s="68" t="s">
        <v>633</v>
      </c>
      <c r="C389" s="68" t="s">
        <v>48</v>
      </c>
      <c r="D389" s="35" t="s">
        <v>726</v>
      </c>
      <c r="E389" s="68" t="s">
        <v>727</v>
      </c>
      <c r="F389" s="16">
        <v>21.85</v>
      </c>
      <c r="G389" s="16"/>
      <c r="H389" s="16"/>
      <c r="I389" s="16"/>
      <c r="J389" s="16"/>
      <c r="K389" s="16"/>
      <c r="L389" s="17">
        <f>F389/3</f>
        <v>7.2833333333333341</v>
      </c>
      <c r="M389" s="17">
        <f t="shared" si="126"/>
        <v>0.45520833333333338</v>
      </c>
      <c r="N389" s="16">
        <f t="shared" si="127"/>
        <v>1.605701452700518E-2</v>
      </c>
      <c r="O389" s="17">
        <f ca="1">P389*4</f>
        <v>0</v>
      </c>
      <c r="P389" s="18">
        <f t="shared" ca="1" si="124"/>
        <v>0</v>
      </c>
      <c r="Q389" s="18">
        <f t="shared" ca="1" si="121"/>
        <v>0</v>
      </c>
      <c r="R389" s="18">
        <f t="shared" ca="1" si="125"/>
        <v>0</v>
      </c>
      <c r="S389" s="18">
        <f t="shared" ca="1" si="120"/>
        <v>0</v>
      </c>
      <c r="T389" s="18">
        <f t="shared" ca="1" si="119"/>
        <v>0</v>
      </c>
      <c r="U389" s="7"/>
    </row>
    <row r="390" spans="2:21" x14ac:dyDescent="0.3">
      <c r="B390" s="68" t="s">
        <v>633</v>
      </c>
      <c r="C390" s="68" t="s">
        <v>48</v>
      </c>
      <c r="D390" s="35" t="s">
        <v>728</v>
      </c>
      <c r="E390" s="68" t="s">
        <v>170</v>
      </c>
      <c r="F390" s="16">
        <v>28.73</v>
      </c>
      <c r="G390" s="16"/>
      <c r="H390" s="16"/>
      <c r="I390" s="16"/>
      <c r="J390" s="16">
        <f>L390/9</f>
        <v>0.29020202020202018</v>
      </c>
      <c r="K390" s="16"/>
      <c r="L390" s="17">
        <f>F390/11</f>
        <v>2.6118181818181818</v>
      </c>
      <c r="M390" s="17">
        <f t="shared" si="126"/>
        <v>0.16323863636363636</v>
      </c>
      <c r="N390" s="16">
        <f t="shared" si="127"/>
        <v>5.7580781447163576E-3</v>
      </c>
      <c r="O390" s="17">
        <f ca="1">P390*4</f>
        <v>0</v>
      </c>
      <c r="P390" s="18">
        <f t="shared" ca="1" si="124"/>
        <v>0</v>
      </c>
      <c r="Q390" s="18">
        <f t="shared" ca="1" si="121"/>
        <v>0</v>
      </c>
      <c r="R390" s="18">
        <f t="shared" ca="1" si="125"/>
        <v>0</v>
      </c>
      <c r="S390" s="18">
        <f t="shared" ca="1" si="120"/>
        <v>0</v>
      </c>
      <c r="T390" s="18">
        <f t="shared" ca="1" si="119"/>
        <v>0</v>
      </c>
      <c r="U390" s="7" t="s">
        <v>729</v>
      </c>
    </row>
    <row r="391" spans="2:21" x14ac:dyDescent="0.3">
      <c r="B391" s="68" t="s">
        <v>633</v>
      </c>
      <c r="C391" s="68" t="s">
        <v>48</v>
      </c>
      <c r="D391" s="35" t="s">
        <v>730</v>
      </c>
      <c r="E391" s="68" t="s">
        <v>731</v>
      </c>
      <c r="F391" s="16">
        <v>23.63</v>
      </c>
      <c r="G391" s="16"/>
      <c r="H391" s="16"/>
      <c r="I391" s="16"/>
      <c r="J391" s="16">
        <f>L391/12</f>
        <v>0.17901515151515149</v>
      </c>
      <c r="K391" s="16"/>
      <c r="L391" s="17">
        <f>F391/11</f>
        <v>2.148181818181818</v>
      </c>
      <c r="M391" s="17">
        <f t="shared" si="126"/>
        <v>0.13426136363636362</v>
      </c>
      <c r="N391" s="16">
        <f t="shared" si="127"/>
        <v>4.7359340953584232E-3</v>
      </c>
      <c r="O391" s="17">
        <f ca="1">P391*4</f>
        <v>0</v>
      </c>
      <c r="P391" s="18">
        <f t="shared" ca="1" si="124"/>
        <v>0</v>
      </c>
      <c r="Q391" s="18">
        <f t="shared" ca="1" si="121"/>
        <v>0</v>
      </c>
      <c r="R391" s="18">
        <f t="shared" ca="1" si="125"/>
        <v>0</v>
      </c>
      <c r="S391" s="18">
        <f t="shared" ca="1" si="120"/>
        <v>0</v>
      </c>
      <c r="T391" s="18">
        <f t="shared" ca="1" si="119"/>
        <v>0</v>
      </c>
      <c r="U391" s="7" t="s">
        <v>732</v>
      </c>
    </row>
    <row r="392" spans="2:21" x14ac:dyDescent="0.3">
      <c r="B392" s="68" t="s">
        <v>633</v>
      </c>
      <c r="C392" s="68" t="s">
        <v>48</v>
      </c>
      <c r="D392" s="35" t="s">
        <v>733</v>
      </c>
      <c r="E392" s="68" t="s">
        <v>221</v>
      </c>
      <c r="F392" s="16">
        <v>8.24</v>
      </c>
      <c r="G392" s="16"/>
      <c r="H392" s="16"/>
      <c r="I392" s="16"/>
      <c r="J392" s="16">
        <f>F392/6</f>
        <v>1.3733333333333333</v>
      </c>
      <c r="K392" s="16"/>
      <c r="L392" s="17">
        <f ca="1">M392*16</f>
        <v>0</v>
      </c>
      <c r="M392" s="17">
        <f t="shared" ca="1" si="126"/>
        <v>0</v>
      </c>
      <c r="N392" s="16">
        <f t="shared" ca="1" si="127"/>
        <v>0</v>
      </c>
      <c r="O392" s="17">
        <f>Q392*16</f>
        <v>14.648888888888889</v>
      </c>
      <c r="P392" s="18">
        <f t="shared" si="124"/>
        <v>3.6622222222222223</v>
      </c>
      <c r="Q392" s="18">
        <f>J392/1.5</f>
        <v>0.91555555555555557</v>
      </c>
      <c r="R392" s="18">
        <f t="shared" si="125"/>
        <v>0.11444444444444445</v>
      </c>
      <c r="S392" s="18">
        <f t="shared" si="120"/>
        <v>5.7222222222222223E-2</v>
      </c>
      <c r="T392" s="18">
        <f t="shared" si="119"/>
        <v>1.9074074074074073E-2</v>
      </c>
      <c r="U392" s="7" t="s">
        <v>734</v>
      </c>
    </row>
    <row r="393" spans="2:21" x14ac:dyDescent="0.3">
      <c r="B393" s="68" t="s">
        <v>633</v>
      </c>
      <c r="C393" s="68" t="s">
        <v>48</v>
      </c>
      <c r="D393" s="35" t="s">
        <v>735</v>
      </c>
      <c r="E393" s="68" t="s">
        <v>736</v>
      </c>
      <c r="F393" s="16">
        <v>24.01</v>
      </c>
      <c r="G393" s="16"/>
      <c r="H393" s="16"/>
      <c r="I393" s="16"/>
      <c r="J393" s="16"/>
      <c r="K393" s="16"/>
      <c r="L393" s="17">
        <f>F393/4/10</f>
        <v>0.60025000000000006</v>
      </c>
      <c r="M393" s="17">
        <f t="shared" si="126"/>
        <v>3.7515625000000004E-2</v>
      </c>
      <c r="N393" s="16">
        <f t="shared" si="127"/>
        <v>1.3233258082153126E-3</v>
      </c>
      <c r="O393" s="17">
        <f ca="1">P393*4</f>
        <v>0</v>
      </c>
      <c r="P393" s="18">
        <f t="shared" ca="1" si="124"/>
        <v>0</v>
      </c>
      <c r="Q393" s="18">
        <f t="shared" ref="Q393:Q402" ca="1" si="128">P393/4</f>
        <v>0</v>
      </c>
      <c r="R393" s="18">
        <f t="shared" ca="1" si="125"/>
        <v>0</v>
      </c>
      <c r="S393" s="18">
        <f t="shared" ca="1" si="120"/>
        <v>0</v>
      </c>
      <c r="T393" s="18">
        <f t="shared" ca="1" si="119"/>
        <v>0</v>
      </c>
      <c r="U393" s="7"/>
    </row>
    <row r="394" spans="2:21" x14ac:dyDescent="0.3">
      <c r="B394" s="68" t="s">
        <v>633</v>
      </c>
      <c r="C394" s="68" t="s">
        <v>48</v>
      </c>
      <c r="D394" s="35" t="s">
        <v>737</v>
      </c>
      <c r="E394" s="68" t="s">
        <v>114</v>
      </c>
      <c r="F394" s="16">
        <v>23.23</v>
      </c>
      <c r="G394" s="16"/>
      <c r="H394" s="16"/>
      <c r="I394" s="16"/>
      <c r="J394" s="16"/>
      <c r="K394" s="16"/>
      <c r="L394" s="17">
        <f>F394/2/5</f>
        <v>2.323</v>
      </c>
      <c r="M394" s="17">
        <f t="shared" si="126"/>
        <v>0.1451875</v>
      </c>
      <c r="N394" s="16">
        <f t="shared" si="127"/>
        <v>5.1213425280869154E-3</v>
      </c>
      <c r="O394" s="17">
        <f ca="1">P394*4</f>
        <v>0</v>
      </c>
      <c r="P394" s="18">
        <f t="shared" ca="1" si="124"/>
        <v>0</v>
      </c>
      <c r="Q394" s="18">
        <f t="shared" ca="1" si="128"/>
        <v>0</v>
      </c>
      <c r="R394" s="18">
        <f t="shared" ca="1" si="125"/>
        <v>0</v>
      </c>
      <c r="S394" s="18">
        <f t="shared" ca="1" si="120"/>
        <v>0</v>
      </c>
      <c r="T394" s="18">
        <f t="shared" ca="1" si="119"/>
        <v>0</v>
      </c>
      <c r="U394" s="7"/>
    </row>
    <row r="395" spans="2:21" x14ac:dyDescent="0.3">
      <c r="B395" s="68" t="s">
        <v>633</v>
      </c>
      <c r="C395" s="68" t="s">
        <v>48</v>
      </c>
      <c r="D395" s="35" t="s">
        <v>738</v>
      </c>
      <c r="E395" s="68" t="s">
        <v>139</v>
      </c>
      <c r="F395" s="16">
        <v>28.7</v>
      </c>
      <c r="G395" s="16"/>
      <c r="H395" s="16"/>
      <c r="I395" s="16"/>
      <c r="J395" s="16"/>
      <c r="K395" s="16"/>
      <c r="L395" s="17">
        <f>F395/25</f>
        <v>1.1479999999999999</v>
      </c>
      <c r="M395" s="17">
        <f t="shared" si="126"/>
        <v>7.1749999999999994E-2</v>
      </c>
      <c r="N395" s="16">
        <f t="shared" si="127"/>
        <v>2.5309088343709765E-3</v>
      </c>
      <c r="O395" s="17">
        <f ca="1">P395*4</f>
        <v>0</v>
      </c>
      <c r="P395" s="18">
        <f t="shared" ca="1" si="124"/>
        <v>0</v>
      </c>
      <c r="Q395" s="18">
        <f t="shared" ca="1" si="128"/>
        <v>0</v>
      </c>
      <c r="R395" s="18">
        <f t="shared" ca="1" si="125"/>
        <v>0</v>
      </c>
      <c r="S395" s="18">
        <f t="shared" ca="1" si="120"/>
        <v>0</v>
      </c>
      <c r="T395" s="18">
        <f t="shared" ca="1" si="119"/>
        <v>0</v>
      </c>
      <c r="U395" s="7"/>
    </row>
    <row r="396" spans="2:21" x14ac:dyDescent="0.3">
      <c r="B396" s="68" t="s">
        <v>633</v>
      </c>
      <c r="C396" s="68" t="s">
        <v>48</v>
      </c>
      <c r="D396" s="35" t="s">
        <v>739</v>
      </c>
      <c r="E396" s="68" t="s">
        <v>740</v>
      </c>
      <c r="F396" s="16">
        <v>23.21</v>
      </c>
      <c r="G396" s="16"/>
      <c r="H396" s="16"/>
      <c r="I396" s="16"/>
      <c r="J396" s="16">
        <f>F396/12</f>
        <v>1.9341666666666668</v>
      </c>
      <c r="K396" s="16"/>
      <c r="L396" s="17">
        <f>M396*16</f>
        <v>5.1577777777777785</v>
      </c>
      <c r="M396" s="17">
        <f>F396/12/6</f>
        <v>0.32236111111111115</v>
      </c>
      <c r="N396" s="16">
        <f t="shared" si="127"/>
        <v>1.1370962842770107E-2</v>
      </c>
      <c r="O396" s="17">
        <f ca="1">P396*4</f>
        <v>0</v>
      </c>
      <c r="P396" s="18">
        <f t="shared" ca="1" si="124"/>
        <v>0</v>
      </c>
      <c r="Q396" s="18">
        <f t="shared" ca="1" si="128"/>
        <v>0</v>
      </c>
      <c r="R396" s="18">
        <f t="shared" ca="1" si="125"/>
        <v>0</v>
      </c>
      <c r="S396" s="18">
        <f t="shared" ca="1" si="120"/>
        <v>0</v>
      </c>
      <c r="T396" s="18">
        <f t="shared" ca="1" si="119"/>
        <v>0</v>
      </c>
      <c r="U396" s="7"/>
    </row>
    <row r="397" spans="2:21" x14ac:dyDescent="0.3">
      <c r="B397" s="68" t="s">
        <v>633</v>
      </c>
      <c r="C397" s="68" t="s">
        <v>48</v>
      </c>
      <c r="D397" s="35" t="s">
        <v>741</v>
      </c>
      <c r="E397" s="10" t="s">
        <v>740</v>
      </c>
      <c r="F397" s="16">
        <v>28.21</v>
      </c>
      <c r="G397" s="16"/>
      <c r="H397" s="16"/>
      <c r="I397" s="16"/>
      <c r="J397" s="16">
        <f>F397/12</f>
        <v>2.3508333333333336</v>
      </c>
      <c r="K397" s="16"/>
      <c r="L397" s="17">
        <f>M397*16</f>
        <v>6.2688888888888892</v>
      </c>
      <c r="M397" s="17">
        <f>F397/12/6</f>
        <v>0.39180555555555557</v>
      </c>
      <c r="N397" s="16">
        <f t="shared" si="127"/>
        <v>1.3820545531863192E-2</v>
      </c>
      <c r="O397" s="17">
        <f ca="1">P397*4</f>
        <v>0</v>
      </c>
      <c r="P397" s="18">
        <f t="shared" ca="1" si="124"/>
        <v>0</v>
      </c>
      <c r="Q397" s="18">
        <f t="shared" ca="1" si="128"/>
        <v>0</v>
      </c>
      <c r="R397" s="18">
        <f t="shared" ca="1" si="125"/>
        <v>0</v>
      </c>
      <c r="S397" s="18">
        <f t="shared" ref="S397:S428" ca="1" si="129">R397/2</f>
        <v>0</v>
      </c>
      <c r="T397" s="18">
        <f t="shared" ca="1" si="119"/>
        <v>0</v>
      </c>
      <c r="U397" s="7"/>
    </row>
    <row r="398" spans="2:21" x14ac:dyDescent="0.3">
      <c r="B398" s="68" t="s">
        <v>633</v>
      </c>
      <c r="C398" s="68" t="s">
        <v>48</v>
      </c>
      <c r="D398" s="35" t="s">
        <v>1140</v>
      </c>
      <c r="E398" s="68" t="s">
        <v>1141</v>
      </c>
      <c r="F398" s="16">
        <v>34.68</v>
      </c>
      <c r="G398" s="16"/>
      <c r="H398" s="16"/>
      <c r="I398" s="16"/>
      <c r="J398" s="16"/>
      <c r="K398" s="16"/>
      <c r="L398" s="17">
        <f>F398/30</f>
        <v>1.1559999999999999</v>
      </c>
      <c r="M398" s="17">
        <f t="shared" ref="M398:M410" si="130">L398/16</f>
        <v>7.2249999999999995E-2</v>
      </c>
      <c r="N398" s="16">
        <f t="shared" si="127"/>
        <v>2.5485458297324465E-3</v>
      </c>
      <c r="O398" s="17">
        <f ca="1">R398*128</f>
        <v>0</v>
      </c>
      <c r="P398" s="18">
        <f t="shared" ca="1" si="124"/>
        <v>0</v>
      </c>
      <c r="Q398" s="18">
        <f t="shared" ca="1" si="128"/>
        <v>0</v>
      </c>
      <c r="R398" s="18">
        <f t="shared" ca="1" si="125"/>
        <v>0</v>
      </c>
      <c r="S398" s="18">
        <f t="shared" ca="1" si="129"/>
        <v>0</v>
      </c>
      <c r="T398" s="18">
        <f t="shared" ca="1" si="119"/>
        <v>0</v>
      </c>
      <c r="U398" s="7"/>
    </row>
    <row r="399" spans="2:21" x14ac:dyDescent="0.3">
      <c r="B399" s="68" t="s">
        <v>633</v>
      </c>
      <c r="C399" s="68" t="s">
        <v>48</v>
      </c>
      <c r="D399" s="35" t="s">
        <v>1187</v>
      </c>
      <c r="E399" s="68" t="s">
        <v>1193</v>
      </c>
      <c r="F399" s="16">
        <v>22</v>
      </c>
      <c r="G399" s="16"/>
      <c r="H399" s="16"/>
      <c r="I399" s="16"/>
      <c r="J399" s="16"/>
      <c r="K399" s="16"/>
      <c r="L399" s="17">
        <f>F399/4/3</f>
        <v>1.8333333333333333</v>
      </c>
      <c r="M399" s="17">
        <f t="shared" si="130"/>
        <v>0.11458333333333333</v>
      </c>
      <c r="N399" s="16">
        <f t="shared" si="127"/>
        <v>4.0418114370035924E-3</v>
      </c>
      <c r="O399" s="17">
        <f ca="1">R399*128</f>
        <v>0</v>
      </c>
      <c r="P399" s="18">
        <f t="shared" ca="1" si="124"/>
        <v>0</v>
      </c>
      <c r="Q399" s="18">
        <f t="shared" ca="1" si="128"/>
        <v>0</v>
      </c>
      <c r="R399" s="18">
        <f t="shared" ca="1" si="125"/>
        <v>0</v>
      </c>
      <c r="S399" s="18">
        <f t="shared" ca="1" si="129"/>
        <v>0</v>
      </c>
      <c r="T399" s="18">
        <f t="shared" ca="1" si="119"/>
        <v>0</v>
      </c>
      <c r="U399" s="7"/>
    </row>
    <row r="400" spans="2:21" x14ac:dyDescent="0.3">
      <c r="B400" s="68" t="s">
        <v>633</v>
      </c>
      <c r="C400" s="68" t="s">
        <v>48</v>
      </c>
      <c r="D400" s="35" t="s">
        <v>1139</v>
      </c>
      <c r="E400" s="68" t="s">
        <v>656</v>
      </c>
      <c r="F400" s="16">
        <f>39.88</f>
        <v>39.880000000000003</v>
      </c>
      <c r="G400" s="16"/>
      <c r="H400" s="16"/>
      <c r="I400" s="16"/>
      <c r="J400" s="16"/>
      <c r="K400" s="16"/>
      <c r="L400" s="17">
        <f>F400/20</f>
        <v>1.9940000000000002</v>
      </c>
      <c r="M400" s="17">
        <f t="shared" si="130"/>
        <v>0.12462500000000001</v>
      </c>
      <c r="N400" s="16">
        <f t="shared" si="127"/>
        <v>4.3960210938464531E-3</v>
      </c>
      <c r="O400" s="17">
        <f ca="1">R400*128</f>
        <v>0</v>
      </c>
      <c r="P400" s="18">
        <f t="shared" ca="1" si="124"/>
        <v>0</v>
      </c>
      <c r="Q400" s="18">
        <f t="shared" ca="1" si="128"/>
        <v>0</v>
      </c>
      <c r="R400" s="18">
        <f t="shared" ca="1" si="125"/>
        <v>0</v>
      </c>
      <c r="S400" s="18">
        <f t="shared" ca="1" si="129"/>
        <v>0</v>
      </c>
      <c r="T400" s="18">
        <f t="shared" ca="1" si="119"/>
        <v>0</v>
      </c>
      <c r="U400" s="7"/>
    </row>
    <row r="401" spans="2:21" x14ac:dyDescent="0.3">
      <c r="B401" s="68" t="s">
        <v>633</v>
      </c>
      <c r="C401" s="68" t="s">
        <v>48</v>
      </c>
      <c r="D401" s="35" t="s">
        <v>742</v>
      </c>
      <c r="E401" s="68" t="s">
        <v>743</v>
      </c>
      <c r="F401" s="16">
        <v>30.22</v>
      </c>
      <c r="G401" s="16"/>
      <c r="H401" s="16"/>
      <c r="I401" s="16"/>
      <c r="J401" s="16">
        <f>F401/18</f>
        <v>1.6788888888888889</v>
      </c>
      <c r="K401" s="16"/>
      <c r="L401" s="17">
        <f>J401/0.6666</f>
        <v>2.5185851918525186</v>
      </c>
      <c r="M401" s="17">
        <f t="shared" si="130"/>
        <v>0.15741157449078241</v>
      </c>
      <c r="N401" s="16">
        <f t="shared" si="127"/>
        <v>5.5525344182713069E-3</v>
      </c>
      <c r="O401" s="17">
        <f ca="1">P401*4</f>
        <v>0</v>
      </c>
      <c r="P401" s="18">
        <f t="shared" ca="1" si="124"/>
        <v>0</v>
      </c>
      <c r="Q401" s="18">
        <f t="shared" ca="1" si="128"/>
        <v>0</v>
      </c>
      <c r="R401" s="18">
        <f t="shared" ca="1" si="125"/>
        <v>0</v>
      </c>
      <c r="S401" s="18">
        <f t="shared" ca="1" si="129"/>
        <v>0</v>
      </c>
      <c r="T401" s="18">
        <f t="shared" ca="1" si="119"/>
        <v>0</v>
      </c>
      <c r="U401" s="7" t="s">
        <v>744</v>
      </c>
    </row>
    <row r="402" spans="2:21" x14ac:dyDescent="0.3">
      <c r="B402" s="68" t="s">
        <v>633</v>
      </c>
      <c r="C402" s="68" t="s">
        <v>48</v>
      </c>
      <c r="D402" s="35" t="s">
        <v>745</v>
      </c>
      <c r="E402" s="68" t="s">
        <v>261</v>
      </c>
      <c r="F402" s="16">
        <v>19.23</v>
      </c>
      <c r="G402" s="16"/>
      <c r="H402" s="16"/>
      <c r="I402" s="16"/>
      <c r="J402" s="16"/>
      <c r="K402" s="16"/>
      <c r="L402" s="17">
        <f>F402/10</f>
        <v>1.923</v>
      </c>
      <c r="M402" s="17">
        <f t="shared" si="130"/>
        <v>0.1201875</v>
      </c>
      <c r="N402" s="16">
        <f t="shared" si="127"/>
        <v>4.2394927600134047E-3</v>
      </c>
      <c r="O402" s="17">
        <f ca="1">P402*4</f>
        <v>0</v>
      </c>
      <c r="P402" s="18">
        <f t="shared" ca="1" si="124"/>
        <v>0</v>
      </c>
      <c r="Q402" s="18">
        <f t="shared" ca="1" si="128"/>
        <v>0</v>
      </c>
      <c r="R402" s="18">
        <f t="shared" ca="1" si="125"/>
        <v>0</v>
      </c>
      <c r="S402" s="18">
        <f t="shared" ca="1" si="129"/>
        <v>0</v>
      </c>
      <c r="T402" s="18">
        <f t="shared" ca="1" si="119"/>
        <v>0</v>
      </c>
      <c r="U402" s="7"/>
    </row>
    <row r="403" spans="2:21" x14ac:dyDescent="0.3">
      <c r="B403" s="68" t="s">
        <v>633</v>
      </c>
      <c r="C403" s="68" t="s">
        <v>48</v>
      </c>
      <c r="D403" s="35" t="s">
        <v>746</v>
      </c>
      <c r="E403" s="68" t="s">
        <v>139</v>
      </c>
      <c r="F403" s="16">
        <v>15.25</v>
      </c>
      <c r="G403" s="16"/>
      <c r="H403" s="16"/>
      <c r="I403" s="16"/>
      <c r="J403" s="16">
        <f>L403*2</f>
        <v>1.22</v>
      </c>
      <c r="K403" s="16"/>
      <c r="L403" s="17">
        <f>F403/25</f>
        <v>0.61</v>
      </c>
      <c r="M403" s="17">
        <f t="shared" si="130"/>
        <v>3.8124999999999999E-2</v>
      </c>
      <c r="N403" s="16">
        <f t="shared" si="127"/>
        <v>1.3448208963121042E-3</v>
      </c>
      <c r="O403" s="17">
        <f>Q403/16</f>
        <v>7.6249999999999998E-3</v>
      </c>
      <c r="P403" s="18">
        <f t="shared" si="124"/>
        <v>1.90625E-3</v>
      </c>
      <c r="Q403" s="18">
        <f>J403/10</f>
        <v>0.122</v>
      </c>
      <c r="R403" s="18">
        <f t="shared" si="125"/>
        <v>5.9570312499999999E-5</v>
      </c>
      <c r="S403" s="18">
        <f t="shared" si="129"/>
        <v>2.9785156249999999E-5</v>
      </c>
      <c r="T403" s="18">
        <f t="shared" si="119"/>
        <v>9.9283854166666659E-6</v>
      </c>
      <c r="U403" s="7" t="s">
        <v>747</v>
      </c>
    </row>
    <row r="404" spans="2:21" x14ac:dyDescent="0.3">
      <c r="B404" s="68" t="s">
        <v>633</v>
      </c>
      <c r="C404" s="68" t="s">
        <v>48</v>
      </c>
      <c r="D404" s="72" t="s">
        <v>748</v>
      </c>
      <c r="E404" s="68" t="s">
        <v>749</v>
      </c>
      <c r="F404" s="16">
        <v>7.24</v>
      </c>
      <c r="G404" s="16"/>
      <c r="H404" s="16"/>
      <c r="I404" s="16"/>
      <c r="J404" s="16">
        <f>F404/3</f>
        <v>2.4133333333333336</v>
      </c>
      <c r="K404" s="16"/>
      <c r="L404" s="17">
        <f ca="1">M404*16</f>
        <v>0</v>
      </c>
      <c r="M404" s="17">
        <f t="shared" ca="1" si="130"/>
        <v>0</v>
      </c>
      <c r="N404" s="16">
        <f t="shared" ca="1" si="127"/>
        <v>0</v>
      </c>
      <c r="O404" s="17">
        <f ca="1">P404*4</f>
        <v>0</v>
      </c>
      <c r="P404" s="18">
        <f t="shared" ca="1" si="124"/>
        <v>0</v>
      </c>
      <c r="Q404" s="18">
        <f ca="1">P404/4</f>
        <v>0</v>
      </c>
      <c r="R404" s="18">
        <f t="shared" ca="1" si="125"/>
        <v>0</v>
      </c>
      <c r="S404" s="18">
        <f t="shared" ca="1" si="129"/>
        <v>0</v>
      </c>
      <c r="T404" s="18">
        <f t="shared" ca="1" si="119"/>
        <v>0</v>
      </c>
      <c r="U404" s="7"/>
    </row>
    <row r="405" spans="2:21" x14ac:dyDescent="0.3">
      <c r="B405" s="68" t="s">
        <v>633</v>
      </c>
      <c r="C405" s="68" t="s">
        <v>48</v>
      </c>
      <c r="D405" s="35" t="s">
        <v>750</v>
      </c>
      <c r="E405" s="68" t="s">
        <v>751</v>
      </c>
      <c r="F405" s="16">
        <v>22.85</v>
      </c>
      <c r="G405" s="16"/>
      <c r="H405" s="16"/>
      <c r="I405" s="16"/>
      <c r="J405" s="16">
        <f>L405*2</f>
        <v>0.91400000000000003</v>
      </c>
      <c r="K405" s="16"/>
      <c r="L405" s="17">
        <f>F405/50</f>
        <v>0.45700000000000002</v>
      </c>
      <c r="M405" s="17">
        <f t="shared" si="130"/>
        <v>2.8562500000000001E-2</v>
      </c>
      <c r="N405" s="16">
        <f t="shared" si="127"/>
        <v>1.0075133600239863E-3</v>
      </c>
      <c r="O405" s="17">
        <f>Q405*16</f>
        <v>1.4624000000000001</v>
      </c>
      <c r="P405" s="18">
        <f t="shared" si="124"/>
        <v>0.36560000000000004</v>
      </c>
      <c r="Q405" s="18">
        <f>J405/10</f>
        <v>9.1400000000000009E-2</v>
      </c>
      <c r="R405" s="18">
        <f t="shared" si="125"/>
        <v>1.1425000000000001E-2</v>
      </c>
      <c r="S405" s="18">
        <f t="shared" si="129"/>
        <v>5.7125000000000006E-3</v>
      </c>
      <c r="T405" s="18">
        <f t="shared" si="119"/>
        <v>1.9041666666666669E-3</v>
      </c>
      <c r="U405" s="29" t="s">
        <v>747</v>
      </c>
    </row>
    <row r="406" spans="2:21" x14ac:dyDescent="0.3">
      <c r="B406" s="68" t="s">
        <v>633</v>
      </c>
      <c r="C406" s="68" t="s">
        <v>48</v>
      </c>
      <c r="D406" s="35" t="s">
        <v>752</v>
      </c>
      <c r="E406" s="68" t="s">
        <v>751</v>
      </c>
      <c r="F406" s="16">
        <v>24.85</v>
      </c>
      <c r="G406" s="16"/>
      <c r="H406" s="16"/>
      <c r="I406" s="16"/>
      <c r="J406" s="16">
        <f>L406*2</f>
        <v>0.99400000000000011</v>
      </c>
      <c r="K406" s="16"/>
      <c r="L406" s="17">
        <f>F406/50</f>
        <v>0.49700000000000005</v>
      </c>
      <c r="M406" s="17">
        <f t="shared" si="130"/>
        <v>3.1062500000000003E-2</v>
      </c>
      <c r="N406" s="16">
        <f t="shared" si="127"/>
        <v>1.0956983368313375E-3</v>
      </c>
      <c r="O406" s="17">
        <f ca="1">P406*4</f>
        <v>0</v>
      </c>
      <c r="P406" s="18">
        <f t="shared" ca="1" si="124"/>
        <v>0</v>
      </c>
      <c r="Q406" s="18">
        <f ca="1">P406/4</f>
        <v>0</v>
      </c>
      <c r="R406" s="18">
        <f t="shared" ca="1" si="125"/>
        <v>0</v>
      </c>
      <c r="S406" s="18">
        <f t="shared" ca="1" si="129"/>
        <v>0</v>
      </c>
      <c r="T406" s="18">
        <f t="shared" ca="1" si="119"/>
        <v>0</v>
      </c>
      <c r="U406" s="7" t="s">
        <v>753</v>
      </c>
    </row>
    <row r="407" spans="2:21" x14ac:dyDescent="0.3">
      <c r="B407" s="68" t="s">
        <v>633</v>
      </c>
      <c r="C407" s="68" t="s">
        <v>48</v>
      </c>
      <c r="D407" s="35" t="s">
        <v>754</v>
      </c>
      <c r="E407" s="68" t="s">
        <v>755</v>
      </c>
      <c r="F407" s="16">
        <v>21.08</v>
      </c>
      <c r="G407" s="16"/>
      <c r="H407" s="16"/>
      <c r="I407" s="16"/>
      <c r="J407" s="16">
        <f>F407/13.5</f>
        <v>1.5614814814814812</v>
      </c>
      <c r="K407" s="16"/>
      <c r="L407" s="17">
        <f>J407/3</f>
        <v>0.52049382716049375</v>
      </c>
      <c r="M407" s="17">
        <f t="shared" si="130"/>
        <v>3.2530864197530859E-2</v>
      </c>
      <c r="N407" s="16">
        <f t="shared" si="127"/>
        <v>1.1474934019129388E-3</v>
      </c>
      <c r="O407" s="17">
        <f ca="1">P407*4</f>
        <v>0</v>
      </c>
      <c r="P407" s="18">
        <f t="shared" ca="1" si="124"/>
        <v>0</v>
      </c>
      <c r="Q407" s="18">
        <f ca="1">P407/4</f>
        <v>0</v>
      </c>
      <c r="R407" s="18">
        <f t="shared" ca="1" si="125"/>
        <v>0</v>
      </c>
      <c r="S407" s="18">
        <f t="shared" ca="1" si="129"/>
        <v>0</v>
      </c>
      <c r="T407" s="18">
        <f t="shared" ca="1" si="119"/>
        <v>0</v>
      </c>
      <c r="U407" s="7"/>
    </row>
    <row r="408" spans="2:21" x14ac:dyDescent="0.3">
      <c r="B408" s="68" t="s">
        <v>633</v>
      </c>
      <c r="C408" s="68" t="s">
        <v>48</v>
      </c>
      <c r="D408" s="35" t="s">
        <v>756</v>
      </c>
      <c r="E408" s="68" t="s">
        <v>751</v>
      </c>
      <c r="F408" s="16">
        <v>23.31</v>
      </c>
      <c r="G408" s="16"/>
      <c r="H408" s="16"/>
      <c r="I408" s="16"/>
      <c r="J408" s="16"/>
      <c r="K408" s="16"/>
      <c r="L408" s="17">
        <f>F408/50</f>
        <v>0.46619999999999995</v>
      </c>
      <c r="M408" s="17">
        <f t="shared" si="130"/>
        <v>2.9137499999999997E-2</v>
      </c>
      <c r="N408" s="16">
        <f t="shared" si="127"/>
        <v>1.0277959046896771E-3</v>
      </c>
      <c r="O408" s="17">
        <f ca="1">P408*4</f>
        <v>0</v>
      </c>
      <c r="P408" s="18">
        <f t="shared" ca="1" si="124"/>
        <v>0</v>
      </c>
      <c r="Q408" s="18">
        <f ca="1">P408/4</f>
        <v>0</v>
      </c>
      <c r="R408" s="18">
        <f t="shared" ca="1" si="125"/>
        <v>0</v>
      </c>
      <c r="S408" s="18">
        <f t="shared" ca="1" si="129"/>
        <v>0</v>
      </c>
      <c r="T408" s="18">
        <f t="shared" ca="1" si="119"/>
        <v>0</v>
      </c>
      <c r="U408" s="7"/>
    </row>
    <row r="409" spans="2:21" x14ac:dyDescent="0.3">
      <c r="B409" s="68" t="s">
        <v>633</v>
      </c>
      <c r="C409" s="68" t="s">
        <v>48</v>
      </c>
      <c r="D409" s="35" t="s">
        <v>757</v>
      </c>
      <c r="E409" s="68" t="s">
        <v>702</v>
      </c>
      <c r="F409" s="16">
        <v>18.440000000000001</v>
      </c>
      <c r="G409" s="16"/>
      <c r="H409" s="16"/>
      <c r="I409" s="16"/>
      <c r="J409" s="16">
        <f>F409/4</f>
        <v>4.6100000000000003</v>
      </c>
      <c r="K409" s="16"/>
      <c r="L409" s="17">
        <f>F409/4/5</f>
        <v>0.92200000000000004</v>
      </c>
      <c r="M409" s="17">
        <f t="shared" si="130"/>
        <v>5.7625000000000003E-2</v>
      </c>
      <c r="N409" s="16">
        <f t="shared" si="127"/>
        <v>2.0326637154094431E-3</v>
      </c>
      <c r="O409" s="17">
        <f>Q409*16</f>
        <v>5.9008000000000003</v>
      </c>
      <c r="P409" s="18">
        <f t="shared" si="124"/>
        <v>1.4752000000000001</v>
      </c>
      <c r="Q409" s="18">
        <f>L409/2.5</f>
        <v>0.36880000000000002</v>
      </c>
      <c r="R409" s="18">
        <f t="shared" si="125"/>
        <v>4.6100000000000002E-2</v>
      </c>
      <c r="S409" s="18">
        <f t="shared" si="129"/>
        <v>2.3050000000000001E-2</v>
      </c>
      <c r="T409" s="18">
        <f t="shared" si="119"/>
        <v>7.6833333333333337E-3</v>
      </c>
      <c r="U409" s="7" t="s">
        <v>758</v>
      </c>
    </row>
    <row r="410" spans="2:21" x14ac:dyDescent="0.3">
      <c r="B410" s="68" t="s">
        <v>633</v>
      </c>
      <c r="C410" s="68" t="s">
        <v>48</v>
      </c>
      <c r="D410" s="35" t="s">
        <v>759</v>
      </c>
      <c r="E410" s="68" t="s">
        <v>760</v>
      </c>
      <c r="F410" s="16">
        <v>26.55</v>
      </c>
      <c r="G410" s="16"/>
      <c r="H410" s="16"/>
      <c r="I410" s="16"/>
      <c r="J410" s="16"/>
      <c r="K410" s="16"/>
      <c r="L410" s="17">
        <f>F410/4/3</f>
        <v>2.2124999999999999</v>
      </c>
      <c r="M410" s="17">
        <f t="shared" si="130"/>
        <v>0.13828124999999999</v>
      </c>
      <c r="N410" s="16">
        <f t="shared" si="127"/>
        <v>4.8777315296566074E-3</v>
      </c>
      <c r="O410" s="17">
        <f ca="1">P410*4</f>
        <v>0</v>
      </c>
      <c r="P410" s="18">
        <f t="shared" ca="1" si="124"/>
        <v>0</v>
      </c>
      <c r="Q410" s="18">
        <f ca="1">P410/4</f>
        <v>0</v>
      </c>
      <c r="R410" s="18">
        <f t="shared" ca="1" si="125"/>
        <v>0</v>
      </c>
      <c r="S410" s="18">
        <f t="shared" ca="1" si="129"/>
        <v>0</v>
      </c>
      <c r="T410" s="18">
        <f t="shared" ca="1" si="119"/>
        <v>0</v>
      </c>
      <c r="U410" s="7"/>
    </row>
    <row r="411" spans="2:21" x14ac:dyDescent="0.3">
      <c r="B411" s="68" t="s">
        <v>633</v>
      </c>
      <c r="C411" s="68" t="s">
        <v>48</v>
      </c>
      <c r="D411" s="35" t="s">
        <v>761</v>
      </c>
      <c r="E411" s="68" t="s">
        <v>762</v>
      </c>
      <c r="F411" s="16">
        <v>22.16</v>
      </c>
      <c r="G411" s="16"/>
      <c r="H411" s="16"/>
      <c r="I411" s="16"/>
      <c r="J411" s="16">
        <f>F411/30</f>
        <v>0.73866666666666669</v>
      </c>
      <c r="K411" s="16"/>
      <c r="L411" s="17">
        <f>M411*16</f>
        <v>0.59093333333333331</v>
      </c>
      <c r="M411" s="17">
        <f>F411/30/20</f>
        <v>3.6933333333333332E-2</v>
      </c>
      <c r="N411" s="16">
        <f t="shared" si="127"/>
        <v>1.302786057367267E-3</v>
      </c>
      <c r="O411" s="17">
        <f>Q411*16</f>
        <v>3.7819733333333332</v>
      </c>
      <c r="P411" s="18">
        <f t="shared" si="124"/>
        <v>0.9454933333333333</v>
      </c>
      <c r="Q411" s="18">
        <f>L411/2.5</f>
        <v>0.23637333333333332</v>
      </c>
      <c r="R411" s="18">
        <f t="shared" si="125"/>
        <v>2.9546666666666666E-2</v>
      </c>
      <c r="S411" s="18">
        <f t="shared" si="129"/>
        <v>1.4773333333333333E-2</v>
      </c>
      <c r="T411" s="18">
        <f t="shared" si="119"/>
        <v>4.924444444444444E-3</v>
      </c>
      <c r="U411" s="29" t="s">
        <v>763</v>
      </c>
    </row>
    <row r="412" spans="2:21" x14ac:dyDescent="0.3">
      <c r="B412" s="68" t="s">
        <v>633</v>
      </c>
      <c r="C412" s="68" t="s">
        <v>48</v>
      </c>
      <c r="D412" s="35" t="s">
        <v>764</v>
      </c>
      <c r="E412" s="68" t="s">
        <v>765</v>
      </c>
      <c r="F412" s="16">
        <v>30.65</v>
      </c>
      <c r="G412" s="16"/>
      <c r="H412" s="16"/>
      <c r="I412" s="16"/>
      <c r="J412" s="16">
        <f>F412/12</f>
        <v>2.5541666666666667</v>
      </c>
      <c r="K412" s="16"/>
      <c r="L412" s="17">
        <f>M412*16</f>
        <v>3.4055555555555554</v>
      </c>
      <c r="M412" s="17">
        <f>J412/12</f>
        <v>0.21284722222222222</v>
      </c>
      <c r="N412" s="16">
        <f t="shared" si="127"/>
        <v>7.507970942070309E-3</v>
      </c>
      <c r="O412" s="17">
        <f t="shared" ref="O412:O419" ca="1" si="131">P412*4</f>
        <v>0</v>
      </c>
      <c r="P412" s="18">
        <f t="shared" ca="1" si="124"/>
        <v>0</v>
      </c>
      <c r="Q412" s="18">
        <f t="shared" ref="Q412:Q428" ca="1" si="132">P412/4</f>
        <v>0</v>
      </c>
      <c r="R412" s="18">
        <f t="shared" ca="1" si="125"/>
        <v>0</v>
      </c>
      <c r="S412" s="18">
        <f t="shared" ca="1" si="129"/>
        <v>0</v>
      </c>
      <c r="T412" s="18">
        <f t="shared" ca="1" si="119"/>
        <v>0</v>
      </c>
      <c r="U412" s="7"/>
    </row>
    <row r="413" spans="2:21" x14ac:dyDescent="0.3">
      <c r="B413" s="68" t="s">
        <v>633</v>
      </c>
      <c r="C413" s="68" t="s">
        <v>48</v>
      </c>
      <c r="D413" s="35" t="s">
        <v>766</v>
      </c>
      <c r="E413" s="68" t="s">
        <v>767</v>
      </c>
      <c r="F413" s="16">
        <v>20.25</v>
      </c>
      <c r="G413" s="16"/>
      <c r="H413" s="16"/>
      <c r="I413" s="16"/>
      <c r="J413" s="16"/>
      <c r="K413" s="16"/>
      <c r="L413" s="17">
        <f>F413/4/2.5</f>
        <v>2.0249999999999999</v>
      </c>
      <c r="M413" s="17">
        <f>L413/16</f>
        <v>0.12656249999999999</v>
      </c>
      <c r="N413" s="16">
        <f t="shared" si="127"/>
        <v>4.4643644508721497E-3</v>
      </c>
      <c r="O413" s="17">
        <f t="shared" ca="1" si="131"/>
        <v>0</v>
      </c>
      <c r="P413" s="18">
        <f t="shared" ca="1" si="124"/>
        <v>0</v>
      </c>
      <c r="Q413" s="18">
        <f t="shared" ca="1" si="132"/>
        <v>0</v>
      </c>
      <c r="R413" s="18">
        <f t="shared" ca="1" si="125"/>
        <v>0</v>
      </c>
      <c r="S413" s="18">
        <f t="shared" ca="1" si="129"/>
        <v>0</v>
      </c>
      <c r="T413" s="18">
        <f t="shared" ca="1" si="119"/>
        <v>0</v>
      </c>
      <c r="U413" s="7"/>
    </row>
    <row r="414" spans="2:21" x14ac:dyDescent="0.3">
      <c r="B414" s="68" t="s">
        <v>633</v>
      </c>
      <c r="C414" s="68" t="s">
        <v>48</v>
      </c>
      <c r="D414" s="35" t="s">
        <v>768</v>
      </c>
      <c r="E414" s="68" t="s">
        <v>769</v>
      </c>
      <c r="F414" s="16">
        <v>4.74</v>
      </c>
      <c r="G414" s="16"/>
      <c r="H414" s="16"/>
      <c r="I414" s="16"/>
      <c r="J414" s="16">
        <f>F414/6</f>
        <v>0.79</v>
      </c>
      <c r="K414" s="16"/>
      <c r="L414" s="17">
        <f ca="1">M414*16</f>
        <v>0</v>
      </c>
      <c r="M414" s="17">
        <f ca="1">L414/16</f>
        <v>0</v>
      </c>
      <c r="N414" s="16">
        <f t="shared" ca="1" si="127"/>
        <v>0</v>
      </c>
      <c r="O414" s="17">
        <f t="shared" ca="1" si="131"/>
        <v>0</v>
      </c>
      <c r="P414" s="18">
        <f t="shared" ca="1" si="124"/>
        <v>0</v>
      </c>
      <c r="Q414" s="18">
        <f t="shared" ca="1" si="132"/>
        <v>0</v>
      </c>
      <c r="R414" s="18">
        <f t="shared" ca="1" si="125"/>
        <v>0</v>
      </c>
      <c r="S414" s="18">
        <f t="shared" ca="1" si="129"/>
        <v>0</v>
      </c>
      <c r="T414" s="18">
        <f t="shared" ca="1" si="119"/>
        <v>0</v>
      </c>
      <c r="U414" s="29"/>
    </row>
    <row r="415" spans="2:21" x14ac:dyDescent="0.3">
      <c r="B415" s="68" t="s">
        <v>633</v>
      </c>
      <c r="C415" s="68" t="s">
        <v>48</v>
      </c>
      <c r="D415" s="35" t="s">
        <v>770</v>
      </c>
      <c r="E415" s="68" t="s">
        <v>771</v>
      </c>
      <c r="F415" s="16">
        <v>34.85</v>
      </c>
      <c r="G415" s="16"/>
      <c r="H415" s="16"/>
      <c r="I415" s="16"/>
      <c r="J415" s="16">
        <f>F415/24</f>
        <v>1.4520833333333334</v>
      </c>
      <c r="K415" s="16"/>
      <c r="L415" s="17">
        <f>M415*16</f>
        <v>1.9361111111111111</v>
      </c>
      <c r="M415" s="17">
        <f>F415/24/12</f>
        <v>0.12100694444444444</v>
      </c>
      <c r="N415" s="16">
        <f t="shared" si="127"/>
        <v>4.2683978357447028E-3</v>
      </c>
      <c r="O415" s="17">
        <f t="shared" ca="1" si="131"/>
        <v>0</v>
      </c>
      <c r="P415" s="18">
        <f t="shared" ca="1" si="124"/>
        <v>0</v>
      </c>
      <c r="Q415" s="18">
        <f t="shared" ca="1" si="132"/>
        <v>0</v>
      </c>
      <c r="R415" s="18">
        <f t="shared" ca="1" si="125"/>
        <v>0</v>
      </c>
      <c r="S415" s="18">
        <f t="shared" ca="1" si="129"/>
        <v>0</v>
      </c>
      <c r="T415" s="18">
        <f t="shared" ca="1" si="119"/>
        <v>0</v>
      </c>
      <c r="U415" s="7"/>
    </row>
    <row r="416" spans="2:21" x14ac:dyDescent="0.3">
      <c r="B416" s="68" t="s">
        <v>633</v>
      </c>
      <c r="C416" s="68" t="s">
        <v>48</v>
      </c>
      <c r="D416" s="35" t="s">
        <v>772</v>
      </c>
      <c r="E416" s="68" t="s">
        <v>55</v>
      </c>
      <c r="F416" s="16">
        <v>6.09</v>
      </c>
      <c r="G416" s="16"/>
      <c r="H416" s="16"/>
      <c r="I416" s="16"/>
      <c r="J416" s="16"/>
      <c r="K416" s="16"/>
      <c r="L416" s="17">
        <f>F416/5</f>
        <v>1.218</v>
      </c>
      <c r="M416" s="17">
        <f t="shared" ref="M416:M427" si="133">L416/16</f>
        <v>7.6124999999999998E-2</v>
      </c>
      <c r="N416" s="16">
        <f t="shared" si="127"/>
        <v>2.6852325437838409E-3</v>
      </c>
      <c r="O416" s="17">
        <f t="shared" ca="1" si="131"/>
        <v>0</v>
      </c>
      <c r="P416" s="18">
        <f t="shared" ca="1" si="124"/>
        <v>0</v>
      </c>
      <c r="Q416" s="18">
        <f t="shared" ca="1" si="132"/>
        <v>0</v>
      </c>
      <c r="R416" s="18">
        <f t="shared" ca="1" si="125"/>
        <v>0</v>
      </c>
      <c r="S416" s="18">
        <f t="shared" ca="1" si="129"/>
        <v>0</v>
      </c>
      <c r="T416" s="18">
        <f t="shared" ca="1" si="119"/>
        <v>0</v>
      </c>
      <c r="U416" s="29"/>
    </row>
    <row r="417" spans="2:21" x14ac:dyDescent="0.3">
      <c r="B417" s="68" t="s">
        <v>633</v>
      </c>
      <c r="C417" s="68" t="s">
        <v>48</v>
      </c>
      <c r="D417" s="35" t="s">
        <v>773</v>
      </c>
      <c r="E417" s="68" t="s">
        <v>112</v>
      </c>
      <c r="F417" s="16">
        <v>32.85</v>
      </c>
      <c r="G417" s="16"/>
      <c r="H417" s="16"/>
      <c r="I417" s="16"/>
      <c r="J417" s="16"/>
      <c r="K417" s="16"/>
      <c r="L417" s="17">
        <f>F417/10</f>
        <v>3.2850000000000001</v>
      </c>
      <c r="M417" s="17">
        <f t="shared" si="133"/>
        <v>0.20531250000000001</v>
      </c>
      <c r="N417" s="16">
        <f t="shared" si="127"/>
        <v>7.2421912203037096E-3</v>
      </c>
      <c r="O417" s="17">
        <f t="shared" ca="1" si="131"/>
        <v>0</v>
      </c>
      <c r="P417" s="18">
        <f t="shared" ca="1" si="124"/>
        <v>0</v>
      </c>
      <c r="Q417" s="18">
        <f t="shared" ca="1" si="132"/>
        <v>0</v>
      </c>
      <c r="R417" s="18">
        <f t="shared" ca="1" si="125"/>
        <v>0</v>
      </c>
      <c r="S417" s="18">
        <f t="shared" ca="1" si="129"/>
        <v>0</v>
      </c>
      <c r="T417" s="18">
        <f t="shared" ca="1" si="119"/>
        <v>0</v>
      </c>
      <c r="U417" s="7"/>
    </row>
    <row r="418" spans="2:21" x14ac:dyDescent="0.3">
      <c r="B418" s="68" t="s">
        <v>633</v>
      </c>
      <c r="C418" s="68" t="s">
        <v>48</v>
      </c>
      <c r="D418" s="35" t="s">
        <v>774</v>
      </c>
      <c r="E418" s="68" t="s">
        <v>716</v>
      </c>
      <c r="F418" s="16">
        <v>36.85</v>
      </c>
      <c r="G418" s="16"/>
      <c r="H418" s="16"/>
      <c r="I418" s="16"/>
      <c r="J418" s="16">
        <f>F418/24</f>
        <v>1.5354166666666667</v>
      </c>
      <c r="K418" s="16"/>
      <c r="L418" s="17">
        <f>J418/1.75</f>
        <v>0.87738095238095237</v>
      </c>
      <c r="M418" s="17">
        <f t="shared" si="133"/>
        <v>5.4836309523809523E-2</v>
      </c>
      <c r="N418" s="16">
        <f t="shared" si="127"/>
        <v>1.9342954734231476E-3</v>
      </c>
      <c r="O418" s="17">
        <f t="shared" ca="1" si="131"/>
        <v>0</v>
      </c>
      <c r="P418" s="18">
        <f t="shared" ca="1" si="124"/>
        <v>0</v>
      </c>
      <c r="Q418" s="18">
        <f t="shared" ca="1" si="132"/>
        <v>0</v>
      </c>
      <c r="R418" s="18">
        <f t="shared" ca="1" si="125"/>
        <v>0</v>
      </c>
      <c r="S418" s="18">
        <f t="shared" ca="1" si="129"/>
        <v>0</v>
      </c>
      <c r="T418" s="18">
        <f t="shared" ca="1" si="119"/>
        <v>0</v>
      </c>
      <c r="U418" s="7" t="s">
        <v>775</v>
      </c>
    </row>
    <row r="419" spans="2:21" x14ac:dyDescent="0.3">
      <c r="B419" s="68" t="s">
        <v>633</v>
      </c>
      <c r="C419" s="68" t="s">
        <v>48</v>
      </c>
      <c r="D419" s="35" t="s">
        <v>776</v>
      </c>
      <c r="E419" s="68" t="s">
        <v>261</v>
      </c>
      <c r="F419" s="16">
        <v>89.85</v>
      </c>
      <c r="G419" s="16"/>
      <c r="H419" s="16"/>
      <c r="I419" s="16"/>
      <c r="J419" s="16"/>
      <c r="K419" s="16"/>
      <c r="L419" s="17">
        <f>F419/10</f>
        <v>8.9849999999999994</v>
      </c>
      <c r="M419" s="17">
        <f t="shared" si="133"/>
        <v>0.56156249999999996</v>
      </c>
      <c r="N419" s="16">
        <f t="shared" si="127"/>
        <v>1.9808550415351241E-2</v>
      </c>
      <c r="O419" s="17">
        <f t="shared" ca="1" si="131"/>
        <v>0</v>
      </c>
      <c r="P419" s="18">
        <f t="shared" ca="1" si="124"/>
        <v>0</v>
      </c>
      <c r="Q419" s="18">
        <f t="shared" ca="1" si="132"/>
        <v>0</v>
      </c>
      <c r="R419" s="18">
        <f t="shared" ca="1" si="125"/>
        <v>0</v>
      </c>
      <c r="S419" s="18">
        <f t="shared" ca="1" si="129"/>
        <v>0</v>
      </c>
      <c r="T419" s="18">
        <f t="shared" ca="1" si="119"/>
        <v>0</v>
      </c>
      <c r="U419" s="7"/>
    </row>
    <row r="420" spans="2:21" x14ac:dyDescent="0.3">
      <c r="B420" s="68" t="s">
        <v>633</v>
      </c>
      <c r="C420" s="68" t="s">
        <v>48</v>
      </c>
      <c r="D420" s="35" t="s">
        <v>777</v>
      </c>
      <c r="E420" s="68" t="s">
        <v>55</v>
      </c>
      <c r="F420" s="16">
        <v>10.63</v>
      </c>
      <c r="G420" s="16"/>
      <c r="H420" s="16"/>
      <c r="I420" s="16"/>
      <c r="J420" s="16"/>
      <c r="K420" s="16"/>
      <c r="L420" s="17">
        <f>F420/5</f>
        <v>2.1260000000000003</v>
      </c>
      <c r="M420" s="17">
        <f t="shared" si="133"/>
        <v>0.13287500000000002</v>
      </c>
      <c r="N420" s="16">
        <f t="shared" si="127"/>
        <v>4.687031517310712E-3</v>
      </c>
      <c r="O420" s="17">
        <f>F420</f>
        <v>10.63</v>
      </c>
      <c r="P420" s="18">
        <f t="shared" si="124"/>
        <v>2.6575000000000002</v>
      </c>
      <c r="Q420" s="18">
        <f t="shared" si="132"/>
        <v>0.66437500000000005</v>
      </c>
      <c r="R420" s="18">
        <f t="shared" si="125"/>
        <v>8.3046875000000006E-2</v>
      </c>
      <c r="S420" s="18">
        <f t="shared" si="129"/>
        <v>4.1523437500000003E-2</v>
      </c>
      <c r="T420" s="18">
        <f t="shared" si="119"/>
        <v>1.3841145833333334E-2</v>
      </c>
      <c r="U420" s="29"/>
    </row>
    <row r="421" spans="2:21" x14ac:dyDescent="0.3">
      <c r="B421" s="68" t="s">
        <v>633</v>
      </c>
      <c r="C421" s="68" t="s">
        <v>48</v>
      </c>
      <c r="D421" s="35" t="s">
        <v>778</v>
      </c>
      <c r="E421" s="68" t="s">
        <v>38</v>
      </c>
      <c r="F421" s="16">
        <v>3.49</v>
      </c>
      <c r="G421" s="16"/>
      <c r="H421" s="16"/>
      <c r="I421" s="16"/>
      <c r="J421" s="16"/>
      <c r="K421" s="16"/>
      <c r="L421" s="17">
        <f>F421</f>
        <v>3.49</v>
      </c>
      <c r="M421" s="17">
        <f t="shared" si="133"/>
        <v>0.21812500000000001</v>
      </c>
      <c r="N421" s="16">
        <f t="shared" si="127"/>
        <v>7.6941392264413839E-3</v>
      </c>
      <c r="O421" s="17">
        <f t="shared" ref="O421:O426" ca="1" si="134">P421*4</f>
        <v>0</v>
      </c>
      <c r="P421" s="18">
        <f t="shared" ca="1" si="124"/>
        <v>0</v>
      </c>
      <c r="Q421" s="18">
        <f t="shared" ca="1" si="132"/>
        <v>0</v>
      </c>
      <c r="R421" s="18">
        <f t="shared" ca="1" si="125"/>
        <v>0</v>
      </c>
      <c r="S421" s="18">
        <f t="shared" ca="1" si="129"/>
        <v>0</v>
      </c>
      <c r="T421" s="18">
        <f t="shared" ca="1" si="119"/>
        <v>0</v>
      </c>
      <c r="U421" s="7"/>
    </row>
    <row r="422" spans="2:21" x14ac:dyDescent="0.3">
      <c r="B422" s="68" t="s">
        <v>633</v>
      </c>
      <c r="C422" s="68" t="s">
        <v>48</v>
      </c>
      <c r="D422" s="35" t="s">
        <v>779</v>
      </c>
      <c r="E422" s="68" t="s">
        <v>229</v>
      </c>
      <c r="F422" s="16">
        <v>5.72</v>
      </c>
      <c r="G422" s="16"/>
      <c r="H422" s="16"/>
      <c r="I422" s="16"/>
      <c r="J422" s="16"/>
      <c r="K422" s="16"/>
      <c r="L422" s="17">
        <f>F422/2</f>
        <v>2.86</v>
      </c>
      <c r="M422" s="17">
        <f t="shared" si="133"/>
        <v>0.17874999999999999</v>
      </c>
      <c r="N422" s="16">
        <f t="shared" si="127"/>
        <v>6.3052258417256035E-3</v>
      </c>
      <c r="O422" s="17">
        <f t="shared" ca="1" si="134"/>
        <v>0</v>
      </c>
      <c r="P422" s="18">
        <f t="shared" ca="1" si="124"/>
        <v>0</v>
      </c>
      <c r="Q422" s="18">
        <f t="shared" ca="1" si="132"/>
        <v>0</v>
      </c>
      <c r="R422" s="18">
        <f t="shared" ca="1" si="125"/>
        <v>0</v>
      </c>
      <c r="S422" s="18">
        <f t="shared" ca="1" si="129"/>
        <v>0</v>
      </c>
      <c r="T422" s="18">
        <f t="shared" ca="1" si="119"/>
        <v>0</v>
      </c>
      <c r="U422" s="29"/>
    </row>
    <row r="423" spans="2:21" x14ac:dyDescent="0.3">
      <c r="B423" s="68" t="s">
        <v>633</v>
      </c>
      <c r="C423" s="68" t="s">
        <v>48</v>
      </c>
      <c r="D423" s="35" t="s">
        <v>780</v>
      </c>
      <c r="E423" s="68" t="s">
        <v>781</v>
      </c>
      <c r="F423" s="16">
        <v>21.85</v>
      </c>
      <c r="G423" s="16"/>
      <c r="H423" s="16"/>
      <c r="I423" s="16"/>
      <c r="J423" s="16">
        <f>F423/2</f>
        <v>10.925000000000001</v>
      </c>
      <c r="K423" s="16"/>
      <c r="L423" s="17">
        <f>F423/2/1.5</f>
        <v>7.2833333333333341</v>
      </c>
      <c r="M423" s="17">
        <f t="shared" si="133"/>
        <v>0.45520833333333338</v>
      </c>
      <c r="N423" s="16">
        <f t="shared" si="127"/>
        <v>1.605701452700518E-2</v>
      </c>
      <c r="O423" s="17">
        <f t="shared" ca="1" si="134"/>
        <v>0</v>
      </c>
      <c r="P423" s="18">
        <f t="shared" ca="1" si="124"/>
        <v>0</v>
      </c>
      <c r="Q423" s="18">
        <f t="shared" ca="1" si="132"/>
        <v>0</v>
      </c>
      <c r="R423" s="18">
        <f t="shared" ca="1" si="125"/>
        <v>0</v>
      </c>
      <c r="S423" s="18">
        <f t="shared" ca="1" si="129"/>
        <v>0</v>
      </c>
      <c r="T423" s="18">
        <f t="shared" ca="1" si="119"/>
        <v>0</v>
      </c>
      <c r="U423" s="7"/>
    </row>
    <row r="424" spans="2:21" x14ac:dyDescent="0.3">
      <c r="B424" s="68" t="s">
        <v>633</v>
      </c>
      <c r="C424" s="68" t="s">
        <v>48</v>
      </c>
      <c r="D424" s="35" t="s">
        <v>782</v>
      </c>
      <c r="E424" s="68" t="s">
        <v>783</v>
      </c>
      <c r="F424" s="16">
        <v>20.5</v>
      </c>
      <c r="G424" s="16"/>
      <c r="H424" s="16"/>
      <c r="I424" s="16"/>
      <c r="J424" s="16">
        <f>F424/4</f>
        <v>5.125</v>
      </c>
      <c r="K424" s="16"/>
      <c r="L424" s="17">
        <f>F424/4/2.5</f>
        <v>2.0499999999999998</v>
      </c>
      <c r="M424" s="17">
        <f t="shared" si="133"/>
        <v>0.12812499999999999</v>
      </c>
      <c r="N424" s="16">
        <f t="shared" si="127"/>
        <v>4.5194800613767433E-3</v>
      </c>
      <c r="O424" s="17">
        <f t="shared" ca="1" si="134"/>
        <v>0</v>
      </c>
      <c r="P424" s="18">
        <f t="shared" ca="1" si="124"/>
        <v>0</v>
      </c>
      <c r="Q424" s="18">
        <f t="shared" ca="1" si="132"/>
        <v>0</v>
      </c>
      <c r="R424" s="18">
        <f t="shared" ca="1" si="125"/>
        <v>0</v>
      </c>
      <c r="S424" s="18">
        <f t="shared" ca="1" si="129"/>
        <v>0</v>
      </c>
      <c r="T424" s="18">
        <f t="shared" ca="1" si="119"/>
        <v>0</v>
      </c>
      <c r="U424" s="7"/>
    </row>
    <row r="425" spans="2:21" x14ac:dyDescent="0.3">
      <c r="B425" s="68" t="s">
        <v>633</v>
      </c>
      <c r="C425" s="68" t="s">
        <v>48</v>
      </c>
      <c r="D425" s="35" t="s">
        <v>784</v>
      </c>
      <c r="E425" s="68" t="s">
        <v>702</v>
      </c>
      <c r="F425" s="16">
        <v>10.36</v>
      </c>
      <c r="G425" s="16"/>
      <c r="H425" s="16"/>
      <c r="I425" s="16"/>
      <c r="J425" s="16">
        <f>F425/4</f>
        <v>2.59</v>
      </c>
      <c r="K425" s="16"/>
      <c r="L425" s="17">
        <f>F425/4/5</f>
        <v>0.51800000000000002</v>
      </c>
      <c r="M425" s="17">
        <f t="shared" si="133"/>
        <v>3.2375000000000001E-2</v>
      </c>
      <c r="N425" s="16">
        <f t="shared" si="127"/>
        <v>1.1419954496551968E-3</v>
      </c>
      <c r="O425" s="17">
        <f t="shared" ca="1" si="134"/>
        <v>0</v>
      </c>
      <c r="P425" s="18">
        <f t="shared" ca="1" si="124"/>
        <v>0</v>
      </c>
      <c r="Q425" s="18">
        <f t="shared" ca="1" si="132"/>
        <v>0</v>
      </c>
      <c r="R425" s="18">
        <f t="shared" ca="1" si="125"/>
        <v>0</v>
      </c>
      <c r="S425" s="18">
        <f t="shared" ca="1" si="129"/>
        <v>0</v>
      </c>
      <c r="T425" s="18">
        <f t="shared" ca="1" si="119"/>
        <v>0</v>
      </c>
      <c r="U425" s="7"/>
    </row>
    <row r="426" spans="2:21" x14ac:dyDescent="0.3">
      <c r="B426" s="68" t="s">
        <v>633</v>
      </c>
      <c r="C426" s="68" t="s">
        <v>48</v>
      </c>
      <c r="D426" s="35" t="s">
        <v>785</v>
      </c>
      <c r="E426" s="68" t="s">
        <v>38</v>
      </c>
      <c r="F426" s="16">
        <v>11.34</v>
      </c>
      <c r="G426" s="16"/>
      <c r="H426" s="16"/>
      <c r="I426" s="16"/>
      <c r="J426" s="16"/>
      <c r="K426" s="16"/>
      <c r="L426" s="17">
        <f>F426</f>
        <v>11.34</v>
      </c>
      <c r="M426" s="17">
        <f t="shared" si="133"/>
        <v>0.70874999999999999</v>
      </c>
      <c r="N426" s="16">
        <f t="shared" si="127"/>
        <v>2.5000440924884036E-2</v>
      </c>
      <c r="O426" s="17">
        <f t="shared" si="134"/>
        <v>90.72</v>
      </c>
      <c r="P426" s="18">
        <f>R426*32</f>
        <v>22.68</v>
      </c>
      <c r="Q426" s="18">
        <f t="shared" si="132"/>
        <v>5.67</v>
      </c>
      <c r="R426" s="18">
        <f>M426</f>
        <v>0.70874999999999999</v>
      </c>
      <c r="S426" s="18">
        <f t="shared" si="129"/>
        <v>0.354375</v>
      </c>
      <c r="T426" s="18">
        <f t="shared" si="119"/>
        <v>0.11812499999999999</v>
      </c>
      <c r="U426" s="7"/>
    </row>
    <row r="427" spans="2:21" x14ac:dyDescent="0.3">
      <c r="B427" s="68" t="s">
        <v>633</v>
      </c>
      <c r="C427" s="68" t="s">
        <v>48</v>
      </c>
      <c r="D427" s="35" t="s">
        <v>1054</v>
      </c>
      <c r="E427" s="68" t="s">
        <v>161</v>
      </c>
      <c r="F427" s="16">
        <v>25.37</v>
      </c>
      <c r="G427" s="16"/>
      <c r="H427" s="16"/>
      <c r="I427" s="16"/>
      <c r="J427" s="16"/>
      <c r="K427" s="16"/>
      <c r="L427" s="17">
        <f>F427</f>
        <v>25.37</v>
      </c>
      <c r="M427" s="17">
        <f t="shared" si="133"/>
        <v>1.5856250000000001</v>
      </c>
      <c r="N427" s="16">
        <f t="shared" si="127"/>
        <v>5.5931321540062438E-2</v>
      </c>
      <c r="O427" s="17">
        <f>R427*128</f>
        <v>202.96</v>
      </c>
      <c r="P427" s="18">
        <f>O427/4</f>
        <v>50.74</v>
      </c>
      <c r="Q427" s="18">
        <f t="shared" si="132"/>
        <v>12.685</v>
      </c>
      <c r="R427" s="18">
        <f>M427</f>
        <v>1.5856250000000001</v>
      </c>
      <c r="S427" s="18">
        <f t="shared" si="129"/>
        <v>0.79281250000000003</v>
      </c>
      <c r="T427" s="18">
        <f t="shared" si="119"/>
        <v>0.26427083333333334</v>
      </c>
      <c r="U427" s="7"/>
    </row>
    <row r="428" spans="2:21" x14ac:dyDescent="0.3">
      <c r="B428" s="68" t="s">
        <v>633</v>
      </c>
      <c r="C428" s="68" t="s">
        <v>48</v>
      </c>
      <c r="D428" s="35" t="s">
        <v>786</v>
      </c>
      <c r="E428" s="68" t="s">
        <v>787</v>
      </c>
      <c r="F428" s="16">
        <v>5.36</v>
      </c>
      <c r="G428" s="16"/>
      <c r="H428" s="16"/>
      <c r="I428" s="16"/>
      <c r="J428" s="16"/>
      <c r="K428" s="16"/>
      <c r="L428" s="17">
        <f t="shared" ref="L428:L437" si="135">M428*16</f>
        <v>21.44</v>
      </c>
      <c r="M428" s="17">
        <f>F428/4</f>
        <v>1.34</v>
      </c>
      <c r="N428" s="16">
        <f t="shared" si="127"/>
        <v>4.7267147568740196E-2</v>
      </c>
      <c r="O428" s="17">
        <f>P428*4</f>
        <v>171.52</v>
      </c>
      <c r="P428" s="18">
        <f>R428*32</f>
        <v>42.88</v>
      </c>
      <c r="Q428" s="18">
        <f t="shared" si="132"/>
        <v>10.72</v>
      </c>
      <c r="R428" s="18">
        <f>M428</f>
        <v>1.34</v>
      </c>
      <c r="S428" s="18">
        <f t="shared" si="129"/>
        <v>0.67</v>
      </c>
      <c r="T428" s="18">
        <f t="shared" ref="T428:T491" si="136">S428/3</f>
        <v>0.22333333333333336</v>
      </c>
      <c r="U428" s="7"/>
    </row>
    <row r="429" spans="2:21" x14ac:dyDescent="0.3">
      <c r="B429" s="68" t="s">
        <v>633</v>
      </c>
      <c r="C429" s="68" t="s">
        <v>48</v>
      </c>
      <c r="D429" s="35" t="s">
        <v>788</v>
      </c>
      <c r="E429" s="68" t="s">
        <v>762</v>
      </c>
      <c r="F429" s="16">
        <v>36.5</v>
      </c>
      <c r="G429" s="16"/>
      <c r="H429" s="16"/>
      <c r="I429" s="16"/>
      <c r="J429" s="16">
        <f>F429/30</f>
        <v>1.2166666666666666</v>
      </c>
      <c r="K429" s="16"/>
      <c r="L429" s="17">
        <f t="shared" ca="1" si="135"/>
        <v>0</v>
      </c>
      <c r="M429" s="17">
        <f ca="1">L429/16</f>
        <v>0</v>
      </c>
      <c r="N429" s="16">
        <f t="shared" ca="1" si="127"/>
        <v>0</v>
      </c>
      <c r="O429" s="17">
        <f>Q429*16</f>
        <v>19.466666666666665</v>
      </c>
      <c r="P429" s="18">
        <f>O429/4</f>
        <v>4.8666666666666663</v>
      </c>
      <c r="Q429" s="18">
        <f>F429/30</f>
        <v>1.2166666666666666</v>
      </c>
      <c r="R429" s="18">
        <f>P429/32</f>
        <v>0.15208333333333332</v>
      </c>
      <c r="S429" s="18">
        <f t="shared" ref="S429" si="137">R429/2</f>
        <v>7.604166666666666E-2</v>
      </c>
      <c r="T429" s="18">
        <f t="shared" si="136"/>
        <v>2.5347222222222219E-2</v>
      </c>
      <c r="U429" s="7" t="s">
        <v>789</v>
      </c>
    </row>
    <row r="430" spans="2:21" x14ac:dyDescent="0.3">
      <c r="B430" s="68" t="s">
        <v>633</v>
      </c>
      <c r="C430" s="68" t="s">
        <v>48</v>
      </c>
      <c r="D430" s="35" t="s">
        <v>790</v>
      </c>
      <c r="E430" s="68" t="s">
        <v>787</v>
      </c>
      <c r="F430" s="16">
        <v>4.79</v>
      </c>
      <c r="G430" s="16"/>
      <c r="H430" s="16"/>
      <c r="I430" s="16"/>
      <c r="J430" s="16"/>
      <c r="K430" s="16"/>
      <c r="L430" s="17">
        <f t="shared" si="135"/>
        <v>19.16</v>
      </c>
      <c r="M430" s="17">
        <f>F430/4</f>
        <v>1.1975</v>
      </c>
      <c r="N430" s="16">
        <f t="shared" si="127"/>
        <v>4.2240603890721179E-2</v>
      </c>
      <c r="O430" s="17">
        <f>P430*4</f>
        <v>3.0655999999999999</v>
      </c>
      <c r="P430" s="18">
        <f>S430*64</f>
        <v>0.76639999999999997</v>
      </c>
      <c r="Q430" s="18">
        <f>P430/4</f>
        <v>0.19159999999999999</v>
      </c>
      <c r="R430" s="18">
        <f>P430/32</f>
        <v>2.3949999999999999E-2</v>
      </c>
      <c r="S430" s="18">
        <f>M430*0.01</f>
        <v>1.1975E-2</v>
      </c>
      <c r="T430" s="18">
        <f t="shared" si="136"/>
        <v>3.9916666666666668E-3</v>
      </c>
      <c r="U430" s="7" t="s">
        <v>791</v>
      </c>
    </row>
    <row r="431" spans="2:21" x14ac:dyDescent="0.3">
      <c r="B431" s="68" t="s">
        <v>633</v>
      </c>
      <c r="C431" s="68" t="s">
        <v>48</v>
      </c>
      <c r="D431" s="35" t="s">
        <v>792</v>
      </c>
      <c r="E431" s="68" t="s">
        <v>787</v>
      </c>
      <c r="F431" s="16">
        <v>4.46</v>
      </c>
      <c r="G431" s="16"/>
      <c r="H431" s="16"/>
      <c r="I431" s="16"/>
      <c r="J431" s="16"/>
      <c r="K431" s="16"/>
      <c r="L431" s="17">
        <f t="shared" si="135"/>
        <v>17.84</v>
      </c>
      <c r="M431" s="17">
        <f>F431/4</f>
        <v>1.115</v>
      </c>
      <c r="N431" s="16">
        <f t="shared" si="127"/>
        <v>3.9330499656078592E-2</v>
      </c>
      <c r="O431" s="17">
        <f>R431*128</f>
        <v>142.72</v>
      </c>
      <c r="P431" s="18">
        <f t="shared" ref="P431:P438" si="138">O431/4</f>
        <v>35.68</v>
      </c>
      <c r="Q431" s="18">
        <f>P431/4</f>
        <v>8.92</v>
      </c>
      <c r="R431" s="18">
        <f>M431</f>
        <v>1.115</v>
      </c>
      <c r="S431" s="18">
        <f t="shared" ref="S431:S458" si="139">R431/2</f>
        <v>0.5575</v>
      </c>
      <c r="T431" s="18">
        <f t="shared" si="136"/>
        <v>0.18583333333333332</v>
      </c>
      <c r="U431" s="7"/>
    </row>
    <row r="432" spans="2:21" x14ac:dyDescent="0.3">
      <c r="B432" s="68" t="s">
        <v>633</v>
      </c>
      <c r="C432" s="68" t="s">
        <v>48</v>
      </c>
      <c r="D432" s="35" t="s">
        <v>793</v>
      </c>
      <c r="E432" s="68" t="s">
        <v>787</v>
      </c>
      <c r="F432" s="16">
        <v>4.78</v>
      </c>
      <c r="G432" s="16"/>
      <c r="H432" s="16"/>
      <c r="I432" s="16"/>
      <c r="J432" s="16"/>
      <c r="K432" s="16"/>
      <c r="L432" s="17">
        <f t="shared" si="135"/>
        <v>19.12</v>
      </c>
      <c r="M432" s="17">
        <f>F432/4</f>
        <v>1.1950000000000001</v>
      </c>
      <c r="N432" s="16">
        <f t="shared" si="127"/>
        <v>4.2152418913913831E-2</v>
      </c>
      <c r="O432" s="17">
        <f>Q432*16</f>
        <v>26.768000000000001</v>
      </c>
      <c r="P432" s="18">
        <f t="shared" si="138"/>
        <v>6.6920000000000002</v>
      </c>
      <c r="Q432" s="18">
        <f>M432*1.4</f>
        <v>1.673</v>
      </c>
      <c r="R432" s="18">
        <f>P432/32</f>
        <v>0.20912500000000001</v>
      </c>
      <c r="S432" s="18">
        <f t="shared" si="139"/>
        <v>0.1045625</v>
      </c>
      <c r="T432" s="18">
        <f t="shared" si="136"/>
        <v>3.4854166666666665E-2</v>
      </c>
      <c r="U432" s="7" t="s">
        <v>794</v>
      </c>
    </row>
    <row r="433" spans="2:21" x14ac:dyDescent="0.3">
      <c r="B433" s="68" t="s">
        <v>633</v>
      </c>
      <c r="C433" s="68" t="s">
        <v>48</v>
      </c>
      <c r="D433" s="35" t="s">
        <v>795</v>
      </c>
      <c r="E433" s="68" t="s">
        <v>762</v>
      </c>
      <c r="F433" s="16">
        <v>25.2</v>
      </c>
      <c r="G433" s="16"/>
      <c r="H433" s="16"/>
      <c r="I433" s="16"/>
      <c r="J433" s="16">
        <f>F433/30</f>
        <v>0.84</v>
      </c>
      <c r="K433" s="16"/>
      <c r="L433" s="17">
        <f t="shared" si="135"/>
        <v>6.72</v>
      </c>
      <c r="M433" s="17">
        <f>J433/2</f>
        <v>0.42</v>
      </c>
      <c r="N433" s="16">
        <f t="shared" si="127"/>
        <v>1.4815076103634984E-2</v>
      </c>
      <c r="O433" s="17">
        <f>Q433*16</f>
        <v>13.44</v>
      </c>
      <c r="P433" s="18">
        <f t="shared" si="138"/>
        <v>3.36</v>
      </c>
      <c r="Q433" s="18">
        <f>F433/30</f>
        <v>0.84</v>
      </c>
      <c r="R433" s="18">
        <f>P433/32</f>
        <v>0.105</v>
      </c>
      <c r="S433" s="18">
        <f t="shared" si="139"/>
        <v>5.2499999999999998E-2</v>
      </c>
      <c r="T433" s="18">
        <f t="shared" si="136"/>
        <v>1.7499999999999998E-2</v>
      </c>
      <c r="U433" s="7" t="s">
        <v>796</v>
      </c>
    </row>
    <row r="434" spans="2:21" x14ac:dyDescent="0.3">
      <c r="B434" s="68" t="s">
        <v>633</v>
      </c>
      <c r="C434" s="68" t="s">
        <v>48</v>
      </c>
      <c r="D434" s="35" t="s">
        <v>797</v>
      </c>
      <c r="E434" s="68" t="s">
        <v>787</v>
      </c>
      <c r="F434" s="16">
        <v>4.4800000000000004</v>
      </c>
      <c r="G434" s="16"/>
      <c r="H434" s="16"/>
      <c r="I434" s="16"/>
      <c r="J434" s="16"/>
      <c r="K434" s="16"/>
      <c r="L434" s="17">
        <f t="shared" si="135"/>
        <v>17.920000000000002</v>
      </c>
      <c r="M434" s="17">
        <f>F434/4</f>
        <v>1.1200000000000001</v>
      </c>
      <c r="N434" s="16">
        <f t="shared" si="127"/>
        <v>3.9506869609693296E-2</v>
      </c>
      <c r="O434" s="17">
        <f>Q434*16</f>
        <v>57.344000000000008</v>
      </c>
      <c r="P434" s="18">
        <f t="shared" si="138"/>
        <v>14.336000000000002</v>
      </c>
      <c r="Q434" s="18">
        <f>M434*3.2</f>
        <v>3.5840000000000005</v>
      </c>
      <c r="R434" s="18">
        <f>P434/32</f>
        <v>0.44800000000000006</v>
      </c>
      <c r="S434" s="18">
        <f t="shared" si="139"/>
        <v>0.22400000000000003</v>
      </c>
      <c r="T434" s="18">
        <f t="shared" si="136"/>
        <v>7.4666666666666673E-2</v>
      </c>
      <c r="U434" s="7" t="s">
        <v>798</v>
      </c>
    </row>
    <row r="435" spans="2:21" x14ac:dyDescent="0.3">
      <c r="B435" s="68" t="s">
        <v>633</v>
      </c>
      <c r="C435" s="68" t="s">
        <v>48</v>
      </c>
      <c r="D435" s="35" t="s">
        <v>799</v>
      </c>
      <c r="E435" s="68" t="s">
        <v>787</v>
      </c>
      <c r="F435" s="16">
        <v>5.14</v>
      </c>
      <c r="G435" s="16"/>
      <c r="H435" s="16"/>
      <c r="I435" s="16"/>
      <c r="J435" s="16"/>
      <c r="K435" s="16"/>
      <c r="L435" s="17">
        <f t="shared" si="135"/>
        <v>20.56</v>
      </c>
      <c r="M435" s="17">
        <f>F435/4</f>
        <v>1.2849999999999999</v>
      </c>
      <c r="N435" s="16">
        <f t="shared" si="127"/>
        <v>4.5327078078978462E-2</v>
      </c>
      <c r="O435" s="17">
        <f>Q435*16</f>
        <v>41.12</v>
      </c>
      <c r="P435" s="18">
        <f t="shared" si="138"/>
        <v>10.28</v>
      </c>
      <c r="Q435" s="18">
        <f>M435*2</f>
        <v>2.57</v>
      </c>
      <c r="R435" s="18">
        <f>P435/32</f>
        <v>0.32124999999999998</v>
      </c>
      <c r="S435" s="18">
        <f t="shared" si="139"/>
        <v>0.16062499999999999</v>
      </c>
      <c r="T435" s="18">
        <f t="shared" si="136"/>
        <v>5.3541666666666661E-2</v>
      </c>
      <c r="U435" s="7" t="s">
        <v>800</v>
      </c>
    </row>
    <row r="436" spans="2:21" x14ac:dyDescent="0.3">
      <c r="B436" s="68" t="s">
        <v>633</v>
      </c>
      <c r="C436" s="68" t="s">
        <v>48</v>
      </c>
      <c r="D436" s="35" t="s">
        <v>1053</v>
      </c>
      <c r="E436" s="68" t="s">
        <v>787</v>
      </c>
      <c r="F436" s="16">
        <v>5.38</v>
      </c>
      <c r="G436" s="16"/>
      <c r="H436" s="16"/>
      <c r="I436" s="16"/>
      <c r="J436" s="16"/>
      <c r="K436" s="16"/>
      <c r="L436" s="17">
        <f t="shared" si="135"/>
        <v>21.52</v>
      </c>
      <c r="M436" s="17">
        <f>F436/4</f>
        <v>1.345</v>
      </c>
      <c r="N436" s="16">
        <f t="shared" si="127"/>
        <v>4.7443517522354893E-2</v>
      </c>
      <c r="O436" s="17">
        <f>R436*128</f>
        <v>172.16</v>
      </c>
      <c r="P436" s="18">
        <f t="shared" si="138"/>
        <v>43.04</v>
      </c>
      <c r="Q436" s="18">
        <f>P436/4</f>
        <v>10.76</v>
      </c>
      <c r="R436" s="18">
        <f>M436</f>
        <v>1.345</v>
      </c>
      <c r="S436" s="18">
        <f t="shared" si="139"/>
        <v>0.67249999999999999</v>
      </c>
      <c r="T436" s="18">
        <f t="shared" si="136"/>
        <v>0.22416666666666665</v>
      </c>
      <c r="U436" s="7"/>
    </row>
    <row r="437" spans="2:21" x14ac:dyDescent="0.3">
      <c r="B437" s="68" t="s">
        <v>633</v>
      </c>
      <c r="C437" s="68" t="s">
        <v>48</v>
      </c>
      <c r="D437" s="35" t="s">
        <v>801</v>
      </c>
      <c r="E437" s="68" t="s">
        <v>787</v>
      </c>
      <c r="F437" s="16">
        <v>4.55</v>
      </c>
      <c r="G437" s="16"/>
      <c r="H437" s="16"/>
      <c r="I437" s="16"/>
      <c r="J437" s="16"/>
      <c r="K437" s="16"/>
      <c r="L437" s="17">
        <f t="shared" si="135"/>
        <v>18.2</v>
      </c>
      <c r="M437" s="17">
        <f>F437/4</f>
        <v>1.1375</v>
      </c>
      <c r="N437" s="16">
        <f t="shared" si="127"/>
        <v>4.0124164447344748E-2</v>
      </c>
      <c r="O437" s="17">
        <f>Q437*16</f>
        <v>27.575757575757574</v>
      </c>
      <c r="P437" s="18">
        <f t="shared" si="138"/>
        <v>6.8939393939393936</v>
      </c>
      <c r="Q437" s="18">
        <f>F437/4/0.66</f>
        <v>1.7234848484848484</v>
      </c>
      <c r="R437" s="18">
        <f t="shared" ref="R437:R468" si="140">P437/32</f>
        <v>0.21543560606060605</v>
      </c>
      <c r="S437" s="18">
        <f t="shared" si="139"/>
        <v>0.10771780303030302</v>
      </c>
      <c r="T437" s="18">
        <f t="shared" si="136"/>
        <v>3.5905934343434344E-2</v>
      </c>
      <c r="U437" s="7" t="s">
        <v>802</v>
      </c>
    </row>
    <row r="438" spans="2:21" x14ac:dyDescent="0.3">
      <c r="B438" s="68" t="s">
        <v>633</v>
      </c>
      <c r="C438" s="68" t="s">
        <v>48</v>
      </c>
      <c r="D438" s="35" t="s">
        <v>1039</v>
      </c>
      <c r="E438" s="68" t="s">
        <v>64</v>
      </c>
      <c r="F438" s="16">
        <v>22.49</v>
      </c>
      <c r="G438" s="16"/>
      <c r="H438" s="16"/>
      <c r="I438" s="16"/>
      <c r="J438" s="16"/>
      <c r="K438" s="16"/>
      <c r="L438" s="17">
        <f>F438/5</f>
        <v>4.4979999999999993</v>
      </c>
      <c r="M438" s="17">
        <f>L438/16</f>
        <v>0.28112499999999996</v>
      </c>
      <c r="N438" s="16">
        <f t="shared" si="127"/>
        <v>9.9164006419866293E-3</v>
      </c>
      <c r="O438" s="17">
        <f>Q438*16</f>
        <v>26.987999999999996</v>
      </c>
      <c r="P438" s="18">
        <f t="shared" si="138"/>
        <v>6.746999999999999</v>
      </c>
      <c r="Q438" s="18">
        <f>M438*6</f>
        <v>1.6867499999999997</v>
      </c>
      <c r="R438" s="18">
        <f t="shared" si="140"/>
        <v>0.21084374999999997</v>
      </c>
      <c r="S438" s="18">
        <f t="shared" si="139"/>
        <v>0.10542187499999998</v>
      </c>
      <c r="T438" s="18">
        <f t="shared" si="136"/>
        <v>3.5140624999999995E-2</v>
      </c>
      <c r="U438" s="7" t="s">
        <v>150</v>
      </c>
    </row>
    <row r="439" spans="2:21" x14ac:dyDescent="0.3">
      <c r="B439" s="68" t="s">
        <v>633</v>
      </c>
      <c r="C439" s="68" t="s">
        <v>48</v>
      </c>
      <c r="D439" s="35" t="s">
        <v>803</v>
      </c>
      <c r="E439" s="68" t="s">
        <v>804</v>
      </c>
      <c r="F439" s="16">
        <v>5.58</v>
      </c>
      <c r="G439" s="16"/>
      <c r="H439" s="16"/>
      <c r="I439" s="16"/>
      <c r="J439" s="16"/>
      <c r="K439" s="16"/>
      <c r="L439" s="17">
        <f>M439*16</f>
        <v>0.23250000000000001</v>
      </c>
      <c r="M439" s="17">
        <f>R439</f>
        <v>1.4531250000000001E-2</v>
      </c>
      <c r="N439" s="16">
        <f t="shared" si="127"/>
        <v>5.1257517769272829E-4</v>
      </c>
      <c r="O439" s="17">
        <f t="shared" ref="O439:O453" si="141">P439*4</f>
        <v>1.86</v>
      </c>
      <c r="P439" s="18">
        <f>F439/12</f>
        <v>0.46500000000000002</v>
      </c>
      <c r="Q439" s="18">
        <f t="shared" ref="Q439:Q459" si="142">P439/4</f>
        <v>0.11625000000000001</v>
      </c>
      <c r="R439" s="18">
        <f t="shared" si="140"/>
        <v>1.4531250000000001E-2</v>
      </c>
      <c r="S439" s="18">
        <f t="shared" si="139"/>
        <v>7.2656250000000004E-3</v>
      </c>
      <c r="T439" s="18">
        <f t="shared" si="136"/>
        <v>2.421875E-3</v>
      </c>
      <c r="U439" s="7"/>
    </row>
    <row r="440" spans="2:21" x14ac:dyDescent="0.3">
      <c r="B440" s="68" t="s">
        <v>633</v>
      </c>
      <c r="C440" s="68" t="s">
        <v>48</v>
      </c>
      <c r="D440" s="35" t="s">
        <v>805</v>
      </c>
      <c r="E440" s="68" t="s">
        <v>804</v>
      </c>
      <c r="F440" s="16">
        <v>48.95</v>
      </c>
      <c r="G440" s="16"/>
      <c r="H440" s="16"/>
      <c r="I440" s="16"/>
      <c r="J440" s="16">
        <f>F440/12</f>
        <v>4.0791666666666666</v>
      </c>
      <c r="K440" s="16"/>
      <c r="L440" s="17">
        <f ca="1">M440*16</f>
        <v>0</v>
      </c>
      <c r="M440" s="17">
        <f t="shared" ref="M440:M476" ca="1" si="143">L440/16</f>
        <v>0</v>
      </c>
      <c r="N440" s="16">
        <f t="shared" ca="1" si="127"/>
        <v>0</v>
      </c>
      <c r="O440" s="17">
        <f t="shared" si="141"/>
        <v>16.316666666666666</v>
      </c>
      <c r="P440" s="18">
        <f>J440</f>
        <v>4.0791666666666666</v>
      </c>
      <c r="Q440" s="18">
        <f t="shared" si="142"/>
        <v>1.0197916666666667</v>
      </c>
      <c r="R440" s="18">
        <f t="shared" si="140"/>
        <v>0.12747395833333333</v>
      </c>
      <c r="S440" s="18">
        <f t="shared" si="139"/>
        <v>6.3736979166666666E-2</v>
      </c>
      <c r="T440" s="18">
        <f t="shared" si="136"/>
        <v>2.1245659722222223E-2</v>
      </c>
      <c r="U440" s="7"/>
    </row>
    <row r="441" spans="2:21" x14ac:dyDescent="0.3">
      <c r="B441" s="68" t="s">
        <v>633</v>
      </c>
      <c r="C441" s="68" t="s">
        <v>48</v>
      </c>
      <c r="D441" s="35" t="s">
        <v>806</v>
      </c>
      <c r="E441" s="68" t="s">
        <v>807</v>
      </c>
      <c r="F441" s="16">
        <v>34.85</v>
      </c>
      <c r="G441" s="16"/>
      <c r="H441" s="16"/>
      <c r="I441" s="16"/>
      <c r="J441" s="16">
        <f>L441/2.5</f>
        <v>0.58083333333333331</v>
      </c>
      <c r="K441" s="16"/>
      <c r="L441" s="17">
        <f>F441/24</f>
        <v>1.4520833333333334</v>
      </c>
      <c r="M441" s="17">
        <f t="shared" si="143"/>
        <v>9.0755208333333337E-2</v>
      </c>
      <c r="N441" s="16">
        <f t="shared" si="127"/>
        <v>3.2012983768085271E-3</v>
      </c>
      <c r="O441" s="17">
        <f t="shared" ca="1" si="141"/>
        <v>0</v>
      </c>
      <c r="P441" s="18">
        <f t="shared" ref="P441:P458" ca="1" si="144">O441/4</f>
        <v>0</v>
      </c>
      <c r="Q441" s="18">
        <f t="shared" ca="1" si="142"/>
        <v>0</v>
      </c>
      <c r="R441" s="18">
        <f t="shared" ca="1" si="140"/>
        <v>0</v>
      </c>
      <c r="S441" s="18">
        <f t="shared" ca="1" si="139"/>
        <v>0</v>
      </c>
      <c r="T441" s="18">
        <f t="shared" ca="1" si="136"/>
        <v>0</v>
      </c>
      <c r="U441" s="7"/>
    </row>
    <row r="442" spans="2:21" x14ac:dyDescent="0.3">
      <c r="B442" s="68" t="s">
        <v>633</v>
      </c>
      <c r="C442" s="68" t="s">
        <v>48</v>
      </c>
      <c r="D442" s="35" t="s">
        <v>808</v>
      </c>
      <c r="E442" s="68" t="s">
        <v>809</v>
      </c>
      <c r="F442" s="16">
        <v>29</v>
      </c>
      <c r="G442" s="16"/>
      <c r="H442" s="16"/>
      <c r="I442" s="16"/>
      <c r="J442" s="16">
        <f>F442/165</f>
        <v>0.17575757575757575</v>
      </c>
      <c r="K442" s="16"/>
      <c r="L442" s="17">
        <f ca="1">M442*16</f>
        <v>0</v>
      </c>
      <c r="M442" s="17">
        <f t="shared" ca="1" si="143"/>
        <v>0</v>
      </c>
      <c r="N442" s="16">
        <f t="shared" ca="1" si="127"/>
        <v>0</v>
      </c>
      <c r="O442" s="17">
        <f t="shared" ca="1" si="141"/>
        <v>0</v>
      </c>
      <c r="P442" s="18">
        <f t="shared" ca="1" si="144"/>
        <v>0</v>
      </c>
      <c r="Q442" s="18">
        <f t="shared" ca="1" si="142"/>
        <v>0</v>
      </c>
      <c r="R442" s="18">
        <f t="shared" ca="1" si="140"/>
        <v>0</v>
      </c>
      <c r="S442" s="18">
        <f t="shared" ca="1" si="139"/>
        <v>0</v>
      </c>
      <c r="T442" s="18">
        <f t="shared" ca="1" si="136"/>
        <v>0</v>
      </c>
      <c r="U442" s="7"/>
    </row>
    <row r="443" spans="2:21" x14ac:dyDescent="0.3">
      <c r="B443" s="68" t="s">
        <v>633</v>
      </c>
      <c r="C443" s="68" t="s">
        <v>48</v>
      </c>
      <c r="D443" s="35" t="s">
        <v>810</v>
      </c>
      <c r="E443" s="68" t="s">
        <v>38</v>
      </c>
      <c r="F443" s="16">
        <v>13.85</v>
      </c>
      <c r="G443" s="16"/>
      <c r="H443" s="16"/>
      <c r="I443" s="16"/>
      <c r="J443" s="16"/>
      <c r="K443" s="16"/>
      <c r="L443" s="17">
        <f>F443</f>
        <v>13.85</v>
      </c>
      <c r="M443" s="17">
        <f t="shared" si="143"/>
        <v>0.86562499999999998</v>
      </c>
      <c r="N443" s="16">
        <f t="shared" si="127"/>
        <v>3.0534048219545317E-2</v>
      </c>
      <c r="O443" s="17">
        <f t="shared" ca="1" si="141"/>
        <v>0</v>
      </c>
      <c r="P443" s="18">
        <f t="shared" ca="1" si="144"/>
        <v>0</v>
      </c>
      <c r="Q443" s="18">
        <f t="shared" ca="1" si="142"/>
        <v>0</v>
      </c>
      <c r="R443" s="18">
        <f t="shared" ca="1" si="140"/>
        <v>0</v>
      </c>
      <c r="S443" s="18">
        <f t="shared" ca="1" si="139"/>
        <v>0</v>
      </c>
      <c r="T443" s="18">
        <f t="shared" ca="1" si="136"/>
        <v>0</v>
      </c>
      <c r="U443" s="7"/>
    </row>
    <row r="444" spans="2:21" x14ac:dyDescent="0.3">
      <c r="B444" s="68" t="s">
        <v>633</v>
      </c>
      <c r="C444" s="68" t="s">
        <v>48</v>
      </c>
      <c r="D444" s="35" t="s">
        <v>811</v>
      </c>
      <c r="E444" s="68" t="s">
        <v>765</v>
      </c>
      <c r="F444" s="16">
        <v>22.75</v>
      </c>
      <c r="G444" s="16"/>
      <c r="H444" s="16"/>
      <c r="I444" s="16"/>
      <c r="J444" s="16">
        <f>F444/12</f>
        <v>1.8958333333333333</v>
      </c>
      <c r="K444" s="16"/>
      <c r="L444" s="17">
        <f ca="1">M444*16</f>
        <v>0</v>
      </c>
      <c r="M444" s="17">
        <f t="shared" ca="1" si="143"/>
        <v>0</v>
      </c>
      <c r="N444" s="16">
        <f t="shared" ca="1" si="127"/>
        <v>0</v>
      </c>
      <c r="O444" s="17">
        <f t="shared" ca="1" si="141"/>
        <v>0</v>
      </c>
      <c r="P444" s="18">
        <f t="shared" ca="1" si="144"/>
        <v>0</v>
      </c>
      <c r="Q444" s="18">
        <f t="shared" ca="1" si="142"/>
        <v>0</v>
      </c>
      <c r="R444" s="18">
        <f t="shared" ca="1" si="140"/>
        <v>0</v>
      </c>
      <c r="S444" s="18">
        <f t="shared" ca="1" si="139"/>
        <v>0</v>
      </c>
      <c r="T444" s="18">
        <f t="shared" ca="1" si="136"/>
        <v>0</v>
      </c>
      <c r="U444" s="7"/>
    </row>
    <row r="445" spans="2:21" x14ac:dyDescent="0.3">
      <c r="B445" s="68" t="s">
        <v>633</v>
      </c>
      <c r="C445" s="68" t="s">
        <v>48</v>
      </c>
      <c r="D445" s="35" t="s">
        <v>812</v>
      </c>
      <c r="E445" s="68" t="s">
        <v>749</v>
      </c>
      <c r="F445" s="16">
        <v>4.58</v>
      </c>
      <c r="G445" s="16"/>
      <c r="H445" s="16"/>
      <c r="I445" s="16"/>
      <c r="J445" s="16">
        <f>F445/3</f>
        <v>1.5266666666666666</v>
      </c>
      <c r="K445" s="16"/>
      <c r="L445" s="17">
        <f ca="1">M445*16</f>
        <v>0</v>
      </c>
      <c r="M445" s="17">
        <f t="shared" ca="1" si="143"/>
        <v>0</v>
      </c>
      <c r="N445" s="16">
        <f t="shared" ca="1" si="127"/>
        <v>0</v>
      </c>
      <c r="O445" s="17">
        <f t="shared" ca="1" si="141"/>
        <v>0</v>
      </c>
      <c r="P445" s="18">
        <f t="shared" ca="1" si="144"/>
        <v>0</v>
      </c>
      <c r="Q445" s="18">
        <f t="shared" ca="1" si="142"/>
        <v>0</v>
      </c>
      <c r="R445" s="18">
        <f t="shared" ca="1" si="140"/>
        <v>0</v>
      </c>
      <c r="S445" s="18">
        <f t="shared" ca="1" si="139"/>
        <v>0</v>
      </c>
      <c r="T445" s="18">
        <f t="shared" ca="1" si="136"/>
        <v>0</v>
      </c>
      <c r="U445" s="7"/>
    </row>
    <row r="446" spans="2:21" x14ac:dyDescent="0.3">
      <c r="B446" s="68" t="s">
        <v>633</v>
      </c>
      <c r="C446" s="68" t="s">
        <v>48</v>
      </c>
      <c r="D446" s="35" t="s">
        <v>813</v>
      </c>
      <c r="E446" s="68" t="s">
        <v>749</v>
      </c>
      <c r="F446" s="16">
        <v>4.5599999999999996</v>
      </c>
      <c r="G446" s="16"/>
      <c r="H446" s="16"/>
      <c r="I446" s="16"/>
      <c r="J446" s="16">
        <f>F446/3</f>
        <v>1.5199999999999998</v>
      </c>
      <c r="K446" s="16"/>
      <c r="L446" s="17">
        <f ca="1">M446*16</f>
        <v>0</v>
      </c>
      <c r="M446" s="17">
        <f t="shared" ca="1" si="143"/>
        <v>0</v>
      </c>
      <c r="N446" s="16">
        <f t="shared" ca="1" si="127"/>
        <v>0</v>
      </c>
      <c r="O446" s="17">
        <f t="shared" ca="1" si="141"/>
        <v>0</v>
      </c>
      <c r="P446" s="18">
        <f t="shared" ca="1" si="144"/>
        <v>0</v>
      </c>
      <c r="Q446" s="18">
        <f t="shared" ca="1" si="142"/>
        <v>0</v>
      </c>
      <c r="R446" s="18">
        <f t="shared" ca="1" si="140"/>
        <v>0</v>
      </c>
      <c r="S446" s="18">
        <f t="shared" ca="1" si="139"/>
        <v>0</v>
      </c>
      <c r="T446" s="18">
        <f t="shared" ca="1" si="136"/>
        <v>0</v>
      </c>
      <c r="U446" s="7"/>
    </row>
    <row r="447" spans="2:21" x14ac:dyDescent="0.3">
      <c r="B447" s="68" t="s">
        <v>633</v>
      </c>
      <c r="C447" s="68" t="s">
        <v>48</v>
      </c>
      <c r="D447" s="35" t="s">
        <v>814</v>
      </c>
      <c r="E447" s="68" t="s">
        <v>716</v>
      </c>
      <c r="F447" s="16">
        <v>27.09</v>
      </c>
      <c r="G447" s="16"/>
      <c r="H447" s="16"/>
      <c r="I447" s="16"/>
      <c r="J447" s="16">
        <f>F447/24</f>
        <v>1.1287499999999999</v>
      </c>
      <c r="K447" s="16"/>
      <c r="L447" s="17">
        <f ca="1">M447*16</f>
        <v>0</v>
      </c>
      <c r="M447" s="17">
        <f t="shared" ca="1" si="143"/>
        <v>0</v>
      </c>
      <c r="N447" s="16">
        <f t="shared" ca="1" si="127"/>
        <v>0</v>
      </c>
      <c r="O447" s="17">
        <f t="shared" ca="1" si="141"/>
        <v>0</v>
      </c>
      <c r="P447" s="18">
        <f t="shared" ca="1" si="144"/>
        <v>0</v>
      </c>
      <c r="Q447" s="18">
        <f t="shared" ca="1" si="142"/>
        <v>0</v>
      </c>
      <c r="R447" s="18">
        <f t="shared" ca="1" si="140"/>
        <v>0</v>
      </c>
      <c r="S447" s="18">
        <f t="shared" ca="1" si="139"/>
        <v>0</v>
      </c>
      <c r="T447" s="18">
        <f t="shared" ca="1" si="136"/>
        <v>0</v>
      </c>
      <c r="U447" s="36"/>
    </row>
    <row r="448" spans="2:21" x14ac:dyDescent="0.3">
      <c r="B448" s="68" t="s">
        <v>633</v>
      </c>
      <c r="C448" s="68" t="s">
        <v>48</v>
      </c>
      <c r="D448" s="35" t="s">
        <v>815</v>
      </c>
      <c r="E448" s="68" t="s">
        <v>249</v>
      </c>
      <c r="F448" s="16">
        <v>18.48</v>
      </c>
      <c r="G448" s="16"/>
      <c r="H448" s="16"/>
      <c r="I448" s="16"/>
      <c r="J448" s="16"/>
      <c r="K448" s="16"/>
      <c r="L448" s="17">
        <f>F448/6/2</f>
        <v>1.54</v>
      </c>
      <c r="M448" s="17">
        <f t="shared" si="143"/>
        <v>9.6250000000000002E-2</v>
      </c>
      <c r="N448" s="16">
        <f t="shared" si="127"/>
        <v>3.3951216070830176E-3</v>
      </c>
      <c r="O448" s="17">
        <f t="shared" ca="1" si="141"/>
        <v>0</v>
      </c>
      <c r="P448" s="18">
        <f t="shared" ca="1" si="144"/>
        <v>0</v>
      </c>
      <c r="Q448" s="18">
        <f t="shared" ca="1" si="142"/>
        <v>0</v>
      </c>
      <c r="R448" s="18">
        <f t="shared" ca="1" si="140"/>
        <v>0</v>
      </c>
      <c r="S448" s="18">
        <f t="shared" ca="1" si="139"/>
        <v>0</v>
      </c>
      <c r="T448" s="18">
        <f t="shared" ca="1" si="136"/>
        <v>0</v>
      </c>
      <c r="U448" s="7"/>
    </row>
    <row r="449" spans="2:21" x14ac:dyDescent="0.3">
      <c r="B449" s="68" t="s">
        <v>633</v>
      </c>
      <c r="C449" s="68" t="s">
        <v>48</v>
      </c>
      <c r="D449" s="35" t="s">
        <v>816</v>
      </c>
      <c r="E449" s="68" t="s">
        <v>229</v>
      </c>
      <c r="F449" s="16">
        <v>6.21</v>
      </c>
      <c r="G449" s="16"/>
      <c r="H449" s="16"/>
      <c r="I449" s="16"/>
      <c r="J449" s="16">
        <f>L449/4</f>
        <v>0.77625</v>
      </c>
      <c r="K449" s="16"/>
      <c r="L449" s="17">
        <f>F449/2</f>
        <v>3.105</v>
      </c>
      <c r="M449" s="17">
        <f t="shared" si="143"/>
        <v>0.1940625</v>
      </c>
      <c r="N449" s="16">
        <f t="shared" si="127"/>
        <v>6.8453588246706297E-3</v>
      </c>
      <c r="O449" s="17">
        <f t="shared" ca="1" si="141"/>
        <v>0</v>
      </c>
      <c r="P449" s="18">
        <f t="shared" ca="1" si="144"/>
        <v>0</v>
      </c>
      <c r="Q449" s="18">
        <f t="shared" ca="1" si="142"/>
        <v>0</v>
      </c>
      <c r="R449" s="18">
        <f t="shared" ca="1" si="140"/>
        <v>0</v>
      </c>
      <c r="S449" s="18">
        <f t="shared" ca="1" si="139"/>
        <v>0</v>
      </c>
      <c r="T449" s="18">
        <f t="shared" ca="1" si="136"/>
        <v>0</v>
      </c>
      <c r="U449" s="7"/>
    </row>
    <row r="450" spans="2:21" x14ac:dyDescent="0.3">
      <c r="B450" s="68" t="s">
        <v>633</v>
      </c>
      <c r="C450" s="68" t="s">
        <v>48</v>
      </c>
      <c r="D450" s="35" t="s">
        <v>817</v>
      </c>
      <c r="E450" s="68" t="s">
        <v>818</v>
      </c>
      <c r="F450" s="16">
        <v>28.85</v>
      </c>
      <c r="G450" s="16"/>
      <c r="H450" s="16"/>
      <c r="I450" s="16"/>
      <c r="J450" s="16"/>
      <c r="K450" s="16"/>
      <c r="L450" s="17">
        <f>F450</f>
        <v>28.85</v>
      </c>
      <c r="M450" s="17">
        <f t="shared" si="143"/>
        <v>1.8031250000000001</v>
      </c>
      <c r="N450" s="16">
        <f t="shared" ref="N450:N513" si="145">L450/453.592</f>
        <v>6.360341452230199E-2</v>
      </c>
      <c r="O450" s="17">
        <f t="shared" ca="1" si="141"/>
        <v>0</v>
      </c>
      <c r="P450" s="18">
        <f t="shared" ca="1" si="144"/>
        <v>0</v>
      </c>
      <c r="Q450" s="18">
        <f t="shared" ca="1" si="142"/>
        <v>0</v>
      </c>
      <c r="R450" s="18">
        <f t="shared" ca="1" si="140"/>
        <v>0</v>
      </c>
      <c r="S450" s="18">
        <f t="shared" ca="1" si="139"/>
        <v>0</v>
      </c>
      <c r="T450" s="18">
        <f t="shared" ca="1" si="136"/>
        <v>0</v>
      </c>
      <c r="U450" s="7"/>
    </row>
    <row r="451" spans="2:21" x14ac:dyDescent="0.3">
      <c r="B451" s="68" t="s">
        <v>633</v>
      </c>
      <c r="C451" s="68" t="s">
        <v>48</v>
      </c>
      <c r="D451" s="35" t="s">
        <v>819</v>
      </c>
      <c r="E451" s="68" t="s">
        <v>765</v>
      </c>
      <c r="F451" s="16">
        <v>12.46</v>
      </c>
      <c r="G451" s="16"/>
      <c r="H451" s="16"/>
      <c r="I451" s="16"/>
      <c r="J451" s="16">
        <f>F451/12</f>
        <v>1.0383333333333333</v>
      </c>
      <c r="K451" s="16"/>
      <c r="L451" s="17">
        <f ca="1">M451*16</f>
        <v>0</v>
      </c>
      <c r="M451" s="17">
        <f t="shared" ca="1" si="143"/>
        <v>0</v>
      </c>
      <c r="N451" s="16">
        <f t="shared" ca="1" si="145"/>
        <v>0</v>
      </c>
      <c r="O451" s="17">
        <f t="shared" ca="1" si="141"/>
        <v>0</v>
      </c>
      <c r="P451" s="18">
        <f t="shared" ca="1" si="144"/>
        <v>0</v>
      </c>
      <c r="Q451" s="18">
        <f t="shared" ca="1" si="142"/>
        <v>0</v>
      </c>
      <c r="R451" s="18">
        <f t="shared" ca="1" si="140"/>
        <v>0</v>
      </c>
      <c r="S451" s="18">
        <f t="shared" ca="1" si="139"/>
        <v>0</v>
      </c>
      <c r="T451" s="18">
        <f t="shared" ca="1" si="136"/>
        <v>0</v>
      </c>
      <c r="U451" s="36"/>
    </row>
    <row r="452" spans="2:21" x14ac:dyDescent="0.3">
      <c r="B452" s="68" t="s">
        <v>633</v>
      </c>
      <c r="C452" s="68" t="s">
        <v>48</v>
      </c>
      <c r="D452" s="35" t="s">
        <v>820</v>
      </c>
      <c r="E452" s="68" t="s">
        <v>821</v>
      </c>
      <c r="F452" s="16">
        <v>21.67</v>
      </c>
      <c r="G452" s="16"/>
      <c r="H452" s="16"/>
      <c r="I452" s="16"/>
      <c r="J452" s="16">
        <f>F452/7</f>
        <v>3.0957142857142861</v>
      </c>
      <c r="K452" s="16"/>
      <c r="L452" s="17">
        <f>F452/26</f>
        <v>0.83346153846153848</v>
      </c>
      <c r="M452" s="17">
        <f t="shared" si="143"/>
        <v>5.2091346153846155E-2</v>
      </c>
      <c r="N452" s="16">
        <f t="shared" si="145"/>
        <v>1.8374696609762486E-3</v>
      </c>
      <c r="O452" s="17">
        <f t="shared" ca="1" si="141"/>
        <v>0</v>
      </c>
      <c r="P452" s="18">
        <f t="shared" ca="1" si="144"/>
        <v>0</v>
      </c>
      <c r="Q452" s="18">
        <f t="shared" ca="1" si="142"/>
        <v>0</v>
      </c>
      <c r="R452" s="18">
        <f t="shared" ca="1" si="140"/>
        <v>0</v>
      </c>
      <c r="S452" s="18">
        <f t="shared" ca="1" si="139"/>
        <v>0</v>
      </c>
      <c r="T452" s="18">
        <f t="shared" ca="1" si="136"/>
        <v>0</v>
      </c>
      <c r="U452" s="7" t="s">
        <v>822</v>
      </c>
    </row>
    <row r="453" spans="2:21" x14ac:dyDescent="0.3">
      <c r="B453" s="68" t="s">
        <v>633</v>
      </c>
      <c r="C453" s="68" t="s">
        <v>48</v>
      </c>
      <c r="D453" s="35" t="s">
        <v>823</v>
      </c>
      <c r="E453" s="68" t="s">
        <v>824</v>
      </c>
      <c r="F453" s="16">
        <v>20.72</v>
      </c>
      <c r="G453" s="16"/>
      <c r="H453" s="16"/>
      <c r="I453" s="16"/>
      <c r="J453" s="16">
        <f>F453/108</f>
        <v>0.19185185185185183</v>
      </c>
      <c r="K453" s="16"/>
      <c r="L453" s="17">
        <f>F453/10</f>
        <v>2.0720000000000001</v>
      </c>
      <c r="M453" s="17">
        <f t="shared" si="143"/>
        <v>0.1295</v>
      </c>
      <c r="N453" s="16">
        <f t="shared" si="145"/>
        <v>4.5679817986207872E-3</v>
      </c>
      <c r="O453" s="17">
        <f t="shared" ca="1" si="141"/>
        <v>0</v>
      </c>
      <c r="P453" s="18">
        <f t="shared" ca="1" si="144"/>
        <v>0</v>
      </c>
      <c r="Q453" s="18">
        <f t="shared" ca="1" si="142"/>
        <v>0</v>
      </c>
      <c r="R453" s="18">
        <f t="shared" ca="1" si="140"/>
        <v>0</v>
      </c>
      <c r="S453" s="18">
        <f t="shared" ca="1" si="139"/>
        <v>0</v>
      </c>
      <c r="T453" s="18">
        <f t="shared" ca="1" si="136"/>
        <v>0</v>
      </c>
      <c r="U453" s="7"/>
    </row>
    <row r="454" spans="2:21" x14ac:dyDescent="0.3">
      <c r="B454" s="68" t="s">
        <v>633</v>
      </c>
      <c r="C454" s="68" t="s">
        <v>48</v>
      </c>
      <c r="D454" s="35" t="s">
        <v>1189</v>
      </c>
      <c r="E454" s="68" t="s">
        <v>261</v>
      </c>
      <c r="F454" s="16">
        <v>23.09</v>
      </c>
      <c r="G454" s="16"/>
      <c r="H454" s="16"/>
      <c r="I454" s="16"/>
      <c r="J454" s="16"/>
      <c r="K454" s="16"/>
      <c r="L454" s="17">
        <f>F454/10</f>
        <v>2.3090000000000002</v>
      </c>
      <c r="M454" s="17">
        <f t="shared" si="143"/>
        <v>0.14431250000000001</v>
      </c>
      <c r="N454" s="16">
        <f t="shared" si="145"/>
        <v>5.0904777862043425E-3</v>
      </c>
      <c r="O454" s="17">
        <f ca="1">R454*128</f>
        <v>0</v>
      </c>
      <c r="P454" s="18">
        <f t="shared" ca="1" si="144"/>
        <v>0</v>
      </c>
      <c r="Q454" s="18">
        <f t="shared" ca="1" si="142"/>
        <v>0</v>
      </c>
      <c r="R454" s="18">
        <f t="shared" ca="1" si="140"/>
        <v>0</v>
      </c>
      <c r="S454" s="18">
        <f t="shared" ca="1" si="139"/>
        <v>0</v>
      </c>
      <c r="T454" s="18">
        <f t="shared" ca="1" si="136"/>
        <v>0</v>
      </c>
      <c r="U454" s="7"/>
    </row>
    <row r="455" spans="2:21" x14ac:dyDescent="0.3">
      <c r="B455" s="68" t="s">
        <v>633</v>
      </c>
      <c r="C455" s="68" t="s">
        <v>48</v>
      </c>
      <c r="D455" s="35" t="s">
        <v>825</v>
      </c>
      <c r="E455" s="68" t="s">
        <v>826</v>
      </c>
      <c r="F455" s="16">
        <v>15.44</v>
      </c>
      <c r="G455" s="16"/>
      <c r="H455" s="16"/>
      <c r="I455" s="16"/>
      <c r="J455" s="16"/>
      <c r="K455" s="16"/>
      <c r="L455" s="17">
        <f>F455/3</f>
        <v>5.1466666666666665</v>
      </c>
      <c r="M455" s="17">
        <f t="shared" si="143"/>
        <v>0.32166666666666666</v>
      </c>
      <c r="N455" s="16">
        <f t="shared" si="145"/>
        <v>1.1346467015879175E-2</v>
      </c>
      <c r="O455" s="17">
        <f ca="1">P455*4</f>
        <v>0</v>
      </c>
      <c r="P455" s="18">
        <f t="shared" ca="1" si="144"/>
        <v>0</v>
      </c>
      <c r="Q455" s="18">
        <f t="shared" ca="1" si="142"/>
        <v>0</v>
      </c>
      <c r="R455" s="18">
        <f t="shared" ca="1" si="140"/>
        <v>0</v>
      </c>
      <c r="S455" s="18">
        <f t="shared" ca="1" si="139"/>
        <v>0</v>
      </c>
      <c r="T455" s="18">
        <f t="shared" ca="1" si="136"/>
        <v>0</v>
      </c>
      <c r="U455" s="7"/>
    </row>
    <row r="456" spans="2:21" x14ac:dyDescent="0.3">
      <c r="B456" s="68" t="s">
        <v>633</v>
      </c>
      <c r="C456" s="68" t="s">
        <v>48</v>
      </c>
      <c r="D456" s="35" t="s">
        <v>827</v>
      </c>
      <c r="E456" s="68" t="s">
        <v>55</v>
      </c>
      <c r="F456" s="16">
        <v>15.79</v>
      </c>
      <c r="G456" s="16"/>
      <c r="H456" s="16"/>
      <c r="I456" s="16"/>
      <c r="J456" s="16"/>
      <c r="K456" s="16"/>
      <c r="L456" s="17">
        <f>F456/5</f>
        <v>3.1579999999999999</v>
      </c>
      <c r="M456" s="17">
        <f t="shared" si="143"/>
        <v>0.19737499999999999</v>
      </c>
      <c r="N456" s="16">
        <f t="shared" si="145"/>
        <v>6.9622039189403693E-3</v>
      </c>
      <c r="O456" s="17">
        <f ca="1">P456*4</f>
        <v>0</v>
      </c>
      <c r="P456" s="18">
        <f t="shared" ca="1" si="144"/>
        <v>0</v>
      </c>
      <c r="Q456" s="18">
        <f t="shared" ca="1" si="142"/>
        <v>0</v>
      </c>
      <c r="R456" s="18">
        <f t="shared" ca="1" si="140"/>
        <v>0</v>
      </c>
      <c r="S456" s="18">
        <f t="shared" ca="1" si="139"/>
        <v>0</v>
      </c>
      <c r="T456" s="18">
        <f t="shared" ca="1" si="136"/>
        <v>0</v>
      </c>
      <c r="U456" s="7"/>
    </row>
    <row r="457" spans="2:21" x14ac:dyDescent="0.3">
      <c r="B457" s="68" t="s">
        <v>633</v>
      </c>
      <c r="C457" s="68" t="s">
        <v>48</v>
      </c>
      <c r="D457" s="35" t="s">
        <v>828</v>
      </c>
      <c r="E457" s="68" t="s">
        <v>261</v>
      </c>
      <c r="F457" s="16">
        <v>19.84</v>
      </c>
      <c r="G457" s="16"/>
      <c r="H457" s="16"/>
      <c r="I457" s="16"/>
      <c r="J457" s="16"/>
      <c r="K457" s="16"/>
      <c r="L457" s="17">
        <f>F457/10</f>
        <v>1.984</v>
      </c>
      <c r="M457" s="17">
        <f t="shared" si="143"/>
        <v>0.124</v>
      </c>
      <c r="N457" s="16">
        <f t="shared" si="145"/>
        <v>4.3739748496446143E-3</v>
      </c>
      <c r="O457" s="17">
        <f ca="1">P457*4</f>
        <v>0</v>
      </c>
      <c r="P457" s="18">
        <f t="shared" ca="1" si="144"/>
        <v>0</v>
      </c>
      <c r="Q457" s="18">
        <f t="shared" ca="1" si="142"/>
        <v>0</v>
      </c>
      <c r="R457" s="18">
        <f t="shared" ca="1" si="140"/>
        <v>0</v>
      </c>
      <c r="S457" s="18">
        <f t="shared" ca="1" si="139"/>
        <v>0</v>
      </c>
      <c r="T457" s="18">
        <f t="shared" ca="1" si="136"/>
        <v>0</v>
      </c>
      <c r="U457" s="7"/>
    </row>
    <row r="458" spans="2:21" x14ac:dyDescent="0.3">
      <c r="B458" s="68" t="s">
        <v>633</v>
      </c>
      <c r="C458" s="68" t="s">
        <v>48</v>
      </c>
      <c r="D458" s="35" t="s">
        <v>829</v>
      </c>
      <c r="E458" s="68" t="s">
        <v>55</v>
      </c>
      <c r="F458" s="16">
        <v>14.85</v>
      </c>
      <c r="G458" s="16"/>
      <c r="H458" s="16"/>
      <c r="I458" s="16"/>
      <c r="J458" s="16"/>
      <c r="K458" s="16"/>
      <c r="L458" s="17">
        <f>F458/5</f>
        <v>2.9699999999999998</v>
      </c>
      <c r="M458" s="17">
        <f t="shared" si="143"/>
        <v>0.18562499999999998</v>
      </c>
      <c r="N458" s="16">
        <f t="shared" si="145"/>
        <v>6.5477345279458185E-3</v>
      </c>
      <c r="O458" s="17">
        <f ca="1">P458*4</f>
        <v>0</v>
      </c>
      <c r="P458" s="18">
        <f t="shared" ca="1" si="144"/>
        <v>0</v>
      </c>
      <c r="Q458" s="18">
        <f t="shared" ca="1" si="142"/>
        <v>0</v>
      </c>
      <c r="R458" s="18">
        <f t="shared" ca="1" si="140"/>
        <v>0</v>
      </c>
      <c r="S458" s="18">
        <f t="shared" ca="1" si="139"/>
        <v>0</v>
      </c>
      <c r="T458" s="18">
        <f t="shared" ca="1" si="136"/>
        <v>0</v>
      </c>
      <c r="U458" s="7"/>
    </row>
    <row r="459" spans="2:21" x14ac:dyDescent="0.3">
      <c r="B459" s="68" t="s">
        <v>633</v>
      </c>
      <c r="C459" s="68" t="s">
        <v>48</v>
      </c>
      <c r="D459" s="35" t="s">
        <v>830</v>
      </c>
      <c r="E459" s="68" t="s">
        <v>229</v>
      </c>
      <c r="F459" s="16">
        <v>5.67</v>
      </c>
      <c r="G459" s="16"/>
      <c r="H459" s="16"/>
      <c r="I459" s="16"/>
      <c r="J459" s="16"/>
      <c r="K459" s="16"/>
      <c r="L459" s="17">
        <f>F459/2</f>
        <v>2.835</v>
      </c>
      <c r="M459" s="17">
        <f t="shared" si="143"/>
        <v>0.1771875</v>
      </c>
      <c r="N459" s="16">
        <f t="shared" si="145"/>
        <v>6.250110231221009E-3</v>
      </c>
      <c r="O459" s="17">
        <f>P459*4</f>
        <v>9.072000000000001</v>
      </c>
      <c r="P459" s="18">
        <f>S459*64</f>
        <v>2.2680000000000002</v>
      </c>
      <c r="Q459" s="18">
        <f t="shared" si="142"/>
        <v>0.56700000000000006</v>
      </c>
      <c r="R459" s="18">
        <f t="shared" si="140"/>
        <v>7.0875000000000007E-2</v>
      </c>
      <c r="S459" s="18">
        <f>M459*0.2</f>
        <v>3.5437500000000004E-2</v>
      </c>
      <c r="T459" s="18">
        <f t="shared" si="136"/>
        <v>1.1812500000000002E-2</v>
      </c>
      <c r="U459" s="29" t="s">
        <v>831</v>
      </c>
    </row>
    <row r="460" spans="2:21" x14ac:dyDescent="0.3">
      <c r="B460" s="68" t="s">
        <v>633</v>
      </c>
      <c r="C460" s="68" t="s">
        <v>48</v>
      </c>
      <c r="D460" s="35" t="s">
        <v>832</v>
      </c>
      <c r="E460" s="68" t="s">
        <v>139</v>
      </c>
      <c r="F460" s="16">
        <v>16.7</v>
      </c>
      <c r="G460" s="16"/>
      <c r="H460" s="16"/>
      <c r="I460" s="16"/>
      <c r="J460" s="16">
        <f>L460*0.75</f>
        <v>0.50099999999999989</v>
      </c>
      <c r="K460" s="16"/>
      <c r="L460" s="17">
        <f>F460/25</f>
        <v>0.66799999999999993</v>
      </c>
      <c r="M460" s="17">
        <f t="shared" si="143"/>
        <v>4.1749999999999995E-2</v>
      </c>
      <c r="N460" s="16">
        <f t="shared" si="145"/>
        <v>1.4726891126827632E-3</v>
      </c>
      <c r="O460" s="17">
        <f>Q460*16</f>
        <v>4.0079999999999991</v>
      </c>
      <c r="P460" s="18">
        <f t="shared" ref="P460:P491" si="146">O460/4</f>
        <v>1.0019999999999998</v>
      </c>
      <c r="Q460" s="18">
        <f>M460*6</f>
        <v>0.25049999999999994</v>
      </c>
      <c r="R460" s="18">
        <f t="shared" si="140"/>
        <v>3.1312499999999993E-2</v>
      </c>
      <c r="S460" s="18">
        <f t="shared" ref="S460:S523" si="147">R460/2</f>
        <v>1.5656249999999997E-2</v>
      </c>
      <c r="T460" s="18">
        <f t="shared" si="136"/>
        <v>5.2187499999999986E-3</v>
      </c>
      <c r="U460" s="7" t="s">
        <v>150</v>
      </c>
    </row>
    <row r="461" spans="2:21" x14ac:dyDescent="0.3">
      <c r="B461" s="68" t="s">
        <v>633</v>
      </c>
      <c r="C461" s="68" t="s">
        <v>48</v>
      </c>
      <c r="D461" s="35" t="s">
        <v>833</v>
      </c>
      <c r="E461" s="68" t="s">
        <v>834</v>
      </c>
      <c r="F461" s="16">
        <v>23.79</v>
      </c>
      <c r="G461" s="16"/>
      <c r="H461" s="16"/>
      <c r="I461" s="16"/>
      <c r="J461" s="16">
        <f>F461/88</f>
        <v>0.27034090909090908</v>
      </c>
      <c r="K461" s="16"/>
      <c r="L461" s="17">
        <f ca="1">M461*16</f>
        <v>0</v>
      </c>
      <c r="M461" s="17">
        <f t="shared" ca="1" si="143"/>
        <v>0</v>
      </c>
      <c r="N461" s="16">
        <f t="shared" ca="1" si="145"/>
        <v>0</v>
      </c>
      <c r="O461" s="17">
        <f ca="1">P461*4</f>
        <v>0</v>
      </c>
      <c r="P461" s="18">
        <f t="shared" ca="1" si="146"/>
        <v>0</v>
      </c>
      <c r="Q461" s="18">
        <f ca="1">P461/4</f>
        <v>0</v>
      </c>
      <c r="R461" s="18">
        <f t="shared" ca="1" si="140"/>
        <v>0</v>
      </c>
      <c r="S461" s="18">
        <f t="shared" ca="1" si="147"/>
        <v>0</v>
      </c>
      <c r="T461" s="18">
        <f t="shared" ca="1" si="136"/>
        <v>0</v>
      </c>
      <c r="U461" s="29"/>
    </row>
    <row r="462" spans="2:21" x14ac:dyDescent="0.3">
      <c r="B462" s="68" t="s">
        <v>633</v>
      </c>
      <c r="C462" s="68" t="s">
        <v>48</v>
      </c>
      <c r="D462" s="35" t="s">
        <v>835</v>
      </c>
      <c r="E462" s="68" t="s">
        <v>836</v>
      </c>
      <c r="F462" s="16">
        <v>5.4</v>
      </c>
      <c r="G462" s="16"/>
      <c r="H462" s="16"/>
      <c r="I462" s="16"/>
      <c r="J462" s="16">
        <f>F462/2</f>
        <v>2.7</v>
      </c>
      <c r="K462" s="16"/>
      <c r="L462" s="17">
        <f ca="1">M462*16</f>
        <v>0</v>
      </c>
      <c r="M462" s="17">
        <f t="shared" ca="1" si="143"/>
        <v>0</v>
      </c>
      <c r="N462" s="16">
        <f t="shared" ca="1" si="145"/>
        <v>0</v>
      </c>
      <c r="O462" s="17">
        <f ca="1">P462*4</f>
        <v>0</v>
      </c>
      <c r="P462" s="18">
        <f t="shared" ca="1" si="146"/>
        <v>0</v>
      </c>
      <c r="Q462" s="18">
        <f ca="1">P462/4</f>
        <v>0</v>
      </c>
      <c r="R462" s="18">
        <f t="shared" ca="1" si="140"/>
        <v>0</v>
      </c>
      <c r="S462" s="18">
        <f t="shared" ca="1" si="147"/>
        <v>0</v>
      </c>
      <c r="T462" s="18">
        <f t="shared" ca="1" si="136"/>
        <v>0</v>
      </c>
      <c r="U462" s="7"/>
    </row>
    <row r="463" spans="2:21" x14ac:dyDescent="0.3">
      <c r="B463" s="68" t="s">
        <v>633</v>
      </c>
      <c r="C463" s="68" t="s">
        <v>48</v>
      </c>
      <c r="D463" s="35" t="s">
        <v>837</v>
      </c>
      <c r="E463" s="68" t="s">
        <v>139</v>
      </c>
      <c r="F463" s="16">
        <v>29.25</v>
      </c>
      <c r="G463" s="16"/>
      <c r="H463" s="16"/>
      <c r="I463" s="16"/>
      <c r="J463" s="16">
        <f>L463/3</f>
        <v>0.38999999999999996</v>
      </c>
      <c r="K463" s="16"/>
      <c r="L463" s="17">
        <f>F463/25</f>
        <v>1.17</v>
      </c>
      <c r="M463" s="17">
        <f t="shared" si="143"/>
        <v>7.3124999999999996E-2</v>
      </c>
      <c r="N463" s="16">
        <f t="shared" si="145"/>
        <v>2.5794105716150195E-3</v>
      </c>
      <c r="O463" s="17">
        <f ca="1">P463*4</f>
        <v>0</v>
      </c>
      <c r="P463" s="18">
        <f t="shared" ca="1" si="146"/>
        <v>0</v>
      </c>
      <c r="Q463" s="18">
        <f ca="1">P463/4</f>
        <v>0</v>
      </c>
      <c r="R463" s="18">
        <f t="shared" ca="1" si="140"/>
        <v>0</v>
      </c>
      <c r="S463" s="18">
        <f t="shared" ca="1" si="147"/>
        <v>0</v>
      </c>
      <c r="T463" s="18">
        <f t="shared" ca="1" si="136"/>
        <v>0</v>
      </c>
      <c r="U463" s="7"/>
    </row>
    <row r="464" spans="2:21" x14ac:dyDescent="0.3">
      <c r="B464" s="68" t="s">
        <v>633</v>
      </c>
      <c r="C464" s="68" t="s">
        <v>48</v>
      </c>
      <c r="D464" s="35" t="s">
        <v>838</v>
      </c>
      <c r="E464" s="68" t="s">
        <v>839</v>
      </c>
      <c r="F464" s="16">
        <v>42.82</v>
      </c>
      <c r="G464" s="16"/>
      <c r="H464" s="16"/>
      <c r="I464" s="16"/>
      <c r="J464" s="16">
        <f>F464/80</f>
        <v>0.53525</v>
      </c>
      <c r="K464" s="16"/>
      <c r="L464" s="17">
        <f>J464*2</f>
        <v>1.0705</v>
      </c>
      <c r="M464" s="17">
        <f t="shared" si="143"/>
        <v>6.690625E-2</v>
      </c>
      <c r="N464" s="16">
        <f t="shared" si="145"/>
        <v>2.3600504418067338E-3</v>
      </c>
      <c r="O464" s="17">
        <f ca="1">P464*4</f>
        <v>0</v>
      </c>
      <c r="P464" s="18">
        <f t="shared" ca="1" si="146"/>
        <v>0</v>
      </c>
      <c r="Q464" s="18">
        <f ca="1">P464/4</f>
        <v>0</v>
      </c>
      <c r="R464" s="18">
        <f t="shared" ca="1" si="140"/>
        <v>0</v>
      </c>
      <c r="S464" s="18">
        <f t="shared" ca="1" si="147"/>
        <v>0</v>
      </c>
      <c r="T464" s="18">
        <f t="shared" ca="1" si="136"/>
        <v>0</v>
      </c>
      <c r="U464" s="7"/>
    </row>
    <row r="465" spans="2:21" x14ac:dyDescent="0.3">
      <c r="B465" s="68" t="s">
        <v>633</v>
      </c>
      <c r="C465" s="68" t="s">
        <v>48</v>
      </c>
      <c r="D465" s="35" t="s">
        <v>840</v>
      </c>
      <c r="E465" s="68" t="s">
        <v>74</v>
      </c>
      <c r="F465" s="16">
        <v>20.39</v>
      </c>
      <c r="G465" s="16"/>
      <c r="H465" s="16"/>
      <c r="I465" s="16"/>
      <c r="J465" s="16"/>
      <c r="K465" s="16"/>
      <c r="L465" s="17">
        <f>F465/20</f>
        <v>1.0195000000000001</v>
      </c>
      <c r="M465" s="17">
        <f t="shared" si="143"/>
        <v>6.3718750000000005E-2</v>
      </c>
      <c r="N465" s="16">
        <f t="shared" si="145"/>
        <v>2.2476145963773613E-3</v>
      </c>
      <c r="O465" s="17">
        <f>Q465*16</f>
        <v>8.1560000000000006</v>
      </c>
      <c r="P465" s="18">
        <f t="shared" si="146"/>
        <v>2.0390000000000001</v>
      </c>
      <c r="Q465" s="18">
        <f>L465*0.5</f>
        <v>0.50975000000000004</v>
      </c>
      <c r="R465" s="18">
        <f t="shared" si="140"/>
        <v>6.3718750000000005E-2</v>
      </c>
      <c r="S465" s="18">
        <f t="shared" si="147"/>
        <v>3.1859375000000002E-2</v>
      </c>
      <c r="T465" s="18">
        <f t="shared" si="136"/>
        <v>1.0619791666666668E-2</v>
      </c>
      <c r="U465" s="7" t="s">
        <v>1132</v>
      </c>
    </row>
    <row r="466" spans="2:21" x14ac:dyDescent="0.3">
      <c r="B466" s="68" t="s">
        <v>633</v>
      </c>
      <c r="C466" s="68" t="s">
        <v>48</v>
      </c>
      <c r="D466" s="35" t="s">
        <v>841</v>
      </c>
      <c r="E466" s="68" t="s">
        <v>38</v>
      </c>
      <c r="F466" s="16">
        <v>3.65</v>
      </c>
      <c r="G466" s="16"/>
      <c r="H466" s="16"/>
      <c r="I466" s="16"/>
      <c r="J466" s="16">
        <f>M466*0.75</f>
        <v>0.17109374999999999</v>
      </c>
      <c r="K466" s="16"/>
      <c r="L466" s="17">
        <f>F466</f>
        <v>3.65</v>
      </c>
      <c r="M466" s="17">
        <f t="shared" si="143"/>
        <v>0.22812499999999999</v>
      </c>
      <c r="N466" s="16">
        <f t="shared" si="145"/>
        <v>8.0468791336707878E-3</v>
      </c>
      <c r="O466" s="17">
        <f>Q466*16</f>
        <v>17.52</v>
      </c>
      <c r="P466" s="18">
        <f t="shared" si="146"/>
        <v>4.38</v>
      </c>
      <c r="Q466" s="18">
        <f>M466*4.8</f>
        <v>1.095</v>
      </c>
      <c r="R466" s="18">
        <f t="shared" si="140"/>
        <v>0.136875</v>
      </c>
      <c r="S466" s="18">
        <f t="shared" si="147"/>
        <v>6.8437499999999998E-2</v>
      </c>
      <c r="T466" s="18">
        <f t="shared" si="136"/>
        <v>2.2812499999999999E-2</v>
      </c>
      <c r="U466" s="7" t="s">
        <v>842</v>
      </c>
    </row>
    <row r="467" spans="2:21" x14ac:dyDescent="0.3">
      <c r="B467" s="68" t="s">
        <v>633</v>
      </c>
      <c r="C467" s="68" t="s">
        <v>48</v>
      </c>
      <c r="D467" s="35" t="s">
        <v>1127</v>
      </c>
      <c r="E467" s="68" t="s">
        <v>38</v>
      </c>
      <c r="F467" s="16">
        <v>3.74</v>
      </c>
      <c r="G467" s="16"/>
      <c r="H467" s="16"/>
      <c r="I467" s="16"/>
      <c r="J467" s="16"/>
      <c r="K467" s="16"/>
      <c r="L467" s="17">
        <f>F467</f>
        <v>3.74</v>
      </c>
      <c r="M467" s="17">
        <f t="shared" si="143"/>
        <v>0.23375000000000001</v>
      </c>
      <c r="N467" s="16">
        <f t="shared" si="145"/>
        <v>8.2452953314873286E-3</v>
      </c>
      <c r="O467" s="17">
        <f>Q467*16</f>
        <v>29.92</v>
      </c>
      <c r="P467" s="18">
        <f t="shared" si="146"/>
        <v>7.48</v>
      </c>
      <c r="Q467" s="18">
        <f>L467*0.5</f>
        <v>1.87</v>
      </c>
      <c r="R467" s="18">
        <f t="shared" si="140"/>
        <v>0.23375000000000001</v>
      </c>
      <c r="S467" s="18">
        <f t="shared" si="147"/>
        <v>0.11687500000000001</v>
      </c>
      <c r="T467" s="18">
        <f t="shared" si="136"/>
        <v>3.8958333333333338E-2</v>
      </c>
      <c r="U467" s="7" t="s">
        <v>1128</v>
      </c>
    </row>
    <row r="468" spans="2:21" x14ac:dyDescent="0.3">
      <c r="B468" s="68" t="s">
        <v>633</v>
      </c>
      <c r="C468" s="68" t="s">
        <v>48</v>
      </c>
      <c r="D468" s="35" t="s">
        <v>843</v>
      </c>
      <c r="E468" s="68" t="s">
        <v>55</v>
      </c>
      <c r="F468" s="16">
        <v>10.74</v>
      </c>
      <c r="G468" s="16"/>
      <c r="H468" s="16"/>
      <c r="I468" s="16"/>
      <c r="J468" s="16">
        <f>L468/5</f>
        <v>0.42960000000000004</v>
      </c>
      <c r="K468" s="16"/>
      <c r="L468" s="17">
        <f>F468/5</f>
        <v>2.1480000000000001</v>
      </c>
      <c r="M468" s="17">
        <f t="shared" si="143"/>
        <v>0.13425000000000001</v>
      </c>
      <c r="N468" s="16">
        <f t="shared" si="145"/>
        <v>4.7355332545547541E-3</v>
      </c>
      <c r="O468" s="17">
        <f>Q468*16</f>
        <v>17.184000000000001</v>
      </c>
      <c r="P468" s="18">
        <f t="shared" si="146"/>
        <v>4.2960000000000003</v>
      </c>
      <c r="Q468" s="18">
        <f>L468*0.5</f>
        <v>1.0740000000000001</v>
      </c>
      <c r="R468" s="18">
        <f t="shared" si="140"/>
        <v>0.13425000000000001</v>
      </c>
      <c r="S468" s="18">
        <f t="shared" si="147"/>
        <v>6.7125000000000004E-2</v>
      </c>
      <c r="T468" s="18">
        <f t="shared" si="136"/>
        <v>2.2375000000000003E-2</v>
      </c>
      <c r="U468" s="7" t="s">
        <v>844</v>
      </c>
    </row>
    <row r="469" spans="2:21" x14ac:dyDescent="0.3">
      <c r="B469" s="68" t="s">
        <v>633</v>
      </c>
      <c r="C469" s="68" t="s">
        <v>48</v>
      </c>
      <c r="D469" s="35" t="s">
        <v>845</v>
      </c>
      <c r="E469" s="68" t="s">
        <v>846</v>
      </c>
      <c r="F469" s="16">
        <v>19.23</v>
      </c>
      <c r="G469" s="16"/>
      <c r="H469" s="16"/>
      <c r="I469" s="16"/>
      <c r="J469" s="16">
        <f>F469/11</f>
        <v>1.7481818181818183</v>
      </c>
      <c r="K469" s="16"/>
      <c r="L469" s="17">
        <f>J469/4</f>
        <v>0.43704545454545457</v>
      </c>
      <c r="M469" s="17">
        <f t="shared" si="143"/>
        <v>2.7315340909090911E-2</v>
      </c>
      <c r="N469" s="16">
        <f t="shared" si="145"/>
        <v>9.6352108182122835E-4</v>
      </c>
      <c r="O469" s="17">
        <f t="shared" ref="O469:O478" ca="1" si="148">P469*4</f>
        <v>0</v>
      </c>
      <c r="P469" s="18">
        <f t="shared" ca="1" si="146"/>
        <v>0</v>
      </c>
      <c r="Q469" s="18">
        <f t="shared" ref="Q469:Q478" ca="1" si="149">P469/4</f>
        <v>0</v>
      </c>
      <c r="R469" s="18">
        <f t="shared" ref="R469:R500" ca="1" si="150">P469/32</f>
        <v>0</v>
      </c>
      <c r="S469" s="18">
        <f t="shared" ca="1" si="147"/>
        <v>0</v>
      </c>
      <c r="T469" s="18">
        <f t="shared" ca="1" si="136"/>
        <v>0</v>
      </c>
      <c r="U469" s="29" t="s">
        <v>847</v>
      </c>
    </row>
    <row r="470" spans="2:21" x14ac:dyDescent="0.3">
      <c r="B470" s="68" t="s">
        <v>633</v>
      </c>
      <c r="C470" s="68" t="s">
        <v>48</v>
      </c>
      <c r="D470" s="35" t="s">
        <v>848</v>
      </c>
      <c r="E470" s="68" t="s">
        <v>849</v>
      </c>
      <c r="F470" s="16">
        <v>29.25</v>
      </c>
      <c r="G470" s="16"/>
      <c r="H470" s="16"/>
      <c r="I470" s="16"/>
      <c r="J470" s="16"/>
      <c r="K470" s="16"/>
      <c r="L470" s="17">
        <f>F470/28</f>
        <v>1.0446428571428572</v>
      </c>
      <c r="M470" s="17">
        <f t="shared" si="143"/>
        <v>6.5290178571428575E-2</v>
      </c>
      <c r="N470" s="16">
        <f t="shared" si="145"/>
        <v>2.3030451532276962E-3</v>
      </c>
      <c r="O470" s="17">
        <f t="shared" ca="1" si="148"/>
        <v>0</v>
      </c>
      <c r="P470" s="18">
        <f t="shared" ca="1" si="146"/>
        <v>0</v>
      </c>
      <c r="Q470" s="18">
        <f t="shared" ca="1" si="149"/>
        <v>0</v>
      </c>
      <c r="R470" s="18">
        <f t="shared" ca="1" si="150"/>
        <v>0</v>
      </c>
      <c r="S470" s="18">
        <f t="shared" ca="1" si="147"/>
        <v>0</v>
      </c>
      <c r="T470" s="18">
        <f t="shared" ca="1" si="136"/>
        <v>0</v>
      </c>
      <c r="U470" s="7"/>
    </row>
    <row r="471" spans="2:21" x14ac:dyDescent="0.3">
      <c r="B471" s="68" t="s">
        <v>633</v>
      </c>
      <c r="C471" s="68" t="s">
        <v>48</v>
      </c>
      <c r="D471" s="35" t="s">
        <v>850</v>
      </c>
      <c r="E471" s="68" t="s">
        <v>261</v>
      </c>
      <c r="F471" s="16">
        <v>20.49</v>
      </c>
      <c r="G471" s="16"/>
      <c r="H471" s="16"/>
      <c r="I471" s="16"/>
      <c r="J471" s="16"/>
      <c r="K471" s="16"/>
      <c r="L471" s="17">
        <f>F471/10</f>
        <v>2.0489999999999999</v>
      </c>
      <c r="M471" s="17">
        <f t="shared" si="143"/>
        <v>0.1280625</v>
      </c>
      <c r="N471" s="16">
        <f t="shared" si="145"/>
        <v>4.5172754369565598E-3</v>
      </c>
      <c r="O471" s="17">
        <f t="shared" ca="1" si="148"/>
        <v>0</v>
      </c>
      <c r="P471" s="18">
        <f t="shared" ca="1" si="146"/>
        <v>0</v>
      </c>
      <c r="Q471" s="18">
        <f t="shared" ca="1" si="149"/>
        <v>0</v>
      </c>
      <c r="R471" s="18">
        <f t="shared" ca="1" si="150"/>
        <v>0</v>
      </c>
      <c r="S471" s="18">
        <f t="shared" ca="1" si="147"/>
        <v>0</v>
      </c>
      <c r="T471" s="18">
        <f t="shared" ca="1" si="136"/>
        <v>0</v>
      </c>
      <c r="U471" s="7"/>
    </row>
    <row r="472" spans="2:21" x14ac:dyDescent="0.3">
      <c r="B472" s="68" t="s">
        <v>633</v>
      </c>
      <c r="C472" s="68" t="s">
        <v>48</v>
      </c>
      <c r="D472" s="35" t="s">
        <v>851</v>
      </c>
      <c r="E472" s="68" t="s">
        <v>852</v>
      </c>
      <c r="F472" s="16">
        <v>24.3</v>
      </c>
      <c r="G472" s="16"/>
      <c r="H472" s="16"/>
      <c r="I472" s="16"/>
      <c r="J472" s="16">
        <f>F472/60</f>
        <v>0.40500000000000003</v>
      </c>
      <c r="K472" s="16"/>
      <c r="L472" s="17">
        <f>F472/50</f>
        <v>0.48599999999999999</v>
      </c>
      <c r="M472" s="17">
        <f t="shared" si="143"/>
        <v>3.0374999999999999E-2</v>
      </c>
      <c r="N472" s="16">
        <f t="shared" si="145"/>
        <v>1.0714474682093158E-3</v>
      </c>
      <c r="O472" s="17">
        <f t="shared" ca="1" si="148"/>
        <v>0</v>
      </c>
      <c r="P472" s="18">
        <f t="shared" ca="1" si="146"/>
        <v>0</v>
      </c>
      <c r="Q472" s="18">
        <f t="shared" ca="1" si="149"/>
        <v>0</v>
      </c>
      <c r="R472" s="18">
        <f t="shared" ca="1" si="150"/>
        <v>0</v>
      </c>
      <c r="S472" s="18">
        <f t="shared" ca="1" si="147"/>
        <v>0</v>
      </c>
      <c r="T472" s="18">
        <f t="shared" ca="1" si="136"/>
        <v>0</v>
      </c>
      <c r="U472" s="7"/>
    </row>
    <row r="473" spans="2:21" x14ac:dyDescent="0.3">
      <c r="B473" s="68" t="s">
        <v>633</v>
      </c>
      <c r="C473" s="68" t="s">
        <v>48</v>
      </c>
      <c r="D473" s="35" t="s">
        <v>853</v>
      </c>
      <c r="E473" s="68" t="s">
        <v>751</v>
      </c>
      <c r="F473" s="16">
        <v>8.49</v>
      </c>
      <c r="G473" s="16"/>
      <c r="H473" s="16"/>
      <c r="I473" s="16"/>
      <c r="J473" s="16"/>
      <c r="K473" s="16"/>
      <c r="L473" s="17">
        <f>F473/50</f>
        <v>0.16980000000000001</v>
      </c>
      <c r="M473" s="17">
        <f t="shared" si="143"/>
        <v>1.06125E-2</v>
      </c>
      <c r="N473" s="16">
        <f t="shared" si="145"/>
        <v>3.7434522654720547E-4</v>
      </c>
      <c r="O473" s="17">
        <f t="shared" ca="1" si="148"/>
        <v>0</v>
      </c>
      <c r="P473" s="18">
        <f t="shared" ca="1" si="146"/>
        <v>0</v>
      </c>
      <c r="Q473" s="18">
        <f t="shared" ca="1" si="149"/>
        <v>0</v>
      </c>
      <c r="R473" s="18">
        <f t="shared" ca="1" si="150"/>
        <v>0</v>
      </c>
      <c r="S473" s="18">
        <f t="shared" ca="1" si="147"/>
        <v>0</v>
      </c>
      <c r="T473" s="18">
        <f t="shared" ca="1" si="136"/>
        <v>0</v>
      </c>
      <c r="U473" s="7"/>
    </row>
    <row r="474" spans="2:21" x14ac:dyDescent="0.3">
      <c r="B474" s="68" t="s">
        <v>633</v>
      </c>
      <c r="C474" s="68" t="s">
        <v>48</v>
      </c>
      <c r="D474" s="35" t="s">
        <v>854</v>
      </c>
      <c r="E474" s="68" t="s">
        <v>855</v>
      </c>
      <c r="F474" s="16">
        <v>39.17</v>
      </c>
      <c r="G474" s="16"/>
      <c r="H474" s="16"/>
      <c r="I474" s="16"/>
      <c r="J474" s="16"/>
      <c r="K474" s="16"/>
      <c r="L474" s="17">
        <f>F474/50</f>
        <v>0.78339999999999999</v>
      </c>
      <c r="M474" s="17">
        <f t="shared" si="143"/>
        <v>4.8962499999999999E-2</v>
      </c>
      <c r="N474" s="16">
        <f t="shared" si="145"/>
        <v>1.7271027707719713E-3</v>
      </c>
      <c r="O474" s="17">
        <f t="shared" ca="1" si="148"/>
        <v>0</v>
      </c>
      <c r="P474" s="18">
        <f t="shared" ca="1" si="146"/>
        <v>0</v>
      </c>
      <c r="Q474" s="18">
        <f t="shared" ca="1" si="149"/>
        <v>0</v>
      </c>
      <c r="R474" s="18">
        <f t="shared" ca="1" si="150"/>
        <v>0</v>
      </c>
      <c r="S474" s="18">
        <f t="shared" ca="1" si="147"/>
        <v>0</v>
      </c>
      <c r="T474" s="18">
        <f t="shared" ca="1" si="136"/>
        <v>0</v>
      </c>
      <c r="U474" s="7"/>
    </row>
    <row r="475" spans="2:21" x14ac:dyDescent="0.3">
      <c r="B475" s="68" t="s">
        <v>633</v>
      </c>
      <c r="C475" s="68" t="s">
        <v>48</v>
      </c>
      <c r="D475" s="35" t="s">
        <v>856</v>
      </c>
      <c r="E475" s="68" t="s">
        <v>161</v>
      </c>
      <c r="F475" s="16">
        <v>2.67</v>
      </c>
      <c r="G475" s="16"/>
      <c r="H475" s="16"/>
      <c r="I475" s="16"/>
      <c r="J475" s="16"/>
      <c r="K475" s="16"/>
      <c r="L475" s="17">
        <f>F475</f>
        <v>2.67</v>
      </c>
      <c r="M475" s="17">
        <f t="shared" si="143"/>
        <v>0.166875</v>
      </c>
      <c r="N475" s="16">
        <f t="shared" si="145"/>
        <v>5.8863472018906857E-3</v>
      </c>
      <c r="O475" s="17">
        <f t="shared" ca="1" si="148"/>
        <v>0</v>
      </c>
      <c r="P475" s="18">
        <f t="shared" ca="1" si="146"/>
        <v>0</v>
      </c>
      <c r="Q475" s="18">
        <f t="shared" ca="1" si="149"/>
        <v>0</v>
      </c>
      <c r="R475" s="18">
        <f t="shared" ca="1" si="150"/>
        <v>0</v>
      </c>
      <c r="S475" s="18">
        <f t="shared" ca="1" si="147"/>
        <v>0</v>
      </c>
      <c r="T475" s="18">
        <f t="shared" ca="1" si="136"/>
        <v>0</v>
      </c>
      <c r="U475" s="7"/>
    </row>
    <row r="476" spans="2:21" x14ac:dyDescent="0.3">
      <c r="B476" s="68" t="s">
        <v>633</v>
      </c>
      <c r="C476" s="68" t="s">
        <v>48</v>
      </c>
      <c r="D476" s="35" t="s">
        <v>857</v>
      </c>
      <c r="E476" s="68" t="s">
        <v>261</v>
      </c>
      <c r="F476" s="16">
        <v>11.23</v>
      </c>
      <c r="G476" s="16"/>
      <c r="H476" s="16"/>
      <c r="I476" s="16"/>
      <c r="J476" s="16"/>
      <c r="K476" s="16"/>
      <c r="L476" s="17">
        <f>F476/10</f>
        <v>1.123</v>
      </c>
      <c r="M476" s="17">
        <f t="shared" si="143"/>
        <v>7.01875E-2</v>
      </c>
      <c r="N476" s="16">
        <f t="shared" si="145"/>
        <v>2.475793223866382E-3</v>
      </c>
      <c r="O476" s="17">
        <f t="shared" ca="1" si="148"/>
        <v>0</v>
      </c>
      <c r="P476" s="18">
        <f t="shared" ca="1" si="146"/>
        <v>0</v>
      </c>
      <c r="Q476" s="18">
        <f t="shared" ca="1" si="149"/>
        <v>0</v>
      </c>
      <c r="R476" s="18">
        <f t="shared" ca="1" si="150"/>
        <v>0</v>
      </c>
      <c r="S476" s="18">
        <f t="shared" ca="1" si="147"/>
        <v>0</v>
      </c>
      <c r="T476" s="18">
        <f t="shared" ca="1" si="136"/>
        <v>0</v>
      </c>
      <c r="U476" s="7"/>
    </row>
    <row r="477" spans="2:21" x14ac:dyDescent="0.3">
      <c r="B477" s="68" t="s">
        <v>633</v>
      </c>
      <c r="C477" s="68" t="s">
        <v>48</v>
      </c>
      <c r="D477" s="35" t="s">
        <v>858</v>
      </c>
      <c r="E477" s="68" t="s">
        <v>740</v>
      </c>
      <c r="F477" s="16">
        <v>28.91</v>
      </c>
      <c r="G477" s="16"/>
      <c r="H477" s="16"/>
      <c r="I477" s="16"/>
      <c r="J477" s="16">
        <f>F477/12</f>
        <v>2.4091666666666667</v>
      </c>
      <c r="K477" s="16"/>
      <c r="L477" s="17">
        <f>M477*16</f>
        <v>6.4244444444444442</v>
      </c>
      <c r="M477" s="17">
        <f>F477/12/6</f>
        <v>0.40152777777777776</v>
      </c>
      <c r="N477" s="16">
        <f t="shared" si="145"/>
        <v>1.4163487108336224E-2</v>
      </c>
      <c r="O477" s="17">
        <f t="shared" ca="1" si="148"/>
        <v>0</v>
      </c>
      <c r="P477" s="18">
        <f t="shared" ca="1" si="146"/>
        <v>0</v>
      </c>
      <c r="Q477" s="18">
        <f t="shared" ca="1" si="149"/>
        <v>0</v>
      </c>
      <c r="R477" s="18">
        <f t="shared" ca="1" si="150"/>
        <v>0</v>
      </c>
      <c r="S477" s="18">
        <f t="shared" ca="1" si="147"/>
        <v>0</v>
      </c>
      <c r="T477" s="18">
        <f t="shared" ca="1" si="136"/>
        <v>0</v>
      </c>
      <c r="U477" s="7"/>
    </row>
    <row r="478" spans="2:21" x14ac:dyDescent="0.3">
      <c r="B478" s="68" t="s">
        <v>633</v>
      </c>
      <c r="C478" s="68" t="s">
        <v>48</v>
      </c>
      <c r="D478" s="35" t="s">
        <v>859</v>
      </c>
      <c r="E478" s="68" t="s">
        <v>656</v>
      </c>
      <c r="F478" s="16">
        <v>84.85</v>
      </c>
      <c r="G478" s="16"/>
      <c r="H478" s="16"/>
      <c r="I478" s="16"/>
      <c r="J478" s="16"/>
      <c r="K478" s="16"/>
      <c r="L478" s="17">
        <f>F478/20</f>
        <v>4.2424999999999997</v>
      </c>
      <c r="M478" s="17">
        <f t="shared" ref="M478:M487" si="151">L478/16</f>
        <v>0.26515624999999998</v>
      </c>
      <c r="N478" s="16">
        <f t="shared" si="145"/>
        <v>9.3531191026296756E-3</v>
      </c>
      <c r="O478" s="17">
        <f t="shared" ca="1" si="148"/>
        <v>0</v>
      </c>
      <c r="P478" s="18">
        <f t="shared" ca="1" si="146"/>
        <v>0</v>
      </c>
      <c r="Q478" s="18">
        <f t="shared" ca="1" si="149"/>
        <v>0</v>
      </c>
      <c r="R478" s="18">
        <f t="shared" ca="1" si="150"/>
        <v>0</v>
      </c>
      <c r="S478" s="18">
        <f t="shared" ca="1" si="147"/>
        <v>0</v>
      </c>
      <c r="T478" s="18">
        <f t="shared" ca="1" si="136"/>
        <v>0</v>
      </c>
      <c r="U478" s="7"/>
    </row>
    <row r="479" spans="2:21" x14ac:dyDescent="0.3">
      <c r="B479" s="68" t="s">
        <v>633</v>
      </c>
      <c r="C479" s="68" t="s">
        <v>48</v>
      </c>
      <c r="D479" s="35" t="s">
        <v>860</v>
      </c>
      <c r="E479" s="68" t="s">
        <v>55</v>
      </c>
      <c r="F479" s="16">
        <v>13.43</v>
      </c>
      <c r="G479" s="16"/>
      <c r="H479" s="16"/>
      <c r="I479" s="16"/>
      <c r="J479" s="16"/>
      <c r="K479" s="16"/>
      <c r="L479" s="17">
        <f>F479/5</f>
        <v>2.6859999999999999</v>
      </c>
      <c r="M479" s="17">
        <f t="shared" si="151"/>
        <v>0.167875</v>
      </c>
      <c r="N479" s="16">
        <f t="shared" si="145"/>
        <v>5.9216211926136266E-3</v>
      </c>
      <c r="O479" s="17">
        <f>Q479*16</f>
        <v>10.744</v>
      </c>
      <c r="P479" s="18">
        <f t="shared" si="146"/>
        <v>2.6859999999999999</v>
      </c>
      <c r="Q479" s="18">
        <f>M479*4</f>
        <v>0.67149999999999999</v>
      </c>
      <c r="R479" s="18">
        <f t="shared" si="150"/>
        <v>8.3937499999999998E-2</v>
      </c>
      <c r="S479" s="18">
        <f t="shared" si="147"/>
        <v>4.1968749999999999E-2</v>
      </c>
      <c r="T479" s="18">
        <f t="shared" si="136"/>
        <v>1.3989583333333333E-2</v>
      </c>
      <c r="U479" s="7"/>
    </row>
    <row r="480" spans="2:21" x14ac:dyDescent="0.3">
      <c r="B480" s="68" t="s">
        <v>633</v>
      </c>
      <c r="C480" s="68" t="s">
        <v>48</v>
      </c>
      <c r="D480" s="35" t="s">
        <v>861</v>
      </c>
      <c r="E480" s="68" t="s">
        <v>261</v>
      </c>
      <c r="F480" s="18">
        <v>26.25</v>
      </c>
      <c r="G480" s="18"/>
      <c r="H480" s="18"/>
      <c r="I480" s="18"/>
      <c r="J480" s="16"/>
      <c r="K480" s="16"/>
      <c r="L480" s="17">
        <f>F480/10</f>
        <v>2.625</v>
      </c>
      <c r="M480" s="17">
        <f t="shared" si="151"/>
        <v>0.1640625</v>
      </c>
      <c r="N480" s="16">
        <f t="shared" si="145"/>
        <v>5.7871391029824162E-3</v>
      </c>
      <c r="O480" s="17">
        <f t="shared" ref="O480:O485" ca="1" si="152">P480*4</f>
        <v>0</v>
      </c>
      <c r="P480" s="18">
        <f t="shared" ca="1" si="146"/>
        <v>0</v>
      </c>
      <c r="Q480" s="18">
        <f t="shared" ref="Q480:Q485" ca="1" si="153">P480/4</f>
        <v>0</v>
      </c>
      <c r="R480" s="18">
        <f t="shared" ca="1" si="150"/>
        <v>0</v>
      </c>
      <c r="S480" s="18">
        <f t="shared" ca="1" si="147"/>
        <v>0</v>
      </c>
      <c r="T480" s="18">
        <f t="shared" ca="1" si="136"/>
        <v>0</v>
      </c>
      <c r="U480" s="7"/>
    </row>
    <row r="481" spans="2:21" x14ac:dyDescent="0.3">
      <c r="B481" s="68" t="s">
        <v>633</v>
      </c>
      <c r="C481" s="68" t="s">
        <v>48</v>
      </c>
      <c r="D481" s="35" t="s">
        <v>862</v>
      </c>
      <c r="E481" s="68" t="s">
        <v>863</v>
      </c>
      <c r="F481" s="16">
        <v>28.85</v>
      </c>
      <c r="G481" s="16"/>
      <c r="H481" s="16"/>
      <c r="I481" s="16"/>
      <c r="J481" s="16"/>
      <c r="K481" s="16"/>
      <c r="L481" s="17">
        <f>F481/30</f>
        <v>0.96166666666666667</v>
      </c>
      <c r="M481" s="17">
        <f t="shared" si="151"/>
        <v>6.0104166666666667E-2</v>
      </c>
      <c r="N481" s="16">
        <f t="shared" si="145"/>
        <v>2.1201138174100661E-3</v>
      </c>
      <c r="O481" s="17">
        <f t="shared" ca="1" si="152"/>
        <v>0</v>
      </c>
      <c r="P481" s="18">
        <f t="shared" ca="1" si="146"/>
        <v>0</v>
      </c>
      <c r="Q481" s="18">
        <f t="shared" ca="1" si="153"/>
        <v>0</v>
      </c>
      <c r="R481" s="18">
        <f t="shared" ca="1" si="150"/>
        <v>0</v>
      </c>
      <c r="S481" s="18">
        <f t="shared" ca="1" si="147"/>
        <v>0</v>
      </c>
      <c r="T481" s="18">
        <f t="shared" ca="1" si="136"/>
        <v>0</v>
      </c>
      <c r="U481" s="7"/>
    </row>
    <row r="482" spans="2:21" x14ac:dyDescent="0.3">
      <c r="B482" s="68" t="s">
        <v>633</v>
      </c>
      <c r="C482" s="68" t="s">
        <v>48</v>
      </c>
      <c r="D482" s="35" t="s">
        <v>864</v>
      </c>
      <c r="E482" s="68" t="s">
        <v>74</v>
      </c>
      <c r="F482" s="16">
        <v>20.85</v>
      </c>
      <c r="G482" s="16"/>
      <c r="H482" s="16"/>
      <c r="I482" s="16"/>
      <c r="J482" s="16"/>
      <c r="K482" s="16"/>
      <c r="L482" s="17">
        <f>F482/20</f>
        <v>1.0425</v>
      </c>
      <c r="M482" s="17">
        <f t="shared" si="151"/>
        <v>6.5156249999999999E-2</v>
      </c>
      <c r="N482" s="16">
        <f t="shared" si="145"/>
        <v>2.2983209580415879E-3</v>
      </c>
      <c r="O482" s="17">
        <f t="shared" ca="1" si="152"/>
        <v>0</v>
      </c>
      <c r="P482" s="18">
        <f t="shared" ca="1" si="146"/>
        <v>0</v>
      </c>
      <c r="Q482" s="18">
        <f t="shared" ca="1" si="153"/>
        <v>0</v>
      </c>
      <c r="R482" s="18">
        <f t="shared" ca="1" si="150"/>
        <v>0</v>
      </c>
      <c r="S482" s="18">
        <f t="shared" ca="1" si="147"/>
        <v>0</v>
      </c>
      <c r="T482" s="18">
        <f t="shared" ca="1" si="136"/>
        <v>0</v>
      </c>
      <c r="U482" s="7"/>
    </row>
    <row r="483" spans="2:21" x14ac:dyDescent="0.3">
      <c r="B483" s="68" t="s">
        <v>633</v>
      </c>
      <c r="C483" s="68" t="s">
        <v>48</v>
      </c>
      <c r="D483" s="35" t="s">
        <v>865</v>
      </c>
      <c r="E483" s="68" t="s">
        <v>866</v>
      </c>
      <c r="F483" s="16">
        <v>22.22</v>
      </c>
      <c r="G483" s="16"/>
      <c r="H483" s="16"/>
      <c r="I483" s="16"/>
      <c r="J483" s="16">
        <f>F483/8</f>
        <v>2.7774999999999999</v>
      </c>
      <c r="K483" s="16"/>
      <c r="L483" s="17">
        <f>F483/8</f>
        <v>2.7774999999999999</v>
      </c>
      <c r="M483" s="17">
        <f t="shared" si="151"/>
        <v>0.17359374999999999</v>
      </c>
      <c r="N483" s="16">
        <f t="shared" si="145"/>
        <v>6.1233443270604423E-3</v>
      </c>
      <c r="O483" s="17">
        <f t="shared" ca="1" si="152"/>
        <v>0</v>
      </c>
      <c r="P483" s="18">
        <f t="shared" ca="1" si="146"/>
        <v>0</v>
      </c>
      <c r="Q483" s="18">
        <f t="shared" ca="1" si="153"/>
        <v>0</v>
      </c>
      <c r="R483" s="18">
        <f t="shared" ca="1" si="150"/>
        <v>0</v>
      </c>
      <c r="S483" s="18">
        <f t="shared" ca="1" si="147"/>
        <v>0</v>
      </c>
      <c r="T483" s="18">
        <f t="shared" ca="1" si="136"/>
        <v>0</v>
      </c>
      <c r="U483" s="7"/>
    </row>
    <row r="484" spans="2:21" x14ac:dyDescent="0.3">
      <c r="B484" s="9" t="s">
        <v>633</v>
      </c>
      <c r="C484" s="68" t="s">
        <v>48</v>
      </c>
      <c r="D484" s="35" t="s">
        <v>867</v>
      </c>
      <c r="E484" s="68" t="s">
        <v>261</v>
      </c>
      <c r="F484" s="16">
        <v>26.15</v>
      </c>
      <c r="G484" s="16"/>
      <c r="H484" s="16"/>
      <c r="I484" s="16"/>
      <c r="J484" s="16"/>
      <c r="K484" s="16"/>
      <c r="L484" s="17">
        <f>F484/10</f>
        <v>2.6149999999999998</v>
      </c>
      <c r="M484" s="17">
        <f t="shared" si="151"/>
        <v>0.16343749999999999</v>
      </c>
      <c r="N484" s="16">
        <f t="shared" si="145"/>
        <v>5.7650928587805782E-3</v>
      </c>
      <c r="O484" s="17">
        <f t="shared" ca="1" si="152"/>
        <v>0</v>
      </c>
      <c r="P484" s="18">
        <f t="shared" ca="1" si="146"/>
        <v>0</v>
      </c>
      <c r="Q484" s="18">
        <f t="shared" ca="1" si="153"/>
        <v>0</v>
      </c>
      <c r="R484" s="18">
        <f t="shared" ca="1" si="150"/>
        <v>0</v>
      </c>
      <c r="S484" s="18">
        <f t="shared" ca="1" si="147"/>
        <v>0</v>
      </c>
      <c r="T484" s="18">
        <f t="shared" ca="1" si="136"/>
        <v>0</v>
      </c>
      <c r="U484" s="7"/>
    </row>
    <row r="485" spans="2:21" x14ac:dyDescent="0.3">
      <c r="B485" s="68" t="s">
        <v>633</v>
      </c>
      <c r="C485" s="68" t="s">
        <v>48</v>
      </c>
      <c r="D485" s="35" t="s">
        <v>868</v>
      </c>
      <c r="E485" s="68" t="s">
        <v>1192</v>
      </c>
      <c r="F485" s="16">
        <v>26.79</v>
      </c>
      <c r="G485" s="16"/>
      <c r="H485" s="16"/>
      <c r="I485" s="16"/>
      <c r="J485" s="16">
        <f>F485/55</f>
        <v>0.48709090909090907</v>
      </c>
      <c r="K485" s="16"/>
      <c r="L485" s="17">
        <f>F485/40</f>
        <v>0.66974999999999996</v>
      </c>
      <c r="M485" s="17">
        <f t="shared" si="151"/>
        <v>4.1859374999999997E-2</v>
      </c>
      <c r="N485" s="16">
        <f t="shared" si="145"/>
        <v>1.476547205418085E-3</v>
      </c>
      <c r="O485" s="17">
        <f t="shared" ca="1" si="152"/>
        <v>0</v>
      </c>
      <c r="P485" s="18">
        <f t="shared" ca="1" si="146"/>
        <v>0</v>
      </c>
      <c r="Q485" s="18">
        <f t="shared" ca="1" si="153"/>
        <v>0</v>
      </c>
      <c r="R485" s="18">
        <f t="shared" ca="1" si="150"/>
        <v>0</v>
      </c>
      <c r="S485" s="18">
        <f t="shared" ca="1" si="147"/>
        <v>0</v>
      </c>
      <c r="T485" s="18">
        <f t="shared" ca="1" si="136"/>
        <v>0</v>
      </c>
      <c r="U485" s="7"/>
    </row>
    <row r="486" spans="2:21" x14ac:dyDescent="0.3">
      <c r="B486" s="68" t="s">
        <v>633</v>
      </c>
      <c r="C486" s="68" t="s">
        <v>48</v>
      </c>
      <c r="D486" s="35" t="s">
        <v>1067</v>
      </c>
      <c r="E486" s="68" t="s">
        <v>261</v>
      </c>
      <c r="F486" s="16">
        <v>14.07</v>
      </c>
      <c r="G486" s="16"/>
      <c r="H486" s="16"/>
      <c r="I486" s="16"/>
      <c r="J486" s="16">
        <f>L486/8</f>
        <v>0.175875</v>
      </c>
      <c r="K486" s="16"/>
      <c r="L486" s="17">
        <f>F486/10</f>
        <v>1.407</v>
      </c>
      <c r="M486" s="17">
        <f t="shared" si="151"/>
        <v>8.7937500000000002E-2</v>
      </c>
      <c r="N486" s="16">
        <f t="shared" si="145"/>
        <v>3.1019065591985752E-3</v>
      </c>
      <c r="O486" s="17">
        <f>Q486*16</f>
        <v>6.7535999999999996</v>
      </c>
      <c r="P486" s="18">
        <f t="shared" si="146"/>
        <v>1.6883999999999999</v>
      </c>
      <c r="Q486" s="18">
        <f>L486*0.3</f>
        <v>0.42209999999999998</v>
      </c>
      <c r="R486" s="18">
        <f t="shared" si="150"/>
        <v>5.2762499999999997E-2</v>
      </c>
      <c r="S486" s="18">
        <f t="shared" si="147"/>
        <v>2.6381249999999998E-2</v>
      </c>
      <c r="T486" s="18">
        <f t="shared" si="136"/>
        <v>8.7937499999999995E-3</v>
      </c>
      <c r="U486" s="7" t="s">
        <v>1068</v>
      </c>
    </row>
    <row r="487" spans="2:21" x14ac:dyDescent="0.3">
      <c r="B487" s="68" t="s">
        <v>633</v>
      </c>
      <c r="C487" s="68" t="s">
        <v>48</v>
      </c>
      <c r="D487" s="35" t="s">
        <v>869</v>
      </c>
      <c r="E487" s="68" t="s">
        <v>139</v>
      </c>
      <c r="F487" s="16">
        <v>24.85</v>
      </c>
      <c r="G487" s="16"/>
      <c r="H487" s="16"/>
      <c r="I487" s="16"/>
      <c r="J487" s="16">
        <f>L487/3.5</f>
        <v>0.28400000000000003</v>
      </c>
      <c r="K487" s="16"/>
      <c r="L487" s="17">
        <f>F487/25</f>
        <v>0.99400000000000011</v>
      </c>
      <c r="M487" s="17">
        <f t="shared" si="151"/>
        <v>6.2125000000000007E-2</v>
      </c>
      <c r="N487" s="16">
        <f t="shared" si="145"/>
        <v>2.1913966736626751E-3</v>
      </c>
      <c r="O487" s="17">
        <f>Q487*16</f>
        <v>7.9520000000000008</v>
      </c>
      <c r="P487" s="18">
        <f t="shared" si="146"/>
        <v>1.9880000000000002</v>
      </c>
      <c r="Q487" s="18">
        <f>L487/2</f>
        <v>0.49700000000000005</v>
      </c>
      <c r="R487" s="18">
        <f t="shared" si="150"/>
        <v>6.2125000000000007E-2</v>
      </c>
      <c r="S487" s="18">
        <f t="shared" si="147"/>
        <v>3.1062500000000003E-2</v>
      </c>
      <c r="T487" s="18">
        <f t="shared" si="136"/>
        <v>1.0354166666666668E-2</v>
      </c>
      <c r="U487" s="7" t="s">
        <v>870</v>
      </c>
    </row>
    <row r="488" spans="2:21" x14ac:dyDescent="0.3">
      <c r="B488" s="68" t="s">
        <v>633</v>
      </c>
      <c r="C488" s="68" t="s">
        <v>48</v>
      </c>
      <c r="D488" s="35" t="s">
        <v>871</v>
      </c>
      <c r="E488" s="68" t="s">
        <v>872</v>
      </c>
      <c r="F488" s="16">
        <v>22.13</v>
      </c>
      <c r="G488" s="16"/>
      <c r="H488" s="16"/>
      <c r="I488" s="16"/>
      <c r="J488" s="16">
        <f>F488/12/25</f>
        <v>7.3766666666666661E-2</v>
      </c>
      <c r="K488" s="16"/>
      <c r="L488" s="17">
        <f>M488*16</f>
        <v>2.4588888888888887</v>
      </c>
      <c r="M488" s="17">
        <f>F488/12/12</f>
        <v>0.15368055555555554</v>
      </c>
      <c r="N488" s="16">
        <f t="shared" si="145"/>
        <v>5.4209264909629989E-3</v>
      </c>
      <c r="O488" s="17">
        <f>Q488*16</f>
        <v>14.753333333333332</v>
      </c>
      <c r="P488" s="18">
        <f t="shared" si="146"/>
        <v>3.688333333333333</v>
      </c>
      <c r="Q488" s="18">
        <f>F488/12/2</f>
        <v>0.92208333333333325</v>
      </c>
      <c r="R488" s="18">
        <f t="shared" si="150"/>
        <v>0.11526041666666666</v>
      </c>
      <c r="S488" s="18">
        <f t="shared" si="147"/>
        <v>5.7630208333333328E-2</v>
      </c>
      <c r="T488" s="18">
        <f t="shared" si="136"/>
        <v>1.9210069444444443E-2</v>
      </c>
      <c r="U488" s="7" t="s">
        <v>873</v>
      </c>
    </row>
    <row r="489" spans="2:21" x14ac:dyDescent="0.3">
      <c r="B489" s="68" t="s">
        <v>633</v>
      </c>
      <c r="C489" s="68" t="s">
        <v>48</v>
      </c>
      <c r="D489" s="35" t="s">
        <v>874</v>
      </c>
      <c r="E489" s="68" t="s">
        <v>875</v>
      </c>
      <c r="F489" s="16">
        <v>21.51</v>
      </c>
      <c r="G489" s="16"/>
      <c r="H489" s="16"/>
      <c r="I489" s="16"/>
      <c r="J489" s="16"/>
      <c r="K489" s="16"/>
      <c r="L489" s="17">
        <f>F489/25</f>
        <v>0.86040000000000005</v>
      </c>
      <c r="M489" s="17">
        <f t="shared" ref="M489:M520" si="154">L489/16</f>
        <v>5.3775000000000003E-2</v>
      </c>
      <c r="N489" s="16">
        <f t="shared" si="145"/>
        <v>1.8968588511261222E-3</v>
      </c>
      <c r="O489" s="17">
        <f>Q489*16</f>
        <v>6.8832000000000004</v>
      </c>
      <c r="P489" s="18">
        <f t="shared" si="146"/>
        <v>1.7208000000000001</v>
      </c>
      <c r="Q489" s="18">
        <f>L489/2</f>
        <v>0.43020000000000003</v>
      </c>
      <c r="R489" s="18">
        <f t="shared" si="150"/>
        <v>5.3775000000000003E-2</v>
      </c>
      <c r="S489" s="18">
        <f t="shared" si="147"/>
        <v>2.6887500000000002E-2</v>
      </c>
      <c r="T489" s="18">
        <f t="shared" si="136"/>
        <v>8.9625E-3</v>
      </c>
      <c r="U489" s="7" t="s">
        <v>870</v>
      </c>
    </row>
    <row r="490" spans="2:21" x14ac:dyDescent="0.3">
      <c r="B490" s="68" t="s">
        <v>633</v>
      </c>
      <c r="C490" s="68" t="s">
        <v>48</v>
      </c>
      <c r="D490" s="35" t="s">
        <v>876</v>
      </c>
      <c r="E490" s="68" t="s">
        <v>877</v>
      </c>
      <c r="F490" s="16">
        <v>18.21</v>
      </c>
      <c r="G490" s="16"/>
      <c r="H490" s="16"/>
      <c r="I490" s="16"/>
      <c r="J490" s="16"/>
      <c r="K490" s="16"/>
      <c r="L490" s="17">
        <f>F490/5</f>
        <v>3.6420000000000003</v>
      </c>
      <c r="M490" s="17">
        <f t="shared" si="154"/>
        <v>0.22762500000000002</v>
      </c>
      <c r="N490" s="16">
        <f t="shared" si="145"/>
        <v>8.0292421383093195E-3</v>
      </c>
      <c r="O490" s="17">
        <f ca="1">P490*4</f>
        <v>0</v>
      </c>
      <c r="P490" s="18">
        <f t="shared" ca="1" si="146"/>
        <v>0</v>
      </c>
      <c r="Q490" s="18">
        <f ca="1">P490/4</f>
        <v>0</v>
      </c>
      <c r="R490" s="18">
        <f t="shared" ca="1" si="150"/>
        <v>0</v>
      </c>
      <c r="S490" s="18">
        <f t="shared" ca="1" si="147"/>
        <v>0</v>
      </c>
      <c r="T490" s="18">
        <f t="shared" ca="1" si="136"/>
        <v>0</v>
      </c>
      <c r="U490" s="7"/>
    </row>
    <row r="491" spans="2:21" x14ac:dyDescent="0.3">
      <c r="B491" s="68" t="s">
        <v>633</v>
      </c>
      <c r="C491" s="68" t="s">
        <v>48</v>
      </c>
      <c r="D491" s="35" t="s">
        <v>878</v>
      </c>
      <c r="E491" s="68" t="s">
        <v>74</v>
      </c>
      <c r="F491" s="16">
        <v>18.7</v>
      </c>
      <c r="G491" s="16"/>
      <c r="H491" s="16"/>
      <c r="I491" s="16"/>
      <c r="J491" s="16"/>
      <c r="K491" s="16"/>
      <c r="L491" s="17">
        <f>F491/20</f>
        <v>0.93499999999999994</v>
      </c>
      <c r="M491" s="17">
        <f t="shared" si="154"/>
        <v>5.8437499999999996E-2</v>
      </c>
      <c r="N491" s="16">
        <f t="shared" si="145"/>
        <v>2.0613238328718317E-3</v>
      </c>
      <c r="O491" s="17">
        <f ca="1">P491*4</f>
        <v>0</v>
      </c>
      <c r="P491" s="18">
        <f t="shared" ca="1" si="146"/>
        <v>0</v>
      </c>
      <c r="Q491" s="18">
        <f ca="1">P491/4</f>
        <v>0</v>
      </c>
      <c r="R491" s="18">
        <f t="shared" ca="1" si="150"/>
        <v>0</v>
      </c>
      <c r="S491" s="18">
        <f t="shared" ca="1" si="147"/>
        <v>0</v>
      </c>
      <c r="T491" s="18">
        <f t="shared" ca="1" si="136"/>
        <v>0</v>
      </c>
      <c r="U491" s="7"/>
    </row>
    <row r="492" spans="2:21" x14ac:dyDescent="0.3">
      <c r="B492" s="68" t="s">
        <v>879</v>
      </c>
      <c r="C492" s="68" t="s">
        <v>1158</v>
      </c>
      <c r="D492" s="35" t="s">
        <v>880</v>
      </c>
      <c r="E492" s="68" t="s">
        <v>38</v>
      </c>
      <c r="F492" s="16">
        <v>1</v>
      </c>
      <c r="G492" s="16"/>
      <c r="H492" s="16"/>
      <c r="I492" s="16"/>
      <c r="J492" s="16">
        <f>L492*0.75</f>
        <v>0.75</v>
      </c>
      <c r="K492" s="16"/>
      <c r="L492" s="17">
        <f>F492</f>
        <v>1</v>
      </c>
      <c r="M492" s="17">
        <f t="shared" si="154"/>
        <v>6.25E-2</v>
      </c>
      <c r="N492" s="16">
        <f t="shared" si="145"/>
        <v>2.2046244201837776E-3</v>
      </c>
      <c r="O492" s="17">
        <f>Q492*16</f>
        <v>4</v>
      </c>
      <c r="P492" s="18">
        <f t="shared" ref="P492:P523" si="155">O492/4</f>
        <v>1</v>
      </c>
      <c r="Q492" s="18">
        <f>L492/4</f>
        <v>0.25</v>
      </c>
      <c r="R492" s="18">
        <f t="shared" si="150"/>
        <v>3.125E-2</v>
      </c>
      <c r="S492" s="18">
        <f t="shared" si="147"/>
        <v>1.5625E-2</v>
      </c>
      <c r="T492" s="18">
        <f t="shared" ref="T492:T555" si="156">S492/3</f>
        <v>5.208333333333333E-3</v>
      </c>
      <c r="U492" s="7" t="s">
        <v>881</v>
      </c>
    </row>
    <row r="493" spans="2:21" x14ac:dyDescent="0.3">
      <c r="B493" s="68" t="s">
        <v>879</v>
      </c>
      <c r="C493" s="68" t="s">
        <v>1158</v>
      </c>
      <c r="D493" s="35" t="s">
        <v>882</v>
      </c>
      <c r="E493" s="68" t="s">
        <v>883</v>
      </c>
      <c r="F493" s="16">
        <v>30</v>
      </c>
      <c r="G493" s="16"/>
      <c r="H493" s="16"/>
      <c r="I493" s="16"/>
      <c r="J493" s="16"/>
      <c r="K493" s="16"/>
      <c r="L493" s="17">
        <f>F493/10</f>
        <v>3</v>
      </c>
      <c r="M493" s="17">
        <f t="shared" si="154"/>
        <v>0.1875</v>
      </c>
      <c r="N493" s="16">
        <f t="shared" si="145"/>
        <v>6.6138732605513324E-3</v>
      </c>
      <c r="O493" s="17">
        <f t="shared" ref="O493:O503" ca="1" si="157">P493*4</f>
        <v>0</v>
      </c>
      <c r="P493" s="18">
        <f t="shared" ca="1" si="155"/>
        <v>0</v>
      </c>
      <c r="Q493" s="18">
        <f t="shared" ref="Q493:Q503" ca="1" si="158">P493/4</f>
        <v>0</v>
      </c>
      <c r="R493" s="18">
        <f t="shared" ca="1" si="150"/>
        <v>0</v>
      </c>
      <c r="S493" s="18">
        <f t="shared" ca="1" si="147"/>
        <v>0</v>
      </c>
      <c r="T493" s="18">
        <f t="shared" ca="1" si="156"/>
        <v>0</v>
      </c>
      <c r="U493" s="7"/>
    </row>
    <row r="494" spans="2:21" x14ac:dyDescent="0.3">
      <c r="B494" s="68" t="s">
        <v>884</v>
      </c>
      <c r="C494" s="68" t="s">
        <v>51</v>
      </c>
      <c r="D494" s="37" t="s">
        <v>885</v>
      </c>
      <c r="E494" s="68" t="s">
        <v>886</v>
      </c>
      <c r="F494" s="16">
        <v>270.49</v>
      </c>
      <c r="G494" s="16"/>
      <c r="H494" s="16"/>
      <c r="I494" s="16"/>
      <c r="J494" s="16"/>
      <c r="K494" s="16"/>
      <c r="L494" s="17">
        <f>F494/26.5</f>
        <v>10.207169811320755</v>
      </c>
      <c r="M494" s="17">
        <f t="shared" si="154"/>
        <v>0.63794811320754718</v>
      </c>
      <c r="N494" s="16">
        <f t="shared" si="145"/>
        <v>2.2502975827000379E-2</v>
      </c>
      <c r="O494" s="17">
        <f t="shared" ca="1" si="157"/>
        <v>0</v>
      </c>
      <c r="P494" s="18">
        <f t="shared" ca="1" si="155"/>
        <v>0</v>
      </c>
      <c r="Q494" s="18">
        <f t="shared" ca="1" si="158"/>
        <v>0</v>
      </c>
      <c r="R494" s="18">
        <f t="shared" ca="1" si="150"/>
        <v>0</v>
      </c>
      <c r="S494" s="18">
        <f t="shared" ca="1" si="147"/>
        <v>0</v>
      </c>
      <c r="T494" s="18">
        <f t="shared" ca="1" si="156"/>
        <v>0</v>
      </c>
      <c r="U494" s="7"/>
    </row>
    <row r="495" spans="2:21" x14ac:dyDescent="0.3">
      <c r="B495" s="68" t="s">
        <v>884</v>
      </c>
      <c r="C495" s="68" t="s">
        <v>51</v>
      </c>
      <c r="D495" s="37" t="s">
        <v>887</v>
      </c>
      <c r="E495" s="68" t="s">
        <v>170</v>
      </c>
      <c r="F495" s="16">
        <v>51.39</v>
      </c>
      <c r="G495" s="16"/>
      <c r="H495" s="16"/>
      <c r="I495" s="16"/>
      <c r="J495" s="16"/>
      <c r="K495" s="16"/>
      <c r="L495" s="17">
        <f>F495/11</f>
        <v>4.6718181818181819</v>
      </c>
      <c r="M495" s="17">
        <f t="shared" si="154"/>
        <v>0.29198863636363637</v>
      </c>
      <c r="N495" s="16">
        <f t="shared" si="145"/>
        <v>1.0299604450294939E-2</v>
      </c>
      <c r="O495" s="17">
        <f t="shared" ca="1" si="157"/>
        <v>0</v>
      </c>
      <c r="P495" s="18">
        <f t="shared" ca="1" si="155"/>
        <v>0</v>
      </c>
      <c r="Q495" s="18">
        <f t="shared" ca="1" si="158"/>
        <v>0</v>
      </c>
      <c r="R495" s="18">
        <f t="shared" ca="1" si="150"/>
        <v>0</v>
      </c>
      <c r="S495" s="18">
        <f t="shared" ca="1" si="147"/>
        <v>0</v>
      </c>
      <c r="T495" s="18">
        <f t="shared" ca="1" si="156"/>
        <v>0</v>
      </c>
      <c r="U495" s="7"/>
    </row>
    <row r="496" spans="2:21" x14ac:dyDescent="0.3">
      <c r="B496" s="68" t="s">
        <v>884</v>
      </c>
      <c r="C496" s="68" t="s">
        <v>51</v>
      </c>
      <c r="D496" s="37" t="s">
        <v>888</v>
      </c>
      <c r="E496" s="68" t="s">
        <v>889</v>
      </c>
      <c r="F496" s="16">
        <v>110.84</v>
      </c>
      <c r="G496" s="16"/>
      <c r="H496" s="16"/>
      <c r="I496" s="16"/>
      <c r="J496" s="16"/>
      <c r="K496" s="16"/>
      <c r="L496" s="17">
        <f>F496/15.4</f>
        <v>7.197402597402597</v>
      </c>
      <c r="M496" s="17">
        <f t="shared" si="154"/>
        <v>0.44983766233766231</v>
      </c>
      <c r="N496" s="16">
        <f t="shared" si="145"/>
        <v>1.5867569528127914E-2</v>
      </c>
      <c r="O496" s="17">
        <f t="shared" ca="1" si="157"/>
        <v>0</v>
      </c>
      <c r="P496" s="18">
        <f t="shared" ca="1" si="155"/>
        <v>0</v>
      </c>
      <c r="Q496" s="18">
        <f t="shared" ca="1" si="158"/>
        <v>0</v>
      </c>
      <c r="R496" s="18">
        <f t="shared" ca="1" si="150"/>
        <v>0</v>
      </c>
      <c r="S496" s="18">
        <f t="shared" ca="1" si="147"/>
        <v>0</v>
      </c>
      <c r="T496" s="18">
        <f t="shared" ca="1" si="156"/>
        <v>0</v>
      </c>
      <c r="U496" s="7"/>
    </row>
    <row r="497" spans="2:21" x14ac:dyDescent="0.3">
      <c r="B497" s="68" t="s">
        <v>884</v>
      </c>
      <c r="C497" s="68" t="s">
        <v>51</v>
      </c>
      <c r="D497" s="37" t="s">
        <v>890</v>
      </c>
      <c r="E497" s="68" t="s">
        <v>170</v>
      </c>
      <c r="F497" s="16">
        <v>89.1</v>
      </c>
      <c r="G497" s="16"/>
      <c r="H497" s="16"/>
      <c r="I497" s="16"/>
      <c r="J497" s="16"/>
      <c r="K497" s="16"/>
      <c r="L497" s="17">
        <f t="shared" ref="L497:L503" si="159">F497/11</f>
        <v>8.1</v>
      </c>
      <c r="M497" s="17">
        <f t="shared" si="154"/>
        <v>0.50624999999999998</v>
      </c>
      <c r="N497" s="16">
        <f t="shared" si="145"/>
        <v>1.7857457803488599E-2</v>
      </c>
      <c r="O497" s="17">
        <f t="shared" ca="1" si="157"/>
        <v>0</v>
      </c>
      <c r="P497" s="18">
        <f t="shared" ca="1" si="155"/>
        <v>0</v>
      </c>
      <c r="Q497" s="18">
        <f t="shared" ca="1" si="158"/>
        <v>0</v>
      </c>
      <c r="R497" s="18">
        <f t="shared" ca="1" si="150"/>
        <v>0</v>
      </c>
      <c r="S497" s="18">
        <f t="shared" ca="1" si="147"/>
        <v>0</v>
      </c>
      <c r="T497" s="18">
        <f t="shared" ca="1" si="156"/>
        <v>0</v>
      </c>
      <c r="U497" s="7"/>
    </row>
    <row r="498" spans="2:21" x14ac:dyDescent="0.3">
      <c r="B498" s="68" t="s">
        <v>884</v>
      </c>
      <c r="C498" s="68" t="s">
        <v>51</v>
      </c>
      <c r="D498" s="37" t="s">
        <v>891</v>
      </c>
      <c r="E498" s="68" t="s">
        <v>170</v>
      </c>
      <c r="F498" s="16">
        <v>39.42</v>
      </c>
      <c r="G498" s="16"/>
      <c r="H498" s="16"/>
      <c r="I498" s="16"/>
      <c r="J498" s="16"/>
      <c r="K498" s="16"/>
      <c r="L498" s="17">
        <f t="shared" si="159"/>
        <v>3.583636363636364</v>
      </c>
      <c r="M498" s="17">
        <f t="shared" si="154"/>
        <v>0.22397727272727275</v>
      </c>
      <c r="N498" s="16">
        <f t="shared" si="145"/>
        <v>7.9005722403313206E-3</v>
      </c>
      <c r="O498" s="17">
        <f t="shared" ca="1" si="157"/>
        <v>0</v>
      </c>
      <c r="P498" s="18">
        <f t="shared" ca="1" si="155"/>
        <v>0</v>
      </c>
      <c r="Q498" s="18">
        <f t="shared" ca="1" si="158"/>
        <v>0</v>
      </c>
      <c r="R498" s="18">
        <f t="shared" ca="1" si="150"/>
        <v>0</v>
      </c>
      <c r="S498" s="18">
        <f t="shared" ca="1" si="147"/>
        <v>0</v>
      </c>
      <c r="T498" s="18">
        <f t="shared" ca="1" si="156"/>
        <v>0</v>
      </c>
      <c r="U498" s="7"/>
    </row>
    <row r="499" spans="2:21" x14ac:dyDescent="0.3">
      <c r="B499" s="68" t="s">
        <v>884</v>
      </c>
      <c r="C499" s="68" t="s">
        <v>51</v>
      </c>
      <c r="D499" s="37" t="s">
        <v>892</v>
      </c>
      <c r="E499" s="68" t="s">
        <v>170</v>
      </c>
      <c r="F499" s="16">
        <v>96.92</v>
      </c>
      <c r="G499" s="16"/>
      <c r="H499" s="16"/>
      <c r="I499" s="16"/>
      <c r="J499" s="16"/>
      <c r="K499" s="16"/>
      <c r="L499" s="17">
        <f t="shared" si="159"/>
        <v>8.8109090909090906</v>
      </c>
      <c r="M499" s="17">
        <f t="shared" si="154"/>
        <v>0.55068181818181816</v>
      </c>
      <c r="N499" s="16">
        <f t="shared" si="145"/>
        <v>1.9424745345837428E-2</v>
      </c>
      <c r="O499" s="17">
        <f t="shared" ca="1" si="157"/>
        <v>0</v>
      </c>
      <c r="P499" s="18">
        <f t="shared" ca="1" si="155"/>
        <v>0</v>
      </c>
      <c r="Q499" s="18">
        <f t="shared" ca="1" si="158"/>
        <v>0</v>
      </c>
      <c r="R499" s="18">
        <f t="shared" ca="1" si="150"/>
        <v>0</v>
      </c>
      <c r="S499" s="18">
        <f t="shared" ca="1" si="147"/>
        <v>0</v>
      </c>
      <c r="T499" s="18">
        <f t="shared" ca="1" si="156"/>
        <v>0</v>
      </c>
      <c r="U499" s="7"/>
    </row>
    <row r="500" spans="2:21" x14ac:dyDescent="0.3">
      <c r="B500" s="68" t="s">
        <v>884</v>
      </c>
      <c r="C500" s="68" t="s">
        <v>51</v>
      </c>
      <c r="D500" s="37" t="s">
        <v>893</v>
      </c>
      <c r="E500" s="68" t="s">
        <v>170</v>
      </c>
      <c r="F500" s="16">
        <v>51.71</v>
      </c>
      <c r="G500" s="16"/>
      <c r="H500" s="16"/>
      <c r="I500" s="16"/>
      <c r="J500" s="16"/>
      <c r="K500" s="16"/>
      <c r="L500" s="17">
        <f t="shared" si="159"/>
        <v>4.7009090909090911</v>
      </c>
      <c r="M500" s="17">
        <f t="shared" si="154"/>
        <v>0.2938068181818182</v>
      </c>
      <c r="N500" s="16">
        <f t="shared" si="145"/>
        <v>1.0363738978882105E-2</v>
      </c>
      <c r="O500" s="17">
        <f t="shared" ca="1" si="157"/>
        <v>0</v>
      </c>
      <c r="P500" s="18">
        <f t="shared" ca="1" si="155"/>
        <v>0</v>
      </c>
      <c r="Q500" s="18">
        <f t="shared" ca="1" si="158"/>
        <v>0</v>
      </c>
      <c r="R500" s="18">
        <f t="shared" ca="1" si="150"/>
        <v>0</v>
      </c>
      <c r="S500" s="18">
        <f t="shared" ca="1" si="147"/>
        <v>0</v>
      </c>
      <c r="T500" s="18">
        <f t="shared" ca="1" si="156"/>
        <v>0</v>
      </c>
      <c r="U500" s="7"/>
    </row>
    <row r="501" spans="2:21" x14ac:dyDescent="0.3">
      <c r="B501" s="68" t="s">
        <v>884</v>
      </c>
      <c r="C501" s="68" t="s">
        <v>51</v>
      </c>
      <c r="D501" s="37" t="s">
        <v>894</v>
      </c>
      <c r="E501" s="68" t="s">
        <v>170</v>
      </c>
      <c r="F501" s="16">
        <v>104.59</v>
      </c>
      <c r="G501" s="16"/>
      <c r="H501" s="16"/>
      <c r="I501" s="16"/>
      <c r="J501" s="16"/>
      <c r="K501" s="16"/>
      <c r="L501" s="17">
        <f t="shared" si="159"/>
        <v>9.5081818181818178</v>
      </c>
      <c r="M501" s="17">
        <f t="shared" si="154"/>
        <v>0.59426136363636362</v>
      </c>
      <c r="N501" s="16">
        <f t="shared" si="145"/>
        <v>2.0961969827911025E-2</v>
      </c>
      <c r="O501" s="17">
        <f t="shared" ca="1" si="157"/>
        <v>0</v>
      </c>
      <c r="P501" s="18">
        <f t="shared" ca="1" si="155"/>
        <v>0</v>
      </c>
      <c r="Q501" s="18">
        <f t="shared" ca="1" si="158"/>
        <v>0</v>
      </c>
      <c r="R501" s="18">
        <f t="shared" ref="R501:R532" ca="1" si="160">P501/32</f>
        <v>0</v>
      </c>
      <c r="S501" s="18">
        <f t="shared" ca="1" si="147"/>
        <v>0</v>
      </c>
      <c r="T501" s="18">
        <f t="shared" ca="1" si="156"/>
        <v>0</v>
      </c>
      <c r="U501" s="7"/>
    </row>
    <row r="502" spans="2:21" x14ac:dyDescent="0.3">
      <c r="B502" s="68" t="s">
        <v>884</v>
      </c>
      <c r="C502" s="68" t="s">
        <v>51</v>
      </c>
      <c r="D502" s="37" t="s">
        <v>895</v>
      </c>
      <c r="E502" s="68" t="s">
        <v>170</v>
      </c>
      <c r="F502" s="16">
        <v>52.8</v>
      </c>
      <c r="G502" s="16"/>
      <c r="H502" s="16"/>
      <c r="I502" s="16"/>
      <c r="J502" s="16"/>
      <c r="K502" s="16"/>
      <c r="L502" s="17">
        <f t="shared" si="159"/>
        <v>4.8</v>
      </c>
      <c r="M502" s="17">
        <f t="shared" si="154"/>
        <v>0.3</v>
      </c>
      <c r="N502" s="16">
        <f t="shared" si="145"/>
        <v>1.0582197216882132E-2</v>
      </c>
      <c r="O502" s="17">
        <f t="shared" ca="1" si="157"/>
        <v>0</v>
      </c>
      <c r="P502" s="18">
        <f t="shared" ca="1" si="155"/>
        <v>0</v>
      </c>
      <c r="Q502" s="18">
        <f t="shared" ca="1" si="158"/>
        <v>0</v>
      </c>
      <c r="R502" s="18">
        <f t="shared" ca="1" si="160"/>
        <v>0</v>
      </c>
      <c r="S502" s="18">
        <f t="shared" ca="1" si="147"/>
        <v>0</v>
      </c>
      <c r="T502" s="18">
        <f t="shared" ca="1" si="156"/>
        <v>0</v>
      </c>
      <c r="U502" s="7"/>
    </row>
    <row r="503" spans="2:21" x14ac:dyDescent="0.3">
      <c r="B503" s="68" t="s">
        <v>884</v>
      </c>
      <c r="C503" s="68" t="s">
        <v>51</v>
      </c>
      <c r="D503" s="37" t="s">
        <v>896</v>
      </c>
      <c r="E503" s="68" t="s">
        <v>170</v>
      </c>
      <c r="F503" s="16">
        <v>37.74</v>
      </c>
      <c r="G503" s="16"/>
      <c r="H503" s="16"/>
      <c r="I503" s="16"/>
      <c r="J503" s="16"/>
      <c r="K503" s="16"/>
      <c r="L503" s="17">
        <f t="shared" si="159"/>
        <v>3.4309090909090911</v>
      </c>
      <c r="M503" s="17">
        <f t="shared" si="154"/>
        <v>0.2144318181818182</v>
      </c>
      <c r="N503" s="16">
        <f t="shared" si="145"/>
        <v>7.5638659652487068E-3</v>
      </c>
      <c r="O503" s="17">
        <f t="shared" ca="1" si="157"/>
        <v>0</v>
      </c>
      <c r="P503" s="18">
        <f t="shared" ca="1" si="155"/>
        <v>0</v>
      </c>
      <c r="Q503" s="18">
        <f t="shared" ca="1" si="158"/>
        <v>0</v>
      </c>
      <c r="R503" s="18">
        <f t="shared" ca="1" si="160"/>
        <v>0</v>
      </c>
      <c r="S503" s="18">
        <f t="shared" ca="1" si="147"/>
        <v>0</v>
      </c>
      <c r="T503" s="18">
        <f t="shared" ca="1" si="156"/>
        <v>0</v>
      </c>
      <c r="U503" s="7"/>
    </row>
    <row r="504" spans="2:21" x14ac:dyDescent="0.3">
      <c r="B504" s="68" t="s">
        <v>884</v>
      </c>
      <c r="C504" s="68" t="s">
        <v>51</v>
      </c>
      <c r="D504" s="37" t="s">
        <v>897</v>
      </c>
      <c r="E504" s="68" t="s">
        <v>898</v>
      </c>
      <c r="F504" s="16">
        <v>42.3</v>
      </c>
      <c r="G504" s="16"/>
      <c r="H504" s="16"/>
      <c r="I504" s="16"/>
      <c r="J504" s="16"/>
      <c r="K504" s="16"/>
      <c r="L504" s="17">
        <f>F504/4.4</f>
        <v>9.6136363636363615</v>
      </c>
      <c r="M504" s="17">
        <f t="shared" si="154"/>
        <v>0.6008522727272726</v>
      </c>
      <c r="N504" s="16">
        <f t="shared" si="145"/>
        <v>2.1194457494039493E-2</v>
      </c>
      <c r="O504" s="17">
        <f>Q504*16</f>
        <v>43.261363636363626</v>
      </c>
      <c r="P504" s="18">
        <f t="shared" si="155"/>
        <v>10.815340909090907</v>
      </c>
      <c r="Q504" s="18">
        <f>M504*4.5</f>
        <v>2.7038352272727266</v>
      </c>
      <c r="R504" s="18">
        <f t="shared" si="160"/>
        <v>0.33797940340909083</v>
      </c>
      <c r="S504" s="18">
        <f t="shared" si="147"/>
        <v>0.16898970170454541</v>
      </c>
      <c r="T504" s="18">
        <f t="shared" si="156"/>
        <v>5.6329900568181802E-2</v>
      </c>
      <c r="U504" s="7" t="s">
        <v>899</v>
      </c>
    </row>
    <row r="505" spans="2:21" x14ac:dyDescent="0.3">
      <c r="B505" s="68" t="s">
        <v>884</v>
      </c>
      <c r="C505" s="68" t="s">
        <v>51</v>
      </c>
      <c r="D505" s="37" t="s">
        <v>900</v>
      </c>
      <c r="E505" s="68" t="s">
        <v>901</v>
      </c>
      <c r="F505" s="16">
        <v>80.790000000000006</v>
      </c>
      <c r="G505" s="16"/>
      <c r="H505" s="16"/>
      <c r="I505" s="16"/>
      <c r="J505" s="16"/>
      <c r="K505" s="16"/>
      <c r="L505" s="17">
        <f>F505/3.9</f>
        <v>20.715384615384618</v>
      </c>
      <c r="M505" s="17">
        <f t="shared" si="154"/>
        <v>1.2947115384615386</v>
      </c>
      <c r="N505" s="16">
        <f t="shared" si="145"/>
        <v>4.566964279657626E-2</v>
      </c>
      <c r="O505" s="17">
        <f t="shared" ref="O505:O529" ca="1" si="161">P505*4</f>
        <v>0</v>
      </c>
      <c r="P505" s="18">
        <f t="shared" ca="1" si="155"/>
        <v>0</v>
      </c>
      <c r="Q505" s="18">
        <f t="shared" ref="Q505:Q544" ca="1" si="162">P505/4</f>
        <v>0</v>
      </c>
      <c r="R505" s="18">
        <f t="shared" ca="1" si="160"/>
        <v>0</v>
      </c>
      <c r="S505" s="18">
        <f t="shared" ca="1" si="147"/>
        <v>0</v>
      </c>
      <c r="T505" s="18">
        <f t="shared" ca="1" si="156"/>
        <v>0</v>
      </c>
      <c r="U505" s="7"/>
    </row>
    <row r="506" spans="2:21" x14ac:dyDescent="0.3">
      <c r="B506" s="68" t="s">
        <v>884</v>
      </c>
      <c r="C506" s="68" t="s">
        <v>51</v>
      </c>
      <c r="D506" s="37" t="s">
        <v>902</v>
      </c>
      <c r="E506" s="68" t="s">
        <v>903</v>
      </c>
      <c r="F506" s="16">
        <v>104.66</v>
      </c>
      <c r="G506" s="16"/>
      <c r="H506" s="16"/>
      <c r="I506" s="16"/>
      <c r="J506" s="16">
        <f>F506/96</f>
        <v>1.0902083333333332</v>
      </c>
      <c r="K506" s="16"/>
      <c r="L506" s="17">
        <f ca="1">M506*16</f>
        <v>0</v>
      </c>
      <c r="M506" s="17">
        <f t="shared" ca="1" si="154"/>
        <v>0</v>
      </c>
      <c r="N506" s="16">
        <f t="shared" ca="1" si="145"/>
        <v>0</v>
      </c>
      <c r="O506" s="17">
        <f t="shared" ca="1" si="161"/>
        <v>0</v>
      </c>
      <c r="P506" s="18">
        <f t="shared" ca="1" si="155"/>
        <v>0</v>
      </c>
      <c r="Q506" s="18">
        <f t="shared" ca="1" si="162"/>
        <v>0</v>
      </c>
      <c r="R506" s="18">
        <f t="shared" ca="1" si="160"/>
        <v>0</v>
      </c>
      <c r="S506" s="18">
        <f t="shared" ca="1" si="147"/>
        <v>0</v>
      </c>
      <c r="T506" s="18">
        <f t="shared" ca="1" si="156"/>
        <v>0</v>
      </c>
      <c r="U506" s="7"/>
    </row>
    <row r="507" spans="2:21" x14ac:dyDescent="0.3">
      <c r="B507" s="68" t="s">
        <v>884</v>
      </c>
      <c r="C507" s="68" t="s">
        <v>51</v>
      </c>
      <c r="D507" s="37" t="s">
        <v>904</v>
      </c>
      <c r="E507" s="68" t="s">
        <v>905</v>
      </c>
      <c r="F507" s="16">
        <v>346.13</v>
      </c>
      <c r="G507" s="16"/>
      <c r="H507" s="16"/>
      <c r="I507" s="16"/>
      <c r="J507" s="16"/>
      <c r="K507" s="16"/>
      <c r="L507" s="17">
        <f>F507/22</f>
        <v>15.733181818181817</v>
      </c>
      <c r="M507" s="17">
        <f t="shared" si="154"/>
        <v>0.98332386363636359</v>
      </c>
      <c r="N507" s="16">
        <f t="shared" si="145"/>
        <v>3.4685756843555043E-2</v>
      </c>
      <c r="O507" s="17">
        <f t="shared" ca="1" si="161"/>
        <v>0</v>
      </c>
      <c r="P507" s="18">
        <f t="shared" ca="1" si="155"/>
        <v>0</v>
      </c>
      <c r="Q507" s="18">
        <f t="shared" ca="1" si="162"/>
        <v>0</v>
      </c>
      <c r="R507" s="18">
        <f t="shared" ca="1" si="160"/>
        <v>0</v>
      </c>
      <c r="S507" s="18">
        <f t="shared" ca="1" si="147"/>
        <v>0</v>
      </c>
      <c r="T507" s="18">
        <f t="shared" ca="1" si="156"/>
        <v>0</v>
      </c>
      <c r="U507" s="7"/>
    </row>
    <row r="508" spans="2:21" x14ac:dyDescent="0.3">
      <c r="B508" s="68" t="s">
        <v>884</v>
      </c>
      <c r="C508" s="68" t="s">
        <v>51</v>
      </c>
      <c r="D508" s="37" t="s">
        <v>906</v>
      </c>
      <c r="E508" s="68" t="s">
        <v>170</v>
      </c>
      <c r="F508" s="16">
        <v>250.39</v>
      </c>
      <c r="G508" s="16"/>
      <c r="H508" s="16"/>
      <c r="I508" s="16"/>
      <c r="J508" s="16"/>
      <c r="K508" s="16"/>
      <c r="L508" s="17">
        <f>F508/11</f>
        <v>22.762727272727272</v>
      </c>
      <c r="M508" s="17">
        <f t="shared" si="154"/>
        <v>1.4226704545454545</v>
      </c>
      <c r="N508" s="16">
        <f t="shared" si="145"/>
        <v>5.0183264415437821E-2</v>
      </c>
      <c r="O508" s="17">
        <f t="shared" ca="1" si="161"/>
        <v>0</v>
      </c>
      <c r="P508" s="18">
        <f t="shared" ca="1" si="155"/>
        <v>0</v>
      </c>
      <c r="Q508" s="18">
        <f t="shared" ca="1" si="162"/>
        <v>0</v>
      </c>
      <c r="R508" s="18">
        <f t="shared" ca="1" si="160"/>
        <v>0</v>
      </c>
      <c r="S508" s="18">
        <f t="shared" ca="1" si="147"/>
        <v>0</v>
      </c>
      <c r="T508" s="18">
        <f t="shared" ca="1" si="156"/>
        <v>0</v>
      </c>
      <c r="U508" s="7"/>
    </row>
    <row r="509" spans="2:21" x14ac:dyDescent="0.3">
      <c r="B509" s="68" t="s">
        <v>884</v>
      </c>
      <c r="C509" s="68" t="s">
        <v>51</v>
      </c>
      <c r="D509" s="37" t="s">
        <v>907</v>
      </c>
      <c r="E509" s="68" t="s">
        <v>170</v>
      </c>
      <c r="F509" s="16">
        <v>162.1</v>
      </c>
      <c r="G509" s="16"/>
      <c r="H509" s="16"/>
      <c r="I509" s="16"/>
      <c r="J509" s="16"/>
      <c r="K509" s="16"/>
      <c r="L509" s="17">
        <f>F509/11</f>
        <v>14.736363636363636</v>
      </c>
      <c r="M509" s="17">
        <f t="shared" si="154"/>
        <v>0.92102272727272727</v>
      </c>
      <c r="N509" s="16">
        <f t="shared" si="145"/>
        <v>3.2488147137435489E-2</v>
      </c>
      <c r="O509" s="17">
        <f t="shared" ca="1" si="161"/>
        <v>0</v>
      </c>
      <c r="P509" s="18">
        <f t="shared" ca="1" si="155"/>
        <v>0</v>
      </c>
      <c r="Q509" s="18">
        <f t="shared" ca="1" si="162"/>
        <v>0</v>
      </c>
      <c r="R509" s="18">
        <f t="shared" ca="1" si="160"/>
        <v>0</v>
      </c>
      <c r="S509" s="18">
        <f t="shared" ca="1" si="147"/>
        <v>0</v>
      </c>
      <c r="T509" s="18">
        <f t="shared" ca="1" si="156"/>
        <v>0</v>
      </c>
      <c r="U509" s="7"/>
    </row>
    <row r="510" spans="2:21" x14ac:dyDescent="0.3">
      <c r="B510" s="68" t="s">
        <v>884</v>
      </c>
      <c r="C510" s="68" t="s">
        <v>51</v>
      </c>
      <c r="D510" s="37" t="s">
        <v>908</v>
      </c>
      <c r="E510" s="68" t="s">
        <v>909</v>
      </c>
      <c r="F510" s="16">
        <v>32.72</v>
      </c>
      <c r="G510" s="16"/>
      <c r="H510" s="16"/>
      <c r="I510" s="16"/>
      <c r="J510" s="16"/>
      <c r="K510" s="16"/>
      <c r="L510" s="17">
        <f>F510/13.2</f>
        <v>2.478787878787879</v>
      </c>
      <c r="M510" s="17">
        <f t="shared" si="154"/>
        <v>0.15492424242424244</v>
      </c>
      <c r="N510" s="16">
        <f t="shared" si="145"/>
        <v>5.4647962900313037E-3</v>
      </c>
      <c r="O510" s="17">
        <f t="shared" ca="1" si="161"/>
        <v>0</v>
      </c>
      <c r="P510" s="18">
        <f t="shared" ca="1" si="155"/>
        <v>0</v>
      </c>
      <c r="Q510" s="18">
        <f t="shared" ca="1" si="162"/>
        <v>0</v>
      </c>
      <c r="R510" s="18">
        <f t="shared" ca="1" si="160"/>
        <v>0</v>
      </c>
      <c r="S510" s="18">
        <f t="shared" ca="1" si="147"/>
        <v>0</v>
      </c>
      <c r="T510" s="18">
        <f t="shared" ca="1" si="156"/>
        <v>0</v>
      </c>
      <c r="U510" s="7"/>
    </row>
    <row r="511" spans="2:21" x14ac:dyDescent="0.3">
      <c r="B511" s="68" t="s">
        <v>884</v>
      </c>
      <c r="C511" s="68" t="s">
        <v>51</v>
      </c>
      <c r="D511" s="37" t="s">
        <v>910</v>
      </c>
      <c r="E511" s="68" t="s">
        <v>909</v>
      </c>
      <c r="F511" s="16">
        <v>35.24</v>
      </c>
      <c r="G511" s="16"/>
      <c r="H511" s="16"/>
      <c r="I511" s="16"/>
      <c r="J511" s="16"/>
      <c r="K511" s="16"/>
      <c r="L511" s="17">
        <f>F511/13.2</f>
        <v>2.6696969696969699</v>
      </c>
      <c r="M511" s="17">
        <f t="shared" si="154"/>
        <v>0.16685606060606062</v>
      </c>
      <c r="N511" s="16">
        <f t="shared" si="145"/>
        <v>5.8856791338845705E-3</v>
      </c>
      <c r="O511" s="17">
        <f t="shared" ca="1" si="161"/>
        <v>0</v>
      </c>
      <c r="P511" s="18">
        <f t="shared" ca="1" si="155"/>
        <v>0</v>
      </c>
      <c r="Q511" s="18">
        <f t="shared" ca="1" si="162"/>
        <v>0</v>
      </c>
      <c r="R511" s="18">
        <f t="shared" ca="1" si="160"/>
        <v>0</v>
      </c>
      <c r="S511" s="18">
        <f t="shared" ca="1" si="147"/>
        <v>0</v>
      </c>
      <c r="T511" s="18">
        <f t="shared" ca="1" si="156"/>
        <v>0</v>
      </c>
      <c r="U511" s="7"/>
    </row>
    <row r="512" spans="2:21" x14ac:dyDescent="0.3">
      <c r="B512" s="68" t="s">
        <v>884</v>
      </c>
      <c r="C512" s="68" t="s">
        <v>51</v>
      </c>
      <c r="D512" s="37" t="s">
        <v>911</v>
      </c>
      <c r="E512" s="68" t="s">
        <v>912</v>
      </c>
      <c r="F512" s="16">
        <v>43.56</v>
      </c>
      <c r="G512" s="16"/>
      <c r="H512" s="16"/>
      <c r="I512" s="16"/>
      <c r="J512" s="16"/>
      <c r="K512" s="16"/>
      <c r="L512" s="17">
        <f>F512/2.2</f>
        <v>19.8</v>
      </c>
      <c r="M512" s="17">
        <f t="shared" si="154"/>
        <v>1.2375</v>
      </c>
      <c r="N512" s="16">
        <f t="shared" si="145"/>
        <v>4.3651563519638795E-2</v>
      </c>
      <c r="O512" s="17">
        <f t="shared" ca="1" si="161"/>
        <v>0</v>
      </c>
      <c r="P512" s="18">
        <f t="shared" ca="1" si="155"/>
        <v>0</v>
      </c>
      <c r="Q512" s="18">
        <f t="shared" ca="1" si="162"/>
        <v>0</v>
      </c>
      <c r="R512" s="18">
        <f t="shared" ca="1" si="160"/>
        <v>0</v>
      </c>
      <c r="S512" s="18">
        <f t="shared" ca="1" si="147"/>
        <v>0</v>
      </c>
      <c r="T512" s="18">
        <f t="shared" ca="1" si="156"/>
        <v>0</v>
      </c>
      <c r="U512" s="7"/>
    </row>
    <row r="513" spans="2:21" x14ac:dyDescent="0.3">
      <c r="B513" s="68" t="s">
        <v>884</v>
      </c>
      <c r="C513" s="68" t="s">
        <v>51</v>
      </c>
      <c r="D513" s="37" t="s">
        <v>913</v>
      </c>
      <c r="E513" s="68" t="s">
        <v>912</v>
      </c>
      <c r="F513" s="16">
        <v>128.68</v>
      </c>
      <c r="G513" s="16"/>
      <c r="H513" s="16"/>
      <c r="I513" s="16"/>
      <c r="J513" s="16"/>
      <c r="K513" s="16"/>
      <c r="L513" s="17">
        <f>F513/2.2</f>
        <v>58.490909090909092</v>
      </c>
      <c r="M513" s="17">
        <f t="shared" si="154"/>
        <v>3.6556818181818183</v>
      </c>
      <c r="N513" s="16">
        <f t="shared" si="145"/>
        <v>0.12895048654056751</v>
      </c>
      <c r="O513" s="17">
        <f t="shared" ca="1" si="161"/>
        <v>0</v>
      </c>
      <c r="P513" s="18">
        <f t="shared" ca="1" si="155"/>
        <v>0</v>
      </c>
      <c r="Q513" s="18">
        <f t="shared" ca="1" si="162"/>
        <v>0</v>
      </c>
      <c r="R513" s="18">
        <f t="shared" ca="1" si="160"/>
        <v>0</v>
      </c>
      <c r="S513" s="18">
        <f t="shared" ca="1" si="147"/>
        <v>0</v>
      </c>
      <c r="T513" s="18">
        <f t="shared" ca="1" si="156"/>
        <v>0</v>
      </c>
      <c r="U513" s="7"/>
    </row>
    <row r="514" spans="2:21" x14ac:dyDescent="0.3">
      <c r="B514" s="68" t="s">
        <v>884</v>
      </c>
      <c r="C514" s="68" t="s">
        <v>51</v>
      </c>
      <c r="D514" s="37" t="s">
        <v>914</v>
      </c>
      <c r="E514" s="68" t="s">
        <v>898</v>
      </c>
      <c r="F514" s="16">
        <v>46.56</v>
      </c>
      <c r="G514" s="16"/>
      <c r="H514" s="16"/>
      <c r="I514" s="16"/>
      <c r="J514" s="16"/>
      <c r="K514" s="16"/>
      <c r="L514" s="17">
        <f>F514/4.4</f>
        <v>10.581818181818182</v>
      </c>
      <c r="M514" s="17">
        <f t="shared" si="154"/>
        <v>0.66136363636363638</v>
      </c>
      <c r="N514" s="16">
        <f t="shared" ref="N514:N577" si="163">L514/453.592</f>
        <v>2.3328934773581066E-2</v>
      </c>
      <c r="O514" s="17">
        <f t="shared" ca="1" si="161"/>
        <v>0</v>
      </c>
      <c r="P514" s="18">
        <f t="shared" ca="1" si="155"/>
        <v>0</v>
      </c>
      <c r="Q514" s="18">
        <f t="shared" ca="1" si="162"/>
        <v>0</v>
      </c>
      <c r="R514" s="18">
        <f t="shared" ca="1" si="160"/>
        <v>0</v>
      </c>
      <c r="S514" s="18">
        <f t="shared" ca="1" si="147"/>
        <v>0</v>
      </c>
      <c r="T514" s="18">
        <f t="shared" ca="1" si="156"/>
        <v>0</v>
      </c>
      <c r="U514" s="7"/>
    </row>
    <row r="515" spans="2:21" x14ac:dyDescent="0.3">
      <c r="B515" s="68" t="s">
        <v>884</v>
      </c>
      <c r="C515" s="68" t="s">
        <v>51</v>
      </c>
      <c r="D515" s="37" t="s">
        <v>915</v>
      </c>
      <c r="E515" s="68" t="s">
        <v>898</v>
      </c>
      <c r="F515" s="16">
        <v>48.45</v>
      </c>
      <c r="G515" s="16"/>
      <c r="H515" s="16"/>
      <c r="I515" s="16"/>
      <c r="J515" s="16"/>
      <c r="K515" s="16"/>
      <c r="L515" s="17">
        <f>F515/4.4</f>
        <v>11.011363636363637</v>
      </c>
      <c r="M515" s="17">
        <f t="shared" si="154"/>
        <v>0.68821022727272729</v>
      </c>
      <c r="N515" s="16">
        <f t="shared" si="163"/>
        <v>2.4275921172250914E-2</v>
      </c>
      <c r="O515" s="17">
        <f t="shared" ca="1" si="161"/>
        <v>0</v>
      </c>
      <c r="P515" s="18">
        <f t="shared" ca="1" si="155"/>
        <v>0</v>
      </c>
      <c r="Q515" s="18">
        <f t="shared" ca="1" si="162"/>
        <v>0</v>
      </c>
      <c r="R515" s="18">
        <f t="shared" ca="1" si="160"/>
        <v>0</v>
      </c>
      <c r="S515" s="18">
        <f t="shared" ca="1" si="147"/>
        <v>0</v>
      </c>
      <c r="T515" s="18">
        <f t="shared" ca="1" si="156"/>
        <v>0</v>
      </c>
      <c r="U515" s="7"/>
    </row>
    <row r="516" spans="2:21" x14ac:dyDescent="0.3">
      <c r="B516" s="68" t="s">
        <v>884</v>
      </c>
      <c r="C516" s="68" t="s">
        <v>51</v>
      </c>
      <c r="D516" s="37" t="s">
        <v>916</v>
      </c>
      <c r="E516" s="68" t="s">
        <v>917</v>
      </c>
      <c r="F516" s="16">
        <v>87.49</v>
      </c>
      <c r="G516" s="16"/>
      <c r="H516" s="16"/>
      <c r="I516" s="16"/>
      <c r="J516" s="16">
        <f>F516/192</f>
        <v>0.45567708333333329</v>
      </c>
      <c r="K516" s="16"/>
      <c r="L516" s="17">
        <f t="shared" ref="L516:L544" ca="1" si="164">M516*16</f>
        <v>0</v>
      </c>
      <c r="M516" s="17">
        <f t="shared" ca="1" si="154"/>
        <v>0</v>
      </c>
      <c r="N516" s="16">
        <f t="shared" ca="1" si="163"/>
        <v>0</v>
      </c>
      <c r="O516" s="17">
        <f t="shared" ca="1" si="161"/>
        <v>0</v>
      </c>
      <c r="P516" s="18">
        <f t="shared" ca="1" si="155"/>
        <v>0</v>
      </c>
      <c r="Q516" s="18">
        <f t="shared" ca="1" si="162"/>
        <v>0</v>
      </c>
      <c r="R516" s="18">
        <f t="shared" ca="1" si="160"/>
        <v>0</v>
      </c>
      <c r="S516" s="18">
        <f t="shared" ca="1" si="147"/>
        <v>0</v>
      </c>
      <c r="T516" s="18">
        <f t="shared" ca="1" si="156"/>
        <v>0</v>
      </c>
      <c r="U516" s="7"/>
    </row>
    <row r="517" spans="2:21" x14ac:dyDescent="0.3">
      <c r="B517" s="68" t="s">
        <v>884</v>
      </c>
      <c r="C517" s="68" t="s">
        <v>51</v>
      </c>
      <c r="D517" s="37" t="s">
        <v>918</v>
      </c>
      <c r="E517" s="68" t="s">
        <v>919</v>
      </c>
      <c r="F517" s="16">
        <v>70</v>
      </c>
      <c r="G517" s="16"/>
      <c r="H517" s="16"/>
      <c r="I517" s="16"/>
      <c r="J517" s="16">
        <f>F517/80</f>
        <v>0.875</v>
      </c>
      <c r="K517" s="16"/>
      <c r="L517" s="17">
        <f t="shared" ca="1" si="164"/>
        <v>0</v>
      </c>
      <c r="M517" s="17">
        <f t="shared" ca="1" si="154"/>
        <v>0</v>
      </c>
      <c r="N517" s="16">
        <f t="shared" ca="1" si="163"/>
        <v>0</v>
      </c>
      <c r="O517" s="17">
        <f t="shared" ca="1" si="161"/>
        <v>0</v>
      </c>
      <c r="P517" s="18">
        <f t="shared" ca="1" si="155"/>
        <v>0</v>
      </c>
      <c r="Q517" s="18">
        <f t="shared" ca="1" si="162"/>
        <v>0</v>
      </c>
      <c r="R517" s="18">
        <f t="shared" ca="1" si="160"/>
        <v>0</v>
      </c>
      <c r="S517" s="18">
        <f t="shared" ca="1" si="147"/>
        <v>0</v>
      </c>
      <c r="T517" s="18">
        <f t="shared" ca="1" si="156"/>
        <v>0</v>
      </c>
      <c r="U517" s="7"/>
    </row>
    <row r="518" spans="2:21" x14ac:dyDescent="0.3">
      <c r="B518" s="68" t="s">
        <v>884</v>
      </c>
      <c r="C518" s="68" t="s">
        <v>51</v>
      </c>
      <c r="D518" s="37" t="s">
        <v>920</v>
      </c>
      <c r="E518" s="68" t="s">
        <v>921</v>
      </c>
      <c r="F518" s="16">
        <v>83.85</v>
      </c>
      <c r="G518" s="16"/>
      <c r="H518" s="16"/>
      <c r="I518" s="16"/>
      <c r="J518" s="16">
        <f>F518/184</f>
        <v>0.4557065217391304</v>
      </c>
      <c r="K518" s="16"/>
      <c r="L518" s="17">
        <f t="shared" ca="1" si="164"/>
        <v>0</v>
      </c>
      <c r="M518" s="17">
        <f t="shared" ca="1" si="154"/>
        <v>0</v>
      </c>
      <c r="N518" s="16">
        <f t="shared" ca="1" si="163"/>
        <v>0</v>
      </c>
      <c r="O518" s="17">
        <f t="shared" ca="1" si="161"/>
        <v>0</v>
      </c>
      <c r="P518" s="18">
        <f t="shared" ca="1" si="155"/>
        <v>0</v>
      </c>
      <c r="Q518" s="18">
        <f t="shared" ca="1" si="162"/>
        <v>0</v>
      </c>
      <c r="R518" s="18">
        <f t="shared" ca="1" si="160"/>
        <v>0</v>
      </c>
      <c r="S518" s="18">
        <f t="shared" ca="1" si="147"/>
        <v>0</v>
      </c>
      <c r="T518" s="18">
        <f t="shared" ca="1" si="156"/>
        <v>0</v>
      </c>
      <c r="U518" s="7"/>
    </row>
    <row r="519" spans="2:21" x14ac:dyDescent="0.3">
      <c r="B519" s="68" t="s">
        <v>884</v>
      </c>
      <c r="C519" s="68" t="s">
        <v>51</v>
      </c>
      <c r="D519" s="37" t="s">
        <v>922</v>
      </c>
      <c r="E519" s="68" t="s">
        <v>921</v>
      </c>
      <c r="F519" s="16">
        <v>75.489999999999995</v>
      </c>
      <c r="G519" s="16"/>
      <c r="H519" s="16"/>
      <c r="I519" s="16"/>
      <c r="J519" s="16">
        <f>F519/184</f>
        <v>0.41027173913043474</v>
      </c>
      <c r="K519" s="16"/>
      <c r="L519" s="17">
        <f t="shared" ca="1" si="164"/>
        <v>0</v>
      </c>
      <c r="M519" s="17">
        <f t="shared" ca="1" si="154"/>
        <v>0</v>
      </c>
      <c r="N519" s="16">
        <f t="shared" ca="1" si="163"/>
        <v>0</v>
      </c>
      <c r="O519" s="17">
        <f t="shared" ca="1" si="161"/>
        <v>0</v>
      </c>
      <c r="P519" s="18">
        <f t="shared" ca="1" si="155"/>
        <v>0</v>
      </c>
      <c r="Q519" s="18">
        <f t="shared" ca="1" si="162"/>
        <v>0</v>
      </c>
      <c r="R519" s="18">
        <f t="shared" ca="1" si="160"/>
        <v>0</v>
      </c>
      <c r="S519" s="18">
        <f t="shared" ca="1" si="147"/>
        <v>0</v>
      </c>
      <c r="T519" s="18">
        <f t="shared" ca="1" si="156"/>
        <v>0</v>
      </c>
      <c r="U519" s="7"/>
    </row>
    <row r="520" spans="2:21" x14ac:dyDescent="0.3">
      <c r="B520" s="68" t="s">
        <v>884</v>
      </c>
      <c r="C520" s="68" t="s">
        <v>51</v>
      </c>
      <c r="D520" s="37" t="s">
        <v>923</v>
      </c>
      <c r="E520" s="68" t="s">
        <v>924</v>
      </c>
      <c r="F520" s="16">
        <v>82.84</v>
      </c>
      <c r="G520" s="16"/>
      <c r="H520" s="16"/>
      <c r="I520" s="16"/>
      <c r="J520" s="16">
        <f>F520/162</f>
        <v>0.51135802469135805</v>
      </c>
      <c r="K520" s="16"/>
      <c r="L520" s="17">
        <f t="shared" ca="1" si="164"/>
        <v>0</v>
      </c>
      <c r="M520" s="17">
        <f t="shared" ca="1" si="154"/>
        <v>0</v>
      </c>
      <c r="N520" s="16">
        <f t="shared" ca="1" si="163"/>
        <v>0</v>
      </c>
      <c r="O520" s="17">
        <f t="shared" ca="1" si="161"/>
        <v>0</v>
      </c>
      <c r="P520" s="18">
        <f t="shared" ca="1" si="155"/>
        <v>0</v>
      </c>
      <c r="Q520" s="18">
        <f t="shared" ca="1" si="162"/>
        <v>0</v>
      </c>
      <c r="R520" s="18">
        <f t="shared" ca="1" si="160"/>
        <v>0</v>
      </c>
      <c r="S520" s="18">
        <f t="shared" ca="1" si="147"/>
        <v>0</v>
      </c>
      <c r="T520" s="18">
        <f t="shared" ca="1" si="156"/>
        <v>0</v>
      </c>
      <c r="U520" s="7"/>
    </row>
    <row r="521" spans="2:21" x14ac:dyDescent="0.3">
      <c r="B521" s="68" t="s">
        <v>884</v>
      </c>
      <c r="C521" s="68" t="s">
        <v>51</v>
      </c>
      <c r="D521" s="37" t="s">
        <v>925</v>
      </c>
      <c r="E521" s="68" t="s">
        <v>924</v>
      </c>
      <c r="F521" s="16">
        <v>82.84</v>
      </c>
      <c r="G521" s="16"/>
      <c r="H521" s="16"/>
      <c r="I521" s="16"/>
      <c r="J521" s="16">
        <f>F521/162</f>
        <v>0.51135802469135805</v>
      </c>
      <c r="K521" s="16"/>
      <c r="L521" s="17">
        <f t="shared" ca="1" si="164"/>
        <v>0</v>
      </c>
      <c r="M521" s="17">
        <f t="shared" ref="M521:M552" ca="1" si="165">L521/16</f>
        <v>0</v>
      </c>
      <c r="N521" s="16">
        <f t="shared" ca="1" si="163"/>
        <v>0</v>
      </c>
      <c r="O521" s="17">
        <f t="shared" ca="1" si="161"/>
        <v>0</v>
      </c>
      <c r="P521" s="18">
        <f t="shared" ca="1" si="155"/>
        <v>0</v>
      </c>
      <c r="Q521" s="18">
        <f t="shared" ca="1" si="162"/>
        <v>0</v>
      </c>
      <c r="R521" s="18">
        <f t="shared" ca="1" si="160"/>
        <v>0</v>
      </c>
      <c r="S521" s="18">
        <f t="shared" ca="1" si="147"/>
        <v>0</v>
      </c>
      <c r="T521" s="18">
        <f t="shared" ca="1" si="156"/>
        <v>0</v>
      </c>
      <c r="U521" s="7"/>
    </row>
    <row r="522" spans="2:21" x14ac:dyDescent="0.3">
      <c r="B522" s="68" t="s">
        <v>884</v>
      </c>
      <c r="C522" s="68" t="s">
        <v>51</v>
      </c>
      <c r="D522" s="37" t="s">
        <v>926</v>
      </c>
      <c r="E522" s="68" t="s">
        <v>924</v>
      </c>
      <c r="F522" s="16">
        <v>79.430000000000007</v>
      </c>
      <c r="G522" s="16"/>
      <c r="H522" s="16"/>
      <c r="I522" s="16"/>
      <c r="J522" s="16">
        <f>F522/162</f>
        <v>0.49030864197530866</v>
      </c>
      <c r="K522" s="16"/>
      <c r="L522" s="17">
        <f t="shared" ca="1" si="164"/>
        <v>0</v>
      </c>
      <c r="M522" s="17">
        <f t="shared" ca="1" si="165"/>
        <v>0</v>
      </c>
      <c r="N522" s="16">
        <f t="shared" ca="1" si="163"/>
        <v>0</v>
      </c>
      <c r="O522" s="17">
        <f t="shared" ca="1" si="161"/>
        <v>0</v>
      </c>
      <c r="P522" s="18">
        <f t="shared" ca="1" si="155"/>
        <v>0</v>
      </c>
      <c r="Q522" s="18">
        <f t="shared" ca="1" si="162"/>
        <v>0</v>
      </c>
      <c r="R522" s="18">
        <f t="shared" ca="1" si="160"/>
        <v>0</v>
      </c>
      <c r="S522" s="18">
        <f t="shared" ca="1" si="147"/>
        <v>0</v>
      </c>
      <c r="T522" s="18">
        <f t="shared" ca="1" si="156"/>
        <v>0</v>
      </c>
      <c r="U522" s="7"/>
    </row>
    <row r="523" spans="2:21" x14ac:dyDescent="0.3">
      <c r="B523" s="68" t="s">
        <v>884</v>
      </c>
      <c r="C523" s="68" t="s">
        <v>51</v>
      </c>
      <c r="D523" s="37" t="s">
        <v>927</v>
      </c>
      <c r="E523" s="68" t="s">
        <v>928</v>
      </c>
      <c r="F523" s="16">
        <v>104.91</v>
      </c>
      <c r="G523" s="16"/>
      <c r="H523" s="16"/>
      <c r="I523" s="16"/>
      <c r="J523" s="16">
        <f>F523/210</f>
        <v>0.49957142857142856</v>
      </c>
      <c r="K523" s="16"/>
      <c r="L523" s="17">
        <f t="shared" ca="1" si="164"/>
        <v>0</v>
      </c>
      <c r="M523" s="17">
        <f t="shared" ca="1" si="165"/>
        <v>0</v>
      </c>
      <c r="N523" s="16">
        <f t="shared" ca="1" si="163"/>
        <v>0</v>
      </c>
      <c r="O523" s="17">
        <f t="shared" ca="1" si="161"/>
        <v>0</v>
      </c>
      <c r="P523" s="18">
        <f t="shared" ca="1" si="155"/>
        <v>0</v>
      </c>
      <c r="Q523" s="18">
        <f t="shared" ca="1" si="162"/>
        <v>0</v>
      </c>
      <c r="R523" s="18">
        <f t="shared" ca="1" si="160"/>
        <v>0</v>
      </c>
      <c r="S523" s="18">
        <f t="shared" ca="1" si="147"/>
        <v>0</v>
      </c>
      <c r="T523" s="18">
        <f t="shared" ca="1" si="156"/>
        <v>0</v>
      </c>
      <c r="U523" s="7"/>
    </row>
    <row r="524" spans="2:21" x14ac:dyDescent="0.3">
      <c r="B524" s="68" t="s">
        <v>884</v>
      </c>
      <c r="C524" s="68" t="s">
        <v>51</v>
      </c>
      <c r="D524" s="37" t="s">
        <v>929</v>
      </c>
      <c r="E524" s="68" t="s">
        <v>930</v>
      </c>
      <c r="F524" s="16">
        <v>82.13</v>
      </c>
      <c r="G524" s="16"/>
      <c r="H524" s="16"/>
      <c r="I524" s="16"/>
      <c r="J524" s="16">
        <f>F524/120</f>
        <v>0.68441666666666667</v>
      </c>
      <c r="K524" s="16"/>
      <c r="L524" s="17">
        <f t="shared" ca="1" si="164"/>
        <v>0</v>
      </c>
      <c r="M524" s="17">
        <f t="shared" ca="1" si="165"/>
        <v>0</v>
      </c>
      <c r="N524" s="16">
        <f t="shared" ca="1" si="163"/>
        <v>0</v>
      </c>
      <c r="O524" s="17">
        <f t="shared" ca="1" si="161"/>
        <v>0</v>
      </c>
      <c r="P524" s="18">
        <f t="shared" ref="P524:P555" ca="1" si="166">O524/4</f>
        <v>0</v>
      </c>
      <c r="Q524" s="18">
        <f t="shared" ca="1" si="162"/>
        <v>0</v>
      </c>
      <c r="R524" s="18">
        <f t="shared" ca="1" si="160"/>
        <v>0</v>
      </c>
      <c r="S524" s="18">
        <f t="shared" ref="S524:S587" ca="1" si="167">R524/2</f>
        <v>0</v>
      </c>
      <c r="T524" s="18">
        <f t="shared" ca="1" si="156"/>
        <v>0</v>
      </c>
      <c r="U524" s="7"/>
    </row>
    <row r="525" spans="2:21" x14ac:dyDescent="0.3">
      <c r="B525" s="68" t="s">
        <v>884</v>
      </c>
      <c r="C525" s="68" t="s">
        <v>51</v>
      </c>
      <c r="D525" s="37" t="s">
        <v>931</v>
      </c>
      <c r="E525" s="68" t="s">
        <v>932</v>
      </c>
      <c r="F525" s="16">
        <v>84.5</v>
      </c>
      <c r="G525" s="16"/>
      <c r="H525" s="16"/>
      <c r="I525" s="16"/>
      <c r="J525" s="16">
        <f>F525/84</f>
        <v>1.0059523809523809</v>
      </c>
      <c r="K525" s="16"/>
      <c r="L525" s="17">
        <f t="shared" ca="1" si="164"/>
        <v>0</v>
      </c>
      <c r="M525" s="17">
        <f t="shared" ca="1" si="165"/>
        <v>0</v>
      </c>
      <c r="N525" s="16">
        <f t="shared" ca="1" si="163"/>
        <v>0</v>
      </c>
      <c r="O525" s="17">
        <f t="shared" ca="1" si="161"/>
        <v>0</v>
      </c>
      <c r="P525" s="18">
        <f t="shared" ca="1" si="166"/>
        <v>0</v>
      </c>
      <c r="Q525" s="18">
        <f t="shared" ca="1" si="162"/>
        <v>0</v>
      </c>
      <c r="R525" s="18">
        <f t="shared" ca="1" si="160"/>
        <v>0</v>
      </c>
      <c r="S525" s="18">
        <f t="shared" ca="1" si="167"/>
        <v>0</v>
      </c>
      <c r="T525" s="18">
        <f t="shared" ca="1" si="156"/>
        <v>0</v>
      </c>
      <c r="U525" s="7"/>
    </row>
    <row r="526" spans="2:21" x14ac:dyDescent="0.3">
      <c r="B526" s="68" t="s">
        <v>884</v>
      </c>
      <c r="C526" s="68" t="s">
        <v>51</v>
      </c>
      <c r="D526" s="37" t="s">
        <v>933</v>
      </c>
      <c r="E526" s="68" t="s">
        <v>932</v>
      </c>
      <c r="F526" s="16">
        <v>86.19</v>
      </c>
      <c r="G526" s="16"/>
      <c r="H526" s="16"/>
      <c r="I526" s="16"/>
      <c r="J526" s="16">
        <f>F526/84</f>
        <v>1.0260714285714285</v>
      </c>
      <c r="K526" s="16"/>
      <c r="L526" s="17">
        <f t="shared" ca="1" si="164"/>
        <v>0</v>
      </c>
      <c r="M526" s="17">
        <f t="shared" ca="1" si="165"/>
        <v>0</v>
      </c>
      <c r="N526" s="16">
        <f t="shared" ca="1" si="163"/>
        <v>0</v>
      </c>
      <c r="O526" s="17">
        <f t="shared" ca="1" si="161"/>
        <v>0</v>
      </c>
      <c r="P526" s="18">
        <f t="shared" ca="1" si="166"/>
        <v>0</v>
      </c>
      <c r="Q526" s="18">
        <f t="shared" ca="1" si="162"/>
        <v>0</v>
      </c>
      <c r="R526" s="18">
        <f t="shared" ca="1" si="160"/>
        <v>0</v>
      </c>
      <c r="S526" s="18">
        <f t="shared" ca="1" si="167"/>
        <v>0</v>
      </c>
      <c r="T526" s="18">
        <f t="shared" ca="1" si="156"/>
        <v>0</v>
      </c>
      <c r="U526" s="7"/>
    </row>
    <row r="527" spans="2:21" x14ac:dyDescent="0.3">
      <c r="B527" s="68" t="s">
        <v>884</v>
      </c>
      <c r="C527" s="68" t="s">
        <v>51</v>
      </c>
      <c r="D527" s="37" t="s">
        <v>934</v>
      </c>
      <c r="E527" s="68" t="s">
        <v>932</v>
      </c>
      <c r="F527" s="16">
        <v>84</v>
      </c>
      <c r="G527" s="16"/>
      <c r="H527" s="16"/>
      <c r="I527" s="16"/>
      <c r="J527" s="16">
        <f>F527/84</f>
        <v>1</v>
      </c>
      <c r="K527" s="16"/>
      <c r="L527" s="17">
        <f t="shared" ca="1" si="164"/>
        <v>0</v>
      </c>
      <c r="M527" s="17">
        <f t="shared" ca="1" si="165"/>
        <v>0</v>
      </c>
      <c r="N527" s="16">
        <f t="shared" ca="1" si="163"/>
        <v>0</v>
      </c>
      <c r="O527" s="17">
        <f t="shared" ca="1" si="161"/>
        <v>0</v>
      </c>
      <c r="P527" s="18">
        <f t="shared" ca="1" si="166"/>
        <v>0</v>
      </c>
      <c r="Q527" s="18">
        <f t="shared" ca="1" si="162"/>
        <v>0</v>
      </c>
      <c r="R527" s="18">
        <f t="shared" ca="1" si="160"/>
        <v>0</v>
      </c>
      <c r="S527" s="18">
        <f t="shared" ca="1" si="167"/>
        <v>0</v>
      </c>
      <c r="T527" s="18">
        <f t="shared" ca="1" si="156"/>
        <v>0</v>
      </c>
      <c r="U527" s="7"/>
    </row>
    <row r="528" spans="2:21" x14ac:dyDescent="0.3">
      <c r="B528" s="68" t="s">
        <v>884</v>
      </c>
      <c r="C528" s="68" t="s">
        <v>51</v>
      </c>
      <c r="D528" s="37" t="s">
        <v>935</v>
      </c>
      <c r="E528" s="68" t="s">
        <v>936</v>
      </c>
      <c r="F528" s="16">
        <v>66.58</v>
      </c>
      <c r="G528" s="16"/>
      <c r="H528" s="16"/>
      <c r="I528" s="16"/>
      <c r="J528" s="16">
        <f>F528/40</f>
        <v>1.6644999999999999</v>
      </c>
      <c r="K528" s="16"/>
      <c r="L528" s="17">
        <f t="shared" ca="1" si="164"/>
        <v>0</v>
      </c>
      <c r="M528" s="17">
        <f t="shared" ca="1" si="165"/>
        <v>0</v>
      </c>
      <c r="N528" s="16">
        <f t="shared" ca="1" si="163"/>
        <v>0</v>
      </c>
      <c r="O528" s="17">
        <f t="shared" ca="1" si="161"/>
        <v>0</v>
      </c>
      <c r="P528" s="18">
        <f t="shared" ca="1" si="166"/>
        <v>0</v>
      </c>
      <c r="Q528" s="18">
        <f t="shared" ca="1" si="162"/>
        <v>0</v>
      </c>
      <c r="R528" s="18">
        <f t="shared" ca="1" si="160"/>
        <v>0</v>
      </c>
      <c r="S528" s="18">
        <f t="shared" ca="1" si="167"/>
        <v>0</v>
      </c>
      <c r="T528" s="18">
        <f t="shared" ca="1" si="156"/>
        <v>0</v>
      </c>
      <c r="U528" s="7"/>
    </row>
    <row r="529" spans="2:21" x14ac:dyDescent="0.3">
      <c r="B529" s="68" t="s">
        <v>884</v>
      </c>
      <c r="C529" s="68" t="s">
        <v>51</v>
      </c>
      <c r="D529" s="37" t="s">
        <v>937</v>
      </c>
      <c r="E529" s="68" t="s">
        <v>938</v>
      </c>
      <c r="F529" s="16">
        <v>162.38999999999999</v>
      </c>
      <c r="G529" s="16"/>
      <c r="H529" s="16"/>
      <c r="I529" s="16"/>
      <c r="J529" s="16">
        <f>F529/432</f>
        <v>0.37590277777777775</v>
      </c>
      <c r="K529" s="16"/>
      <c r="L529" s="17">
        <f t="shared" ca="1" si="164"/>
        <v>0</v>
      </c>
      <c r="M529" s="17">
        <f t="shared" ca="1" si="165"/>
        <v>0</v>
      </c>
      <c r="N529" s="16">
        <f t="shared" ca="1" si="163"/>
        <v>0</v>
      </c>
      <c r="O529" s="17">
        <f t="shared" ca="1" si="161"/>
        <v>0</v>
      </c>
      <c r="P529" s="18">
        <f t="shared" ca="1" si="166"/>
        <v>0</v>
      </c>
      <c r="Q529" s="18">
        <f t="shared" ca="1" si="162"/>
        <v>0</v>
      </c>
      <c r="R529" s="18">
        <f t="shared" ca="1" si="160"/>
        <v>0</v>
      </c>
      <c r="S529" s="18">
        <f t="shared" ca="1" si="167"/>
        <v>0</v>
      </c>
      <c r="T529" s="18">
        <f t="shared" ca="1" si="156"/>
        <v>0</v>
      </c>
      <c r="U529" s="7"/>
    </row>
    <row r="530" spans="2:21" x14ac:dyDescent="0.3">
      <c r="B530" s="68" t="s">
        <v>36</v>
      </c>
      <c r="C530" s="68" t="s">
        <v>51</v>
      </c>
      <c r="D530" s="37" t="s">
        <v>939</v>
      </c>
      <c r="E530" s="68" t="s">
        <v>940</v>
      </c>
      <c r="F530" s="16">
        <v>51.48</v>
      </c>
      <c r="G530" s="16"/>
      <c r="H530" s="16"/>
      <c r="I530" s="16"/>
      <c r="J530" s="16"/>
      <c r="K530" s="16"/>
      <c r="L530" s="17">
        <f t="shared" ca="1" si="164"/>
        <v>0</v>
      </c>
      <c r="M530" s="17">
        <f t="shared" ca="1" si="165"/>
        <v>0</v>
      </c>
      <c r="N530" s="16">
        <f t="shared" ca="1" si="163"/>
        <v>0</v>
      </c>
      <c r="O530" s="17">
        <f>F530</f>
        <v>51.48</v>
      </c>
      <c r="P530" s="18">
        <f t="shared" si="166"/>
        <v>12.87</v>
      </c>
      <c r="Q530" s="18">
        <f t="shared" si="162"/>
        <v>3.2174999999999998</v>
      </c>
      <c r="R530" s="18">
        <f t="shared" si="160"/>
        <v>0.40218749999999998</v>
      </c>
      <c r="S530" s="18">
        <f t="shared" si="167"/>
        <v>0.20109374999999999</v>
      </c>
      <c r="T530" s="18">
        <f t="shared" si="156"/>
        <v>6.7031250000000001E-2</v>
      </c>
      <c r="U530" s="7"/>
    </row>
    <row r="531" spans="2:21" x14ac:dyDescent="0.3">
      <c r="B531" s="68" t="s">
        <v>941</v>
      </c>
      <c r="C531" s="68" t="s">
        <v>1160</v>
      </c>
      <c r="D531" s="37" t="s">
        <v>942</v>
      </c>
      <c r="E531" s="68" t="s">
        <v>221</v>
      </c>
      <c r="F531" s="16">
        <v>2.1</v>
      </c>
      <c r="G531" s="16"/>
      <c r="H531" s="16"/>
      <c r="I531" s="16"/>
      <c r="J531" s="16">
        <f>F531/6</f>
        <v>0.35000000000000003</v>
      </c>
      <c r="K531" s="16"/>
      <c r="L531" s="17">
        <f t="shared" ca="1" si="164"/>
        <v>0</v>
      </c>
      <c r="M531" s="17">
        <f t="shared" ca="1" si="165"/>
        <v>0</v>
      </c>
      <c r="N531" s="16">
        <f t="shared" ca="1" si="163"/>
        <v>0</v>
      </c>
      <c r="O531" s="17">
        <f ca="1">P531*4</f>
        <v>0</v>
      </c>
      <c r="P531" s="18">
        <f t="shared" ca="1" si="166"/>
        <v>0</v>
      </c>
      <c r="Q531" s="18">
        <f t="shared" ca="1" si="162"/>
        <v>0</v>
      </c>
      <c r="R531" s="18">
        <f t="shared" ca="1" si="160"/>
        <v>0</v>
      </c>
      <c r="S531" s="18">
        <f t="shared" ca="1" si="167"/>
        <v>0</v>
      </c>
      <c r="T531" s="18">
        <f t="shared" ca="1" si="156"/>
        <v>0</v>
      </c>
      <c r="U531" s="7"/>
    </row>
    <row r="532" spans="2:21" x14ac:dyDescent="0.3">
      <c r="B532" s="68" t="s">
        <v>941</v>
      </c>
      <c r="C532" s="68" t="s">
        <v>1160</v>
      </c>
      <c r="D532" s="37" t="s">
        <v>1115</v>
      </c>
      <c r="E532" s="68" t="s">
        <v>952</v>
      </c>
      <c r="F532" s="16">
        <v>2.36</v>
      </c>
      <c r="G532" s="16"/>
      <c r="H532" s="16"/>
      <c r="I532" s="16"/>
      <c r="J532" s="16">
        <f>F532/11</f>
        <v>0.21454545454545454</v>
      </c>
      <c r="K532" s="16"/>
      <c r="L532" s="17">
        <f t="shared" ca="1" si="164"/>
        <v>0</v>
      </c>
      <c r="M532" s="17">
        <f t="shared" ca="1" si="165"/>
        <v>0</v>
      </c>
      <c r="N532" s="16">
        <f t="shared" ca="1" si="163"/>
        <v>0</v>
      </c>
      <c r="O532" s="17">
        <f ca="1">R532*128</f>
        <v>0</v>
      </c>
      <c r="P532" s="18">
        <f t="shared" ca="1" si="166"/>
        <v>0</v>
      </c>
      <c r="Q532" s="18">
        <f t="shared" ca="1" si="162"/>
        <v>0</v>
      </c>
      <c r="R532" s="18">
        <f t="shared" ca="1" si="160"/>
        <v>0</v>
      </c>
      <c r="S532" s="18">
        <f t="shared" ca="1" si="167"/>
        <v>0</v>
      </c>
      <c r="T532" s="18">
        <f t="shared" ca="1" si="156"/>
        <v>0</v>
      </c>
      <c r="U532" s="7"/>
    </row>
    <row r="533" spans="2:21" x14ac:dyDescent="0.3">
      <c r="B533" s="68" t="s">
        <v>941</v>
      </c>
      <c r="C533" s="68" t="s">
        <v>1160</v>
      </c>
      <c r="D533" s="37" t="s">
        <v>1105</v>
      </c>
      <c r="E533" s="68" t="s">
        <v>952</v>
      </c>
      <c r="F533" s="16">
        <v>3.15</v>
      </c>
      <c r="G533" s="16"/>
      <c r="H533" s="16"/>
      <c r="I533" s="16"/>
      <c r="J533" s="16">
        <f>F533/22</f>
        <v>0.14318181818181819</v>
      </c>
      <c r="K533" s="16"/>
      <c r="L533" s="17">
        <f t="shared" ca="1" si="164"/>
        <v>0</v>
      </c>
      <c r="M533" s="17">
        <f t="shared" ca="1" si="165"/>
        <v>0</v>
      </c>
      <c r="N533" s="16">
        <f t="shared" ca="1" si="163"/>
        <v>0</v>
      </c>
      <c r="O533" s="17">
        <f ca="1">R533*128</f>
        <v>0</v>
      </c>
      <c r="P533" s="18">
        <f t="shared" ca="1" si="166"/>
        <v>0</v>
      </c>
      <c r="Q533" s="18">
        <f t="shared" ca="1" si="162"/>
        <v>0</v>
      </c>
      <c r="R533" s="18">
        <f t="shared" ref="R533:R564" ca="1" si="168">P533/32</f>
        <v>0</v>
      </c>
      <c r="S533" s="18">
        <f t="shared" ca="1" si="167"/>
        <v>0</v>
      </c>
      <c r="T533" s="18">
        <f t="shared" ca="1" si="156"/>
        <v>0</v>
      </c>
      <c r="U533" s="7"/>
    </row>
    <row r="534" spans="2:21" x14ac:dyDescent="0.3">
      <c r="B534" s="68" t="s">
        <v>941</v>
      </c>
      <c r="C534" s="68" t="s">
        <v>1160</v>
      </c>
      <c r="D534" s="37" t="s">
        <v>943</v>
      </c>
      <c r="E534" s="68" t="s">
        <v>944</v>
      </c>
      <c r="F534" s="16">
        <v>3.28</v>
      </c>
      <c r="G534" s="16"/>
      <c r="H534" s="16"/>
      <c r="I534" s="16"/>
      <c r="J534" s="16">
        <f>F534/12</f>
        <v>0.27333333333333332</v>
      </c>
      <c r="K534" s="16"/>
      <c r="L534" s="17">
        <f t="shared" ca="1" si="164"/>
        <v>0</v>
      </c>
      <c r="M534" s="17">
        <f t="shared" ca="1" si="165"/>
        <v>0</v>
      </c>
      <c r="N534" s="16">
        <f t="shared" ca="1" si="163"/>
        <v>0</v>
      </c>
      <c r="O534" s="17">
        <f ca="1">P534*4</f>
        <v>0</v>
      </c>
      <c r="P534" s="18">
        <f t="shared" ca="1" si="166"/>
        <v>0</v>
      </c>
      <c r="Q534" s="18">
        <f t="shared" ca="1" si="162"/>
        <v>0</v>
      </c>
      <c r="R534" s="18">
        <f t="shared" ca="1" si="168"/>
        <v>0</v>
      </c>
      <c r="S534" s="18">
        <f t="shared" ca="1" si="167"/>
        <v>0</v>
      </c>
      <c r="T534" s="18">
        <f t="shared" ca="1" si="156"/>
        <v>0</v>
      </c>
      <c r="U534" s="7"/>
    </row>
    <row r="535" spans="2:21" x14ac:dyDescent="0.3">
      <c r="B535" s="68" t="s">
        <v>941</v>
      </c>
      <c r="C535" s="68" t="s">
        <v>1160</v>
      </c>
      <c r="D535" s="37" t="s">
        <v>945</v>
      </c>
      <c r="E535" s="68" t="s">
        <v>944</v>
      </c>
      <c r="F535" s="16">
        <v>2.68</v>
      </c>
      <c r="G535" s="16"/>
      <c r="H535" s="16"/>
      <c r="I535" s="16"/>
      <c r="J535" s="16">
        <f>F535/12</f>
        <v>0.22333333333333336</v>
      </c>
      <c r="K535" s="16"/>
      <c r="L535" s="17">
        <f t="shared" ca="1" si="164"/>
        <v>0</v>
      </c>
      <c r="M535" s="17">
        <f t="shared" ca="1" si="165"/>
        <v>0</v>
      </c>
      <c r="N535" s="16">
        <f t="shared" ca="1" si="163"/>
        <v>0</v>
      </c>
      <c r="O535" s="17">
        <f ca="1">P535*4</f>
        <v>0</v>
      </c>
      <c r="P535" s="18">
        <f t="shared" ca="1" si="166"/>
        <v>0</v>
      </c>
      <c r="Q535" s="18">
        <f t="shared" ca="1" si="162"/>
        <v>0</v>
      </c>
      <c r="R535" s="18">
        <f t="shared" ca="1" si="168"/>
        <v>0</v>
      </c>
      <c r="S535" s="18">
        <f t="shared" ca="1" si="167"/>
        <v>0</v>
      </c>
      <c r="T535" s="18">
        <f t="shared" ca="1" si="156"/>
        <v>0</v>
      </c>
      <c r="U535" s="7"/>
    </row>
    <row r="536" spans="2:21" x14ac:dyDescent="0.3">
      <c r="B536" s="68" t="s">
        <v>941</v>
      </c>
      <c r="C536" s="68" t="s">
        <v>1160</v>
      </c>
      <c r="D536" s="37" t="s">
        <v>946</v>
      </c>
      <c r="E536" s="68" t="s">
        <v>944</v>
      </c>
      <c r="F536" s="16">
        <v>3.05</v>
      </c>
      <c r="G536" s="16"/>
      <c r="H536" s="16"/>
      <c r="I536" s="16"/>
      <c r="J536" s="16">
        <f>F536/12</f>
        <v>0.25416666666666665</v>
      </c>
      <c r="K536" s="16"/>
      <c r="L536" s="17">
        <f t="shared" ca="1" si="164"/>
        <v>0</v>
      </c>
      <c r="M536" s="17">
        <f t="shared" ca="1" si="165"/>
        <v>0</v>
      </c>
      <c r="N536" s="16">
        <f t="shared" ca="1" si="163"/>
        <v>0</v>
      </c>
      <c r="O536" s="17">
        <f ca="1">P536*4</f>
        <v>0</v>
      </c>
      <c r="P536" s="18">
        <f t="shared" ca="1" si="166"/>
        <v>0</v>
      </c>
      <c r="Q536" s="18">
        <f t="shared" ca="1" si="162"/>
        <v>0</v>
      </c>
      <c r="R536" s="18">
        <f t="shared" ca="1" si="168"/>
        <v>0</v>
      </c>
      <c r="S536" s="18">
        <f t="shared" ca="1" si="167"/>
        <v>0</v>
      </c>
      <c r="T536" s="18">
        <f t="shared" ca="1" si="156"/>
        <v>0</v>
      </c>
      <c r="U536" s="7"/>
    </row>
    <row r="537" spans="2:21" x14ac:dyDescent="0.3">
      <c r="B537" s="68" t="s">
        <v>941</v>
      </c>
      <c r="C537" s="68" t="s">
        <v>1160</v>
      </c>
      <c r="D537" s="37" t="s">
        <v>947</v>
      </c>
      <c r="E537" s="68" t="s">
        <v>948</v>
      </c>
      <c r="F537" s="16" t="s">
        <v>949</v>
      </c>
      <c r="G537" s="16"/>
      <c r="H537" s="16"/>
      <c r="I537" s="16"/>
      <c r="J537" s="16">
        <v>0.26</v>
      </c>
      <c r="K537" s="16"/>
      <c r="L537" s="17">
        <f t="shared" ca="1" si="164"/>
        <v>0</v>
      </c>
      <c r="M537" s="17">
        <f t="shared" ca="1" si="165"/>
        <v>0</v>
      </c>
      <c r="N537" s="16">
        <f t="shared" ca="1" si="163"/>
        <v>0</v>
      </c>
      <c r="O537" s="17">
        <f ca="1">P537*4</f>
        <v>0</v>
      </c>
      <c r="P537" s="18">
        <f t="shared" ca="1" si="166"/>
        <v>0</v>
      </c>
      <c r="Q537" s="18">
        <f t="shared" ca="1" si="162"/>
        <v>0</v>
      </c>
      <c r="R537" s="18">
        <f t="shared" ca="1" si="168"/>
        <v>0</v>
      </c>
      <c r="S537" s="18">
        <f t="shared" ca="1" si="167"/>
        <v>0</v>
      </c>
      <c r="T537" s="18">
        <f t="shared" ca="1" si="156"/>
        <v>0</v>
      </c>
      <c r="U537" s="7"/>
    </row>
    <row r="538" spans="2:21" x14ac:dyDescent="0.3">
      <c r="B538" s="68" t="s">
        <v>941</v>
      </c>
      <c r="C538" s="68" t="s">
        <v>1160</v>
      </c>
      <c r="D538" s="37" t="s">
        <v>1095</v>
      </c>
      <c r="E538" s="68" t="s">
        <v>952</v>
      </c>
      <c r="F538" s="16">
        <v>3.15</v>
      </c>
      <c r="G538" s="16"/>
      <c r="H538" s="16"/>
      <c r="I538" s="16"/>
      <c r="J538" s="16">
        <f>F538/22</f>
        <v>0.14318181818181819</v>
      </c>
      <c r="K538" s="16"/>
      <c r="L538" s="17">
        <f t="shared" ca="1" si="164"/>
        <v>0</v>
      </c>
      <c r="M538" s="17">
        <f t="shared" ca="1" si="165"/>
        <v>0</v>
      </c>
      <c r="N538" s="16">
        <f t="shared" ca="1" si="163"/>
        <v>0</v>
      </c>
      <c r="O538" s="17">
        <f ca="1">R538*128</f>
        <v>0</v>
      </c>
      <c r="P538" s="18">
        <f t="shared" ca="1" si="166"/>
        <v>0</v>
      </c>
      <c r="Q538" s="18">
        <f t="shared" ca="1" si="162"/>
        <v>0</v>
      </c>
      <c r="R538" s="18">
        <f t="shared" ca="1" si="168"/>
        <v>0</v>
      </c>
      <c r="S538" s="18">
        <f t="shared" ca="1" si="167"/>
        <v>0</v>
      </c>
      <c r="T538" s="18">
        <f t="shared" ca="1" si="156"/>
        <v>0</v>
      </c>
      <c r="U538" s="7"/>
    </row>
    <row r="539" spans="2:21" x14ac:dyDescent="0.3">
      <c r="B539" s="68" t="s">
        <v>950</v>
      </c>
      <c r="C539" s="68" t="s">
        <v>1159</v>
      </c>
      <c r="D539" s="37" t="s">
        <v>951</v>
      </c>
      <c r="E539" s="68" t="s">
        <v>952</v>
      </c>
      <c r="F539" s="16">
        <v>8.5</v>
      </c>
      <c r="G539" s="16"/>
      <c r="H539" s="16"/>
      <c r="I539" s="16"/>
      <c r="J539" s="16">
        <f>F539/14</f>
        <v>0.6071428571428571</v>
      </c>
      <c r="K539" s="16"/>
      <c r="L539" s="17">
        <f t="shared" ca="1" si="164"/>
        <v>0</v>
      </c>
      <c r="M539" s="17">
        <f t="shared" ca="1" si="165"/>
        <v>0</v>
      </c>
      <c r="N539" s="16">
        <f t="shared" ca="1" si="163"/>
        <v>0</v>
      </c>
      <c r="O539" s="17">
        <f t="shared" ref="O539:O544" ca="1" si="169">P539*4</f>
        <v>0</v>
      </c>
      <c r="P539" s="18">
        <f t="shared" ca="1" si="166"/>
        <v>0</v>
      </c>
      <c r="Q539" s="18">
        <f t="shared" ca="1" si="162"/>
        <v>0</v>
      </c>
      <c r="R539" s="18">
        <f t="shared" ca="1" si="168"/>
        <v>0</v>
      </c>
      <c r="S539" s="18">
        <f t="shared" ca="1" si="167"/>
        <v>0</v>
      </c>
      <c r="T539" s="18">
        <f t="shared" ca="1" si="156"/>
        <v>0</v>
      </c>
      <c r="U539" s="7"/>
    </row>
    <row r="540" spans="2:21" x14ac:dyDescent="0.3">
      <c r="B540" s="68" t="s">
        <v>950</v>
      </c>
      <c r="C540" s="68" t="s">
        <v>1159</v>
      </c>
      <c r="D540" s="37" t="s">
        <v>953</v>
      </c>
      <c r="E540" s="68" t="s">
        <v>954</v>
      </c>
      <c r="F540" s="16">
        <v>26.3</v>
      </c>
      <c r="G540" s="16"/>
      <c r="H540" s="16"/>
      <c r="I540" s="16"/>
      <c r="J540" s="16">
        <f>F540/14</f>
        <v>1.8785714285714286</v>
      </c>
      <c r="K540" s="16"/>
      <c r="L540" s="17">
        <f t="shared" ca="1" si="164"/>
        <v>0</v>
      </c>
      <c r="M540" s="17">
        <f t="shared" ca="1" si="165"/>
        <v>0</v>
      </c>
      <c r="N540" s="16">
        <f t="shared" ca="1" si="163"/>
        <v>0</v>
      </c>
      <c r="O540" s="17">
        <f t="shared" ca="1" si="169"/>
        <v>0</v>
      </c>
      <c r="P540" s="18">
        <f t="shared" ca="1" si="166"/>
        <v>0</v>
      </c>
      <c r="Q540" s="18">
        <f t="shared" ca="1" si="162"/>
        <v>0</v>
      </c>
      <c r="R540" s="18">
        <f t="shared" ca="1" si="168"/>
        <v>0</v>
      </c>
      <c r="S540" s="18">
        <f t="shared" ca="1" si="167"/>
        <v>0</v>
      </c>
      <c r="T540" s="18">
        <f t="shared" ca="1" si="156"/>
        <v>0</v>
      </c>
      <c r="U540" s="7"/>
    </row>
    <row r="541" spans="2:21" x14ac:dyDescent="0.3">
      <c r="B541" s="68" t="s">
        <v>950</v>
      </c>
      <c r="C541" s="68" t="s">
        <v>1159</v>
      </c>
      <c r="D541" s="37" t="s">
        <v>955</v>
      </c>
      <c r="E541" s="68" t="s">
        <v>956</v>
      </c>
      <c r="F541" s="16">
        <v>0.7</v>
      </c>
      <c r="G541" s="16"/>
      <c r="H541" s="16"/>
      <c r="I541" s="16"/>
      <c r="J541" s="16">
        <f>F541</f>
        <v>0.7</v>
      </c>
      <c r="K541" s="16"/>
      <c r="L541" s="17">
        <f t="shared" ca="1" si="164"/>
        <v>0</v>
      </c>
      <c r="M541" s="17">
        <f t="shared" ca="1" si="165"/>
        <v>0</v>
      </c>
      <c r="N541" s="16">
        <f t="shared" ca="1" si="163"/>
        <v>0</v>
      </c>
      <c r="O541" s="17">
        <f t="shared" ca="1" si="169"/>
        <v>0</v>
      </c>
      <c r="P541" s="18">
        <f t="shared" ca="1" si="166"/>
        <v>0</v>
      </c>
      <c r="Q541" s="18">
        <f t="shared" ca="1" si="162"/>
        <v>0</v>
      </c>
      <c r="R541" s="18">
        <f t="shared" ca="1" si="168"/>
        <v>0</v>
      </c>
      <c r="S541" s="18">
        <f t="shared" ca="1" si="167"/>
        <v>0</v>
      </c>
      <c r="T541" s="18">
        <f t="shared" ca="1" si="156"/>
        <v>0</v>
      </c>
      <c r="U541" s="7"/>
    </row>
    <row r="542" spans="2:21" x14ac:dyDescent="0.3">
      <c r="B542" s="68" t="s">
        <v>950</v>
      </c>
      <c r="C542" s="68" t="s">
        <v>1159</v>
      </c>
      <c r="D542" s="37" t="s">
        <v>957</v>
      </c>
      <c r="E542" s="68" t="s">
        <v>958</v>
      </c>
      <c r="F542" s="16">
        <v>0.77</v>
      </c>
      <c r="G542" s="16"/>
      <c r="H542" s="16"/>
      <c r="I542" s="16"/>
      <c r="J542" s="16">
        <f>F542</f>
        <v>0.77</v>
      </c>
      <c r="K542" s="16"/>
      <c r="L542" s="17">
        <f t="shared" ca="1" si="164"/>
        <v>0</v>
      </c>
      <c r="M542" s="17">
        <f t="shared" ca="1" si="165"/>
        <v>0</v>
      </c>
      <c r="N542" s="16">
        <f t="shared" ca="1" si="163"/>
        <v>0</v>
      </c>
      <c r="O542" s="17">
        <f t="shared" ca="1" si="169"/>
        <v>0</v>
      </c>
      <c r="P542" s="18">
        <f t="shared" ca="1" si="166"/>
        <v>0</v>
      </c>
      <c r="Q542" s="18">
        <f t="shared" ca="1" si="162"/>
        <v>0</v>
      </c>
      <c r="R542" s="18">
        <f t="shared" ca="1" si="168"/>
        <v>0</v>
      </c>
      <c r="S542" s="18">
        <f t="shared" ca="1" si="167"/>
        <v>0</v>
      </c>
      <c r="T542" s="18">
        <f t="shared" ca="1" si="156"/>
        <v>0</v>
      </c>
      <c r="U542" s="7"/>
    </row>
    <row r="543" spans="2:21" x14ac:dyDescent="0.3">
      <c r="B543" s="68" t="s">
        <v>950</v>
      </c>
      <c r="C543" s="68" t="s">
        <v>1159</v>
      </c>
      <c r="D543" s="37" t="s">
        <v>959</v>
      </c>
      <c r="E543" s="68" t="s">
        <v>958</v>
      </c>
      <c r="F543" s="16">
        <v>1.1599999999999999</v>
      </c>
      <c r="G543" s="16"/>
      <c r="H543" s="16"/>
      <c r="I543" s="16"/>
      <c r="J543" s="16">
        <f>F543</f>
        <v>1.1599999999999999</v>
      </c>
      <c r="K543" s="16"/>
      <c r="L543" s="17">
        <f t="shared" ca="1" si="164"/>
        <v>0</v>
      </c>
      <c r="M543" s="17">
        <f t="shared" ca="1" si="165"/>
        <v>0</v>
      </c>
      <c r="N543" s="16">
        <f t="shared" ca="1" si="163"/>
        <v>0</v>
      </c>
      <c r="O543" s="17">
        <f t="shared" ca="1" si="169"/>
        <v>0</v>
      </c>
      <c r="P543" s="18">
        <f t="shared" ca="1" si="166"/>
        <v>0</v>
      </c>
      <c r="Q543" s="18">
        <f t="shared" ca="1" si="162"/>
        <v>0</v>
      </c>
      <c r="R543" s="18">
        <f t="shared" ca="1" si="168"/>
        <v>0</v>
      </c>
      <c r="S543" s="18">
        <f t="shared" ca="1" si="167"/>
        <v>0</v>
      </c>
      <c r="T543" s="18">
        <f t="shared" ca="1" si="156"/>
        <v>0</v>
      </c>
      <c r="U543" s="7"/>
    </row>
    <row r="544" spans="2:21" x14ac:dyDescent="0.3">
      <c r="B544" s="68" t="s">
        <v>950</v>
      </c>
      <c r="C544" s="68" t="s">
        <v>1159</v>
      </c>
      <c r="D544" s="37" t="s">
        <v>960</v>
      </c>
      <c r="E544" s="68" t="s">
        <v>958</v>
      </c>
      <c r="F544" s="16">
        <v>0.55000000000000004</v>
      </c>
      <c r="G544" s="16"/>
      <c r="H544" s="16"/>
      <c r="I544" s="16"/>
      <c r="J544" s="16">
        <f>F544</f>
        <v>0.55000000000000004</v>
      </c>
      <c r="K544" s="16"/>
      <c r="L544" s="17">
        <f t="shared" ca="1" si="164"/>
        <v>0</v>
      </c>
      <c r="M544" s="17">
        <f t="shared" ca="1" si="165"/>
        <v>0</v>
      </c>
      <c r="N544" s="16">
        <f t="shared" ca="1" si="163"/>
        <v>0</v>
      </c>
      <c r="O544" s="17">
        <f t="shared" ca="1" si="169"/>
        <v>0</v>
      </c>
      <c r="P544" s="18">
        <f t="shared" ca="1" si="166"/>
        <v>0</v>
      </c>
      <c r="Q544" s="18">
        <f t="shared" ca="1" si="162"/>
        <v>0</v>
      </c>
      <c r="R544" s="18">
        <f t="shared" ca="1" si="168"/>
        <v>0</v>
      </c>
      <c r="S544" s="18">
        <f t="shared" ca="1" si="167"/>
        <v>0</v>
      </c>
      <c r="T544" s="18">
        <f t="shared" ca="1" si="156"/>
        <v>0</v>
      </c>
      <c r="U544" s="7"/>
    </row>
    <row r="545" spans="2:21" x14ac:dyDescent="0.3">
      <c r="B545" s="68" t="s">
        <v>90</v>
      </c>
      <c r="C545" s="68" t="s">
        <v>51</v>
      </c>
      <c r="D545" s="37" t="s">
        <v>961</v>
      </c>
      <c r="E545" s="68" t="s">
        <v>261</v>
      </c>
      <c r="F545" s="16">
        <v>20.74</v>
      </c>
      <c r="G545" s="16"/>
      <c r="H545" s="16"/>
      <c r="I545" s="16"/>
      <c r="J545" s="16"/>
      <c r="K545" s="16"/>
      <c r="L545" s="17">
        <f>F545/10</f>
        <v>2.0739999999999998</v>
      </c>
      <c r="M545" s="17">
        <f t="shared" si="165"/>
        <v>0.12962499999999999</v>
      </c>
      <c r="N545" s="16">
        <f t="shared" si="163"/>
        <v>4.5723910474611542E-3</v>
      </c>
      <c r="O545" s="17">
        <f>Q545*16</f>
        <v>6.802719999999999</v>
      </c>
      <c r="P545" s="18">
        <f t="shared" si="166"/>
        <v>1.7006799999999997</v>
      </c>
      <c r="Q545" s="18">
        <f>M545*3.28</f>
        <v>0.42516999999999994</v>
      </c>
      <c r="R545" s="18">
        <f t="shared" si="168"/>
        <v>5.3146249999999992E-2</v>
      </c>
      <c r="S545" s="18">
        <f t="shared" si="167"/>
        <v>2.6573124999999996E-2</v>
      </c>
      <c r="T545" s="18">
        <f t="shared" si="156"/>
        <v>8.857708333333332E-3</v>
      </c>
      <c r="U545" s="7" t="s">
        <v>962</v>
      </c>
    </row>
    <row r="546" spans="2:21" x14ac:dyDescent="0.3">
      <c r="B546" s="9" t="s">
        <v>90</v>
      </c>
      <c r="C546" s="68" t="s">
        <v>51</v>
      </c>
      <c r="D546" s="37" t="s">
        <v>963</v>
      </c>
      <c r="E546" s="68" t="s">
        <v>964</v>
      </c>
      <c r="F546" s="18">
        <v>64.58</v>
      </c>
      <c r="G546" s="18"/>
      <c r="H546" s="18"/>
      <c r="I546" s="18"/>
      <c r="J546" s="18"/>
      <c r="K546" s="18"/>
      <c r="L546" s="18">
        <f>F546/12</f>
        <v>5.3816666666666668</v>
      </c>
      <c r="M546" s="18">
        <f t="shared" si="165"/>
        <v>0.33635416666666668</v>
      </c>
      <c r="N546" s="16">
        <f t="shared" si="163"/>
        <v>1.1864553754622363E-2</v>
      </c>
      <c r="O546" s="18">
        <f t="shared" ref="O546:O564" ca="1" si="170">P546*4</f>
        <v>0</v>
      </c>
      <c r="P546" s="18">
        <f t="shared" ca="1" si="166"/>
        <v>0</v>
      </c>
      <c r="Q546" s="18">
        <f t="shared" ref="Q546:Q564" ca="1" si="171">P546/4</f>
        <v>0</v>
      </c>
      <c r="R546" s="18">
        <f t="shared" ca="1" si="168"/>
        <v>0</v>
      </c>
      <c r="S546" s="18">
        <f t="shared" ca="1" si="167"/>
        <v>0</v>
      </c>
      <c r="T546" s="18">
        <f t="shared" ca="1" si="156"/>
        <v>0</v>
      </c>
      <c r="U546" s="7"/>
    </row>
    <row r="547" spans="2:21" x14ac:dyDescent="0.3">
      <c r="B547" s="9" t="s">
        <v>90</v>
      </c>
      <c r="C547" s="68" t="s">
        <v>51</v>
      </c>
      <c r="D547" s="37" t="s">
        <v>965</v>
      </c>
      <c r="E547" s="68" t="s">
        <v>966</v>
      </c>
      <c r="F547" s="18">
        <v>46.26</v>
      </c>
      <c r="G547" s="18"/>
      <c r="H547" s="18"/>
      <c r="I547" s="18"/>
      <c r="J547" s="18">
        <f>F547/168</f>
        <v>0.27535714285714286</v>
      </c>
      <c r="K547" s="18"/>
      <c r="L547" s="18">
        <f t="shared" ref="L547:L560" ca="1" si="172">M547*16</f>
        <v>0</v>
      </c>
      <c r="M547" s="18">
        <f t="shared" ca="1" si="165"/>
        <v>0</v>
      </c>
      <c r="N547" s="16">
        <f t="shared" ca="1" si="163"/>
        <v>0</v>
      </c>
      <c r="O547" s="18">
        <f t="shared" ca="1" si="170"/>
        <v>0</v>
      </c>
      <c r="P547" s="18">
        <f t="shared" ca="1" si="166"/>
        <v>0</v>
      </c>
      <c r="Q547" s="18">
        <f t="shared" ca="1" si="171"/>
        <v>0</v>
      </c>
      <c r="R547" s="18">
        <f t="shared" ca="1" si="168"/>
        <v>0</v>
      </c>
      <c r="S547" s="18">
        <f t="shared" ca="1" si="167"/>
        <v>0</v>
      </c>
      <c r="T547" s="18">
        <f t="shared" ca="1" si="156"/>
        <v>0</v>
      </c>
      <c r="U547" s="7"/>
    </row>
    <row r="548" spans="2:21" x14ac:dyDescent="0.3">
      <c r="B548" s="9" t="s">
        <v>90</v>
      </c>
      <c r="C548" s="68" t="s">
        <v>51</v>
      </c>
      <c r="D548" s="37" t="s">
        <v>967</v>
      </c>
      <c r="E548" s="68" t="s">
        <v>968</v>
      </c>
      <c r="F548" s="18">
        <v>41.31</v>
      </c>
      <c r="G548" s="18"/>
      <c r="H548" s="18"/>
      <c r="I548" s="18"/>
      <c r="J548" s="18">
        <f>F548/210</f>
        <v>0.19671428571428573</v>
      </c>
      <c r="K548" s="18"/>
      <c r="L548" s="18">
        <f t="shared" ca="1" si="172"/>
        <v>0</v>
      </c>
      <c r="M548" s="18">
        <f t="shared" ca="1" si="165"/>
        <v>0</v>
      </c>
      <c r="N548" s="16">
        <f t="shared" ca="1" si="163"/>
        <v>0</v>
      </c>
      <c r="O548" s="18">
        <f t="shared" ca="1" si="170"/>
        <v>0</v>
      </c>
      <c r="P548" s="18">
        <f t="shared" ca="1" si="166"/>
        <v>0</v>
      </c>
      <c r="Q548" s="18">
        <f t="shared" ca="1" si="171"/>
        <v>0</v>
      </c>
      <c r="R548" s="18">
        <f t="shared" ca="1" si="168"/>
        <v>0</v>
      </c>
      <c r="S548" s="18">
        <f t="shared" ca="1" si="167"/>
        <v>0</v>
      </c>
      <c r="T548" s="18">
        <f t="shared" ca="1" si="156"/>
        <v>0</v>
      </c>
      <c r="U548" s="7"/>
    </row>
    <row r="549" spans="2:21" x14ac:dyDescent="0.3">
      <c r="B549" s="9" t="s">
        <v>90</v>
      </c>
      <c r="C549" s="68" t="s">
        <v>51</v>
      </c>
      <c r="D549" s="37" t="s">
        <v>969</v>
      </c>
      <c r="E549" s="68" t="s">
        <v>968</v>
      </c>
      <c r="F549" s="18">
        <v>41.35</v>
      </c>
      <c r="G549" s="18"/>
      <c r="H549" s="18"/>
      <c r="I549" s="18"/>
      <c r="J549" s="18">
        <f>F549/210</f>
        <v>0.19690476190476192</v>
      </c>
      <c r="K549" s="18"/>
      <c r="L549" s="18">
        <f t="shared" ca="1" si="172"/>
        <v>0</v>
      </c>
      <c r="M549" s="18">
        <f t="shared" ca="1" si="165"/>
        <v>0</v>
      </c>
      <c r="N549" s="16">
        <f t="shared" ca="1" si="163"/>
        <v>0</v>
      </c>
      <c r="O549" s="18">
        <f t="shared" ca="1" si="170"/>
        <v>0</v>
      </c>
      <c r="P549" s="18">
        <f t="shared" ca="1" si="166"/>
        <v>0</v>
      </c>
      <c r="Q549" s="18">
        <f t="shared" ca="1" si="171"/>
        <v>0</v>
      </c>
      <c r="R549" s="18">
        <f t="shared" ca="1" si="168"/>
        <v>0</v>
      </c>
      <c r="S549" s="18">
        <f t="shared" ca="1" si="167"/>
        <v>0</v>
      </c>
      <c r="T549" s="18">
        <f t="shared" ca="1" si="156"/>
        <v>0</v>
      </c>
      <c r="U549" s="7"/>
    </row>
    <row r="550" spans="2:21" x14ac:dyDescent="0.3">
      <c r="B550" s="9" t="s">
        <v>90</v>
      </c>
      <c r="C550" s="68" t="s">
        <v>51</v>
      </c>
      <c r="D550" s="37" t="s">
        <v>970</v>
      </c>
      <c r="E550" s="68" t="s">
        <v>968</v>
      </c>
      <c r="F550" s="18">
        <v>41.99</v>
      </c>
      <c r="G550" s="18"/>
      <c r="H550" s="18"/>
      <c r="I550" s="18"/>
      <c r="J550" s="18">
        <f>F550/210</f>
        <v>0.19995238095238096</v>
      </c>
      <c r="K550" s="18"/>
      <c r="L550" s="18">
        <f t="shared" ca="1" si="172"/>
        <v>0</v>
      </c>
      <c r="M550" s="18">
        <f t="shared" ca="1" si="165"/>
        <v>0</v>
      </c>
      <c r="N550" s="16">
        <f t="shared" ca="1" si="163"/>
        <v>0</v>
      </c>
      <c r="O550" s="18">
        <f t="shared" ca="1" si="170"/>
        <v>0</v>
      </c>
      <c r="P550" s="18">
        <f t="shared" ca="1" si="166"/>
        <v>0</v>
      </c>
      <c r="Q550" s="18">
        <f t="shared" ca="1" si="171"/>
        <v>0</v>
      </c>
      <c r="R550" s="18">
        <f t="shared" ca="1" si="168"/>
        <v>0</v>
      </c>
      <c r="S550" s="18">
        <f t="shared" ca="1" si="167"/>
        <v>0</v>
      </c>
      <c r="T550" s="18">
        <f t="shared" ca="1" si="156"/>
        <v>0</v>
      </c>
      <c r="U550" s="7"/>
    </row>
    <row r="551" spans="2:21" x14ac:dyDescent="0.3">
      <c r="B551" s="9" t="s">
        <v>90</v>
      </c>
      <c r="C551" s="68" t="s">
        <v>51</v>
      </c>
      <c r="D551" s="37" t="s">
        <v>971</v>
      </c>
      <c r="E551" s="68" t="s">
        <v>968</v>
      </c>
      <c r="F551" s="18">
        <v>41.45</v>
      </c>
      <c r="G551" s="18"/>
      <c r="H551" s="18"/>
      <c r="I551" s="18"/>
      <c r="J551" s="18">
        <f>F551/210</f>
        <v>0.19738095238095241</v>
      </c>
      <c r="K551" s="18"/>
      <c r="L551" s="18">
        <f t="shared" ca="1" si="172"/>
        <v>0</v>
      </c>
      <c r="M551" s="18">
        <f t="shared" ca="1" si="165"/>
        <v>0</v>
      </c>
      <c r="N551" s="16">
        <f t="shared" ca="1" si="163"/>
        <v>0</v>
      </c>
      <c r="O551" s="18">
        <f t="shared" ca="1" si="170"/>
        <v>0</v>
      </c>
      <c r="P551" s="18">
        <f t="shared" ca="1" si="166"/>
        <v>0</v>
      </c>
      <c r="Q551" s="18">
        <f t="shared" ca="1" si="171"/>
        <v>0</v>
      </c>
      <c r="R551" s="18">
        <f t="shared" ca="1" si="168"/>
        <v>0</v>
      </c>
      <c r="S551" s="18">
        <f t="shared" ca="1" si="167"/>
        <v>0</v>
      </c>
      <c r="T551" s="18">
        <f t="shared" ca="1" si="156"/>
        <v>0</v>
      </c>
      <c r="U551" s="7"/>
    </row>
    <row r="552" spans="2:21" x14ac:dyDescent="0.3">
      <c r="B552" s="9" t="s">
        <v>90</v>
      </c>
      <c r="C552" s="68" t="s">
        <v>51</v>
      </c>
      <c r="D552" s="37" t="s">
        <v>972</v>
      </c>
      <c r="E552" s="68" t="s">
        <v>973</v>
      </c>
      <c r="F552" s="18">
        <v>72.150000000000006</v>
      </c>
      <c r="G552" s="18"/>
      <c r="H552" s="18"/>
      <c r="I552" s="18"/>
      <c r="J552" s="18">
        <f>F552/96</f>
        <v>0.75156250000000002</v>
      </c>
      <c r="K552" s="18"/>
      <c r="L552" s="18">
        <f t="shared" ca="1" si="172"/>
        <v>0</v>
      </c>
      <c r="M552" s="18">
        <f t="shared" ca="1" si="165"/>
        <v>0</v>
      </c>
      <c r="N552" s="16">
        <f t="shared" ca="1" si="163"/>
        <v>0</v>
      </c>
      <c r="O552" s="18">
        <f t="shared" ca="1" si="170"/>
        <v>0</v>
      </c>
      <c r="P552" s="18">
        <f t="shared" ca="1" si="166"/>
        <v>0</v>
      </c>
      <c r="Q552" s="18">
        <f t="shared" ca="1" si="171"/>
        <v>0</v>
      </c>
      <c r="R552" s="18">
        <f t="shared" ca="1" si="168"/>
        <v>0</v>
      </c>
      <c r="S552" s="18">
        <f t="shared" ca="1" si="167"/>
        <v>0</v>
      </c>
      <c r="T552" s="18">
        <f t="shared" ca="1" si="156"/>
        <v>0</v>
      </c>
      <c r="U552" s="7"/>
    </row>
    <row r="553" spans="2:21" x14ac:dyDescent="0.3">
      <c r="B553" s="9" t="s">
        <v>90</v>
      </c>
      <c r="C553" s="68" t="s">
        <v>51</v>
      </c>
      <c r="D553" s="37" t="s">
        <v>974</v>
      </c>
      <c r="E553" s="68" t="s">
        <v>975</v>
      </c>
      <c r="F553" s="18">
        <v>44.51</v>
      </c>
      <c r="G553" s="18"/>
      <c r="H553" s="18"/>
      <c r="I553" s="18"/>
      <c r="J553" s="18">
        <f>F553/120</f>
        <v>0.37091666666666667</v>
      </c>
      <c r="K553" s="18"/>
      <c r="L553" s="18">
        <f t="shared" ca="1" si="172"/>
        <v>0</v>
      </c>
      <c r="M553" s="18">
        <f t="shared" ref="M553:M562" ca="1" si="173">L553/16</f>
        <v>0</v>
      </c>
      <c r="N553" s="16">
        <f t="shared" ca="1" si="163"/>
        <v>0</v>
      </c>
      <c r="O553" s="18">
        <f t="shared" ca="1" si="170"/>
        <v>0</v>
      </c>
      <c r="P553" s="18">
        <f t="shared" ca="1" si="166"/>
        <v>0</v>
      </c>
      <c r="Q553" s="18">
        <f t="shared" ca="1" si="171"/>
        <v>0</v>
      </c>
      <c r="R553" s="18">
        <f t="shared" ca="1" si="168"/>
        <v>0</v>
      </c>
      <c r="S553" s="18">
        <f t="shared" ca="1" si="167"/>
        <v>0</v>
      </c>
      <c r="T553" s="18">
        <f t="shared" ca="1" si="156"/>
        <v>0</v>
      </c>
      <c r="U553" s="7"/>
    </row>
    <row r="554" spans="2:21" x14ac:dyDescent="0.3">
      <c r="B554" s="9" t="s">
        <v>90</v>
      </c>
      <c r="C554" s="68" t="s">
        <v>51</v>
      </c>
      <c r="D554" s="37" t="s">
        <v>976</v>
      </c>
      <c r="E554" s="68" t="s">
        <v>977</v>
      </c>
      <c r="F554" s="18">
        <v>43.27</v>
      </c>
      <c r="G554" s="18"/>
      <c r="H554" s="18"/>
      <c r="I554" s="18"/>
      <c r="J554" s="18">
        <f>F554/20</f>
        <v>2.1635</v>
      </c>
      <c r="K554" s="18"/>
      <c r="L554" s="18">
        <f t="shared" ca="1" si="172"/>
        <v>0</v>
      </c>
      <c r="M554" s="18">
        <f t="shared" ca="1" si="173"/>
        <v>0</v>
      </c>
      <c r="N554" s="16">
        <f t="shared" ca="1" si="163"/>
        <v>0</v>
      </c>
      <c r="O554" s="18">
        <f t="shared" ca="1" si="170"/>
        <v>0</v>
      </c>
      <c r="P554" s="18">
        <f t="shared" ca="1" si="166"/>
        <v>0</v>
      </c>
      <c r="Q554" s="18">
        <f t="shared" ca="1" si="171"/>
        <v>0</v>
      </c>
      <c r="R554" s="18">
        <f t="shared" ca="1" si="168"/>
        <v>0</v>
      </c>
      <c r="S554" s="18">
        <f t="shared" ca="1" si="167"/>
        <v>0</v>
      </c>
      <c r="T554" s="18">
        <f t="shared" ca="1" si="156"/>
        <v>0</v>
      </c>
      <c r="U554" s="7"/>
    </row>
    <row r="555" spans="2:21" x14ac:dyDescent="0.3">
      <c r="B555" s="9" t="s">
        <v>90</v>
      </c>
      <c r="C555" s="68" t="s">
        <v>51</v>
      </c>
      <c r="D555" s="37" t="s">
        <v>978</v>
      </c>
      <c r="E555" s="68" t="s">
        <v>979</v>
      </c>
      <c r="F555" s="18">
        <v>42.68</v>
      </c>
      <c r="G555" s="18"/>
      <c r="H555" s="18"/>
      <c r="I555" s="18"/>
      <c r="J555" s="18">
        <f>F555/20</f>
        <v>2.1339999999999999</v>
      </c>
      <c r="K555" s="18"/>
      <c r="L555" s="18">
        <f t="shared" ca="1" si="172"/>
        <v>0</v>
      </c>
      <c r="M555" s="18">
        <f t="shared" ca="1" si="173"/>
        <v>0</v>
      </c>
      <c r="N555" s="16">
        <f t="shared" ca="1" si="163"/>
        <v>0</v>
      </c>
      <c r="O555" s="18">
        <f t="shared" ca="1" si="170"/>
        <v>0</v>
      </c>
      <c r="P555" s="18">
        <f t="shared" ca="1" si="166"/>
        <v>0</v>
      </c>
      <c r="Q555" s="18">
        <f t="shared" ca="1" si="171"/>
        <v>0</v>
      </c>
      <c r="R555" s="18">
        <f t="shared" ca="1" si="168"/>
        <v>0</v>
      </c>
      <c r="S555" s="18">
        <f t="shared" ca="1" si="167"/>
        <v>0</v>
      </c>
      <c r="T555" s="18">
        <f t="shared" ca="1" si="156"/>
        <v>0</v>
      </c>
      <c r="U555" s="7"/>
    </row>
    <row r="556" spans="2:21" x14ac:dyDescent="0.3">
      <c r="B556" s="9" t="s">
        <v>90</v>
      </c>
      <c r="C556" s="68" t="s">
        <v>51</v>
      </c>
      <c r="D556" s="37" t="s">
        <v>980</v>
      </c>
      <c r="E556" s="68" t="s">
        <v>973</v>
      </c>
      <c r="F556" s="18">
        <v>71.23</v>
      </c>
      <c r="G556" s="18"/>
      <c r="H556" s="18"/>
      <c r="I556" s="18"/>
      <c r="J556" s="18">
        <f>F556/96</f>
        <v>0.74197916666666675</v>
      </c>
      <c r="K556" s="18"/>
      <c r="L556" s="18">
        <f t="shared" ca="1" si="172"/>
        <v>0</v>
      </c>
      <c r="M556" s="18">
        <f t="shared" ca="1" si="173"/>
        <v>0</v>
      </c>
      <c r="N556" s="16">
        <f t="shared" ca="1" si="163"/>
        <v>0</v>
      </c>
      <c r="O556" s="18">
        <f t="shared" ca="1" si="170"/>
        <v>0</v>
      </c>
      <c r="P556" s="18">
        <f t="shared" ref="P556:P587" ca="1" si="174">O556/4</f>
        <v>0</v>
      </c>
      <c r="Q556" s="18">
        <f t="shared" ca="1" si="171"/>
        <v>0</v>
      </c>
      <c r="R556" s="18">
        <f t="shared" ca="1" si="168"/>
        <v>0</v>
      </c>
      <c r="S556" s="18">
        <f t="shared" ca="1" si="167"/>
        <v>0</v>
      </c>
      <c r="T556" s="18">
        <f t="shared" ref="T556:T619" ca="1" si="175">S556/3</f>
        <v>0</v>
      </c>
      <c r="U556" s="7"/>
    </row>
    <row r="557" spans="2:21" x14ac:dyDescent="0.3">
      <c r="B557" s="9" t="s">
        <v>90</v>
      </c>
      <c r="C557" s="68" t="s">
        <v>51</v>
      </c>
      <c r="D557" s="37" t="s">
        <v>981</v>
      </c>
      <c r="E557" s="68" t="s">
        <v>560</v>
      </c>
      <c r="F557" s="18">
        <v>21.49</v>
      </c>
      <c r="G557" s="18"/>
      <c r="H557" s="18"/>
      <c r="I557" s="18"/>
      <c r="J557" s="18">
        <f>F557/24</f>
        <v>0.89541666666666664</v>
      </c>
      <c r="K557" s="18"/>
      <c r="L557" s="18">
        <f t="shared" ca="1" si="172"/>
        <v>0</v>
      </c>
      <c r="M557" s="18">
        <f t="shared" ca="1" si="173"/>
        <v>0</v>
      </c>
      <c r="N557" s="16">
        <f t="shared" ca="1" si="163"/>
        <v>0</v>
      </c>
      <c r="O557" s="18">
        <f t="shared" ca="1" si="170"/>
        <v>0</v>
      </c>
      <c r="P557" s="18">
        <f t="shared" ca="1" si="174"/>
        <v>0</v>
      </c>
      <c r="Q557" s="18">
        <f t="shared" ca="1" si="171"/>
        <v>0</v>
      </c>
      <c r="R557" s="18">
        <f t="shared" ca="1" si="168"/>
        <v>0</v>
      </c>
      <c r="S557" s="18">
        <f t="shared" ca="1" si="167"/>
        <v>0</v>
      </c>
      <c r="T557" s="18">
        <f t="shared" ca="1" si="175"/>
        <v>0</v>
      </c>
      <c r="U557" s="7"/>
    </row>
    <row r="558" spans="2:21" x14ac:dyDescent="0.3">
      <c r="B558" s="9" t="s">
        <v>90</v>
      </c>
      <c r="C558" s="68" t="s">
        <v>51</v>
      </c>
      <c r="D558" s="37" t="s">
        <v>982</v>
      </c>
      <c r="E558" s="68" t="s">
        <v>560</v>
      </c>
      <c r="F558" s="18">
        <v>18.45</v>
      </c>
      <c r="G558" s="18"/>
      <c r="H558" s="18"/>
      <c r="I558" s="18"/>
      <c r="J558" s="18">
        <f>F558/24</f>
        <v>0.76874999999999993</v>
      </c>
      <c r="K558" s="18"/>
      <c r="L558" s="18">
        <f t="shared" ca="1" si="172"/>
        <v>0</v>
      </c>
      <c r="M558" s="18">
        <f t="shared" ca="1" si="173"/>
        <v>0</v>
      </c>
      <c r="N558" s="16">
        <f t="shared" ca="1" si="163"/>
        <v>0</v>
      </c>
      <c r="O558" s="18">
        <f t="shared" ca="1" si="170"/>
        <v>0</v>
      </c>
      <c r="P558" s="18">
        <f t="shared" ca="1" si="174"/>
        <v>0</v>
      </c>
      <c r="Q558" s="18">
        <f t="shared" ca="1" si="171"/>
        <v>0</v>
      </c>
      <c r="R558" s="18">
        <f t="shared" ca="1" si="168"/>
        <v>0</v>
      </c>
      <c r="S558" s="18">
        <f t="shared" ca="1" si="167"/>
        <v>0</v>
      </c>
      <c r="T558" s="18">
        <f t="shared" ca="1" si="175"/>
        <v>0</v>
      </c>
      <c r="U558" s="7"/>
    </row>
    <row r="559" spans="2:21" x14ac:dyDescent="0.3">
      <c r="B559" s="68" t="s">
        <v>90</v>
      </c>
      <c r="C559" s="68" t="s">
        <v>51</v>
      </c>
      <c r="D559" s="37" t="s">
        <v>983</v>
      </c>
      <c r="E559" s="68" t="s">
        <v>984</v>
      </c>
      <c r="F559" s="16">
        <v>19.57</v>
      </c>
      <c r="G559" s="16"/>
      <c r="H559" s="16"/>
      <c r="I559" s="16"/>
      <c r="J559" s="16">
        <f>F559/20</f>
        <v>0.97850000000000004</v>
      </c>
      <c r="K559" s="16"/>
      <c r="L559" s="17">
        <f t="shared" ca="1" si="172"/>
        <v>0</v>
      </c>
      <c r="M559" s="17">
        <f t="shared" ca="1" si="173"/>
        <v>0</v>
      </c>
      <c r="N559" s="16">
        <f t="shared" ca="1" si="163"/>
        <v>0</v>
      </c>
      <c r="O559" s="17">
        <f t="shared" ca="1" si="170"/>
        <v>0</v>
      </c>
      <c r="P559" s="18">
        <f t="shared" ca="1" si="174"/>
        <v>0</v>
      </c>
      <c r="Q559" s="18">
        <f t="shared" ca="1" si="171"/>
        <v>0</v>
      </c>
      <c r="R559" s="18">
        <f t="shared" ca="1" si="168"/>
        <v>0</v>
      </c>
      <c r="S559" s="18">
        <f t="shared" ca="1" si="167"/>
        <v>0</v>
      </c>
      <c r="T559" s="18">
        <f t="shared" ca="1" si="175"/>
        <v>0</v>
      </c>
      <c r="U559" s="7"/>
    </row>
    <row r="560" spans="2:21" x14ac:dyDescent="0.3">
      <c r="B560" s="9" t="s">
        <v>90</v>
      </c>
      <c r="C560" s="68" t="s">
        <v>51</v>
      </c>
      <c r="D560" s="37" t="s">
        <v>985</v>
      </c>
      <c r="E560" s="68" t="s">
        <v>986</v>
      </c>
      <c r="F560" s="18">
        <v>51.85</v>
      </c>
      <c r="G560" s="18"/>
      <c r="H560" s="18"/>
      <c r="I560" s="18"/>
      <c r="J560" s="18">
        <f>F560/20/4</f>
        <v>0.64812500000000006</v>
      </c>
      <c r="K560" s="18"/>
      <c r="L560" s="18">
        <f t="shared" ca="1" si="172"/>
        <v>0</v>
      </c>
      <c r="M560" s="18">
        <f t="shared" ca="1" si="173"/>
        <v>0</v>
      </c>
      <c r="N560" s="16">
        <f t="shared" ca="1" si="163"/>
        <v>0</v>
      </c>
      <c r="O560" s="18">
        <f t="shared" ca="1" si="170"/>
        <v>0</v>
      </c>
      <c r="P560" s="18">
        <f t="shared" ca="1" si="174"/>
        <v>0</v>
      </c>
      <c r="Q560" s="18">
        <f t="shared" ca="1" si="171"/>
        <v>0</v>
      </c>
      <c r="R560" s="18">
        <f t="shared" ca="1" si="168"/>
        <v>0</v>
      </c>
      <c r="S560" s="18">
        <f t="shared" ca="1" si="167"/>
        <v>0</v>
      </c>
      <c r="T560" s="18">
        <f t="shared" ca="1" si="175"/>
        <v>0</v>
      </c>
      <c r="U560" s="7"/>
    </row>
    <row r="561" spans="2:21" x14ac:dyDescent="0.3">
      <c r="B561" s="68" t="s">
        <v>566</v>
      </c>
      <c r="C561" s="68" t="s">
        <v>51</v>
      </c>
      <c r="D561" s="37" t="s">
        <v>987</v>
      </c>
      <c r="E561" s="68" t="s">
        <v>988</v>
      </c>
      <c r="F561" s="16">
        <v>138.25</v>
      </c>
      <c r="G561" s="16"/>
      <c r="H561" s="16"/>
      <c r="I561" s="16"/>
      <c r="J561" s="16"/>
      <c r="K561" s="16"/>
      <c r="L561" s="17">
        <f>F561/11.02</f>
        <v>12.545372050816697</v>
      </c>
      <c r="M561" s="17">
        <f t="shared" si="173"/>
        <v>0.78408575317604357</v>
      </c>
      <c r="N561" s="16">
        <f t="shared" si="163"/>
        <v>2.7657833583521529E-2</v>
      </c>
      <c r="O561" s="17">
        <f t="shared" ca="1" si="170"/>
        <v>0</v>
      </c>
      <c r="P561" s="18">
        <f t="shared" ca="1" si="174"/>
        <v>0</v>
      </c>
      <c r="Q561" s="18">
        <f t="shared" ca="1" si="171"/>
        <v>0</v>
      </c>
      <c r="R561" s="18">
        <f t="shared" ca="1" si="168"/>
        <v>0</v>
      </c>
      <c r="S561" s="18">
        <f t="shared" ca="1" si="167"/>
        <v>0</v>
      </c>
      <c r="T561" s="18">
        <f t="shared" ca="1" si="175"/>
        <v>0</v>
      </c>
      <c r="U561" s="7"/>
    </row>
    <row r="562" spans="2:21" x14ac:dyDescent="0.3">
      <c r="B562" s="68" t="s">
        <v>570</v>
      </c>
      <c r="C562" s="68" t="s">
        <v>51</v>
      </c>
      <c r="D562" s="37" t="s">
        <v>989</v>
      </c>
      <c r="E562" s="68" t="s">
        <v>990</v>
      </c>
      <c r="F562" s="16">
        <v>21.85</v>
      </c>
      <c r="G562" s="16"/>
      <c r="H562" s="16"/>
      <c r="I562" s="16"/>
      <c r="J562" s="16">
        <f>F562/6</f>
        <v>3.6416666666666671</v>
      </c>
      <c r="K562" s="16"/>
      <c r="L562" s="17">
        <f ca="1">M562*16</f>
        <v>0</v>
      </c>
      <c r="M562" s="17">
        <f t="shared" ca="1" si="173"/>
        <v>0</v>
      </c>
      <c r="N562" s="16">
        <f t="shared" ca="1" si="163"/>
        <v>0</v>
      </c>
      <c r="O562" s="17">
        <f t="shared" ca="1" si="170"/>
        <v>0</v>
      </c>
      <c r="P562" s="18">
        <f t="shared" ca="1" si="174"/>
        <v>0</v>
      </c>
      <c r="Q562" s="18">
        <f t="shared" ca="1" si="171"/>
        <v>0</v>
      </c>
      <c r="R562" s="18">
        <f t="shared" ca="1" si="168"/>
        <v>0</v>
      </c>
      <c r="S562" s="18">
        <f t="shared" ca="1" si="167"/>
        <v>0</v>
      </c>
      <c r="T562" s="18">
        <f t="shared" ca="1" si="175"/>
        <v>0</v>
      </c>
      <c r="U562" s="7"/>
    </row>
    <row r="563" spans="2:21" x14ac:dyDescent="0.3">
      <c r="B563" s="68" t="s">
        <v>570</v>
      </c>
      <c r="C563" s="68" t="s">
        <v>51</v>
      </c>
      <c r="D563" s="37" t="s">
        <v>991</v>
      </c>
      <c r="E563" s="68" t="s">
        <v>992</v>
      </c>
      <c r="F563" s="16">
        <v>57.31</v>
      </c>
      <c r="G563" s="16"/>
      <c r="H563" s="16"/>
      <c r="I563" s="16"/>
      <c r="J563" s="16"/>
      <c r="K563" s="16"/>
      <c r="L563" s="17">
        <f>M563*16</f>
        <v>16.980740740740742</v>
      </c>
      <c r="M563" s="17">
        <f>F563/6/9</f>
        <v>1.0612962962962964</v>
      </c>
      <c r="N563" s="16">
        <f t="shared" si="163"/>
        <v>3.7436155709846611E-2</v>
      </c>
      <c r="O563" s="17">
        <f t="shared" ca="1" si="170"/>
        <v>0</v>
      </c>
      <c r="P563" s="18">
        <f t="shared" ca="1" si="174"/>
        <v>0</v>
      </c>
      <c r="Q563" s="18">
        <f t="shared" ca="1" si="171"/>
        <v>0</v>
      </c>
      <c r="R563" s="18">
        <f t="shared" ca="1" si="168"/>
        <v>0</v>
      </c>
      <c r="S563" s="18">
        <f t="shared" ca="1" si="167"/>
        <v>0</v>
      </c>
      <c r="T563" s="18">
        <f t="shared" ca="1" si="175"/>
        <v>0</v>
      </c>
      <c r="U563" s="7"/>
    </row>
    <row r="564" spans="2:21" x14ac:dyDescent="0.3">
      <c r="B564" s="68" t="s">
        <v>570</v>
      </c>
      <c r="C564" s="68" t="s">
        <v>51</v>
      </c>
      <c r="D564" s="37" t="s">
        <v>993</v>
      </c>
      <c r="E564" s="68" t="s">
        <v>994</v>
      </c>
      <c r="F564" s="16">
        <v>11.52</v>
      </c>
      <c r="G564" s="16"/>
      <c r="H564" s="16"/>
      <c r="I564" s="16"/>
      <c r="J564" s="16"/>
      <c r="K564" s="16"/>
      <c r="L564" s="17">
        <f>M564*16</f>
        <v>2.1942857142857144</v>
      </c>
      <c r="M564" s="17">
        <f>F564/12/7</f>
        <v>0.13714285714285715</v>
      </c>
      <c r="N564" s="16">
        <f t="shared" si="163"/>
        <v>4.8375758705746889E-3</v>
      </c>
      <c r="O564" s="17">
        <f t="shared" ca="1" si="170"/>
        <v>0</v>
      </c>
      <c r="P564" s="18">
        <f t="shared" ca="1" si="174"/>
        <v>0</v>
      </c>
      <c r="Q564" s="18">
        <f t="shared" ca="1" si="171"/>
        <v>0</v>
      </c>
      <c r="R564" s="18">
        <f t="shared" ca="1" si="168"/>
        <v>0</v>
      </c>
      <c r="S564" s="18">
        <f t="shared" ca="1" si="167"/>
        <v>0</v>
      </c>
      <c r="T564" s="18">
        <f t="shared" ca="1" si="175"/>
        <v>0</v>
      </c>
      <c r="U564" s="7"/>
    </row>
    <row r="565" spans="2:21" x14ac:dyDescent="0.3">
      <c r="B565" s="68" t="s">
        <v>570</v>
      </c>
      <c r="C565" s="68" t="s">
        <v>51</v>
      </c>
      <c r="D565" s="37" t="s">
        <v>995</v>
      </c>
      <c r="E565" s="68" t="s">
        <v>249</v>
      </c>
      <c r="F565" s="16">
        <v>22.38</v>
      </c>
      <c r="G565" s="16"/>
      <c r="H565" s="16"/>
      <c r="I565" s="16"/>
      <c r="J565" s="16">
        <f>F565/6</f>
        <v>3.73</v>
      </c>
      <c r="K565" s="16"/>
      <c r="L565" s="17">
        <f>F565/6/2</f>
        <v>1.865</v>
      </c>
      <c r="M565" s="17">
        <f>L565/16</f>
        <v>0.1165625</v>
      </c>
      <c r="N565" s="16">
        <f t="shared" si="163"/>
        <v>4.1116245436427449E-3</v>
      </c>
      <c r="O565" s="17">
        <f>Q565*16</f>
        <v>7.9573333333333336</v>
      </c>
      <c r="P565" s="18">
        <f t="shared" si="174"/>
        <v>1.9893333333333334</v>
      </c>
      <c r="Q565" s="18">
        <f>J565/7.5</f>
        <v>0.49733333333333335</v>
      </c>
      <c r="R565" s="18">
        <f t="shared" ref="R565:R570" si="176">P565/32</f>
        <v>6.2166666666666669E-2</v>
      </c>
      <c r="S565" s="18">
        <f t="shared" si="167"/>
        <v>3.1083333333333334E-2</v>
      </c>
      <c r="T565" s="18">
        <f t="shared" si="175"/>
        <v>1.0361111111111111E-2</v>
      </c>
      <c r="U565" s="7" t="s">
        <v>996</v>
      </c>
    </row>
    <row r="566" spans="2:21" x14ac:dyDescent="0.3">
      <c r="B566" s="68" t="s">
        <v>570</v>
      </c>
      <c r="C566" s="68" t="s">
        <v>51</v>
      </c>
      <c r="D566" s="37" t="s">
        <v>997</v>
      </c>
      <c r="E566" s="68" t="s">
        <v>592</v>
      </c>
      <c r="F566" s="16">
        <v>11.59</v>
      </c>
      <c r="G566" s="16"/>
      <c r="H566" s="16"/>
      <c r="I566" s="16"/>
      <c r="J566" s="16">
        <f>F566/4</f>
        <v>2.8975</v>
      </c>
      <c r="K566" s="16"/>
      <c r="L566" s="17">
        <f ca="1">M566*16</f>
        <v>0</v>
      </c>
      <c r="M566" s="17">
        <f ca="1">L566/16</f>
        <v>0</v>
      </c>
      <c r="N566" s="16">
        <f t="shared" ca="1" si="163"/>
        <v>0</v>
      </c>
      <c r="O566" s="17">
        <f ca="1">P566*4</f>
        <v>0</v>
      </c>
      <c r="P566" s="18">
        <f t="shared" ca="1" si="174"/>
        <v>0</v>
      </c>
      <c r="Q566" s="18">
        <f ca="1">P566/4</f>
        <v>0</v>
      </c>
      <c r="R566" s="18">
        <f t="shared" ca="1" si="176"/>
        <v>0</v>
      </c>
      <c r="S566" s="18">
        <f t="shared" ca="1" si="167"/>
        <v>0</v>
      </c>
      <c r="T566" s="18">
        <f t="shared" ca="1" si="175"/>
        <v>0</v>
      </c>
      <c r="U566" s="7"/>
    </row>
    <row r="567" spans="2:21" x14ac:dyDescent="0.3">
      <c r="B567" s="68" t="s">
        <v>570</v>
      </c>
      <c r="C567" s="68" t="s">
        <v>51</v>
      </c>
      <c r="D567" s="37" t="s">
        <v>998</v>
      </c>
      <c r="E567" s="68" t="s">
        <v>999</v>
      </c>
      <c r="F567" s="16">
        <v>35.67</v>
      </c>
      <c r="G567" s="16"/>
      <c r="H567" s="16"/>
      <c r="I567" s="16"/>
      <c r="J567" s="16"/>
      <c r="K567" s="16"/>
      <c r="L567" s="17">
        <f>M567*16</f>
        <v>5.9450000000000003</v>
      </c>
      <c r="M567" s="17">
        <f>F567/6/16</f>
        <v>0.37156250000000002</v>
      </c>
      <c r="N567" s="16">
        <f t="shared" si="163"/>
        <v>1.3106492177992559E-2</v>
      </c>
      <c r="O567" s="17">
        <f ca="1">P567*4</f>
        <v>0</v>
      </c>
      <c r="P567" s="18">
        <f t="shared" ca="1" si="174"/>
        <v>0</v>
      </c>
      <c r="Q567" s="18">
        <f ca="1">P567/4</f>
        <v>0</v>
      </c>
      <c r="R567" s="18">
        <f t="shared" ca="1" si="176"/>
        <v>0</v>
      </c>
      <c r="S567" s="18">
        <f t="shared" ca="1" si="167"/>
        <v>0</v>
      </c>
      <c r="T567" s="18">
        <f t="shared" ca="1" si="175"/>
        <v>0</v>
      </c>
      <c r="U567" s="7"/>
    </row>
    <row r="568" spans="2:21" x14ac:dyDescent="0.3">
      <c r="B568" s="68" t="s">
        <v>636</v>
      </c>
      <c r="C568" s="68" t="s">
        <v>51</v>
      </c>
      <c r="D568" s="38" t="s">
        <v>1058</v>
      </c>
      <c r="E568" s="68" t="s">
        <v>1059</v>
      </c>
      <c r="F568" s="16">
        <v>104.54</v>
      </c>
      <c r="G568" s="16"/>
      <c r="H568" s="16"/>
      <c r="I568" s="16"/>
      <c r="J568" s="16">
        <f>F568/240</f>
        <v>0.43558333333333338</v>
      </c>
      <c r="K568" s="16"/>
      <c r="L568" s="17">
        <f ca="1">M568*16</f>
        <v>0</v>
      </c>
      <c r="M568" s="17">
        <f t="shared" ref="M568:M583" ca="1" si="177">L568/16</f>
        <v>0</v>
      </c>
      <c r="N568" s="16">
        <f t="shared" ca="1" si="163"/>
        <v>0</v>
      </c>
      <c r="O568" s="17">
        <f ca="1">R568*128</f>
        <v>0</v>
      </c>
      <c r="P568" s="18">
        <f t="shared" ca="1" si="174"/>
        <v>0</v>
      </c>
      <c r="Q568" s="18">
        <f ca="1">P568/4</f>
        <v>0</v>
      </c>
      <c r="R568" s="18">
        <f t="shared" ca="1" si="176"/>
        <v>0</v>
      </c>
      <c r="S568" s="18">
        <f t="shared" ca="1" si="167"/>
        <v>0</v>
      </c>
      <c r="T568" s="18">
        <f t="shared" ca="1" si="175"/>
        <v>0</v>
      </c>
      <c r="U568" s="7"/>
    </row>
    <row r="569" spans="2:21" x14ac:dyDescent="0.3">
      <c r="B569" s="68" t="s">
        <v>90</v>
      </c>
      <c r="C569" s="68" t="s">
        <v>48</v>
      </c>
      <c r="D569" s="38" t="s">
        <v>655</v>
      </c>
      <c r="E569" s="68" t="s">
        <v>656</v>
      </c>
      <c r="F569" s="16">
        <v>28.33</v>
      </c>
      <c r="G569" s="16"/>
      <c r="H569" s="16"/>
      <c r="I569" s="16"/>
      <c r="J569" s="16"/>
      <c r="K569" s="16"/>
      <c r="L569" s="17">
        <f>F569/20</f>
        <v>1.4164999999999999</v>
      </c>
      <c r="M569" s="17">
        <f t="shared" si="177"/>
        <v>8.8531249999999992E-2</v>
      </c>
      <c r="N569" s="16">
        <f t="shared" si="163"/>
        <v>3.1228504911903206E-3</v>
      </c>
      <c r="O569" s="17">
        <f>Q569*16</f>
        <v>7.0004633204633198</v>
      </c>
      <c r="P569" s="18">
        <f t="shared" si="174"/>
        <v>1.7501158301158299</v>
      </c>
      <c r="Q569" s="18">
        <f>F569/259*4</f>
        <v>0.43752895752895749</v>
      </c>
      <c r="R569" s="18">
        <f t="shared" si="176"/>
        <v>5.4691119691119686E-2</v>
      </c>
      <c r="S569" s="18">
        <f t="shared" si="167"/>
        <v>2.7345559845559843E-2</v>
      </c>
      <c r="T569" s="18">
        <f t="shared" si="175"/>
        <v>9.1151866151866143E-3</v>
      </c>
      <c r="U569" s="7" t="s">
        <v>657</v>
      </c>
    </row>
    <row r="570" spans="2:21" x14ac:dyDescent="0.3">
      <c r="B570" s="68" t="s">
        <v>90</v>
      </c>
      <c r="C570" s="9" t="s">
        <v>44</v>
      </c>
      <c r="D570" s="38" t="s">
        <v>1135</v>
      </c>
      <c r="E570" s="68" t="s">
        <v>1136</v>
      </c>
      <c r="F570" s="16">
        <v>31.19</v>
      </c>
      <c r="G570" s="16"/>
      <c r="H570" s="16"/>
      <c r="I570" s="16"/>
      <c r="J570" s="16">
        <f>F570/72</f>
        <v>0.43319444444444444</v>
      </c>
      <c r="K570" s="16"/>
      <c r="L570" s="17">
        <f ca="1">M570*16</f>
        <v>0</v>
      </c>
      <c r="M570" s="17">
        <f t="shared" ca="1" si="177"/>
        <v>0</v>
      </c>
      <c r="N570" s="16">
        <f t="shared" ca="1" si="163"/>
        <v>0</v>
      </c>
      <c r="O570" s="17">
        <f ca="1">R570*128</f>
        <v>0</v>
      </c>
      <c r="P570" s="18">
        <f t="shared" ca="1" si="174"/>
        <v>0</v>
      </c>
      <c r="Q570" s="18">
        <f t="shared" ref="Q570:Q576" ca="1" si="178">P570/4</f>
        <v>0</v>
      </c>
      <c r="R570" s="18">
        <f t="shared" ca="1" si="176"/>
        <v>0</v>
      </c>
      <c r="S570" s="18">
        <f t="shared" ca="1" si="167"/>
        <v>0</v>
      </c>
      <c r="T570" s="18">
        <f t="shared" ca="1" si="175"/>
        <v>0</v>
      </c>
      <c r="U570" s="7"/>
    </row>
    <row r="571" spans="2:21" x14ac:dyDescent="0.3">
      <c r="B571" s="9" t="s">
        <v>90</v>
      </c>
      <c r="C571" s="9" t="s">
        <v>44</v>
      </c>
      <c r="D571" s="38" t="s">
        <v>1111</v>
      </c>
      <c r="E571" s="68" t="s">
        <v>1112</v>
      </c>
      <c r="F571" s="18">
        <v>60.19</v>
      </c>
      <c r="G571" s="18"/>
      <c r="H571" s="18"/>
      <c r="I571" s="18"/>
      <c r="J571" s="18"/>
      <c r="K571" s="18"/>
      <c r="L571" s="18">
        <f>F571/15/2</f>
        <v>2.0063333333333331</v>
      </c>
      <c r="M571" s="18">
        <f t="shared" si="177"/>
        <v>0.12539583333333332</v>
      </c>
      <c r="N571" s="16">
        <f t="shared" si="163"/>
        <v>4.4232114616953849E-3</v>
      </c>
      <c r="O571" s="18">
        <f>R571*128</f>
        <v>16.050666666666665</v>
      </c>
      <c r="P571" s="18">
        <f t="shared" si="174"/>
        <v>4.0126666666666662</v>
      </c>
      <c r="Q571" s="18">
        <f t="shared" si="178"/>
        <v>1.0031666666666665</v>
      </c>
      <c r="R571" s="18">
        <f>M571</f>
        <v>0.12539583333333332</v>
      </c>
      <c r="S571" s="18">
        <f t="shared" si="167"/>
        <v>6.2697916666666659E-2</v>
      </c>
      <c r="T571" s="18">
        <f t="shared" si="175"/>
        <v>2.0899305555555553E-2</v>
      </c>
      <c r="U571" s="7"/>
    </row>
    <row r="572" spans="2:21" x14ac:dyDescent="0.3">
      <c r="B572" s="9" t="s">
        <v>90</v>
      </c>
      <c r="C572" s="9" t="s">
        <v>44</v>
      </c>
      <c r="D572" s="38" t="s">
        <v>1000</v>
      </c>
      <c r="E572" s="68" t="s">
        <v>1001</v>
      </c>
      <c r="F572" s="18">
        <v>24.99</v>
      </c>
      <c r="G572" s="18"/>
      <c r="H572" s="18"/>
      <c r="I572" s="18"/>
      <c r="J572" s="18"/>
      <c r="K572" s="18"/>
      <c r="L572" s="18">
        <f>F572/5</f>
        <v>4.9979999999999993</v>
      </c>
      <c r="M572" s="18">
        <f t="shared" si="177"/>
        <v>0.31237499999999996</v>
      </c>
      <c r="N572" s="16">
        <f t="shared" si="163"/>
        <v>1.1018712852078519E-2</v>
      </c>
      <c r="O572" s="18">
        <f ca="1">P572*4</f>
        <v>0</v>
      </c>
      <c r="P572" s="18">
        <f t="shared" ca="1" si="174"/>
        <v>0</v>
      </c>
      <c r="Q572" s="18">
        <f t="shared" ca="1" si="178"/>
        <v>0</v>
      </c>
      <c r="R572" s="18">
        <f t="shared" ref="R572:R591" ca="1" si="179">P572/32</f>
        <v>0</v>
      </c>
      <c r="S572" s="18">
        <f t="shared" ca="1" si="167"/>
        <v>0</v>
      </c>
      <c r="T572" s="18">
        <f t="shared" ca="1" si="175"/>
        <v>0</v>
      </c>
      <c r="U572" s="7"/>
    </row>
    <row r="573" spans="2:21" x14ac:dyDescent="0.3">
      <c r="B573" s="9" t="s">
        <v>90</v>
      </c>
      <c r="C573" s="9" t="s">
        <v>44</v>
      </c>
      <c r="D573" s="38" t="s">
        <v>1002</v>
      </c>
      <c r="E573" s="68" t="s">
        <v>1003</v>
      </c>
      <c r="F573" s="18">
        <v>21.93</v>
      </c>
      <c r="G573" s="18"/>
      <c r="H573" s="18"/>
      <c r="I573" s="18"/>
      <c r="J573" s="18"/>
      <c r="K573" s="18"/>
      <c r="L573" s="18">
        <f>F573/9</f>
        <v>2.4366666666666665</v>
      </c>
      <c r="M573" s="18">
        <f t="shared" si="177"/>
        <v>0.15229166666666666</v>
      </c>
      <c r="N573" s="16">
        <f t="shared" si="163"/>
        <v>5.3719348371811379E-3</v>
      </c>
      <c r="O573" s="18">
        <f ca="1">P573*4</f>
        <v>0</v>
      </c>
      <c r="P573" s="18">
        <f t="shared" ca="1" si="174"/>
        <v>0</v>
      </c>
      <c r="Q573" s="18">
        <f t="shared" ca="1" si="178"/>
        <v>0</v>
      </c>
      <c r="R573" s="18">
        <f t="shared" ca="1" si="179"/>
        <v>0</v>
      </c>
      <c r="S573" s="18">
        <f t="shared" ca="1" si="167"/>
        <v>0</v>
      </c>
      <c r="T573" s="18">
        <f t="shared" ca="1" si="175"/>
        <v>0</v>
      </c>
      <c r="U573" s="7"/>
    </row>
    <row r="574" spans="2:21" x14ac:dyDescent="0.3">
      <c r="B574" s="9" t="s">
        <v>90</v>
      </c>
      <c r="C574" s="9" t="s">
        <v>44</v>
      </c>
      <c r="D574" s="38" t="s">
        <v>1004</v>
      </c>
      <c r="E574" s="68" t="s">
        <v>1005</v>
      </c>
      <c r="F574" s="18">
        <v>36.17</v>
      </c>
      <c r="G574" s="18"/>
      <c r="H574" s="18"/>
      <c r="I574" s="18"/>
      <c r="J574" s="18">
        <f>F574/60</f>
        <v>0.60283333333333333</v>
      </c>
      <c r="K574" s="18"/>
      <c r="L574" s="18">
        <f ca="1">M574*16</f>
        <v>0</v>
      </c>
      <c r="M574" s="18">
        <f t="shared" ca="1" si="177"/>
        <v>0</v>
      </c>
      <c r="N574" s="16">
        <f t="shared" ca="1" si="163"/>
        <v>0</v>
      </c>
      <c r="O574" s="18">
        <f ca="1">P574*4</f>
        <v>0</v>
      </c>
      <c r="P574" s="18">
        <f t="shared" ca="1" si="174"/>
        <v>0</v>
      </c>
      <c r="Q574" s="18">
        <f t="shared" ca="1" si="178"/>
        <v>0</v>
      </c>
      <c r="R574" s="18">
        <f t="shared" ca="1" si="179"/>
        <v>0</v>
      </c>
      <c r="S574" s="18">
        <f t="shared" ca="1" si="167"/>
        <v>0</v>
      </c>
      <c r="T574" s="18">
        <f t="shared" ca="1" si="175"/>
        <v>0</v>
      </c>
      <c r="U574" s="7"/>
    </row>
    <row r="575" spans="2:21" x14ac:dyDescent="0.3">
      <c r="B575" s="9" t="s">
        <v>90</v>
      </c>
      <c r="C575" s="9" t="s">
        <v>44</v>
      </c>
      <c r="D575" s="38" t="s">
        <v>1006</v>
      </c>
      <c r="E575" s="68" t="s">
        <v>1007</v>
      </c>
      <c r="F575" s="18">
        <v>20.37</v>
      </c>
      <c r="G575" s="18"/>
      <c r="H575" s="18"/>
      <c r="I575" s="18"/>
      <c r="J575" s="18">
        <f>F575/32</f>
        <v>0.63656250000000003</v>
      </c>
      <c r="K575" s="18"/>
      <c r="L575" s="18">
        <f ca="1">M575*16</f>
        <v>0</v>
      </c>
      <c r="M575" s="18">
        <f t="shared" ca="1" si="177"/>
        <v>0</v>
      </c>
      <c r="N575" s="16">
        <f t="shared" ca="1" si="163"/>
        <v>0</v>
      </c>
      <c r="O575" s="18">
        <f ca="1">P575*4</f>
        <v>0</v>
      </c>
      <c r="P575" s="18">
        <f t="shared" ca="1" si="174"/>
        <v>0</v>
      </c>
      <c r="Q575" s="18">
        <f t="shared" ca="1" si="178"/>
        <v>0</v>
      </c>
      <c r="R575" s="18">
        <f t="shared" ca="1" si="179"/>
        <v>0</v>
      </c>
      <c r="S575" s="18">
        <f t="shared" ca="1" si="167"/>
        <v>0</v>
      </c>
      <c r="T575" s="18">
        <f t="shared" ca="1" si="175"/>
        <v>0</v>
      </c>
      <c r="U575" s="7"/>
    </row>
    <row r="576" spans="2:21" x14ac:dyDescent="0.3">
      <c r="B576" s="9" t="s">
        <v>90</v>
      </c>
      <c r="C576" s="9" t="s">
        <v>44</v>
      </c>
      <c r="D576" s="38" t="s">
        <v>1008</v>
      </c>
      <c r="E576" s="68" t="s">
        <v>1003</v>
      </c>
      <c r="F576" s="18">
        <v>33.94</v>
      </c>
      <c r="G576" s="18"/>
      <c r="H576" s="18"/>
      <c r="I576" s="18"/>
      <c r="J576" s="18"/>
      <c r="K576" s="18"/>
      <c r="L576" s="18">
        <f>F576/9</f>
        <v>3.7711111111111109</v>
      </c>
      <c r="M576" s="18">
        <f t="shared" si="177"/>
        <v>0.23569444444444443</v>
      </c>
      <c r="N576" s="16">
        <f t="shared" si="163"/>
        <v>8.3138836467819346E-3</v>
      </c>
      <c r="O576" s="18">
        <f ca="1">P576*4</f>
        <v>0</v>
      </c>
      <c r="P576" s="18">
        <f t="shared" ca="1" si="174"/>
        <v>0</v>
      </c>
      <c r="Q576" s="18">
        <f t="shared" ca="1" si="178"/>
        <v>0</v>
      </c>
      <c r="R576" s="18">
        <f t="shared" ca="1" si="179"/>
        <v>0</v>
      </c>
      <c r="S576" s="18">
        <f t="shared" ca="1" si="167"/>
        <v>0</v>
      </c>
      <c r="T576" s="18">
        <f t="shared" ca="1" si="175"/>
        <v>0</v>
      </c>
      <c r="U576" s="7"/>
    </row>
    <row r="577" spans="2:21" x14ac:dyDescent="0.3">
      <c r="B577" s="9" t="s">
        <v>90</v>
      </c>
      <c r="C577" s="9" t="s">
        <v>48</v>
      </c>
      <c r="D577" s="38" t="s">
        <v>1009</v>
      </c>
      <c r="E577" s="68" t="s">
        <v>1010</v>
      </c>
      <c r="F577" s="18">
        <v>27.05</v>
      </c>
      <c r="G577" s="18"/>
      <c r="H577" s="18"/>
      <c r="I577" s="18"/>
      <c r="J577" s="18"/>
      <c r="K577" s="18"/>
      <c r="L577" s="18">
        <f>F577/12/2.5</f>
        <v>0.90166666666666673</v>
      </c>
      <c r="M577" s="18">
        <f t="shared" si="177"/>
        <v>5.635416666666667E-2</v>
      </c>
      <c r="N577" s="16">
        <f t="shared" si="163"/>
        <v>1.9878363521990397E-3</v>
      </c>
      <c r="O577" s="18">
        <f>Q577*16</f>
        <v>3.6066666666666669</v>
      </c>
      <c r="P577" s="18">
        <f t="shared" si="174"/>
        <v>0.90166666666666673</v>
      </c>
      <c r="Q577" s="18">
        <f>M577*4</f>
        <v>0.22541666666666668</v>
      </c>
      <c r="R577" s="18">
        <f t="shared" si="179"/>
        <v>2.8177083333333335E-2</v>
      </c>
      <c r="S577" s="18">
        <f t="shared" si="167"/>
        <v>1.4088541666666668E-2</v>
      </c>
      <c r="T577" s="18">
        <f t="shared" si="175"/>
        <v>4.6961805555555559E-3</v>
      </c>
      <c r="U577" s="7" t="s">
        <v>146</v>
      </c>
    </row>
    <row r="578" spans="2:21" x14ac:dyDescent="0.3">
      <c r="B578" s="68" t="s">
        <v>90</v>
      </c>
      <c r="C578" s="9" t="s">
        <v>44</v>
      </c>
      <c r="D578" s="38" t="s">
        <v>1011</v>
      </c>
      <c r="E578" s="68" t="s">
        <v>1012</v>
      </c>
      <c r="F578" s="16">
        <v>28.96</v>
      </c>
      <c r="G578" s="16"/>
      <c r="H578" s="16"/>
      <c r="I578" s="16"/>
      <c r="J578" s="16">
        <f>L578</f>
        <v>1.2066666666666668</v>
      </c>
      <c r="K578" s="16"/>
      <c r="L578" s="17">
        <f>F578/4/6</f>
        <v>1.2066666666666668</v>
      </c>
      <c r="M578" s="17">
        <f t="shared" si="177"/>
        <v>7.5416666666666674E-2</v>
      </c>
      <c r="N578" s="16">
        <f t="shared" ref="N578:N641" si="180">L578/453.592</f>
        <v>2.6602468003550919E-3</v>
      </c>
      <c r="O578" s="17">
        <f ca="1">P578*4</f>
        <v>0</v>
      </c>
      <c r="P578" s="18">
        <f t="shared" ca="1" si="174"/>
        <v>0</v>
      </c>
      <c r="Q578" s="18">
        <f t="shared" ref="Q578:Q641" ca="1" si="181">P578/4</f>
        <v>0</v>
      </c>
      <c r="R578" s="18">
        <f t="shared" ca="1" si="179"/>
        <v>0</v>
      </c>
      <c r="S578" s="18">
        <f t="shared" ca="1" si="167"/>
        <v>0</v>
      </c>
      <c r="T578" s="18">
        <f t="shared" ca="1" si="175"/>
        <v>0</v>
      </c>
      <c r="U578" s="7" t="s">
        <v>1013</v>
      </c>
    </row>
    <row r="579" spans="2:21" x14ac:dyDescent="0.3">
      <c r="B579" s="68" t="s">
        <v>90</v>
      </c>
      <c r="C579" s="9" t="s">
        <v>44</v>
      </c>
      <c r="D579" s="38" t="s">
        <v>1137</v>
      </c>
      <c r="E579" s="68" t="s">
        <v>1138</v>
      </c>
      <c r="F579" s="16">
        <v>48.22</v>
      </c>
      <c r="G579" s="16"/>
      <c r="H579" s="16"/>
      <c r="I579" s="16"/>
      <c r="J579" s="16">
        <f>F579/120</f>
        <v>0.40183333333333332</v>
      </c>
      <c r="K579" s="16"/>
      <c r="L579" s="17">
        <f ca="1">M579*16</f>
        <v>0</v>
      </c>
      <c r="M579" s="17">
        <f t="shared" ca="1" si="177"/>
        <v>0</v>
      </c>
      <c r="N579" s="16">
        <f t="shared" ca="1" si="180"/>
        <v>0</v>
      </c>
      <c r="O579" s="17">
        <f ca="1">R579*128</f>
        <v>0</v>
      </c>
      <c r="P579" s="18">
        <f t="shared" ca="1" si="174"/>
        <v>0</v>
      </c>
      <c r="Q579" s="18">
        <f t="shared" ca="1" si="181"/>
        <v>0</v>
      </c>
      <c r="R579" s="18">
        <f t="shared" ca="1" si="179"/>
        <v>0</v>
      </c>
      <c r="S579" s="18">
        <f t="shared" ca="1" si="167"/>
        <v>0</v>
      </c>
      <c r="T579" s="18">
        <f t="shared" ca="1" si="175"/>
        <v>0</v>
      </c>
      <c r="U579" s="7"/>
    </row>
    <row r="580" spans="2:21" x14ac:dyDescent="0.3">
      <c r="B580" s="9" t="s">
        <v>90</v>
      </c>
      <c r="C580" s="9" t="s">
        <v>44</v>
      </c>
      <c r="D580" s="38" t="s">
        <v>1014</v>
      </c>
      <c r="E580" s="68" t="s">
        <v>1003</v>
      </c>
      <c r="F580" s="18">
        <v>24.17</v>
      </c>
      <c r="G580" s="18"/>
      <c r="H580" s="18"/>
      <c r="I580" s="18"/>
      <c r="J580" s="18"/>
      <c r="K580" s="18"/>
      <c r="L580" s="18">
        <f>F580/9</f>
        <v>2.6855555555555557</v>
      </c>
      <c r="M580" s="18">
        <f t="shared" si="177"/>
        <v>0.16784722222222223</v>
      </c>
      <c r="N580" s="16">
        <f t="shared" si="180"/>
        <v>5.9206413595379896E-3</v>
      </c>
      <c r="O580" s="18">
        <f ca="1">P580*4</f>
        <v>0</v>
      </c>
      <c r="P580" s="18">
        <f t="shared" ca="1" si="174"/>
        <v>0</v>
      </c>
      <c r="Q580" s="18">
        <f t="shared" ca="1" si="181"/>
        <v>0</v>
      </c>
      <c r="R580" s="18">
        <f t="shared" ca="1" si="179"/>
        <v>0</v>
      </c>
      <c r="S580" s="18">
        <f t="shared" ca="1" si="167"/>
        <v>0</v>
      </c>
      <c r="T580" s="18">
        <f t="shared" ca="1" si="175"/>
        <v>0</v>
      </c>
      <c r="U580" s="7"/>
    </row>
    <row r="581" spans="2:21" x14ac:dyDescent="0.3">
      <c r="B581" s="68" t="s">
        <v>90</v>
      </c>
      <c r="C581" s="9" t="s">
        <v>51</v>
      </c>
      <c r="D581" s="38" t="s">
        <v>1057</v>
      </c>
      <c r="E581" s="68" t="s">
        <v>903</v>
      </c>
      <c r="F581" s="16">
        <v>28.42</v>
      </c>
      <c r="G581" s="16"/>
      <c r="H581" s="16"/>
      <c r="I581" s="16"/>
      <c r="J581" s="16">
        <f>F581/200</f>
        <v>0.1421</v>
      </c>
      <c r="K581" s="16"/>
      <c r="L581" s="17">
        <f ca="1">M581*16</f>
        <v>0</v>
      </c>
      <c r="M581" s="17">
        <f t="shared" ca="1" si="177"/>
        <v>0</v>
      </c>
      <c r="N581" s="16">
        <f t="shared" ca="1" si="180"/>
        <v>0</v>
      </c>
      <c r="O581" s="17">
        <f ca="1">R581*128</f>
        <v>0</v>
      </c>
      <c r="P581" s="18">
        <f t="shared" ca="1" si="174"/>
        <v>0</v>
      </c>
      <c r="Q581" s="18">
        <f t="shared" ca="1" si="181"/>
        <v>0</v>
      </c>
      <c r="R581" s="18">
        <f t="shared" ca="1" si="179"/>
        <v>0</v>
      </c>
      <c r="S581" s="18">
        <f t="shared" ca="1" si="167"/>
        <v>0</v>
      </c>
      <c r="T581" s="18">
        <f t="shared" ca="1" si="175"/>
        <v>0</v>
      </c>
      <c r="U581" s="7"/>
    </row>
    <row r="582" spans="2:21" x14ac:dyDescent="0.3">
      <c r="B582" s="68" t="s">
        <v>90</v>
      </c>
      <c r="C582" s="9" t="s">
        <v>44</v>
      </c>
      <c r="D582" s="38" t="s">
        <v>1109</v>
      </c>
      <c r="E582" s="68" t="s">
        <v>1110</v>
      </c>
      <c r="F582" s="16">
        <v>53.36</v>
      </c>
      <c r="G582" s="16"/>
      <c r="H582" s="16"/>
      <c r="I582" s="16"/>
      <c r="J582" s="16">
        <f>F582/112</f>
        <v>0.47642857142857142</v>
      </c>
      <c r="K582" s="16"/>
      <c r="L582" s="17">
        <f ca="1">M582*16</f>
        <v>0</v>
      </c>
      <c r="M582" s="17">
        <f t="shared" ca="1" si="177"/>
        <v>0</v>
      </c>
      <c r="N582" s="16">
        <f t="shared" ca="1" si="180"/>
        <v>0</v>
      </c>
      <c r="O582" s="17">
        <f ca="1">R582*128</f>
        <v>0</v>
      </c>
      <c r="P582" s="18">
        <f t="shared" ca="1" si="174"/>
        <v>0</v>
      </c>
      <c r="Q582" s="18">
        <f t="shared" ca="1" si="181"/>
        <v>0</v>
      </c>
      <c r="R582" s="18">
        <f t="shared" ca="1" si="179"/>
        <v>0</v>
      </c>
      <c r="S582" s="18">
        <f t="shared" ca="1" si="167"/>
        <v>0</v>
      </c>
      <c r="T582" s="18">
        <f t="shared" ca="1" si="175"/>
        <v>0</v>
      </c>
      <c r="U582" s="7"/>
    </row>
    <row r="583" spans="2:21" x14ac:dyDescent="0.3">
      <c r="B583" s="68" t="s">
        <v>90</v>
      </c>
      <c r="C583" s="9" t="s">
        <v>48</v>
      </c>
      <c r="D583" s="38" t="s">
        <v>1015</v>
      </c>
      <c r="E583" s="68" t="s">
        <v>1016</v>
      </c>
      <c r="F583" s="18">
        <v>41.15</v>
      </c>
      <c r="G583" s="18"/>
      <c r="H583" s="18"/>
      <c r="I583" s="18"/>
      <c r="J583" s="18"/>
      <c r="K583" s="18"/>
      <c r="L583" s="18">
        <f>F583/24</f>
        <v>1.7145833333333333</v>
      </c>
      <c r="M583" s="18">
        <f t="shared" si="177"/>
        <v>0.10716145833333333</v>
      </c>
      <c r="N583" s="16">
        <f t="shared" si="180"/>
        <v>3.7800122871067686E-3</v>
      </c>
      <c r="O583" s="18">
        <f ca="1">P583*4</f>
        <v>0</v>
      </c>
      <c r="P583" s="18">
        <f t="shared" ca="1" si="174"/>
        <v>0</v>
      </c>
      <c r="Q583" s="18">
        <f t="shared" ca="1" si="181"/>
        <v>0</v>
      </c>
      <c r="R583" s="18">
        <f t="shared" ca="1" si="179"/>
        <v>0</v>
      </c>
      <c r="S583" s="18">
        <f t="shared" ca="1" si="167"/>
        <v>0</v>
      </c>
      <c r="T583" s="18">
        <f t="shared" ca="1" si="175"/>
        <v>0</v>
      </c>
      <c r="U583" s="7"/>
    </row>
    <row r="584" spans="2:21" x14ac:dyDescent="0.3">
      <c r="B584" s="68" t="s">
        <v>570</v>
      </c>
      <c r="C584" s="9" t="s">
        <v>44</v>
      </c>
      <c r="D584" s="38" t="s">
        <v>1017</v>
      </c>
      <c r="E584" s="68" t="s">
        <v>1018</v>
      </c>
      <c r="F584" s="16">
        <v>34.24</v>
      </c>
      <c r="G584" s="16"/>
      <c r="H584" s="16"/>
      <c r="I584" s="16"/>
      <c r="J584" s="16">
        <f>M584</f>
        <v>0.35666666666666669</v>
      </c>
      <c r="K584" s="16"/>
      <c r="L584" s="17">
        <f t="shared" ref="L584:L647" si="182">M584*16</f>
        <v>5.706666666666667</v>
      </c>
      <c r="M584" s="17">
        <f>F584/8/12</f>
        <v>0.35666666666666669</v>
      </c>
      <c r="N584" s="16">
        <f t="shared" si="180"/>
        <v>1.2581056691182091E-2</v>
      </c>
      <c r="O584" s="17">
        <f ca="1">P584*4</f>
        <v>0</v>
      </c>
      <c r="P584" s="18">
        <f t="shared" ca="1" si="174"/>
        <v>0</v>
      </c>
      <c r="Q584" s="18">
        <f t="shared" ca="1" si="181"/>
        <v>0</v>
      </c>
      <c r="R584" s="18">
        <f t="shared" ca="1" si="179"/>
        <v>0</v>
      </c>
      <c r="S584" s="18">
        <f t="shared" ca="1" si="167"/>
        <v>0</v>
      </c>
      <c r="T584" s="18">
        <f t="shared" ca="1" si="175"/>
        <v>0</v>
      </c>
      <c r="U584" s="7"/>
    </row>
    <row r="585" spans="2:21" x14ac:dyDescent="0.3">
      <c r="B585" s="68"/>
      <c r="C585" s="9" t="s">
        <v>48</v>
      </c>
      <c r="D585" s="38" t="s">
        <v>1019</v>
      </c>
      <c r="E585" s="68"/>
      <c r="F585" s="16"/>
      <c r="G585" s="16"/>
      <c r="H585" s="16"/>
      <c r="I585" s="16"/>
      <c r="J585" s="16"/>
      <c r="K585" s="16"/>
      <c r="L585" s="17">
        <f t="shared" ca="1" si="182"/>
        <v>0</v>
      </c>
      <c r="M585" s="17">
        <f t="shared" ref="M585:M648" ca="1" si="183">L585/16</f>
        <v>0</v>
      </c>
      <c r="N585" s="16">
        <f t="shared" ca="1" si="180"/>
        <v>0</v>
      </c>
      <c r="O585" s="17">
        <f ca="1">P585*4</f>
        <v>0</v>
      </c>
      <c r="P585" s="18">
        <f t="shared" ca="1" si="174"/>
        <v>0</v>
      </c>
      <c r="Q585" s="18">
        <f t="shared" ca="1" si="181"/>
        <v>0</v>
      </c>
      <c r="R585" s="18">
        <f t="shared" ca="1" si="179"/>
        <v>0</v>
      </c>
      <c r="S585" s="18">
        <f t="shared" ca="1" si="167"/>
        <v>0</v>
      </c>
      <c r="T585" s="18">
        <f t="shared" ca="1" si="175"/>
        <v>0</v>
      </c>
      <c r="U585" s="7"/>
    </row>
    <row r="586" spans="2:21" x14ac:dyDescent="0.3">
      <c r="B586" s="68" t="s">
        <v>1020</v>
      </c>
      <c r="C586" s="68" t="s">
        <v>44</v>
      </c>
      <c r="D586" s="25" t="s">
        <v>1021</v>
      </c>
      <c r="E586" s="68"/>
      <c r="F586" s="16"/>
      <c r="G586" s="16"/>
      <c r="H586" s="16"/>
      <c r="I586" s="16"/>
      <c r="J586" s="16"/>
      <c r="K586" s="16"/>
      <c r="L586" s="17">
        <f t="shared" ca="1" si="182"/>
        <v>0</v>
      </c>
      <c r="M586" s="17">
        <f t="shared" ca="1" si="183"/>
        <v>0</v>
      </c>
      <c r="N586" s="16">
        <f t="shared" ca="1" si="180"/>
        <v>0</v>
      </c>
      <c r="O586" s="17">
        <f ca="1">P586*4</f>
        <v>0</v>
      </c>
      <c r="P586" s="18">
        <f t="shared" ca="1" si="174"/>
        <v>0</v>
      </c>
      <c r="Q586" s="18">
        <f t="shared" ca="1" si="181"/>
        <v>0</v>
      </c>
      <c r="R586" s="18">
        <f t="shared" ca="1" si="179"/>
        <v>0</v>
      </c>
      <c r="S586" s="18">
        <f t="shared" ca="1" si="167"/>
        <v>0</v>
      </c>
      <c r="T586" s="18">
        <f t="shared" ca="1" si="175"/>
        <v>0</v>
      </c>
      <c r="U586" s="7"/>
    </row>
    <row r="587" spans="2:21" x14ac:dyDescent="0.3">
      <c r="B587" s="68" t="s">
        <v>1020</v>
      </c>
      <c r="C587" s="68" t="s">
        <v>44</v>
      </c>
      <c r="D587" s="25" t="s">
        <v>1022</v>
      </c>
      <c r="E587" s="68"/>
      <c r="F587" s="16"/>
      <c r="G587" s="16"/>
      <c r="H587" s="16"/>
      <c r="I587" s="16"/>
      <c r="J587" s="16"/>
      <c r="K587" s="16"/>
      <c r="L587" s="17">
        <f t="shared" ca="1" si="182"/>
        <v>0</v>
      </c>
      <c r="M587" s="17">
        <f t="shared" ca="1" si="183"/>
        <v>0</v>
      </c>
      <c r="N587" s="16">
        <f t="shared" ca="1" si="180"/>
        <v>0</v>
      </c>
      <c r="O587" s="17">
        <f ca="1">P587*4</f>
        <v>0</v>
      </c>
      <c r="P587" s="18">
        <f t="shared" ca="1" si="174"/>
        <v>0</v>
      </c>
      <c r="Q587" s="18">
        <f t="shared" ca="1" si="181"/>
        <v>0</v>
      </c>
      <c r="R587" s="18">
        <f t="shared" ca="1" si="179"/>
        <v>0</v>
      </c>
      <c r="S587" s="18">
        <f t="shared" ca="1" si="167"/>
        <v>0</v>
      </c>
      <c r="T587" s="18">
        <f t="shared" ca="1" si="175"/>
        <v>0</v>
      </c>
      <c r="U587" s="7"/>
    </row>
    <row r="588" spans="2:21" x14ac:dyDescent="0.3">
      <c r="B588" s="68" t="s">
        <v>1020</v>
      </c>
      <c r="C588" s="68" t="s">
        <v>44</v>
      </c>
      <c r="D588" s="25" t="s">
        <v>1023</v>
      </c>
      <c r="E588" s="68" t="s">
        <v>1024</v>
      </c>
      <c r="F588" s="16">
        <v>213.37</v>
      </c>
      <c r="G588" s="16"/>
      <c r="H588" s="16"/>
      <c r="I588" s="16"/>
      <c r="J588" s="16"/>
      <c r="K588" s="16"/>
      <c r="L588" s="17">
        <f t="shared" ca="1" si="182"/>
        <v>0</v>
      </c>
      <c r="M588" s="17">
        <f t="shared" ca="1" si="183"/>
        <v>0</v>
      </c>
      <c r="N588" s="16">
        <f t="shared" ca="1" si="180"/>
        <v>0</v>
      </c>
      <c r="O588" s="17">
        <f>F588/25</f>
        <v>8.5348000000000006</v>
      </c>
      <c r="P588" s="18">
        <f t="shared" ref="P588:P593" si="184">O588/4</f>
        <v>2.1337000000000002</v>
      </c>
      <c r="Q588" s="18">
        <f t="shared" si="181"/>
        <v>0.53342500000000004</v>
      </c>
      <c r="R588" s="18">
        <f t="shared" si="179"/>
        <v>6.6678125000000005E-2</v>
      </c>
      <c r="S588" s="18">
        <f t="shared" ref="S588:S651" si="185">R588/2</f>
        <v>3.3339062500000002E-2</v>
      </c>
      <c r="T588" s="18">
        <f t="shared" si="175"/>
        <v>1.1113020833333334E-2</v>
      </c>
      <c r="U588" s="7"/>
    </row>
    <row r="589" spans="2:21" x14ac:dyDescent="0.3">
      <c r="B589" s="68" t="s">
        <v>1020</v>
      </c>
      <c r="C589" s="68" t="s">
        <v>44</v>
      </c>
      <c r="D589" s="25" t="s">
        <v>1025</v>
      </c>
      <c r="E589" s="68" t="s">
        <v>1024</v>
      </c>
      <c r="F589" s="16">
        <v>51.97</v>
      </c>
      <c r="G589" s="16"/>
      <c r="H589" s="16"/>
      <c r="I589" s="16"/>
      <c r="J589" s="16"/>
      <c r="K589" s="16"/>
      <c r="L589" s="17">
        <f t="shared" ca="1" si="182"/>
        <v>0</v>
      </c>
      <c r="M589" s="17">
        <f t="shared" ca="1" si="183"/>
        <v>0</v>
      </c>
      <c r="N589" s="16">
        <f t="shared" ca="1" si="180"/>
        <v>0</v>
      </c>
      <c r="O589" s="17">
        <f>F589/25</f>
        <v>2.0787999999999998</v>
      </c>
      <c r="P589" s="18">
        <f t="shared" si="184"/>
        <v>0.51969999999999994</v>
      </c>
      <c r="Q589" s="18">
        <f t="shared" si="181"/>
        <v>0.12992499999999998</v>
      </c>
      <c r="R589" s="18">
        <f t="shared" si="179"/>
        <v>1.6240624999999998E-2</v>
      </c>
      <c r="S589" s="18">
        <f t="shared" si="185"/>
        <v>8.1203124999999991E-3</v>
      </c>
      <c r="T589" s="18">
        <f t="shared" si="175"/>
        <v>2.7067708333333332E-3</v>
      </c>
      <c r="U589" s="7"/>
    </row>
    <row r="590" spans="2:21" x14ac:dyDescent="0.3">
      <c r="B590" s="68" t="s">
        <v>1020</v>
      </c>
      <c r="C590" s="68" t="s">
        <v>44</v>
      </c>
      <c r="D590" s="25" t="s">
        <v>1026</v>
      </c>
      <c r="E590" s="68" t="s">
        <v>1024</v>
      </c>
      <c r="F590" s="16">
        <v>38.369999999999997</v>
      </c>
      <c r="G590" s="16"/>
      <c r="H590" s="16"/>
      <c r="I590" s="16"/>
      <c r="J590" s="16"/>
      <c r="K590" s="16"/>
      <c r="L590" s="17">
        <f t="shared" ca="1" si="182"/>
        <v>0</v>
      </c>
      <c r="M590" s="17">
        <f t="shared" ca="1" si="183"/>
        <v>0</v>
      </c>
      <c r="N590" s="16">
        <f t="shared" ca="1" si="180"/>
        <v>0</v>
      </c>
      <c r="O590" s="17">
        <f>F590/25</f>
        <v>1.5347999999999999</v>
      </c>
      <c r="P590" s="18">
        <f t="shared" si="184"/>
        <v>0.38369999999999999</v>
      </c>
      <c r="Q590" s="18">
        <f t="shared" si="181"/>
        <v>9.5924999999999996E-2</v>
      </c>
      <c r="R590" s="18">
        <f t="shared" si="179"/>
        <v>1.1990625E-2</v>
      </c>
      <c r="S590" s="18">
        <f t="shared" si="185"/>
        <v>5.9953124999999998E-3</v>
      </c>
      <c r="T590" s="18">
        <f t="shared" si="175"/>
        <v>1.9984374999999998E-3</v>
      </c>
      <c r="U590" s="7"/>
    </row>
    <row r="591" spans="2:21" x14ac:dyDescent="0.3">
      <c r="B591" s="68" t="s">
        <v>1020</v>
      </c>
      <c r="C591" s="68" t="s">
        <v>44</v>
      </c>
      <c r="D591" s="25" t="s">
        <v>1027</v>
      </c>
      <c r="E591" s="68" t="s">
        <v>940</v>
      </c>
      <c r="F591" s="16">
        <v>0.01</v>
      </c>
      <c r="G591" s="16"/>
      <c r="H591" s="16"/>
      <c r="I591" s="16"/>
      <c r="J591" s="16">
        <v>0</v>
      </c>
      <c r="K591" s="16"/>
      <c r="L591" s="17">
        <f t="shared" ca="1" si="182"/>
        <v>0</v>
      </c>
      <c r="M591" s="17">
        <f t="shared" ca="1" si="183"/>
        <v>0</v>
      </c>
      <c r="N591" s="16">
        <f t="shared" ca="1" si="180"/>
        <v>0</v>
      </c>
      <c r="O591" s="17">
        <f>F591</f>
        <v>0.01</v>
      </c>
      <c r="P591" s="18">
        <f t="shared" si="184"/>
        <v>2.5000000000000001E-3</v>
      </c>
      <c r="Q591" s="18">
        <f t="shared" si="181"/>
        <v>6.2500000000000001E-4</v>
      </c>
      <c r="R591" s="18">
        <f t="shared" si="179"/>
        <v>7.8125000000000002E-5</v>
      </c>
      <c r="S591" s="18">
        <f t="shared" si="185"/>
        <v>3.9062500000000001E-5</v>
      </c>
      <c r="T591" s="18">
        <f t="shared" si="175"/>
        <v>1.3020833333333334E-5</v>
      </c>
      <c r="U591" s="7"/>
    </row>
    <row r="592" spans="2:21" x14ac:dyDescent="0.3">
      <c r="B592" s="68" t="s">
        <v>1046</v>
      </c>
      <c r="C592" s="68"/>
      <c r="D592" s="26" t="s">
        <v>1047</v>
      </c>
      <c r="E592" s="68" t="s">
        <v>1048</v>
      </c>
      <c r="F592" s="16">
        <v>4.4000000000000004</v>
      </c>
      <c r="G592" s="16"/>
      <c r="H592" s="16"/>
      <c r="I592" s="16"/>
      <c r="J592" s="16"/>
      <c r="K592" s="16"/>
      <c r="L592" s="17">
        <f t="shared" ca="1" si="182"/>
        <v>0</v>
      </c>
      <c r="M592" s="17">
        <f t="shared" ca="1" si="183"/>
        <v>0</v>
      </c>
      <c r="N592" s="16">
        <f t="shared" ca="1" si="180"/>
        <v>0</v>
      </c>
      <c r="O592" s="17">
        <f>R592*128</f>
        <v>22.207764042507051</v>
      </c>
      <c r="P592" s="18">
        <f t="shared" si="184"/>
        <v>5.5519410106267628</v>
      </c>
      <c r="Q592" s="18">
        <f t="shared" si="181"/>
        <v>1.3879852526566907</v>
      </c>
      <c r="R592" s="18">
        <f>F592/25.3605</f>
        <v>0.17349815658208634</v>
      </c>
      <c r="S592" s="18">
        <f t="shared" si="185"/>
        <v>8.6749078291043169E-2</v>
      </c>
      <c r="T592" s="18">
        <f t="shared" si="175"/>
        <v>2.8916359430347722E-2</v>
      </c>
      <c r="U592" s="7" t="s">
        <v>1037</v>
      </c>
    </row>
    <row r="593" spans="2:21" x14ac:dyDescent="0.3">
      <c r="B593" s="68"/>
      <c r="C593" s="68"/>
      <c r="D593" s="26" t="s">
        <v>1033</v>
      </c>
      <c r="E593" s="68" t="s">
        <v>1034</v>
      </c>
      <c r="F593" s="16">
        <v>25.44</v>
      </c>
      <c r="G593" s="16"/>
      <c r="H593" s="16"/>
      <c r="I593" s="16"/>
      <c r="J593" s="16">
        <f>F593/4/6</f>
        <v>1.06</v>
      </c>
      <c r="K593" s="16"/>
      <c r="L593" s="17">
        <f t="shared" ca="1" si="182"/>
        <v>0</v>
      </c>
      <c r="M593" s="17">
        <f t="shared" ca="1" si="183"/>
        <v>0</v>
      </c>
      <c r="N593" s="16">
        <f t="shared" ca="1" si="180"/>
        <v>0</v>
      </c>
      <c r="O593" s="17">
        <f>R593*128</f>
        <v>11.306666666666667</v>
      </c>
      <c r="P593" s="18">
        <f t="shared" si="184"/>
        <v>2.8266666666666667</v>
      </c>
      <c r="Q593" s="18">
        <f t="shared" si="181"/>
        <v>0.70666666666666667</v>
      </c>
      <c r="R593" s="18">
        <f>J593/12</f>
        <v>8.8333333333333333E-2</v>
      </c>
      <c r="S593" s="18">
        <f t="shared" si="185"/>
        <v>4.4166666666666667E-2</v>
      </c>
      <c r="T593" s="18">
        <f t="shared" si="175"/>
        <v>1.4722222222222222E-2</v>
      </c>
      <c r="U593" s="7"/>
    </row>
    <row r="594" spans="2:21" x14ac:dyDescent="0.3">
      <c r="B594" s="68"/>
      <c r="C594" s="68"/>
      <c r="D594" s="26" t="s">
        <v>1035</v>
      </c>
      <c r="E594" s="68" t="s">
        <v>1036</v>
      </c>
      <c r="F594" s="16">
        <v>10.95</v>
      </c>
      <c r="G594" s="16"/>
      <c r="H594" s="16"/>
      <c r="I594" s="16"/>
      <c r="J594" s="16"/>
      <c r="K594" s="16"/>
      <c r="L594" s="17">
        <f t="shared" ca="1" si="182"/>
        <v>0</v>
      </c>
      <c r="M594" s="17">
        <f t="shared" ca="1" si="183"/>
        <v>0</v>
      </c>
      <c r="N594" s="16">
        <f t="shared" ca="1" si="180"/>
        <v>0</v>
      </c>
      <c r="O594" s="17">
        <f>P594*4</f>
        <v>55.267049151239135</v>
      </c>
      <c r="P594" s="18">
        <f>R594*32</f>
        <v>13.816762287809784</v>
      </c>
      <c r="Q594" s="18">
        <f t="shared" si="181"/>
        <v>3.4541905719524459</v>
      </c>
      <c r="R594" s="18">
        <f>F594/25.3605</f>
        <v>0.43177382149405574</v>
      </c>
      <c r="S594" s="18">
        <f t="shared" si="185"/>
        <v>0.21588691074702787</v>
      </c>
      <c r="T594" s="18">
        <f t="shared" si="175"/>
        <v>7.1962303582342624E-2</v>
      </c>
      <c r="U594" s="7" t="s">
        <v>1037</v>
      </c>
    </row>
    <row r="595" spans="2:21" x14ac:dyDescent="0.3">
      <c r="B595" s="68"/>
      <c r="C595" s="68"/>
      <c r="D595" s="26" t="s">
        <v>1052</v>
      </c>
      <c r="E595" s="68" t="s">
        <v>1048</v>
      </c>
      <c r="F595" s="16">
        <v>8.99</v>
      </c>
      <c r="G595" s="16"/>
      <c r="H595" s="16"/>
      <c r="I595" s="16"/>
      <c r="J595" s="16">
        <v>8.99</v>
      </c>
      <c r="K595" s="16"/>
      <c r="L595" s="17">
        <f t="shared" ca="1" si="182"/>
        <v>0</v>
      </c>
      <c r="M595" s="17">
        <f t="shared" ca="1" si="183"/>
        <v>0</v>
      </c>
      <c r="N595" s="16">
        <f t="shared" ca="1" si="180"/>
        <v>0</v>
      </c>
      <c r="O595" s="17">
        <f>R595*128</f>
        <v>45.374499714122358</v>
      </c>
      <c r="P595" s="18">
        <f t="shared" ref="P595:P658" si="186">O595/4</f>
        <v>11.343624928530589</v>
      </c>
      <c r="Q595" s="18">
        <f t="shared" si="181"/>
        <v>2.8359062321326474</v>
      </c>
      <c r="R595" s="18">
        <f>J595/25.3605</f>
        <v>0.35448827901658092</v>
      </c>
      <c r="S595" s="18">
        <f t="shared" si="185"/>
        <v>0.17724413950829046</v>
      </c>
      <c r="T595" s="18">
        <f t="shared" si="175"/>
        <v>5.908137983609682E-2</v>
      </c>
      <c r="U595" s="7" t="s">
        <v>1037</v>
      </c>
    </row>
    <row r="596" spans="2:21" x14ac:dyDescent="0.3">
      <c r="B596" s="68"/>
      <c r="C596" s="68"/>
      <c r="D596" s="26" t="s">
        <v>1062</v>
      </c>
      <c r="E596" s="68" t="s">
        <v>1048</v>
      </c>
      <c r="F596" s="16">
        <v>7</v>
      </c>
      <c r="G596" s="16"/>
      <c r="H596" s="16"/>
      <c r="I596" s="16"/>
      <c r="J596" s="16">
        <f>F596</f>
        <v>7</v>
      </c>
      <c r="K596" s="16"/>
      <c r="L596" s="17">
        <f t="shared" ca="1" si="182"/>
        <v>0</v>
      </c>
      <c r="M596" s="17">
        <f t="shared" ca="1" si="183"/>
        <v>0</v>
      </c>
      <c r="N596" s="16">
        <f t="shared" ca="1" si="180"/>
        <v>0</v>
      </c>
      <c r="O596" s="17">
        <f>R596*128</f>
        <v>35.330533703988486</v>
      </c>
      <c r="P596" s="18">
        <f t="shared" si="186"/>
        <v>8.8326334259971215</v>
      </c>
      <c r="Q596" s="18">
        <f t="shared" si="181"/>
        <v>2.2081583564992804</v>
      </c>
      <c r="R596" s="18">
        <f>J596/25.3605</f>
        <v>0.27601979456241005</v>
      </c>
      <c r="S596" s="18">
        <f t="shared" si="185"/>
        <v>0.13800989728120502</v>
      </c>
      <c r="T596" s="18">
        <f t="shared" si="175"/>
        <v>4.600329909373501E-2</v>
      </c>
      <c r="U596" s="7" t="s">
        <v>1037</v>
      </c>
    </row>
    <row r="597" spans="2:21" x14ac:dyDescent="0.3">
      <c r="B597" s="68"/>
      <c r="C597" s="68"/>
      <c r="D597" s="26" t="s">
        <v>1038</v>
      </c>
      <c r="E597" s="68" t="s">
        <v>1036</v>
      </c>
      <c r="F597" s="16">
        <v>4.95</v>
      </c>
      <c r="G597" s="16"/>
      <c r="H597" s="16"/>
      <c r="I597" s="16"/>
      <c r="J597" s="16"/>
      <c r="K597" s="16"/>
      <c r="L597" s="17">
        <f t="shared" ca="1" si="182"/>
        <v>0</v>
      </c>
      <c r="M597" s="17">
        <f t="shared" ca="1" si="183"/>
        <v>0</v>
      </c>
      <c r="N597" s="16">
        <f t="shared" ca="1" si="180"/>
        <v>0</v>
      </c>
      <c r="O597" s="17">
        <f>R597*128</f>
        <v>24.983734547820433</v>
      </c>
      <c r="P597" s="18">
        <f t="shared" si="186"/>
        <v>6.2459336369551082</v>
      </c>
      <c r="Q597" s="18">
        <f t="shared" si="181"/>
        <v>1.561483409238777</v>
      </c>
      <c r="R597" s="18">
        <f>F597/25.3605</f>
        <v>0.19518542615484713</v>
      </c>
      <c r="S597" s="18">
        <f t="shared" si="185"/>
        <v>9.7592713077423565E-2</v>
      </c>
      <c r="T597" s="18">
        <f t="shared" si="175"/>
        <v>3.2530904359141188E-2</v>
      </c>
      <c r="U597" s="7" t="s">
        <v>1037</v>
      </c>
    </row>
    <row r="598" spans="2:21" x14ac:dyDescent="0.3">
      <c r="B598" s="68" t="s">
        <v>1028</v>
      </c>
      <c r="C598" s="68"/>
      <c r="D598" s="7" t="s">
        <v>1029</v>
      </c>
      <c r="E598" s="68" t="s">
        <v>1030</v>
      </c>
      <c r="F598" s="16">
        <v>69</v>
      </c>
      <c r="G598" s="16"/>
      <c r="H598" s="16"/>
      <c r="I598" s="16"/>
      <c r="J598" s="16">
        <f>F598/100</f>
        <v>0.69</v>
      </c>
      <c r="K598" s="16"/>
      <c r="L598" s="17">
        <f t="shared" ca="1" si="182"/>
        <v>0</v>
      </c>
      <c r="M598" s="17">
        <f t="shared" ca="1" si="183"/>
        <v>0</v>
      </c>
      <c r="N598" s="16">
        <f t="shared" ca="1" si="180"/>
        <v>0</v>
      </c>
      <c r="O598" s="17">
        <f ca="1">P598*4</f>
        <v>0</v>
      </c>
      <c r="P598" s="18">
        <f t="shared" ca="1" si="186"/>
        <v>0</v>
      </c>
      <c r="Q598" s="18">
        <f t="shared" ca="1" si="181"/>
        <v>0</v>
      </c>
      <c r="R598" s="18">
        <f t="shared" ref="R598:R661" ca="1" si="187">P598/32</f>
        <v>0</v>
      </c>
      <c r="S598" s="18">
        <f t="shared" ca="1" si="185"/>
        <v>0</v>
      </c>
      <c r="T598" s="18">
        <f t="shared" ca="1" si="175"/>
        <v>0</v>
      </c>
      <c r="U598" s="7"/>
    </row>
    <row r="599" spans="2:21" x14ac:dyDescent="0.3">
      <c r="B599" s="68" t="s">
        <v>1028</v>
      </c>
      <c r="C599" s="68"/>
      <c r="D599" s="7" t="s">
        <v>1031</v>
      </c>
      <c r="E599" s="68" t="s">
        <v>1032</v>
      </c>
      <c r="F599" s="16">
        <v>22.56</v>
      </c>
      <c r="G599" s="16"/>
      <c r="H599" s="16"/>
      <c r="I599" s="16"/>
      <c r="J599" s="16">
        <f>F599/12</f>
        <v>1.88</v>
      </c>
      <c r="K599" s="16"/>
      <c r="L599" s="17">
        <f t="shared" ca="1" si="182"/>
        <v>0</v>
      </c>
      <c r="M599" s="17">
        <f t="shared" ca="1" si="183"/>
        <v>0</v>
      </c>
      <c r="N599" s="16">
        <f t="shared" ca="1" si="180"/>
        <v>0</v>
      </c>
      <c r="O599" s="17">
        <f ca="1">P599*4</f>
        <v>0</v>
      </c>
      <c r="P599" s="18">
        <f t="shared" ca="1" si="186"/>
        <v>0</v>
      </c>
      <c r="Q599" s="18">
        <f t="shared" ca="1" si="181"/>
        <v>0</v>
      </c>
      <c r="R599" s="18">
        <f t="shared" ca="1" si="187"/>
        <v>0</v>
      </c>
      <c r="S599" s="18">
        <f t="shared" ca="1" si="185"/>
        <v>0</v>
      </c>
      <c r="T599" s="18">
        <f t="shared" ca="1" si="175"/>
        <v>0</v>
      </c>
      <c r="U599" s="7"/>
    </row>
    <row r="600" spans="2:21" x14ac:dyDescent="0.3">
      <c r="B600" s="68" t="s">
        <v>90</v>
      </c>
      <c r="C600" s="68"/>
      <c r="D600" s="7" t="s">
        <v>1103</v>
      </c>
      <c r="E600" s="68" t="s">
        <v>1104</v>
      </c>
      <c r="F600" s="16">
        <v>63.06</v>
      </c>
      <c r="G600" s="16"/>
      <c r="H600" s="16"/>
      <c r="I600" s="16"/>
      <c r="J600" s="16">
        <f>F600/20/50</f>
        <v>6.3060000000000005E-2</v>
      </c>
      <c r="K600" s="16"/>
      <c r="L600" s="17">
        <f t="shared" ca="1" si="182"/>
        <v>0</v>
      </c>
      <c r="M600" s="17">
        <f t="shared" ca="1" si="183"/>
        <v>0</v>
      </c>
      <c r="N600" s="16">
        <f t="shared" ca="1" si="180"/>
        <v>0</v>
      </c>
      <c r="O600" s="17">
        <f ca="1">R600*128</f>
        <v>0</v>
      </c>
      <c r="P600" s="18">
        <f t="shared" ca="1" si="186"/>
        <v>0</v>
      </c>
      <c r="Q600" s="18">
        <f t="shared" ca="1" si="181"/>
        <v>0</v>
      </c>
      <c r="R600" s="18">
        <f t="shared" ca="1" si="187"/>
        <v>0</v>
      </c>
      <c r="S600" s="18">
        <f t="shared" ca="1" si="185"/>
        <v>0</v>
      </c>
      <c r="T600" s="18">
        <f t="shared" ca="1" si="175"/>
        <v>0</v>
      </c>
      <c r="U600" s="7"/>
    </row>
    <row r="601" spans="2:21" x14ac:dyDescent="0.3">
      <c r="B601" s="68" t="s">
        <v>90</v>
      </c>
      <c r="C601" s="68"/>
      <c r="D601" s="7" t="s">
        <v>1106</v>
      </c>
      <c r="E601" s="68" t="s">
        <v>1104</v>
      </c>
      <c r="F601" s="16">
        <v>54.15</v>
      </c>
      <c r="G601" s="16"/>
      <c r="H601" s="16"/>
      <c r="I601" s="16"/>
      <c r="J601" s="16">
        <f>F601/20/15</f>
        <v>0.18049999999999999</v>
      </c>
      <c r="K601" s="16"/>
      <c r="L601" s="17">
        <f t="shared" ca="1" si="182"/>
        <v>0</v>
      </c>
      <c r="M601" s="17">
        <f t="shared" ca="1" si="183"/>
        <v>0</v>
      </c>
      <c r="N601" s="16">
        <f t="shared" ca="1" si="180"/>
        <v>0</v>
      </c>
      <c r="O601" s="17">
        <f ca="1">R601*128</f>
        <v>0</v>
      </c>
      <c r="P601" s="18">
        <f t="shared" ca="1" si="186"/>
        <v>0</v>
      </c>
      <c r="Q601" s="18">
        <f t="shared" ca="1" si="181"/>
        <v>0</v>
      </c>
      <c r="R601" s="18">
        <f t="shared" ca="1" si="187"/>
        <v>0</v>
      </c>
      <c r="S601" s="18">
        <f t="shared" ca="1" si="185"/>
        <v>0</v>
      </c>
      <c r="T601" s="18">
        <f t="shared" ca="1" si="175"/>
        <v>0</v>
      </c>
      <c r="U601" s="7"/>
    </row>
    <row r="602" spans="2:21" x14ac:dyDescent="0.3">
      <c r="B602" s="68" t="s">
        <v>90</v>
      </c>
      <c r="C602" s="68"/>
      <c r="D602" s="7" t="s">
        <v>1099</v>
      </c>
      <c r="E602" s="10" t="s">
        <v>1100</v>
      </c>
      <c r="F602" s="16">
        <v>44.74</v>
      </c>
      <c r="G602" s="16"/>
      <c r="H602" s="16"/>
      <c r="I602" s="16"/>
      <c r="J602" s="16">
        <f>F602/8/125</f>
        <v>4.4740000000000002E-2</v>
      </c>
      <c r="K602" s="16"/>
      <c r="L602" s="17">
        <f t="shared" ca="1" si="182"/>
        <v>0</v>
      </c>
      <c r="M602" s="17">
        <f t="shared" ca="1" si="183"/>
        <v>0</v>
      </c>
      <c r="N602" s="16">
        <f t="shared" ca="1" si="180"/>
        <v>0</v>
      </c>
      <c r="O602" s="17">
        <f ca="1">R602*128</f>
        <v>0</v>
      </c>
      <c r="P602" s="18">
        <f t="shared" ca="1" si="186"/>
        <v>0</v>
      </c>
      <c r="Q602" s="18">
        <f t="shared" ca="1" si="181"/>
        <v>0</v>
      </c>
      <c r="R602" s="18">
        <f t="shared" ca="1" si="187"/>
        <v>0</v>
      </c>
      <c r="S602" s="18">
        <f t="shared" ca="1" si="185"/>
        <v>0</v>
      </c>
      <c r="T602" s="18">
        <f t="shared" ca="1" si="175"/>
        <v>0</v>
      </c>
      <c r="U602" s="7"/>
    </row>
    <row r="603" spans="2:21" x14ac:dyDescent="0.3">
      <c r="B603" s="68" t="s">
        <v>90</v>
      </c>
      <c r="C603" s="68"/>
      <c r="D603" s="7" t="s">
        <v>1066</v>
      </c>
      <c r="E603" s="68" t="s">
        <v>172</v>
      </c>
      <c r="F603" s="16">
        <v>11.04</v>
      </c>
      <c r="G603" s="16"/>
      <c r="H603" s="16"/>
      <c r="I603" s="16"/>
      <c r="J603" s="16"/>
      <c r="K603" s="16"/>
      <c r="L603" s="17">
        <f t="shared" ca="1" si="182"/>
        <v>0</v>
      </c>
      <c r="M603" s="17">
        <f t="shared" ca="1" si="183"/>
        <v>0</v>
      </c>
      <c r="N603" s="16">
        <f t="shared" ca="1" si="180"/>
        <v>0</v>
      </c>
      <c r="O603" s="17">
        <f>F603</f>
        <v>11.04</v>
      </c>
      <c r="P603" s="18">
        <f t="shared" si="186"/>
        <v>2.76</v>
      </c>
      <c r="Q603" s="18">
        <f t="shared" si="181"/>
        <v>0.69</v>
      </c>
      <c r="R603" s="18">
        <f t="shared" si="187"/>
        <v>8.6249999999999993E-2</v>
      </c>
      <c r="S603" s="18">
        <f t="shared" si="185"/>
        <v>4.3124999999999997E-2</v>
      </c>
      <c r="T603" s="18">
        <f t="shared" si="175"/>
        <v>1.4374999999999999E-2</v>
      </c>
      <c r="U603" s="7"/>
    </row>
    <row r="604" spans="2:21" x14ac:dyDescent="0.3">
      <c r="B604" s="68" t="s">
        <v>90</v>
      </c>
      <c r="C604" s="68"/>
      <c r="D604" s="7" t="s">
        <v>1101</v>
      </c>
      <c r="E604" s="68" t="s">
        <v>1102</v>
      </c>
      <c r="F604" s="16">
        <v>41.92</v>
      </c>
      <c r="G604" s="16"/>
      <c r="H604" s="16"/>
      <c r="I604" s="16"/>
      <c r="J604" s="16">
        <f>F604/1000</f>
        <v>4.1919999999999999E-2</v>
      </c>
      <c r="K604" s="16"/>
      <c r="L604" s="17">
        <f t="shared" ca="1" si="182"/>
        <v>0</v>
      </c>
      <c r="M604" s="17">
        <f t="shared" ca="1" si="183"/>
        <v>0</v>
      </c>
      <c r="N604" s="16">
        <f t="shared" ca="1" si="180"/>
        <v>0</v>
      </c>
      <c r="O604" s="17">
        <f t="shared" ref="O604:O667" ca="1" si="188">R604*128</f>
        <v>0</v>
      </c>
      <c r="P604" s="18">
        <f t="shared" ca="1" si="186"/>
        <v>0</v>
      </c>
      <c r="Q604" s="18">
        <f t="shared" ca="1" si="181"/>
        <v>0</v>
      </c>
      <c r="R604" s="18">
        <f t="shared" ca="1" si="187"/>
        <v>0</v>
      </c>
      <c r="S604" s="18">
        <f t="shared" ca="1" si="185"/>
        <v>0</v>
      </c>
      <c r="T604" s="18">
        <f t="shared" ca="1" si="175"/>
        <v>0</v>
      </c>
      <c r="U604" s="7"/>
    </row>
    <row r="605" spans="2:21" x14ac:dyDescent="0.3">
      <c r="B605" s="68" t="s">
        <v>90</v>
      </c>
      <c r="C605" s="68"/>
      <c r="D605" s="7" t="s">
        <v>1107</v>
      </c>
      <c r="E605" s="68" t="s">
        <v>1108</v>
      </c>
      <c r="F605" s="16">
        <v>31.6</v>
      </c>
      <c r="G605" s="16"/>
      <c r="H605" s="16"/>
      <c r="I605" s="16"/>
      <c r="J605" s="16">
        <f>F605/10/100</f>
        <v>3.1600000000000003E-2</v>
      </c>
      <c r="K605" s="16"/>
      <c r="L605" s="17">
        <f t="shared" ca="1" si="182"/>
        <v>0</v>
      </c>
      <c r="M605" s="17">
        <f t="shared" ca="1" si="183"/>
        <v>0</v>
      </c>
      <c r="N605" s="16">
        <f t="shared" ca="1" si="180"/>
        <v>0</v>
      </c>
      <c r="O605" s="17">
        <f t="shared" ca="1" si="188"/>
        <v>0</v>
      </c>
      <c r="P605" s="18">
        <f t="shared" ca="1" si="186"/>
        <v>0</v>
      </c>
      <c r="Q605" s="18">
        <f t="shared" ca="1" si="181"/>
        <v>0</v>
      </c>
      <c r="R605" s="18">
        <f t="shared" ca="1" si="187"/>
        <v>0</v>
      </c>
      <c r="S605" s="18">
        <f t="shared" ca="1" si="185"/>
        <v>0</v>
      </c>
      <c r="T605" s="18">
        <f t="shared" ca="1" si="175"/>
        <v>0</v>
      </c>
      <c r="U605" s="7"/>
    </row>
    <row r="606" spans="2:21" x14ac:dyDescent="0.3">
      <c r="B606" s="68"/>
      <c r="C606" s="68"/>
      <c r="D606" s="7"/>
      <c r="E606" s="68"/>
      <c r="F606" s="16"/>
      <c r="G606" s="16"/>
      <c r="H606" s="16"/>
      <c r="I606" s="16"/>
      <c r="J606" s="16"/>
      <c r="K606" s="16"/>
      <c r="L606" s="17">
        <f t="shared" ca="1" si="182"/>
        <v>0</v>
      </c>
      <c r="M606" s="17">
        <f t="shared" ca="1" si="183"/>
        <v>0</v>
      </c>
      <c r="N606" s="16">
        <f t="shared" ca="1" si="180"/>
        <v>0</v>
      </c>
      <c r="O606" s="17">
        <f t="shared" ca="1" si="188"/>
        <v>0</v>
      </c>
      <c r="P606" s="18">
        <f t="shared" ca="1" si="186"/>
        <v>0</v>
      </c>
      <c r="Q606" s="18">
        <f t="shared" ca="1" si="181"/>
        <v>0</v>
      </c>
      <c r="R606" s="18">
        <f t="shared" ca="1" si="187"/>
        <v>0</v>
      </c>
      <c r="S606" s="18">
        <f t="shared" ca="1" si="185"/>
        <v>0</v>
      </c>
      <c r="T606" s="18">
        <f t="shared" ca="1" si="175"/>
        <v>0</v>
      </c>
      <c r="U606" s="7"/>
    </row>
    <row r="607" spans="2:21" x14ac:dyDescent="0.3">
      <c r="B607" s="68"/>
      <c r="C607" s="68"/>
      <c r="D607" s="7"/>
      <c r="E607" s="68"/>
      <c r="F607" s="16"/>
      <c r="G607" s="16"/>
      <c r="H607" s="16"/>
      <c r="I607" s="16"/>
      <c r="J607" s="16"/>
      <c r="K607" s="16"/>
      <c r="L607" s="17">
        <f t="shared" ca="1" si="182"/>
        <v>0</v>
      </c>
      <c r="M607" s="17">
        <f t="shared" ca="1" si="183"/>
        <v>0</v>
      </c>
      <c r="N607" s="16">
        <f t="shared" ca="1" si="180"/>
        <v>0</v>
      </c>
      <c r="O607" s="17">
        <f t="shared" ca="1" si="188"/>
        <v>0</v>
      </c>
      <c r="P607" s="18">
        <f t="shared" ca="1" si="186"/>
        <v>0</v>
      </c>
      <c r="Q607" s="18">
        <f t="shared" ca="1" si="181"/>
        <v>0</v>
      </c>
      <c r="R607" s="18">
        <f t="shared" ca="1" si="187"/>
        <v>0</v>
      </c>
      <c r="S607" s="18">
        <f t="shared" ca="1" si="185"/>
        <v>0</v>
      </c>
      <c r="T607" s="18">
        <f t="shared" ca="1" si="175"/>
        <v>0</v>
      </c>
      <c r="U607" s="7"/>
    </row>
    <row r="608" spans="2:21" x14ac:dyDescent="0.3">
      <c r="B608" s="68"/>
      <c r="C608" s="68"/>
      <c r="D608" s="7"/>
      <c r="E608" s="68"/>
      <c r="F608" s="16"/>
      <c r="G608" s="16"/>
      <c r="H608" s="16"/>
      <c r="I608" s="16"/>
      <c r="J608" s="16"/>
      <c r="K608" s="16"/>
      <c r="L608" s="17">
        <f t="shared" ca="1" si="182"/>
        <v>0</v>
      </c>
      <c r="M608" s="17">
        <f t="shared" ca="1" si="183"/>
        <v>0</v>
      </c>
      <c r="N608" s="16">
        <f t="shared" ca="1" si="180"/>
        <v>0</v>
      </c>
      <c r="O608" s="17">
        <f t="shared" ca="1" si="188"/>
        <v>0</v>
      </c>
      <c r="P608" s="18">
        <f t="shared" ca="1" si="186"/>
        <v>0</v>
      </c>
      <c r="Q608" s="18">
        <f t="shared" ca="1" si="181"/>
        <v>0</v>
      </c>
      <c r="R608" s="18">
        <f t="shared" ca="1" si="187"/>
        <v>0</v>
      </c>
      <c r="S608" s="18">
        <f t="shared" ca="1" si="185"/>
        <v>0</v>
      </c>
      <c r="T608" s="18">
        <f t="shared" ca="1" si="175"/>
        <v>0</v>
      </c>
      <c r="U608" s="7"/>
    </row>
    <row r="609" spans="2:21" x14ac:dyDescent="0.3">
      <c r="B609" s="68"/>
      <c r="C609" s="68"/>
      <c r="D609" s="7"/>
      <c r="E609" s="68"/>
      <c r="F609" s="16"/>
      <c r="G609" s="16"/>
      <c r="H609" s="16"/>
      <c r="I609" s="16"/>
      <c r="J609" s="16"/>
      <c r="K609" s="16"/>
      <c r="L609" s="17">
        <f t="shared" ca="1" si="182"/>
        <v>0</v>
      </c>
      <c r="M609" s="17">
        <f t="shared" ca="1" si="183"/>
        <v>0</v>
      </c>
      <c r="N609" s="16">
        <f t="shared" ca="1" si="180"/>
        <v>0</v>
      </c>
      <c r="O609" s="17">
        <f t="shared" ca="1" si="188"/>
        <v>0</v>
      </c>
      <c r="P609" s="18">
        <f t="shared" ca="1" si="186"/>
        <v>0</v>
      </c>
      <c r="Q609" s="18">
        <f t="shared" ca="1" si="181"/>
        <v>0</v>
      </c>
      <c r="R609" s="18">
        <f t="shared" ca="1" si="187"/>
        <v>0</v>
      </c>
      <c r="S609" s="18">
        <f t="shared" ca="1" si="185"/>
        <v>0</v>
      </c>
      <c r="T609" s="18">
        <f t="shared" ca="1" si="175"/>
        <v>0</v>
      </c>
      <c r="U609" s="7"/>
    </row>
    <row r="610" spans="2:21" x14ac:dyDescent="0.3">
      <c r="B610" s="68"/>
      <c r="C610" s="68"/>
      <c r="D610" s="7"/>
      <c r="E610" s="68"/>
      <c r="F610" s="16"/>
      <c r="G610" s="16"/>
      <c r="H610" s="16"/>
      <c r="I610" s="16"/>
      <c r="J610" s="16"/>
      <c r="K610" s="16"/>
      <c r="L610" s="17">
        <f t="shared" ca="1" si="182"/>
        <v>0</v>
      </c>
      <c r="M610" s="17">
        <f t="shared" ca="1" si="183"/>
        <v>0</v>
      </c>
      <c r="N610" s="16">
        <f t="shared" ca="1" si="180"/>
        <v>0</v>
      </c>
      <c r="O610" s="17">
        <f t="shared" ca="1" si="188"/>
        <v>0</v>
      </c>
      <c r="P610" s="18">
        <f t="shared" ca="1" si="186"/>
        <v>0</v>
      </c>
      <c r="Q610" s="18">
        <f t="shared" ca="1" si="181"/>
        <v>0</v>
      </c>
      <c r="R610" s="18">
        <f t="shared" ca="1" si="187"/>
        <v>0</v>
      </c>
      <c r="S610" s="18">
        <f t="shared" ca="1" si="185"/>
        <v>0</v>
      </c>
      <c r="T610" s="18">
        <f t="shared" ca="1" si="175"/>
        <v>0</v>
      </c>
      <c r="U610" s="7"/>
    </row>
    <row r="611" spans="2:21" x14ac:dyDescent="0.3">
      <c r="B611" s="68"/>
      <c r="C611" s="68"/>
      <c r="D611" s="7"/>
      <c r="E611" s="68"/>
      <c r="F611" s="16"/>
      <c r="G611" s="16"/>
      <c r="H611" s="16"/>
      <c r="I611" s="16"/>
      <c r="J611" s="16"/>
      <c r="K611" s="16"/>
      <c r="L611" s="17">
        <f t="shared" ca="1" si="182"/>
        <v>0</v>
      </c>
      <c r="M611" s="17">
        <f t="shared" ca="1" si="183"/>
        <v>0</v>
      </c>
      <c r="N611" s="16">
        <f t="shared" ca="1" si="180"/>
        <v>0</v>
      </c>
      <c r="O611" s="17">
        <f t="shared" ca="1" si="188"/>
        <v>0</v>
      </c>
      <c r="P611" s="18">
        <f t="shared" ca="1" si="186"/>
        <v>0</v>
      </c>
      <c r="Q611" s="18">
        <f t="shared" ca="1" si="181"/>
        <v>0</v>
      </c>
      <c r="R611" s="18">
        <f t="shared" ca="1" si="187"/>
        <v>0</v>
      </c>
      <c r="S611" s="18">
        <f t="shared" ca="1" si="185"/>
        <v>0</v>
      </c>
      <c r="T611" s="18">
        <f t="shared" ca="1" si="175"/>
        <v>0</v>
      </c>
      <c r="U611" s="7"/>
    </row>
    <row r="612" spans="2:21" x14ac:dyDescent="0.3">
      <c r="B612" s="68"/>
      <c r="C612" s="68"/>
      <c r="D612" s="7"/>
      <c r="E612" s="68"/>
      <c r="F612" s="16"/>
      <c r="G612" s="16"/>
      <c r="H612" s="16"/>
      <c r="I612" s="16"/>
      <c r="J612" s="16"/>
      <c r="K612" s="16"/>
      <c r="L612" s="17">
        <f t="shared" ca="1" si="182"/>
        <v>0</v>
      </c>
      <c r="M612" s="17">
        <f t="shared" ca="1" si="183"/>
        <v>0</v>
      </c>
      <c r="N612" s="16">
        <f t="shared" ca="1" si="180"/>
        <v>0</v>
      </c>
      <c r="O612" s="17">
        <f t="shared" ca="1" si="188"/>
        <v>0</v>
      </c>
      <c r="P612" s="18">
        <f t="shared" ca="1" si="186"/>
        <v>0</v>
      </c>
      <c r="Q612" s="18">
        <f t="shared" ca="1" si="181"/>
        <v>0</v>
      </c>
      <c r="R612" s="18">
        <f t="shared" ca="1" si="187"/>
        <v>0</v>
      </c>
      <c r="S612" s="18">
        <f t="shared" ca="1" si="185"/>
        <v>0</v>
      </c>
      <c r="T612" s="18">
        <f t="shared" ca="1" si="175"/>
        <v>0</v>
      </c>
      <c r="U612" s="7"/>
    </row>
    <row r="613" spans="2:21" x14ac:dyDescent="0.3">
      <c r="B613" s="68"/>
      <c r="C613" s="68"/>
      <c r="D613" s="7"/>
      <c r="E613" s="68"/>
      <c r="F613" s="16"/>
      <c r="G613" s="16"/>
      <c r="H613" s="16"/>
      <c r="I613" s="16"/>
      <c r="J613" s="16"/>
      <c r="K613" s="16"/>
      <c r="L613" s="17">
        <f t="shared" ca="1" si="182"/>
        <v>0</v>
      </c>
      <c r="M613" s="17">
        <f t="shared" ca="1" si="183"/>
        <v>0</v>
      </c>
      <c r="N613" s="16">
        <f t="shared" ca="1" si="180"/>
        <v>0</v>
      </c>
      <c r="O613" s="17">
        <f t="shared" ca="1" si="188"/>
        <v>0</v>
      </c>
      <c r="P613" s="18">
        <f t="shared" ca="1" si="186"/>
        <v>0</v>
      </c>
      <c r="Q613" s="18">
        <f t="shared" ca="1" si="181"/>
        <v>0</v>
      </c>
      <c r="R613" s="18">
        <f t="shared" ca="1" si="187"/>
        <v>0</v>
      </c>
      <c r="S613" s="18">
        <f t="shared" ca="1" si="185"/>
        <v>0</v>
      </c>
      <c r="T613" s="18">
        <f t="shared" ca="1" si="175"/>
        <v>0</v>
      </c>
      <c r="U613" s="7"/>
    </row>
    <row r="614" spans="2:21" x14ac:dyDescent="0.3">
      <c r="B614" s="68"/>
      <c r="C614" s="68"/>
      <c r="D614" s="7"/>
      <c r="E614" s="68"/>
      <c r="F614" s="16"/>
      <c r="G614" s="16"/>
      <c r="H614" s="16"/>
      <c r="I614" s="16"/>
      <c r="J614" s="16"/>
      <c r="K614" s="16"/>
      <c r="L614" s="17">
        <f t="shared" ca="1" si="182"/>
        <v>0</v>
      </c>
      <c r="M614" s="17">
        <f t="shared" ca="1" si="183"/>
        <v>0</v>
      </c>
      <c r="N614" s="16">
        <f t="shared" ca="1" si="180"/>
        <v>0</v>
      </c>
      <c r="O614" s="17">
        <f t="shared" ca="1" si="188"/>
        <v>0</v>
      </c>
      <c r="P614" s="18">
        <f t="shared" ca="1" si="186"/>
        <v>0</v>
      </c>
      <c r="Q614" s="18">
        <f t="shared" ca="1" si="181"/>
        <v>0</v>
      </c>
      <c r="R614" s="18">
        <f t="shared" ca="1" si="187"/>
        <v>0</v>
      </c>
      <c r="S614" s="18">
        <f t="shared" ca="1" si="185"/>
        <v>0</v>
      </c>
      <c r="T614" s="18">
        <f t="shared" ca="1" si="175"/>
        <v>0</v>
      </c>
      <c r="U614" s="7"/>
    </row>
    <row r="615" spans="2:21" x14ac:dyDescent="0.3">
      <c r="B615" s="68"/>
      <c r="C615" s="68"/>
      <c r="D615" s="7"/>
      <c r="E615" s="68"/>
      <c r="F615" s="16"/>
      <c r="G615" s="16"/>
      <c r="H615" s="16"/>
      <c r="I615" s="16"/>
      <c r="J615" s="16"/>
      <c r="K615" s="16"/>
      <c r="L615" s="17">
        <f t="shared" ca="1" si="182"/>
        <v>0</v>
      </c>
      <c r="M615" s="17">
        <f t="shared" ca="1" si="183"/>
        <v>0</v>
      </c>
      <c r="N615" s="16">
        <f t="shared" ca="1" si="180"/>
        <v>0</v>
      </c>
      <c r="O615" s="17">
        <f t="shared" ca="1" si="188"/>
        <v>0</v>
      </c>
      <c r="P615" s="18">
        <f t="shared" ca="1" si="186"/>
        <v>0</v>
      </c>
      <c r="Q615" s="18">
        <f t="shared" ca="1" si="181"/>
        <v>0</v>
      </c>
      <c r="R615" s="18">
        <f t="shared" ca="1" si="187"/>
        <v>0</v>
      </c>
      <c r="S615" s="18">
        <f t="shared" ca="1" si="185"/>
        <v>0</v>
      </c>
      <c r="T615" s="18">
        <f t="shared" ca="1" si="175"/>
        <v>0</v>
      </c>
      <c r="U615" s="7"/>
    </row>
    <row r="616" spans="2:21" x14ac:dyDescent="0.3">
      <c r="B616" s="68"/>
      <c r="C616" s="68"/>
      <c r="D616" s="7"/>
      <c r="E616" s="68"/>
      <c r="F616" s="16"/>
      <c r="G616" s="16"/>
      <c r="H616" s="16"/>
      <c r="I616" s="16"/>
      <c r="J616" s="16"/>
      <c r="K616" s="16"/>
      <c r="L616" s="17">
        <f t="shared" ca="1" si="182"/>
        <v>0</v>
      </c>
      <c r="M616" s="17">
        <f t="shared" ca="1" si="183"/>
        <v>0</v>
      </c>
      <c r="N616" s="16">
        <f t="shared" ca="1" si="180"/>
        <v>0</v>
      </c>
      <c r="O616" s="17">
        <f t="shared" ca="1" si="188"/>
        <v>0</v>
      </c>
      <c r="P616" s="18">
        <f t="shared" ca="1" si="186"/>
        <v>0</v>
      </c>
      <c r="Q616" s="18">
        <f t="shared" ca="1" si="181"/>
        <v>0</v>
      </c>
      <c r="R616" s="18">
        <f t="shared" ca="1" si="187"/>
        <v>0</v>
      </c>
      <c r="S616" s="18">
        <f t="shared" ca="1" si="185"/>
        <v>0</v>
      </c>
      <c r="T616" s="18">
        <f t="shared" ca="1" si="175"/>
        <v>0</v>
      </c>
      <c r="U616" s="7"/>
    </row>
    <row r="617" spans="2:21" x14ac:dyDescent="0.3">
      <c r="B617" s="68"/>
      <c r="C617" s="68"/>
      <c r="D617" s="7"/>
      <c r="E617" s="68"/>
      <c r="F617" s="16"/>
      <c r="G617" s="16"/>
      <c r="H617" s="16"/>
      <c r="I617" s="16"/>
      <c r="J617" s="16"/>
      <c r="K617" s="16"/>
      <c r="L617" s="17">
        <f t="shared" ca="1" si="182"/>
        <v>0</v>
      </c>
      <c r="M617" s="17">
        <f t="shared" ca="1" si="183"/>
        <v>0</v>
      </c>
      <c r="N617" s="16">
        <f t="shared" ca="1" si="180"/>
        <v>0</v>
      </c>
      <c r="O617" s="17">
        <f t="shared" ca="1" si="188"/>
        <v>0</v>
      </c>
      <c r="P617" s="18">
        <f t="shared" ca="1" si="186"/>
        <v>0</v>
      </c>
      <c r="Q617" s="18">
        <f t="shared" ca="1" si="181"/>
        <v>0</v>
      </c>
      <c r="R617" s="18">
        <f t="shared" ca="1" si="187"/>
        <v>0</v>
      </c>
      <c r="S617" s="18">
        <f t="shared" ca="1" si="185"/>
        <v>0</v>
      </c>
      <c r="T617" s="18">
        <f t="shared" ca="1" si="175"/>
        <v>0</v>
      </c>
      <c r="U617" s="7"/>
    </row>
    <row r="618" spans="2:21" x14ac:dyDescent="0.3">
      <c r="B618" s="68"/>
      <c r="C618" s="68"/>
      <c r="D618" s="7"/>
      <c r="E618" s="68"/>
      <c r="F618" s="16"/>
      <c r="G618" s="16"/>
      <c r="H618" s="16"/>
      <c r="I618" s="16"/>
      <c r="J618" s="16"/>
      <c r="K618" s="16"/>
      <c r="L618" s="17">
        <f t="shared" ca="1" si="182"/>
        <v>0</v>
      </c>
      <c r="M618" s="17">
        <f t="shared" ca="1" si="183"/>
        <v>0</v>
      </c>
      <c r="N618" s="16">
        <f t="shared" ca="1" si="180"/>
        <v>0</v>
      </c>
      <c r="O618" s="17">
        <f t="shared" ca="1" si="188"/>
        <v>0</v>
      </c>
      <c r="P618" s="18">
        <f t="shared" ca="1" si="186"/>
        <v>0</v>
      </c>
      <c r="Q618" s="18">
        <f t="shared" ca="1" si="181"/>
        <v>0</v>
      </c>
      <c r="R618" s="18">
        <f t="shared" ca="1" si="187"/>
        <v>0</v>
      </c>
      <c r="S618" s="18">
        <f t="shared" ca="1" si="185"/>
        <v>0</v>
      </c>
      <c r="T618" s="18">
        <f t="shared" ca="1" si="175"/>
        <v>0</v>
      </c>
      <c r="U618" s="7"/>
    </row>
    <row r="619" spans="2:21" x14ac:dyDescent="0.3">
      <c r="B619" s="68"/>
      <c r="C619" s="68"/>
      <c r="D619" s="7"/>
      <c r="E619" s="68"/>
      <c r="F619" s="16"/>
      <c r="G619" s="16"/>
      <c r="H619" s="16"/>
      <c r="I619" s="16"/>
      <c r="J619" s="16"/>
      <c r="K619" s="16"/>
      <c r="L619" s="17">
        <f t="shared" ca="1" si="182"/>
        <v>0</v>
      </c>
      <c r="M619" s="17">
        <f t="shared" ca="1" si="183"/>
        <v>0</v>
      </c>
      <c r="N619" s="16">
        <f t="shared" ca="1" si="180"/>
        <v>0</v>
      </c>
      <c r="O619" s="17">
        <f t="shared" ca="1" si="188"/>
        <v>0</v>
      </c>
      <c r="P619" s="18">
        <f t="shared" ca="1" si="186"/>
        <v>0</v>
      </c>
      <c r="Q619" s="18">
        <f t="shared" ca="1" si="181"/>
        <v>0</v>
      </c>
      <c r="R619" s="18">
        <f t="shared" ca="1" si="187"/>
        <v>0</v>
      </c>
      <c r="S619" s="18">
        <f t="shared" ca="1" si="185"/>
        <v>0</v>
      </c>
      <c r="T619" s="18">
        <f t="shared" ca="1" si="175"/>
        <v>0</v>
      </c>
      <c r="U619" s="7"/>
    </row>
    <row r="620" spans="2:21" x14ac:dyDescent="0.3">
      <c r="B620" s="68"/>
      <c r="C620" s="68"/>
      <c r="D620" s="7"/>
      <c r="E620" s="68"/>
      <c r="F620" s="16"/>
      <c r="G620" s="16"/>
      <c r="H620" s="16"/>
      <c r="I620" s="16"/>
      <c r="J620" s="16"/>
      <c r="K620" s="16"/>
      <c r="L620" s="17">
        <f t="shared" ca="1" si="182"/>
        <v>0</v>
      </c>
      <c r="M620" s="17">
        <f t="shared" ca="1" si="183"/>
        <v>0</v>
      </c>
      <c r="N620" s="16">
        <f t="shared" ca="1" si="180"/>
        <v>0</v>
      </c>
      <c r="O620" s="17">
        <f t="shared" ca="1" si="188"/>
        <v>0</v>
      </c>
      <c r="P620" s="18">
        <f t="shared" ca="1" si="186"/>
        <v>0</v>
      </c>
      <c r="Q620" s="18">
        <f t="shared" ca="1" si="181"/>
        <v>0</v>
      </c>
      <c r="R620" s="18">
        <f t="shared" ca="1" si="187"/>
        <v>0</v>
      </c>
      <c r="S620" s="18">
        <f t="shared" ca="1" si="185"/>
        <v>0</v>
      </c>
      <c r="T620" s="18">
        <f t="shared" ref="T620:T683" ca="1" si="189">S620/3</f>
        <v>0</v>
      </c>
      <c r="U620" s="7"/>
    </row>
    <row r="621" spans="2:21" x14ac:dyDescent="0.3">
      <c r="B621" s="68"/>
      <c r="C621" s="68"/>
      <c r="D621" s="7"/>
      <c r="E621" s="68"/>
      <c r="F621" s="16"/>
      <c r="G621" s="16"/>
      <c r="H621" s="16"/>
      <c r="I621" s="16"/>
      <c r="J621" s="16"/>
      <c r="K621" s="16"/>
      <c r="L621" s="17">
        <f t="shared" ca="1" si="182"/>
        <v>0</v>
      </c>
      <c r="M621" s="17">
        <f t="shared" ca="1" si="183"/>
        <v>0</v>
      </c>
      <c r="N621" s="16">
        <f t="shared" ca="1" si="180"/>
        <v>0</v>
      </c>
      <c r="O621" s="17">
        <f t="shared" ca="1" si="188"/>
        <v>0</v>
      </c>
      <c r="P621" s="18">
        <f t="shared" ca="1" si="186"/>
        <v>0</v>
      </c>
      <c r="Q621" s="18">
        <f t="shared" ca="1" si="181"/>
        <v>0</v>
      </c>
      <c r="R621" s="18">
        <f t="shared" ca="1" si="187"/>
        <v>0</v>
      </c>
      <c r="S621" s="18">
        <f t="shared" ca="1" si="185"/>
        <v>0</v>
      </c>
      <c r="T621" s="18">
        <f t="shared" ca="1" si="189"/>
        <v>0</v>
      </c>
      <c r="U621" s="7"/>
    </row>
    <row r="622" spans="2:21" x14ac:dyDescent="0.3">
      <c r="B622" s="68"/>
      <c r="C622" s="68"/>
      <c r="D622" s="7"/>
      <c r="E622" s="68"/>
      <c r="F622" s="16"/>
      <c r="G622" s="16"/>
      <c r="H622" s="16"/>
      <c r="I622" s="16"/>
      <c r="J622" s="16"/>
      <c r="K622" s="16"/>
      <c r="L622" s="17">
        <f t="shared" ca="1" si="182"/>
        <v>0</v>
      </c>
      <c r="M622" s="17">
        <f t="shared" ca="1" si="183"/>
        <v>0</v>
      </c>
      <c r="N622" s="16">
        <f t="shared" ca="1" si="180"/>
        <v>0</v>
      </c>
      <c r="O622" s="17">
        <f t="shared" ca="1" si="188"/>
        <v>0</v>
      </c>
      <c r="P622" s="18">
        <f t="shared" ca="1" si="186"/>
        <v>0</v>
      </c>
      <c r="Q622" s="18">
        <f t="shared" ca="1" si="181"/>
        <v>0</v>
      </c>
      <c r="R622" s="18">
        <f t="shared" ca="1" si="187"/>
        <v>0</v>
      </c>
      <c r="S622" s="18">
        <f t="shared" ca="1" si="185"/>
        <v>0</v>
      </c>
      <c r="T622" s="18">
        <f t="shared" ca="1" si="189"/>
        <v>0</v>
      </c>
      <c r="U622" s="7"/>
    </row>
    <row r="623" spans="2:21" x14ac:dyDescent="0.3">
      <c r="B623" s="68"/>
      <c r="C623" s="68"/>
      <c r="D623" s="7"/>
      <c r="E623" s="68"/>
      <c r="F623" s="16"/>
      <c r="G623" s="16"/>
      <c r="H623" s="16"/>
      <c r="I623" s="16"/>
      <c r="J623" s="16"/>
      <c r="K623" s="16"/>
      <c r="L623" s="17">
        <f t="shared" ca="1" si="182"/>
        <v>0</v>
      </c>
      <c r="M623" s="17">
        <f t="shared" ca="1" si="183"/>
        <v>0</v>
      </c>
      <c r="N623" s="16">
        <f t="shared" ca="1" si="180"/>
        <v>0</v>
      </c>
      <c r="O623" s="17">
        <f t="shared" ca="1" si="188"/>
        <v>0</v>
      </c>
      <c r="P623" s="18">
        <f t="shared" ca="1" si="186"/>
        <v>0</v>
      </c>
      <c r="Q623" s="18">
        <f t="shared" ca="1" si="181"/>
        <v>0</v>
      </c>
      <c r="R623" s="18">
        <f t="shared" ca="1" si="187"/>
        <v>0</v>
      </c>
      <c r="S623" s="18">
        <f t="shared" ca="1" si="185"/>
        <v>0</v>
      </c>
      <c r="T623" s="18">
        <f t="shared" ca="1" si="189"/>
        <v>0</v>
      </c>
      <c r="U623" s="7"/>
    </row>
    <row r="624" spans="2:21" x14ac:dyDescent="0.3">
      <c r="B624" s="68"/>
      <c r="C624" s="68"/>
      <c r="D624" s="7"/>
      <c r="E624" s="68"/>
      <c r="F624" s="16"/>
      <c r="G624" s="16"/>
      <c r="H624" s="16"/>
      <c r="I624" s="16"/>
      <c r="J624" s="16"/>
      <c r="K624" s="16"/>
      <c r="L624" s="17">
        <f t="shared" ca="1" si="182"/>
        <v>0</v>
      </c>
      <c r="M624" s="17">
        <f t="shared" ca="1" si="183"/>
        <v>0</v>
      </c>
      <c r="N624" s="16">
        <f t="shared" ca="1" si="180"/>
        <v>0</v>
      </c>
      <c r="O624" s="17">
        <f t="shared" ca="1" si="188"/>
        <v>0</v>
      </c>
      <c r="P624" s="18">
        <f t="shared" ca="1" si="186"/>
        <v>0</v>
      </c>
      <c r="Q624" s="18">
        <f t="shared" ca="1" si="181"/>
        <v>0</v>
      </c>
      <c r="R624" s="18">
        <f t="shared" ca="1" si="187"/>
        <v>0</v>
      </c>
      <c r="S624" s="18">
        <f t="shared" ca="1" si="185"/>
        <v>0</v>
      </c>
      <c r="T624" s="18">
        <f t="shared" ca="1" si="189"/>
        <v>0</v>
      </c>
      <c r="U624" s="7"/>
    </row>
    <row r="625" spans="2:21" x14ac:dyDescent="0.3">
      <c r="B625" s="68"/>
      <c r="C625" s="68"/>
      <c r="D625" s="7"/>
      <c r="E625" s="68"/>
      <c r="F625" s="16"/>
      <c r="G625" s="16"/>
      <c r="H625" s="16"/>
      <c r="I625" s="16"/>
      <c r="J625" s="16"/>
      <c r="K625" s="16"/>
      <c r="L625" s="17">
        <f t="shared" ca="1" si="182"/>
        <v>0</v>
      </c>
      <c r="M625" s="17">
        <f t="shared" ca="1" si="183"/>
        <v>0</v>
      </c>
      <c r="N625" s="16">
        <f t="shared" ca="1" si="180"/>
        <v>0</v>
      </c>
      <c r="O625" s="17">
        <f t="shared" ca="1" si="188"/>
        <v>0</v>
      </c>
      <c r="P625" s="18">
        <f t="shared" ca="1" si="186"/>
        <v>0</v>
      </c>
      <c r="Q625" s="18">
        <f t="shared" ca="1" si="181"/>
        <v>0</v>
      </c>
      <c r="R625" s="18">
        <f t="shared" ca="1" si="187"/>
        <v>0</v>
      </c>
      <c r="S625" s="18">
        <f t="shared" ca="1" si="185"/>
        <v>0</v>
      </c>
      <c r="T625" s="18">
        <f t="shared" ca="1" si="189"/>
        <v>0</v>
      </c>
      <c r="U625" s="7"/>
    </row>
    <row r="626" spans="2:21" x14ac:dyDescent="0.3">
      <c r="B626" s="68"/>
      <c r="C626" s="68"/>
      <c r="D626" s="7"/>
      <c r="E626" s="68"/>
      <c r="F626" s="16"/>
      <c r="G626" s="16"/>
      <c r="H626" s="16"/>
      <c r="I626" s="16"/>
      <c r="J626" s="16"/>
      <c r="K626" s="16"/>
      <c r="L626" s="17">
        <f t="shared" ca="1" si="182"/>
        <v>0</v>
      </c>
      <c r="M626" s="17">
        <f t="shared" ca="1" si="183"/>
        <v>0</v>
      </c>
      <c r="N626" s="16">
        <f t="shared" ca="1" si="180"/>
        <v>0</v>
      </c>
      <c r="O626" s="17">
        <f t="shared" ca="1" si="188"/>
        <v>0</v>
      </c>
      <c r="P626" s="18">
        <f t="shared" ca="1" si="186"/>
        <v>0</v>
      </c>
      <c r="Q626" s="18">
        <f t="shared" ca="1" si="181"/>
        <v>0</v>
      </c>
      <c r="R626" s="18">
        <f t="shared" ca="1" si="187"/>
        <v>0</v>
      </c>
      <c r="S626" s="18">
        <f t="shared" ca="1" si="185"/>
        <v>0</v>
      </c>
      <c r="T626" s="18">
        <f t="shared" ca="1" si="189"/>
        <v>0</v>
      </c>
      <c r="U626" s="7"/>
    </row>
    <row r="627" spans="2:21" x14ac:dyDescent="0.3">
      <c r="B627" s="68"/>
      <c r="C627" s="68"/>
      <c r="D627" s="7"/>
      <c r="E627" s="68"/>
      <c r="F627" s="16"/>
      <c r="G627" s="16"/>
      <c r="H627" s="16"/>
      <c r="I627" s="16"/>
      <c r="J627" s="16"/>
      <c r="K627" s="16"/>
      <c r="L627" s="17">
        <f t="shared" ca="1" si="182"/>
        <v>0</v>
      </c>
      <c r="M627" s="17">
        <f t="shared" ca="1" si="183"/>
        <v>0</v>
      </c>
      <c r="N627" s="16">
        <f t="shared" ca="1" si="180"/>
        <v>0</v>
      </c>
      <c r="O627" s="17">
        <f t="shared" ca="1" si="188"/>
        <v>0</v>
      </c>
      <c r="P627" s="18">
        <f t="shared" ca="1" si="186"/>
        <v>0</v>
      </c>
      <c r="Q627" s="18">
        <f t="shared" ca="1" si="181"/>
        <v>0</v>
      </c>
      <c r="R627" s="18">
        <f t="shared" ca="1" si="187"/>
        <v>0</v>
      </c>
      <c r="S627" s="18">
        <f t="shared" ca="1" si="185"/>
        <v>0</v>
      </c>
      <c r="T627" s="18">
        <f t="shared" ca="1" si="189"/>
        <v>0</v>
      </c>
      <c r="U627" s="7"/>
    </row>
    <row r="628" spans="2:21" x14ac:dyDescent="0.3">
      <c r="B628" s="68"/>
      <c r="C628" s="68"/>
      <c r="D628" s="7"/>
      <c r="E628" s="68"/>
      <c r="F628" s="16"/>
      <c r="G628" s="16"/>
      <c r="H628" s="16"/>
      <c r="I628" s="16"/>
      <c r="J628" s="16"/>
      <c r="K628" s="16"/>
      <c r="L628" s="17">
        <f t="shared" ca="1" si="182"/>
        <v>0</v>
      </c>
      <c r="M628" s="17">
        <f t="shared" ca="1" si="183"/>
        <v>0</v>
      </c>
      <c r="N628" s="16">
        <f t="shared" ca="1" si="180"/>
        <v>0</v>
      </c>
      <c r="O628" s="17">
        <f t="shared" ca="1" si="188"/>
        <v>0</v>
      </c>
      <c r="P628" s="18">
        <f t="shared" ca="1" si="186"/>
        <v>0</v>
      </c>
      <c r="Q628" s="18">
        <f t="shared" ca="1" si="181"/>
        <v>0</v>
      </c>
      <c r="R628" s="18">
        <f t="shared" ca="1" si="187"/>
        <v>0</v>
      </c>
      <c r="S628" s="18">
        <f t="shared" ca="1" si="185"/>
        <v>0</v>
      </c>
      <c r="T628" s="18">
        <f t="shared" ca="1" si="189"/>
        <v>0</v>
      </c>
      <c r="U628" s="7"/>
    </row>
    <row r="629" spans="2:21" x14ac:dyDescent="0.3">
      <c r="B629" s="68"/>
      <c r="C629" s="68"/>
      <c r="D629" s="7"/>
      <c r="E629" s="68"/>
      <c r="F629" s="16"/>
      <c r="G629" s="16"/>
      <c r="H629" s="16"/>
      <c r="I629" s="16"/>
      <c r="J629" s="16"/>
      <c r="K629" s="16"/>
      <c r="L629" s="17">
        <f t="shared" ca="1" si="182"/>
        <v>0</v>
      </c>
      <c r="M629" s="17">
        <f t="shared" ca="1" si="183"/>
        <v>0</v>
      </c>
      <c r="N629" s="16">
        <f t="shared" ca="1" si="180"/>
        <v>0</v>
      </c>
      <c r="O629" s="17">
        <f t="shared" ca="1" si="188"/>
        <v>0</v>
      </c>
      <c r="P629" s="18">
        <f t="shared" ca="1" si="186"/>
        <v>0</v>
      </c>
      <c r="Q629" s="18">
        <f t="shared" ca="1" si="181"/>
        <v>0</v>
      </c>
      <c r="R629" s="18">
        <f t="shared" ca="1" si="187"/>
        <v>0</v>
      </c>
      <c r="S629" s="18">
        <f t="shared" ca="1" si="185"/>
        <v>0</v>
      </c>
      <c r="T629" s="18">
        <f t="shared" ca="1" si="189"/>
        <v>0</v>
      </c>
      <c r="U629" s="7"/>
    </row>
    <row r="630" spans="2:21" x14ac:dyDescent="0.3">
      <c r="B630" s="68"/>
      <c r="C630" s="68"/>
      <c r="D630" s="7"/>
      <c r="E630" s="68"/>
      <c r="F630" s="16"/>
      <c r="G630" s="16"/>
      <c r="H630" s="16"/>
      <c r="I630" s="16"/>
      <c r="J630" s="16"/>
      <c r="K630" s="16"/>
      <c r="L630" s="17">
        <f t="shared" ca="1" si="182"/>
        <v>0</v>
      </c>
      <c r="M630" s="17">
        <f t="shared" ca="1" si="183"/>
        <v>0</v>
      </c>
      <c r="N630" s="16">
        <f t="shared" ca="1" si="180"/>
        <v>0</v>
      </c>
      <c r="O630" s="17">
        <f t="shared" ca="1" si="188"/>
        <v>0</v>
      </c>
      <c r="P630" s="18">
        <f t="shared" ca="1" si="186"/>
        <v>0</v>
      </c>
      <c r="Q630" s="18">
        <f t="shared" ca="1" si="181"/>
        <v>0</v>
      </c>
      <c r="R630" s="18">
        <f t="shared" ca="1" si="187"/>
        <v>0</v>
      </c>
      <c r="S630" s="18">
        <f t="shared" ca="1" si="185"/>
        <v>0</v>
      </c>
      <c r="T630" s="18">
        <f t="shared" ca="1" si="189"/>
        <v>0</v>
      </c>
      <c r="U630" s="7"/>
    </row>
    <row r="631" spans="2:21" x14ac:dyDescent="0.3">
      <c r="B631" s="68"/>
      <c r="C631" s="68"/>
      <c r="D631" s="7"/>
      <c r="E631" s="68"/>
      <c r="F631" s="16"/>
      <c r="G631" s="16"/>
      <c r="H631" s="16"/>
      <c r="I631" s="16"/>
      <c r="J631" s="16"/>
      <c r="K631" s="16"/>
      <c r="L631" s="17">
        <f t="shared" ca="1" si="182"/>
        <v>0</v>
      </c>
      <c r="M631" s="17">
        <f t="shared" ca="1" si="183"/>
        <v>0</v>
      </c>
      <c r="N631" s="16">
        <f t="shared" ca="1" si="180"/>
        <v>0</v>
      </c>
      <c r="O631" s="17">
        <f t="shared" ca="1" si="188"/>
        <v>0</v>
      </c>
      <c r="P631" s="18">
        <f t="shared" ca="1" si="186"/>
        <v>0</v>
      </c>
      <c r="Q631" s="18">
        <f t="shared" ca="1" si="181"/>
        <v>0</v>
      </c>
      <c r="R631" s="18">
        <f t="shared" ca="1" si="187"/>
        <v>0</v>
      </c>
      <c r="S631" s="18">
        <f t="shared" ca="1" si="185"/>
        <v>0</v>
      </c>
      <c r="T631" s="18">
        <f t="shared" ca="1" si="189"/>
        <v>0</v>
      </c>
      <c r="U631" s="7"/>
    </row>
    <row r="632" spans="2:21" x14ac:dyDescent="0.3">
      <c r="B632" s="68"/>
      <c r="C632" s="68"/>
      <c r="D632" s="7"/>
      <c r="E632" s="68"/>
      <c r="F632" s="16"/>
      <c r="G632" s="16"/>
      <c r="H632" s="16"/>
      <c r="I632" s="16"/>
      <c r="J632" s="16"/>
      <c r="K632" s="16"/>
      <c r="L632" s="17">
        <f t="shared" ca="1" si="182"/>
        <v>0</v>
      </c>
      <c r="M632" s="17">
        <f t="shared" ca="1" si="183"/>
        <v>0</v>
      </c>
      <c r="N632" s="16">
        <f t="shared" ca="1" si="180"/>
        <v>0</v>
      </c>
      <c r="O632" s="17">
        <f t="shared" ca="1" si="188"/>
        <v>0</v>
      </c>
      <c r="P632" s="18">
        <f t="shared" ca="1" si="186"/>
        <v>0</v>
      </c>
      <c r="Q632" s="18">
        <f t="shared" ca="1" si="181"/>
        <v>0</v>
      </c>
      <c r="R632" s="18">
        <f t="shared" ca="1" si="187"/>
        <v>0</v>
      </c>
      <c r="S632" s="18">
        <f t="shared" ca="1" si="185"/>
        <v>0</v>
      </c>
      <c r="T632" s="18">
        <f t="shared" ca="1" si="189"/>
        <v>0</v>
      </c>
      <c r="U632" s="7"/>
    </row>
    <row r="633" spans="2:21" x14ac:dyDescent="0.3">
      <c r="B633" s="68"/>
      <c r="C633" s="68"/>
      <c r="D633" s="7"/>
      <c r="E633" s="68"/>
      <c r="F633" s="16"/>
      <c r="G633" s="16"/>
      <c r="H633" s="16"/>
      <c r="I633" s="16"/>
      <c r="J633" s="16"/>
      <c r="K633" s="16"/>
      <c r="L633" s="17">
        <f t="shared" ca="1" si="182"/>
        <v>0</v>
      </c>
      <c r="M633" s="17">
        <f t="shared" ca="1" si="183"/>
        <v>0</v>
      </c>
      <c r="N633" s="16">
        <f t="shared" ca="1" si="180"/>
        <v>0</v>
      </c>
      <c r="O633" s="17">
        <f t="shared" ca="1" si="188"/>
        <v>0</v>
      </c>
      <c r="P633" s="18">
        <f t="shared" ca="1" si="186"/>
        <v>0</v>
      </c>
      <c r="Q633" s="18">
        <f t="shared" ca="1" si="181"/>
        <v>0</v>
      </c>
      <c r="R633" s="18">
        <f t="shared" ca="1" si="187"/>
        <v>0</v>
      </c>
      <c r="S633" s="18">
        <f t="shared" ca="1" si="185"/>
        <v>0</v>
      </c>
      <c r="T633" s="18">
        <f t="shared" ca="1" si="189"/>
        <v>0</v>
      </c>
      <c r="U633" s="7"/>
    </row>
    <row r="634" spans="2:21" x14ac:dyDescent="0.3">
      <c r="B634" s="68"/>
      <c r="C634" s="68"/>
      <c r="D634" s="7"/>
      <c r="E634" s="68"/>
      <c r="F634" s="16"/>
      <c r="G634" s="16"/>
      <c r="H634" s="16"/>
      <c r="I634" s="16"/>
      <c r="J634" s="16"/>
      <c r="K634" s="16"/>
      <c r="L634" s="17">
        <f t="shared" ca="1" si="182"/>
        <v>0</v>
      </c>
      <c r="M634" s="17">
        <f t="shared" ca="1" si="183"/>
        <v>0</v>
      </c>
      <c r="N634" s="16">
        <f t="shared" ca="1" si="180"/>
        <v>0</v>
      </c>
      <c r="O634" s="17">
        <f t="shared" ca="1" si="188"/>
        <v>0</v>
      </c>
      <c r="P634" s="18">
        <f t="shared" ca="1" si="186"/>
        <v>0</v>
      </c>
      <c r="Q634" s="18">
        <f t="shared" ca="1" si="181"/>
        <v>0</v>
      </c>
      <c r="R634" s="18">
        <f t="shared" ca="1" si="187"/>
        <v>0</v>
      </c>
      <c r="S634" s="18">
        <f t="shared" ca="1" si="185"/>
        <v>0</v>
      </c>
      <c r="T634" s="18">
        <f t="shared" ca="1" si="189"/>
        <v>0</v>
      </c>
      <c r="U634" s="7"/>
    </row>
    <row r="635" spans="2:21" x14ac:dyDescent="0.3">
      <c r="B635" s="68"/>
      <c r="C635" s="68"/>
      <c r="D635" s="7"/>
      <c r="E635" s="68"/>
      <c r="F635" s="16"/>
      <c r="G635" s="16"/>
      <c r="H635" s="16"/>
      <c r="I635" s="16"/>
      <c r="J635" s="16"/>
      <c r="K635" s="16"/>
      <c r="L635" s="17">
        <f t="shared" ca="1" si="182"/>
        <v>0</v>
      </c>
      <c r="M635" s="17">
        <f t="shared" ca="1" si="183"/>
        <v>0</v>
      </c>
      <c r="N635" s="16">
        <f t="shared" ca="1" si="180"/>
        <v>0</v>
      </c>
      <c r="O635" s="17">
        <f t="shared" ca="1" si="188"/>
        <v>0</v>
      </c>
      <c r="P635" s="18">
        <f t="shared" ca="1" si="186"/>
        <v>0</v>
      </c>
      <c r="Q635" s="18">
        <f t="shared" ca="1" si="181"/>
        <v>0</v>
      </c>
      <c r="R635" s="18">
        <f t="shared" ca="1" si="187"/>
        <v>0</v>
      </c>
      <c r="S635" s="18">
        <f t="shared" ca="1" si="185"/>
        <v>0</v>
      </c>
      <c r="T635" s="18">
        <f t="shared" ca="1" si="189"/>
        <v>0</v>
      </c>
      <c r="U635" s="7"/>
    </row>
    <row r="636" spans="2:21" x14ac:dyDescent="0.3">
      <c r="B636" s="68"/>
      <c r="C636" s="68"/>
      <c r="D636" s="7"/>
      <c r="E636" s="68"/>
      <c r="F636" s="16"/>
      <c r="G636" s="16"/>
      <c r="H636" s="16"/>
      <c r="I636" s="16"/>
      <c r="J636" s="16"/>
      <c r="K636" s="16"/>
      <c r="L636" s="17">
        <f t="shared" ca="1" si="182"/>
        <v>0</v>
      </c>
      <c r="M636" s="17">
        <f t="shared" ca="1" si="183"/>
        <v>0</v>
      </c>
      <c r="N636" s="16">
        <f t="shared" ca="1" si="180"/>
        <v>0</v>
      </c>
      <c r="O636" s="17">
        <f t="shared" ca="1" si="188"/>
        <v>0</v>
      </c>
      <c r="P636" s="18">
        <f t="shared" ca="1" si="186"/>
        <v>0</v>
      </c>
      <c r="Q636" s="18">
        <f t="shared" ca="1" si="181"/>
        <v>0</v>
      </c>
      <c r="R636" s="18">
        <f t="shared" ca="1" si="187"/>
        <v>0</v>
      </c>
      <c r="S636" s="18">
        <f t="shared" ca="1" si="185"/>
        <v>0</v>
      </c>
      <c r="T636" s="18">
        <f t="shared" ca="1" si="189"/>
        <v>0</v>
      </c>
      <c r="U636" s="7"/>
    </row>
    <row r="637" spans="2:21" x14ac:dyDescent="0.3">
      <c r="B637" s="68"/>
      <c r="C637" s="68"/>
      <c r="D637" s="7"/>
      <c r="E637" s="68"/>
      <c r="F637" s="16"/>
      <c r="G637" s="16"/>
      <c r="H637" s="16"/>
      <c r="I637" s="16"/>
      <c r="J637" s="16"/>
      <c r="K637" s="16"/>
      <c r="L637" s="17">
        <f t="shared" ca="1" si="182"/>
        <v>0</v>
      </c>
      <c r="M637" s="17">
        <f t="shared" ca="1" si="183"/>
        <v>0</v>
      </c>
      <c r="N637" s="16">
        <f t="shared" ca="1" si="180"/>
        <v>0</v>
      </c>
      <c r="O637" s="17">
        <f t="shared" ca="1" si="188"/>
        <v>0</v>
      </c>
      <c r="P637" s="18">
        <f t="shared" ca="1" si="186"/>
        <v>0</v>
      </c>
      <c r="Q637" s="18">
        <f t="shared" ca="1" si="181"/>
        <v>0</v>
      </c>
      <c r="R637" s="18">
        <f t="shared" ca="1" si="187"/>
        <v>0</v>
      </c>
      <c r="S637" s="18">
        <f t="shared" ca="1" si="185"/>
        <v>0</v>
      </c>
      <c r="T637" s="18">
        <f t="shared" ca="1" si="189"/>
        <v>0</v>
      </c>
      <c r="U637" s="7"/>
    </row>
    <row r="638" spans="2:21" x14ac:dyDescent="0.3">
      <c r="B638" s="68"/>
      <c r="C638" s="68"/>
      <c r="D638" s="7"/>
      <c r="E638" s="68"/>
      <c r="F638" s="16"/>
      <c r="G638" s="16"/>
      <c r="H638" s="16"/>
      <c r="I638" s="16"/>
      <c r="J638" s="16"/>
      <c r="K638" s="16"/>
      <c r="L638" s="17">
        <f t="shared" ca="1" si="182"/>
        <v>0</v>
      </c>
      <c r="M638" s="17">
        <f t="shared" ca="1" si="183"/>
        <v>0</v>
      </c>
      <c r="N638" s="16">
        <f t="shared" ca="1" si="180"/>
        <v>0</v>
      </c>
      <c r="O638" s="17">
        <f t="shared" ca="1" si="188"/>
        <v>0</v>
      </c>
      <c r="P638" s="18">
        <f t="shared" ca="1" si="186"/>
        <v>0</v>
      </c>
      <c r="Q638" s="18">
        <f t="shared" ca="1" si="181"/>
        <v>0</v>
      </c>
      <c r="R638" s="18">
        <f t="shared" ca="1" si="187"/>
        <v>0</v>
      </c>
      <c r="S638" s="18">
        <f t="shared" ca="1" si="185"/>
        <v>0</v>
      </c>
      <c r="T638" s="18">
        <f t="shared" ca="1" si="189"/>
        <v>0</v>
      </c>
      <c r="U638" s="7"/>
    </row>
    <row r="639" spans="2:21" x14ac:dyDescent="0.3">
      <c r="B639" s="68"/>
      <c r="C639" s="68"/>
      <c r="D639" s="7"/>
      <c r="E639" s="68"/>
      <c r="F639" s="16"/>
      <c r="G639" s="16"/>
      <c r="H639" s="16"/>
      <c r="I639" s="16"/>
      <c r="J639" s="16"/>
      <c r="K639" s="16"/>
      <c r="L639" s="17">
        <f t="shared" ca="1" si="182"/>
        <v>0</v>
      </c>
      <c r="M639" s="17">
        <f t="shared" ca="1" si="183"/>
        <v>0</v>
      </c>
      <c r="N639" s="16">
        <f t="shared" ca="1" si="180"/>
        <v>0</v>
      </c>
      <c r="O639" s="17">
        <f t="shared" ca="1" si="188"/>
        <v>0</v>
      </c>
      <c r="P639" s="18">
        <f t="shared" ca="1" si="186"/>
        <v>0</v>
      </c>
      <c r="Q639" s="18">
        <f t="shared" ca="1" si="181"/>
        <v>0</v>
      </c>
      <c r="R639" s="18">
        <f t="shared" ca="1" si="187"/>
        <v>0</v>
      </c>
      <c r="S639" s="18">
        <f t="shared" ca="1" si="185"/>
        <v>0</v>
      </c>
      <c r="T639" s="18">
        <f t="shared" ca="1" si="189"/>
        <v>0</v>
      </c>
      <c r="U639" s="7"/>
    </row>
    <row r="640" spans="2:21" x14ac:dyDescent="0.3">
      <c r="B640" s="68"/>
      <c r="C640" s="68"/>
      <c r="D640" s="7"/>
      <c r="E640" s="68"/>
      <c r="F640" s="16"/>
      <c r="G640" s="16"/>
      <c r="H640" s="16"/>
      <c r="I640" s="16"/>
      <c r="J640" s="16"/>
      <c r="K640" s="16"/>
      <c r="L640" s="17">
        <f t="shared" ca="1" si="182"/>
        <v>0</v>
      </c>
      <c r="M640" s="17">
        <f t="shared" ca="1" si="183"/>
        <v>0</v>
      </c>
      <c r="N640" s="16">
        <f t="shared" ca="1" si="180"/>
        <v>0</v>
      </c>
      <c r="O640" s="17">
        <f t="shared" ca="1" si="188"/>
        <v>0</v>
      </c>
      <c r="P640" s="18">
        <f t="shared" ca="1" si="186"/>
        <v>0</v>
      </c>
      <c r="Q640" s="18">
        <f t="shared" ca="1" si="181"/>
        <v>0</v>
      </c>
      <c r="R640" s="18">
        <f t="shared" ca="1" si="187"/>
        <v>0</v>
      </c>
      <c r="S640" s="18">
        <f t="shared" ca="1" si="185"/>
        <v>0</v>
      </c>
      <c r="T640" s="18">
        <f t="shared" ca="1" si="189"/>
        <v>0</v>
      </c>
      <c r="U640" s="7"/>
    </row>
    <row r="641" spans="2:21" x14ac:dyDescent="0.3">
      <c r="B641" s="68"/>
      <c r="C641" s="68"/>
      <c r="D641" s="7"/>
      <c r="E641" s="68"/>
      <c r="F641" s="16"/>
      <c r="G641" s="16"/>
      <c r="H641" s="16"/>
      <c r="I641" s="16"/>
      <c r="J641" s="16"/>
      <c r="K641" s="16"/>
      <c r="L641" s="17">
        <f t="shared" ca="1" si="182"/>
        <v>0</v>
      </c>
      <c r="M641" s="17">
        <f t="shared" ca="1" si="183"/>
        <v>0</v>
      </c>
      <c r="N641" s="16">
        <f t="shared" ca="1" si="180"/>
        <v>0</v>
      </c>
      <c r="O641" s="17">
        <f t="shared" ca="1" si="188"/>
        <v>0</v>
      </c>
      <c r="P641" s="18">
        <f t="shared" ca="1" si="186"/>
        <v>0</v>
      </c>
      <c r="Q641" s="18">
        <f t="shared" ca="1" si="181"/>
        <v>0</v>
      </c>
      <c r="R641" s="18">
        <f t="shared" ca="1" si="187"/>
        <v>0</v>
      </c>
      <c r="S641" s="18">
        <f t="shared" ca="1" si="185"/>
        <v>0</v>
      </c>
      <c r="T641" s="18">
        <f t="shared" ca="1" si="189"/>
        <v>0</v>
      </c>
      <c r="U641" s="7"/>
    </row>
    <row r="642" spans="2:21" x14ac:dyDescent="0.3">
      <c r="B642" s="68"/>
      <c r="C642" s="68"/>
      <c r="D642" s="7"/>
      <c r="E642" s="68"/>
      <c r="F642" s="16"/>
      <c r="G642" s="16"/>
      <c r="H642" s="16"/>
      <c r="I642" s="16"/>
      <c r="J642" s="16"/>
      <c r="K642" s="16"/>
      <c r="L642" s="17">
        <f t="shared" ca="1" si="182"/>
        <v>0</v>
      </c>
      <c r="M642" s="17">
        <f t="shared" ca="1" si="183"/>
        <v>0</v>
      </c>
      <c r="N642" s="16">
        <f t="shared" ref="N642:N705" ca="1" si="190">L642/453.592</f>
        <v>0</v>
      </c>
      <c r="O642" s="17">
        <f t="shared" ca="1" si="188"/>
        <v>0</v>
      </c>
      <c r="P642" s="18">
        <f t="shared" ca="1" si="186"/>
        <v>0</v>
      </c>
      <c r="Q642" s="18">
        <f t="shared" ref="Q642:Q705" ca="1" si="191">P642/4</f>
        <v>0</v>
      </c>
      <c r="R642" s="18">
        <f t="shared" ca="1" si="187"/>
        <v>0</v>
      </c>
      <c r="S642" s="18">
        <f t="shared" ca="1" si="185"/>
        <v>0</v>
      </c>
      <c r="T642" s="18">
        <f t="shared" ca="1" si="189"/>
        <v>0</v>
      </c>
      <c r="U642" s="7"/>
    </row>
    <row r="643" spans="2:21" x14ac:dyDescent="0.3">
      <c r="B643" s="68"/>
      <c r="C643" s="68"/>
      <c r="D643" s="7"/>
      <c r="E643" s="68"/>
      <c r="F643" s="16"/>
      <c r="G643" s="16"/>
      <c r="H643" s="16"/>
      <c r="I643" s="16"/>
      <c r="J643" s="16"/>
      <c r="K643" s="16"/>
      <c r="L643" s="17">
        <f t="shared" ca="1" si="182"/>
        <v>0</v>
      </c>
      <c r="M643" s="17">
        <f t="shared" ca="1" si="183"/>
        <v>0</v>
      </c>
      <c r="N643" s="16">
        <f t="shared" ca="1" si="190"/>
        <v>0</v>
      </c>
      <c r="O643" s="17">
        <f t="shared" ca="1" si="188"/>
        <v>0</v>
      </c>
      <c r="P643" s="18">
        <f t="shared" ca="1" si="186"/>
        <v>0</v>
      </c>
      <c r="Q643" s="18">
        <f t="shared" ca="1" si="191"/>
        <v>0</v>
      </c>
      <c r="R643" s="18">
        <f t="shared" ca="1" si="187"/>
        <v>0</v>
      </c>
      <c r="S643" s="18">
        <f t="shared" ca="1" si="185"/>
        <v>0</v>
      </c>
      <c r="T643" s="18">
        <f t="shared" ca="1" si="189"/>
        <v>0</v>
      </c>
      <c r="U643" s="7"/>
    </row>
    <row r="644" spans="2:21" x14ac:dyDescent="0.3">
      <c r="B644" s="68"/>
      <c r="C644" s="68"/>
      <c r="D644" s="7"/>
      <c r="E644" s="68"/>
      <c r="F644" s="16"/>
      <c r="G644" s="16"/>
      <c r="H644" s="16"/>
      <c r="I644" s="16"/>
      <c r="J644" s="16"/>
      <c r="K644" s="16"/>
      <c r="L644" s="17">
        <f t="shared" ca="1" si="182"/>
        <v>0</v>
      </c>
      <c r="M644" s="17">
        <f t="shared" ca="1" si="183"/>
        <v>0</v>
      </c>
      <c r="N644" s="16">
        <f t="shared" ca="1" si="190"/>
        <v>0</v>
      </c>
      <c r="O644" s="17">
        <f t="shared" ca="1" si="188"/>
        <v>0</v>
      </c>
      <c r="P644" s="18">
        <f t="shared" ca="1" si="186"/>
        <v>0</v>
      </c>
      <c r="Q644" s="18">
        <f t="shared" ca="1" si="191"/>
        <v>0</v>
      </c>
      <c r="R644" s="18">
        <f t="shared" ca="1" si="187"/>
        <v>0</v>
      </c>
      <c r="S644" s="18">
        <f t="shared" ca="1" si="185"/>
        <v>0</v>
      </c>
      <c r="T644" s="18">
        <f t="shared" ca="1" si="189"/>
        <v>0</v>
      </c>
      <c r="U644" s="7"/>
    </row>
    <row r="645" spans="2:21" x14ac:dyDescent="0.3">
      <c r="B645" s="68"/>
      <c r="C645" s="68"/>
      <c r="D645" s="7"/>
      <c r="E645" s="68"/>
      <c r="F645" s="16"/>
      <c r="G645" s="16"/>
      <c r="H645" s="16"/>
      <c r="I645" s="16"/>
      <c r="J645" s="16"/>
      <c r="K645" s="16"/>
      <c r="L645" s="17">
        <f t="shared" ca="1" si="182"/>
        <v>0</v>
      </c>
      <c r="M645" s="17">
        <f t="shared" ca="1" si="183"/>
        <v>0</v>
      </c>
      <c r="N645" s="16">
        <f t="shared" ca="1" si="190"/>
        <v>0</v>
      </c>
      <c r="O645" s="17">
        <f t="shared" ca="1" si="188"/>
        <v>0</v>
      </c>
      <c r="P645" s="18">
        <f t="shared" ca="1" si="186"/>
        <v>0</v>
      </c>
      <c r="Q645" s="18">
        <f t="shared" ca="1" si="191"/>
        <v>0</v>
      </c>
      <c r="R645" s="18">
        <f t="shared" ca="1" si="187"/>
        <v>0</v>
      </c>
      <c r="S645" s="18">
        <f t="shared" ca="1" si="185"/>
        <v>0</v>
      </c>
      <c r="T645" s="18">
        <f t="shared" ca="1" si="189"/>
        <v>0</v>
      </c>
      <c r="U645" s="7"/>
    </row>
    <row r="646" spans="2:21" x14ac:dyDescent="0.3">
      <c r="B646" s="68"/>
      <c r="C646" s="68"/>
      <c r="D646" s="7"/>
      <c r="E646" s="68"/>
      <c r="F646" s="16"/>
      <c r="G646" s="16"/>
      <c r="H646" s="16"/>
      <c r="I646" s="16"/>
      <c r="J646" s="16"/>
      <c r="K646" s="16"/>
      <c r="L646" s="17">
        <f t="shared" ca="1" si="182"/>
        <v>0</v>
      </c>
      <c r="M646" s="17">
        <f t="shared" ca="1" si="183"/>
        <v>0</v>
      </c>
      <c r="N646" s="16">
        <f t="shared" ca="1" si="190"/>
        <v>0</v>
      </c>
      <c r="O646" s="17">
        <f t="shared" ca="1" si="188"/>
        <v>0</v>
      </c>
      <c r="P646" s="18">
        <f t="shared" ca="1" si="186"/>
        <v>0</v>
      </c>
      <c r="Q646" s="18">
        <f t="shared" ca="1" si="191"/>
        <v>0</v>
      </c>
      <c r="R646" s="18">
        <f t="shared" ca="1" si="187"/>
        <v>0</v>
      </c>
      <c r="S646" s="18">
        <f t="shared" ca="1" si="185"/>
        <v>0</v>
      </c>
      <c r="T646" s="18">
        <f t="shared" ca="1" si="189"/>
        <v>0</v>
      </c>
      <c r="U646" s="7"/>
    </row>
    <row r="647" spans="2:21" x14ac:dyDescent="0.3">
      <c r="B647" s="68"/>
      <c r="C647" s="68"/>
      <c r="D647" s="7"/>
      <c r="E647" s="68"/>
      <c r="F647" s="16"/>
      <c r="G647" s="16"/>
      <c r="H647" s="16"/>
      <c r="I647" s="16"/>
      <c r="J647" s="16"/>
      <c r="K647" s="16"/>
      <c r="L647" s="17">
        <f t="shared" ca="1" si="182"/>
        <v>0</v>
      </c>
      <c r="M647" s="17">
        <f t="shared" ca="1" si="183"/>
        <v>0</v>
      </c>
      <c r="N647" s="16">
        <f t="shared" ca="1" si="190"/>
        <v>0</v>
      </c>
      <c r="O647" s="17">
        <f t="shared" ca="1" si="188"/>
        <v>0</v>
      </c>
      <c r="P647" s="18">
        <f t="shared" ca="1" si="186"/>
        <v>0</v>
      </c>
      <c r="Q647" s="18">
        <f t="shared" ca="1" si="191"/>
        <v>0</v>
      </c>
      <c r="R647" s="18">
        <f t="shared" ca="1" si="187"/>
        <v>0</v>
      </c>
      <c r="S647" s="18">
        <f t="shared" ca="1" si="185"/>
        <v>0</v>
      </c>
      <c r="T647" s="18">
        <f t="shared" ca="1" si="189"/>
        <v>0</v>
      </c>
      <c r="U647" s="7"/>
    </row>
    <row r="648" spans="2:21" x14ac:dyDescent="0.3">
      <c r="B648" s="68"/>
      <c r="C648" s="68"/>
      <c r="D648" s="7"/>
      <c r="E648" s="68"/>
      <c r="F648" s="16"/>
      <c r="G648" s="16"/>
      <c r="H648" s="16"/>
      <c r="I648" s="16"/>
      <c r="J648" s="16"/>
      <c r="K648" s="16"/>
      <c r="L648" s="17">
        <f t="shared" ref="L648:L711" ca="1" si="192">M648*16</f>
        <v>0</v>
      </c>
      <c r="M648" s="17">
        <f t="shared" ca="1" si="183"/>
        <v>0</v>
      </c>
      <c r="N648" s="16">
        <f t="shared" ca="1" si="190"/>
        <v>0</v>
      </c>
      <c r="O648" s="17">
        <f t="shared" ca="1" si="188"/>
        <v>0</v>
      </c>
      <c r="P648" s="18">
        <f t="shared" ca="1" si="186"/>
        <v>0</v>
      </c>
      <c r="Q648" s="18">
        <f t="shared" ca="1" si="191"/>
        <v>0</v>
      </c>
      <c r="R648" s="18">
        <f t="shared" ca="1" si="187"/>
        <v>0</v>
      </c>
      <c r="S648" s="18">
        <f t="shared" ca="1" si="185"/>
        <v>0</v>
      </c>
      <c r="T648" s="18">
        <f t="shared" ca="1" si="189"/>
        <v>0</v>
      </c>
      <c r="U648" s="7"/>
    </row>
    <row r="649" spans="2:21" x14ac:dyDescent="0.3">
      <c r="B649" s="68"/>
      <c r="C649" s="68"/>
      <c r="D649" s="7"/>
      <c r="E649" s="68"/>
      <c r="F649" s="16"/>
      <c r="G649" s="16"/>
      <c r="H649" s="16"/>
      <c r="I649" s="16"/>
      <c r="J649" s="16"/>
      <c r="K649" s="16"/>
      <c r="L649" s="17">
        <f t="shared" ca="1" si="192"/>
        <v>0</v>
      </c>
      <c r="M649" s="17">
        <f t="shared" ref="M649:M712" ca="1" si="193">L649/16</f>
        <v>0</v>
      </c>
      <c r="N649" s="16">
        <f t="shared" ca="1" si="190"/>
        <v>0</v>
      </c>
      <c r="O649" s="17">
        <f t="shared" ca="1" si="188"/>
        <v>0</v>
      </c>
      <c r="P649" s="18">
        <f t="shared" ca="1" si="186"/>
        <v>0</v>
      </c>
      <c r="Q649" s="18">
        <f t="shared" ca="1" si="191"/>
        <v>0</v>
      </c>
      <c r="R649" s="18">
        <f t="shared" ca="1" si="187"/>
        <v>0</v>
      </c>
      <c r="S649" s="18">
        <f t="shared" ca="1" si="185"/>
        <v>0</v>
      </c>
      <c r="T649" s="18">
        <f t="shared" ca="1" si="189"/>
        <v>0</v>
      </c>
      <c r="U649" s="7"/>
    </row>
    <row r="650" spans="2:21" x14ac:dyDescent="0.3">
      <c r="B650" s="68"/>
      <c r="C650" s="68"/>
      <c r="D650" s="7"/>
      <c r="E650" s="68"/>
      <c r="F650" s="16"/>
      <c r="G650" s="16"/>
      <c r="H650" s="16"/>
      <c r="I650" s="16"/>
      <c r="J650" s="16"/>
      <c r="K650" s="16"/>
      <c r="L650" s="17">
        <f t="shared" ca="1" si="192"/>
        <v>0</v>
      </c>
      <c r="M650" s="17">
        <f t="shared" ca="1" si="193"/>
        <v>0</v>
      </c>
      <c r="N650" s="16">
        <f t="shared" ca="1" si="190"/>
        <v>0</v>
      </c>
      <c r="O650" s="17">
        <f t="shared" ca="1" si="188"/>
        <v>0</v>
      </c>
      <c r="P650" s="18">
        <f t="shared" ca="1" si="186"/>
        <v>0</v>
      </c>
      <c r="Q650" s="18">
        <f t="shared" ca="1" si="191"/>
        <v>0</v>
      </c>
      <c r="R650" s="18">
        <f t="shared" ca="1" si="187"/>
        <v>0</v>
      </c>
      <c r="S650" s="18">
        <f t="shared" ca="1" si="185"/>
        <v>0</v>
      </c>
      <c r="T650" s="18">
        <f t="shared" ca="1" si="189"/>
        <v>0</v>
      </c>
      <c r="U650" s="7"/>
    </row>
    <row r="651" spans="2:21" x14ac:dyDescent="0.3">
      <c r="B651" s="68"/>
      <c r="C651" s="68"/>
      <c r="D651" s="7"/>
      <c r="E651" s="68"/>
      <c r="F651" s="16"/>
      <c r="G651" s="16"/>
      <c r="H651" s="16"/>
      <c r="I651" s="16"/>
      <c r="J651" s="16"/>
      <c r="K651" s="16"/>
      <c r="L651" s="17">
        <f t="shared" ca="1" si="192"/>
        <v>0</v>
      </c>
      <c r="M651" s="17">
        <f t="shared" ca="1" si="193"/>
        <v>0</v>
      </c>
      <c r="N651" s="16">
        <f t="shared" ca="1" si="190"/>
        <v>0</v>
      </c>
      <c r="O651" s="17">
        <f t="shared" ca="1" si="188"/>
        <v>0</v>
      </c>
      <c r="P651" s="18">
        <f t="shared" ca="1" si="186"/>
        <v>0</v>
      </c>
      <c r="Q651" s="18">
        <f t="shared" ca="1" si="191"/>
        <v>0</v>
      </c>
      <c r="R651" s="18">
        <f t="shared" ca="1" si="187"/>
        <v>0</v>
      </c>
      <c r="S651" s="18">
        <f t="shared" ca="1" si="185"/>
        <v>0</v>
      </c>
      <c r="T651" s="18">
        <f t="shared" ca="1" si="189"/>
        <v>0</v>
      </c>
      <c r="U651" s="7"/>
    </row>
    <row r="652" spans="2:21" x14ac:dyDescent="0.3">
      <c r="B652" s="68"/>
      <c r="C652" s="68"/>
      <c r="D652" s="7"/>
      <c r="E652" s="68"/>
      <c r="F652" s="16"/>
      <c r="G652" s="16"/>
      <c r="H652" s="16"/>
      <c r="I652" s="16"/>
      <c r="J652" s="16"/>
      <c r="K652" s="16"/>
      <c r="L652" s="17">
        <f t="shared" ca="1" si="192"/>
        <v>0</v>
      </c>
      <c r="M652" s="17">
        <f t="shared" ca="1" si="193"/>
        <v>0</v>
      </c>
      <c r="N652" s="16">
        <f t="shared" ca="1" si="190"/>
        <v>0</v>
      </c>
      <c r="O652" s="17">
        <f t="shared" ca="1" si="188"/>
        <v>0</v>
      </c>
      <c r="P652" s="18">
        <f t="shared" ca="1" si="186"/>
        <v>0</v>
      </c>
      <c r="Q652" s="18">
        <f t="shared" ca="1" si="191"/>
        <v>0</v>
      </c>
      <c r="R652" s="18">
        <f t="shared" ca="1" si="187"/>
        <v>0</v>
      </c>
      <c r="S652" s="18">
        <f t="shared" ref="S652:S715" ca="1" si="194">R652/2</f>
        <v>0</v>
      </c>
      <c r="T652" s="18">
        <f t="shared" ca="1" si="189"/>
        <v>0</v>
      </c>
      <c r="U652" s="7"/>
    </row>
    <row r="653" spans="2:21" x14ac:dyDescent="0.3">
      <c r="B653" s="68"/>
      <c r="C653" s="68"/>
      <c r="D653" s="7"/>
      <c r="E653" s="68"/>
      <c r="F653" s="16"/>
      <c r="G653" s="16"/>
      <c r="H653" s="16"/>
      <c r="I653" s="16"/>
      <c r="J653" s="16"/>
      <c r="K653" s="16"/>
      <c r="L653" s="17">
        <f t="shared" ca="1" si="192"/>
        <v>0</v>
      </c>
      <c r="M653" s="17">
        <f t="shared" ca="1" si="193"/>
        <v>0</v>
      </c>
      <c r="N653" s="16">
        <f t="shared" ca="1" si="190"/>
        <v>0</v>
      </c>
      <c r="O653" s="17">
        <f t="shared" ca="1" si="188"/>
        <v>0</v>
      </c>
      <c r="P653" s="18">
        <f t="shared" ca="1" si="186"/>
        <v>0</v>
      </c>
      <c r="Q653" s="18">
        <f t="shared" ca="1" si="191"/>
        <v>0</v>
      </c>
      <c r="R653" s="18">
        <f t="shared" ca="1" si="187"/>
        <v>0</v>
      </c>
      <c r="S653" s="18">
        <f t="shared" ca="1" si="194"/>
        <v>0</v>
      </c>
      <c r="T653" s="18">
        <f t="shared" ca="1" si="189"/>
        <v>0</v>
      </c>
      <c r="U653" s="7"/>
    </row>
    <row r="654" spans="2:21" x14ac:dyDescent="0.3">
      <c r="B654" s="68"/>
      <c r="C654" s="68"/>
      <c r="D654" s="7"/>
      <c r="E654" s="68"/>
      <c r="F654" s="16"/>
      <c r="G654" s="16"/>
      <c r="H654" s="16"/>
      <c r="I654" s="16"/>
      <c r="J654" s="16"/>
      <c r="K654" s="16"/>
      <c r="L654" s="17">
        <f t="shared" ca="1" si="192"/>
        <v>0</v>
      </c>
      <c r="M654" s="17">
        <f t="shared" ca="1" si="193"/>
        <v>0</v>
      </c>
      <c r="N654" s="16">
        <f t="shared" ca="1" si="190"/>
        <v>0</v>
      </c>
      <c r="O654" s="17">
        <f t="shared" ca="1" si="188"/>
        <v>0</v>
      </c>
      <c r="P654" s="18">
        <f t="shared" ca="1" si="186"/>
        <v>0</v>
      </c>
      <c r="Q654" s="18">
        <f t="shared" ca="1" si="191"/>
        <v>0</v>
      </c>
      <c r="R654" s="18">
        <f t="shared" ca="1" si="187"/>
        <v>0</v>
      </c>
      <c r="S654" s="18">
        <f t="shared" ca="1" si="194"/>
        <v>0</v>
      </c>
      <c r="T654" s="18">
        <f t="shared" ca="1" si="189"/>
        <v>0</v>
      </c>
      <c r="U654" s="7"/>
    </row>
    <row r="655" spans="2:21" x14ac:dyDescent="0.3">
      <c r="B655" s="68"/>
      <c r="C655" s="68"/>
      <c r="D655" s="7"/>
      <c r="E655" s="68"/>
      <c r="F655" s="16"/>
      <c r="G655" s="16"/>
      <c r="H655" s="16"/>
      <c r="I655" s="16"/>
      <c r="J655" s="16"/>
      <c r="K655" s="16"/>
      <c r="L655" s="17">
        <f t="shared" ca="1" si="192"/>
        <v>0</v>
      </c>
      <c r="M655" s="17">
        <f t="shared" ca="1" si="193"/>
        <v>0</v>
      </c>
      <c r="N655" s="16">
        <f t="shared" ca="1" si="190"/>
        <v>0</v>
      </c>
      <c r="O655" s="17">
        <f t="shared" ca="1" si="188"/>
        <v>0</v>
      </c>
      <c r="P655" s="18">
        <f t="shared" ca="1" si="186"/>
        <v>0</v>
      </c>
      <c r="Q655" s="18">
        <f t="shared" ca="1" si="191"/>
        <v>0</v>
      </c>
      <c r="R655" s="18">
        <f t="shared" ca="1" si="187"/>
        <v>0</v>
      </c>
      <c r="S655" s="18">
        <f t="shared" ca="1" si="194"/>
        <v>0</v>
      </c>
      <c r="T655" s="18">
        <f t="shared" ca="1" si="189"/>
        <v>0</v>
      </c>
      <c r="U655" s="7"/>
    </row>
    <row r="656" spans="2:21" x14ac:dyDescent="0.3">
      <c r="B656" s="68"/>
      <c r="C656" s="68"/>
      <c r="D656" s="7"/>
      <c r="E656" s="68"/>
      <c r="F656" s="16"/>
      <c r="G656" s="16"/>
      <c r="H656" s="16"/>
      <c r="I656" s="16"/>
      <c r="J656" s="16"/>
      <c r="K656" s="16"/>
      <c r="L656" s="17">
        <f t="shared" ca="1" si="192"/>
        <v>0</v>
      </c>
      <c r="M656" s="17">
        <f t="shared" ca="1" si="193"/>
        <v>0</v>
      </c>
      <c r="N656" s="16">
        <f t="shared" ca="1" si="190"/>
        <v>0</v>
      </c>
      <c r="O656" s="17">
        <f t="shared" ca="1" si="188"/>
        <v>0</v>
      </c>
      <c r="P656" s="18">
        <f t="shared" ca="1" si="186"/>
        <v>0</v>
      </c>
      <c r="Q656" s="18">
        <f t="shared" ca="1" si="191"/>
        <v>0</v>
      </c>
      <c r="R656" s="18">
        <f t="shared" ca="1" si="187"/>
        <v>0</v>
      </c>
      <c r="S656" s="18">
        <f t="shared" ca="1" si="194"/>
        <v>0</v>
      </c>
      <c r="T656" s="18">
        <f t="shared" ca="1" si="189"/>
        <v>0</v>
      </c>
      <c r="U656" s="7"/>
    </row>
    <row r="657" spans="2:21" x14ac:dyDescent="0.3">
      <c r="B657" s="68"/>
      <c r="C657" s="68"/>
      <c r="D657" s="7"/>
      <c r="E657" s="68"/>
      <c r="F657" s="16"/>
      <c r="G657" s="16"/>
      <c r="H657" s="16"/>
      <c r="I657" s="16"/>
      <c r="J657" s="16"/>
      <c r="K657" s="16"/>
      <c r="L657" s="17">
        <f t="shared" ca="1" si="192"/>
        <v>0</v>
      </c>
      <c r="M657" s="17">
        <f t="shared" ca="1" si="193"/>
        <v>0</v>
      </c>
      <c r="N657" s="16">
        <f t="shared" ca="1" si="190"/>
        <v>0</v>
      </c>
      <c r="O657" s="17">
        <f t="shared" ca="1" si="188"/>
        <v>0</v>
      </c>
      <c r="P657" s="18">
        <f t="shared" ca="1" si="186"/>
        <v>0</v>
      </c>
      <c r="Q657" s="18">
        <f t="shared" ca="1" si="191"/>
        <v>0</v>
      </c>
      <c r="R657" s="18">
        <f t="shared" ca="1" si="187"/>
        <v>0</v>
      </c>
      <c r="S657" s="18">
        <f t="shared" ca="1" si="194"/>
        <v>0</v>
      </c>
      <c r="T657" s="18">
        <f t="shared" ca="1" si="189"/>
        <v>0</v>
      </c>
      <c r="U657" s="7"/>
    </row>
    <row r="658" spans="2:21" x14ac:dyDescent="0.3">
      <c r="B658" s="68"/>
      <c r="C658" s="68"/>
      <c r="D658" s="7"/>
      <c r="E658" s="68"/>
      <c r="F658" s="16"/>
      <c r="G658" s="16"/>
      <c r="H658" s="16"/>
      <c r="I658" s="16"/>
      <c r="J658" s="16"/>
      <c r="K658" s="16"/>
      <c r="L658" s="17">
        <f t="shared" ca="1" si="192"/>
        <v>0</v>
      </c>
      <c r="M658" s="17">
        <f t="shared" ca="1" si="193"/>
        <v>0</v>
      </c>
      <c r="N658" s="16">
        <f t="shared" ca="1" si="190"/>
        <v>0</v>
      </c>
      <c r="O658" s="17">
        <f t="shared" ca="1" si="188"/>
        <v>0</v>
      </c>
      <c r="P658" s="18">
        <f t="shared" ca="1" si="186"/>
        <v>0</v>
      </c>
      <c r="Q658" s="18">
        <f t="shared" ca="1" si="191"/>
        <v>0</v>
      </c>
      <c r="R658" s="18">
        <f t="shared" ca="1" si="187"/>
        <v>0</v>
      </c>
      <c r="S658" s="18">
        <f t="shared" ca="1" si="194"/>
        <v>0</v>
      </c>
      <c r="T658" s="18">
        <f t="shared" ca="1" si="189"/>
        <v>0</v>
      </c>
      <c r="U658" s="7"/>
    </row>
    <row r="659" spans="2:21" x14ac:dyDescent="0.3">
      <c r="B659" s="68"/>
      <c r="C659" s="68"/>
      <c r="D659" s="7"/>
      <c r="E659" s="68"/>
      <c r="F659" s="16"/>
      <c r="G659" s="16"/>
      <c r="H659" s="16"/>
      <c r="I659" s="16"/>
      <c r="J659" s="16"/>
      <c r="K659" s="16"/>
      <c r="L659" s="17">
        <f t="shared" ca="1" si="192"/>
        <v>0</v>
      </c>
      <c r="M659" s="17">
        <f t="shared" ca="1" si="193"/>
        <v>0</v>
      </c>
      <c r="N659" s="16">
        <f t="shared" ca="1" si="190"/>
        <v>0</v>
      </c>
      <c r="O659" s="17">
        <f t="shared" ca="1" si="188"/>
        <v>0</v>
      </c>
      <c r="P659" s="18">
        <f t="shared" ref="P659:P722" ca="1" si="195">O659/4</f>
        <v>0</v>
      </c>
      <c r="Q659" s="18">
        <f t="shared" ca="1" si="191"/>
        <v>0</v>
      </c>
      <c r="R659" s="18">
        <f t="shared" ca="1" si="187"/>
        <v>0</v>
      </c>
      <c r="S659" s="18">
        <f t="shared" ca="1" si="194"/>
        <v>0</v>
      </c>
      <c r="T659" s="18">
        <f t="shared" ca="1" si="189"/>
        <v>0</v>
      </c>
      <c r="U659" s="7"/>
    </row>
    <row r="660" spans="2:21" x14ac:dyDescent="0.3">
      <c r="B660" s="68"/>
      <c r="C660" s="68"/>
      <c r="D660" s="7"/>
      <c r="E660" s="68"/>
      <c r="F660" s="16"/>
      <c r="G660" s="16"/>
      <c r="H660" s="16"/>
      <c r="I660" s="16"/>
      <c r="J660" s="16"/>
      <c r="K660" s="16"/>
      <c r="L660" s="17">
        <f t="shared" ca="1" si="192"/>
        <v>0</v>
      </c>
      <c r="M660" s="17">
        <f t="shared" ca="1" si="193"/>
        <v>0</v>
      </c>
      <c r="N660" s="16">
        <f t="shared" ca="1" si="190"/>
        <v>0</v>
      </c>
      <c r="O660" s="17">
        <f t="shared" ca="1" si="188"/>
        <v>0</v>
      </c>
      <c r="P660" s="18">
        <f t="shared" ca="1" si="195"/>
        <v>0</v>
      </c>
      <c r="Q660" s="18">
        <f t="shared" ca="1" si="191"/>
        <v>0</v>
      </c>
      <c r="R660" s="18">
        <f t="shared" ca="1" si="187"/>
        <v>0</v>
      </c>
      <c r="S660" s="18">
        <f t="shared" ca="1" si="194"/>
        <v>0</v>
      </c>
      <c r="T660" s="18">
        <f t="shared" ca="1" si="189"/>
        <v>0</v>
      </c>
      <c r="U660" s="7"/>
    </row>
    <row r="661" spans="2:21" x14ac:dyDescent="0.3">
      <c r="B661" s="68"/>
      <c r="C661" s="68"/>
      <c r="D661" s="7"/>
      <c r="E661" s="68"/>
      <c r="F661" s="16"/>
      <c r="G661" s="16"/>
      <c r="H661" s="16"/>
      <c r="I661" s="16"/>
      <c r="J661" s="16"/>
      <c r="K661" s="16"/>
      <c r="L661" s="17">
        <f t="shared" ca="1" si="192"/>
        <v>0</v>
      </c>
      <c r="M661" s="17">
        <f t="shared" ca="1" si="193"/>
        <v>0</v>
      </c>
      <c r="N661" s="16">
        <f t="shared" ca="1" si="190"/>
        <v>0</v>
      </c>
      <c r="O661" s="17">
        <f t="shared" ca="1" si="188"/>
        <v>0</v>
      </c>
      <c r="P661" s="18">
        <f t="shared" ca="1" si="195"/>
        <v>0</v>
      </c>
      <c r="Q661" s="18">
        <f t="shared" ca="1" si="191"/>
        <v>0</v>
      </c>
      <c r="R661" s="18">
        <f t="shared" ca="1" si="187"/>
        <v>0</v>
      </c>
      <c r="S661" s="18">
        <f t="shared" ca="1" si="194"/>
        <v>0</v>
      </c>
      <c r="T661" s="18">
        <f t="shared" ca="1" si="189"/>
        <v>0</v>
      </c>
      <c r="U661" s="7"/>
    </row>
    <row r="662" spans="2:21" x14ac:dyDescent="0.3">
      <c r="B662" s="68"/>
      <c r="C662" s="68"/>
      <c r="D662" s="7"/>
      <c r="E662" s="68"/>
      <c r="F662" s="16"/>
      <c r="G662" s="16"/>
      <c r="H662" s="16"/>
      <c r="I662" s="16"/>
      <c r="J662" s="16"/>
      <c r="K662" s="16"/>
      <c r="L662" s="17">
        <f t="shared" ca="1" si="192"/>
        <v>0</v>
      </c>
      <c r="M662" s="17">
        <f t="shared" ca="1" si="193"/>
        <v>0</v>
      </c>
      <c r="N662" s="16">
        <f t="shared" ca="1" si="190"/>
        <v>0</v>
      </c>
      <c r="O662" s="17">
        <f t="shared" ca="1" si="188"/>
        <v>0</v>
      </c>
      <c r="P662" s="18">
        <f t="shared" ca="1" si="195"/>
        <v>0</v>
      </c>
      <c r="Q662" s="18">
        <f t="shared" ca="1" si="191"/>
        <v>0</v>
      </c>
      <c r="R662" s="18">
        <f t="shared" ref="R662:R725" ca="1" si="196">P662/32</f>
        <v>0</v>
      </c>
      <c r="S662" s="18">
        <f t="shared" ca="1" si="194"/>
        <v>0</v>
      </c>
      <c r="T662" s="18">
        <f t="shared" ca="1" si="189"/>
        <v>0</v>
      </c>
      <c r="U662" s="7"/>
    </row>
    <row r="663" spans="2:21" x14ac:dyDescent="0.3">
      <c r="B663" s="68"/>
      <c r="C663" s="68"/>
      <c r="D663" s="7"/>
      <c r="E663" s="68"/>
      <c r="F663" s="16"/>
      <c r="G663" s="16"/>
      <c r="H663" s="16"/>
      <c r="I663" s="16"/>
      <c r="J663" s="16"/>
      <c r="K663" s="16"/>
      <c r="L663" s="17">
        <f t="shared" ca="1" si="192"/>
        <v>0</v>
      </c>
      <c r="M663" s="17">
        <f t="shared" ca="1" si="193"/>
        <v>0</v>
      </c>
      <c r="N663" s="16">
        <f t="shared" ca="1" si="190"/>
        <v>0</v>
      </c>
      <c r="O663" s="17">
        <f t="shared" ca="1" si="188"/>
        <v>0</v>
      </c>
      <c r="P663" s="18">
        <f t="shared" ca="1" si="195"/>
        <v>0</v>
      </c>
      <c r="Q663" s="18">
        <f t="shared" ca="1" si="191"/>
        <v>0</v>
      </c>
      <c r="R663" s="18">
        <f t="shared" ca="1" si="196"/>
        <v>0</v>
      </c>
      <c r="S663" s="18">
        <f t="shared" ca="1" si="194"/>
        <v>0</v>
      </c>
      <c r="T663" s="18">
        <f t="shared" ca="1" si="189"/>
        <v>0</v>
      </c>
      <c r="U663" s="7"/>
    </row>
    <row r="664" spans="2:21" x14ac:dyDescent="0.3">
      <c r="B664" s="68"/>
      <c r="C664" s="68"/>
      <c r="D664" s="7"/>
      <c r="E664" s="68"/>
      <c r="F664" s="16"/>
      <c r="G664" s="16"/>
      <c r="H664" s="16"/>
      <c r="I664" s="16"/>
      <c r="J664" s="16"/>
      <c r="K664" s="16"/>
      <c r="L664" s="17">
        <f t="shared" ca="1" si="192"/>
        <v>0</v>
      </c>
      <c r="M664" s="17">
        <f t="shared" ca="1" si="193"/>
        <v>0</v>
      </c>
      <c r="N664" s="16">
        <f t="shared" ca="1" si="190"/>
        <v>0</v>
      </c>
      <c r="O664" s="17">
        <f t="shared" ca="1" si="188"/>
        <v>0</v>
      </c>
      <c r="P664" s="18">
        <f t="shared" ca="1" si="195"/>
        <v>0</v>
      </c>
      <c r="Q664" s="18">
        <f t="shared" ca="1" si="191"/>
        <v>0</v>
      </c>
      <c r="R664" s="18">
        <f t="shared" ca="1" si="196"/>
        <v>0</v>
      </c>
      <c r="S664" s="18">
        <f t="shared" ca="1" si="194"/>
        <v>0</v>
      </c>
      <c r="T664" s="18">
        <f t="shared" ca="1" si="189"/>
        <v>0</v>
      </c>
      <c r="U664" s="7"/>
    </row>
    <row r="665" spans="2:21" x14ac:dyDescent="0.3">
      <c r="B665" s="68"/>
      <c r="C665" s="68"/>
      <c r="D665" s="7"/>
      <c r="E665" s="68"/>
      <c r="F665" s="16"/>
      <c r="G665" s="16"/>
      <c r="H665" s="16"/>
      <c r="I665" s="16"/>
      <c r="J665" s="16"/>
      <c r="K665" s="16"/>
      <c r="L665" s="17">
        <f t="shared" ca="1" si="192"/>
        <v>0</v>
      </c>
      <c r="M665" s="17">
        <f t="shared" ca="1" si="193"/>
        <v>0</v>
      </c>
      <c r="N665" s="16">
        <f t="shared" ca="1" si="190"/>
        <v>0</v>
      </c>
      <c r="O665" s="17">
        <f t="shared" ca="1" si="188"/>
        <v>0</v>
      </c>
      <c r="P665" s="18">
        <f t="shared" ca="1" si="195"/>
        <v>0</v>
      </c>
      <c r="Q665" s="18">
        <f t="shared" ca="1" si="191"/>
        <v>0</v>
      </c>
      <c r="R665" s="18">
        <f t="shared" ca="1" si="196"/>
        <v>0</v>
      </c>
      <c r="S665" s="18">
        <f t="shared" ca="1" si="194"/>
        <v>0</v>
      </c>
      <c r="T665" s="18">
        <f t="shared" ca="1" si="189"/>
        <v>0</v>
      </c>
      <c r="U665" s="7"/>
    </row>
    <row r="666" spans="2:21" x14ac:dyDescent="0.3">
      <c r="B666" s="68"/>
      <c r="C666" s="68"/>
      <c r="D666" s="7"/>
      <c r="E666" s="68"/>
      <c r="F666" s="16"/>
      <c r="G666" s="16"/>
      <c r="H666" s="16"/>
      <c r="I666" s="16"/>
      <c r="J666" s="16"/>
      <c r="K666" s="16"/>
      <c r="L666" s="17">
        <f t="shared" ca="1" si="192"/>
        <v>0</v>
      </c>
      <c r="M666" s="17">
        <f t="shared" ca="1" si="193"/>
        <v>0</v>
      </c>
      <c r="N666" s="16">
        <f t="shared" ca="1" si="190"/>
        <v>0</v>
      </c>
      <c r="O666" s="17">
        <f t="shared" ca="1" si="188"/>
        <v>0</v>
      </c>
      <c r="P666" s="18">
        <f t="shared" ca="1" si="195"/>
        <v>0</v>
      </c>
      <c r="Q666" s="18">
        <f t="shared" ca="1" si="191"/>
        <v>0</v>
      </c>
      <c r="R666" s="18">
        <f t="shared" ca="1" si="196"/>
        <v>0</v>
      </c>
      <c r="S666" s="18">
        <f t="shared" ca="1" si="194"/>
        <v>0</v>
      </c>
      <c r="T666" s="18">
        <f t="shared" ca="1" si="189"/>
        <v>0</v>
      </c>
      <c r="U666" s="7"/>
    </row>
    <row r="667" spans="2:21" x14ac:dyDescent="0.3">
      <c r="B667" s="68"/>
      <c r="C667" s="68"/>
      <c r="D667" s="7"/>
      <c r="E667" s="68"/>
      <c r="F667" s="16"/>
      <c r="G667" s="16"/>
      <c r="H667" s="16"/>
      <c r="I667" s="16"/>
      <c r="J667" s="16"/>
      <c r="K667" s="16"/>
      <c r="L667" s="17">
        <f t="shared" ca="1" si="192"/>
        <v>0</v>
      </c>
      <c r="M667" s="17">
        <f t="shared" ca="1" si="193"/>
        <v>0</v>
      </c>
      <c r="N667" s="16">
        <f t="shared" ca="1" si="190"/>
        <v>0</v>
      </c>
      <c r="O667" s="17">
        <f t="shared" ca="1" si="188"/>
        <v>0</v>
      </c>
      <c r="P667" s="18">
        <f t="shared" ca="1" si="195"/>
        <v>0</v>
      </c>
      <c r="Q667" s="18">
        <f t="shared" ca="1" si="191"/>
        <v>0</v>
      </c>
      <c r="R667" s="18">
        <f t="shared" ca="1" si="196"/>
        <v>0</v>
      </c>
      <c r="S667" s="18">
        <f t="shared" ca="1" si="194"/>
        <v>0</v>
      </c>
      <c r="T667" s="18">
        <f t="shared" ca="1" si="189"/>
        <v>0</v>
      </c>
      <c r="U667" s="7"/>
    </row>
    <row r="668" spans="2:21" x14ac:dyDescent="0.3">
      <c r="B668" s="68"/>
      <c r="C668" s="68"/>
      <c r="D668" s="7"/>
      <c r="E668" s="68"/>
      <c r="F668" s="16"/>
      <c r="G668" s="16"/>
      <c r="H668" s="16"/>
      <c r="I668" s="16"/>
      <c r="J668" s="16"/>
      <c r="K668" s="16"/>
      <c r="L668" s="17">
        <f t="shared" ca="1" si="192"/>
        <v>0</v>
      </c>
      <c r="M668" s="17">
        <f t="shared" ca="1" si="193"/>
        <v>0</v>
      </c>
      <c r="N668" s="16">
        <f t="shared" ca="1" si="190"/>
        <v>0</v>
      </c>
      <c r="O668" s="17">
        <f t="shared" ref="O668:O731" ca="1" si="197">R668*128</f>
        <v>0</v>
      </c>
      <c r="P668" s="18">
        <f t="shared" ca="1" si="195"/>
        <v>0</v>
      </c>
      <c r="Q668" s="18">
        <f t="shared" ca="1" si="191"/>
        <v>0</v>
      </c>
      <c r="R668" s="18">
        <f t="shared" ca="1" si="196"/>
        <v>0</v>
      </c>
      <c r="S668" s="18">
        <f t="shared" ca="1" si="194"/>
        <v>0</v>
      </c>
      <c r="T668" s="18">
        <f t="shared" ca="1" si="189"/>
        <v>0</v>
      </c>
      <c r="U668" s="7"/>
    </row>
    <row r="669" spans="2:21" x14ac:dyDescent="0.3">
      <c r="B669" s="68"/>
      <c r="C669" s="68"/>
      <c r="D669" s="7"/>
      <c r="E669" s="68"/>
      <c r="F669" s="16"/>
      <c r="G669" s="16"/>
      <c r="H669" s="16"/>
      <c r="I669" s="16"/>
      <c r="J669" s="16"/>
      <c r="K669" s="16"/>
      <c r="L669" s="17">
        <f t="shared" ca="1" si="192"/>
        <v>0</v>
      </c>
      <c r="M669" s="17">
        <f t="shared" ca="1" si="193"/>
        <v>0</v>
      </c>
      <c r="N669" s="16">
        <f t="shared" ca="1" si="190"/>
        <v>0</v>
      </c>
      <c r="O669" s="17">
        <f t="shared" ca="1" si="197"/>
        <v>0</v>
      </c>
      <c r="P669" s="18">
        <f t="shared" ca="1" si="195"/>
        <v>0</v>
      </c>
      <c r="Q669" s="18">
        <f t="shared" ca="1" si="191"/>
        <v>0</v>
      </c>
      <c r="R669" s="18">
        <f t="shared" ca="1" si="196"/>
        <v>0</v>
      </c>
      <c r="S669" s="18">
        <f t="shared" ca="1" si="194"/>
        <v>0</v>
      </c>
      <c r="T669" s="18">
        <f t="shared" ca="1" si="189"/>
        <v>0</v>
      </c>
      <c r="U669" s="7"/>
    </row>
    <row r="670" spans="2:21" x14ac:dyDescent="0.3">
      <c r="B670" s="68"/>
      <c r="C670" s="68"/>
      <c r="D670" s="7"/>
      <c r="E670" s="68"/>
      <c r="F670" s="16"/>
      <c r="G670" s="16"/>
      <c r="H670" s="16"/>
      <c r="I670" s="16"/>
      <c r="J670" s="16"/>
      <c r="K670" s="16"/>
      <c r="L670" s="17">
        <f t="shared" ca="1" si="192"/>
        <v>0</v>
      </c>
      <c r="M670" s="17">
        <f t="shared" ca="1" si="193"/>
        <v>0</v>
      </c>
      <c r="N670" s="16">
        <f t="shared" ca="1" si="190"/>
        <v>0</v>
      </c>
      <c r="O670" s="17">
        <f t="shared" ca="1" si="197"/>
        <v>0</v>
      </c>
      <c r="P670" s="18">
        <f t="shared" ca="1" si="195"/>
        <v>0</v>
      </c>
      <c r="Q670" s="18">
        <f t="shared" ca="1" si="191"/>
        <v>0</v>
      </c>
      <c r="R670" s="18">
        <f t="shared" ca="1" si="196"/>
        <v>0</v>
      </c>
      <c r="S670" s="18">
        <f t="shared" ca="1" si="194"/>
        <v>0</v>
      </c>
      <c r="T670" s="18">
        <f t="shared" ca="1" si="189"/>
        <v>0</v>
      </c>
      <c r="U670" s="7"/>
    </row>
    <row r="671" spans="2:21" x14ac:dyDescent="0.3">
      <c r="B671" s="68"/>
      <c r="C671" s="68"/>
      <c r="D671" s="7"/>
      <c r="E671" s="68"/>
      <c r="F671" s="16"/>
      <c r="G671" s="16"/>
      <c r="H671" s="16"/>
      <c r="I671" s="16"/>
      <c r="J671" s="16"/>
      <c r="K671" s="16"/>
      <c r="L671" s="17">
        <f t="shared" ca="1" si="192"/>
        <v>0</v>
      </c>
      <c r="M671" s="17">
        <f t="shared" ca="1" si="193"/>
        <v>0</v>
      </c>
      <c r="N671" s="16">
        <f t="shared" ca="1" si="190"/>
        <v>0</v>
      </c>
      <c r="O671" s="17">
        <f t="shared" ca="1" si="197"/>
        <v>0</v>
      </c>
      <c r="P671" s="18">
        <f t="shared" ca="1" si="195"/>
        <v>0</v>
      </c>
      <c r="Q671" s="18">
        <f t="shared" ca="1" si="191"/>
        <v>0</v>
      </c>
      <c r="R671" s="18">
        <f t="shared" ca="1" si="196"/>
        <v>0</v>
      </c>
      <c r="S671" s="18">
        <f t="shared" ca="1" si="194"/>
        <v>0</v>
      </c>
      <c r="T671" s="18">
        <f t="shared" ca="1" si="189"/>
        <v>0</v>
      </c>
      <c r="U671" s="7"/>
    </row>
    <row r="672" spans="2:21" x14ac:dyDescent="0.3">
      <c r="B672" s="68"/>
      <c r="C672" s="68"/>
      <c r="D672" s="7"/>
      <c r="E672" s="68"/>
      <c r="F672" s="16"/>
      <c r="G672" s="16"/>
      <c r="H672" s="16"/>
      <c r="I672" s="16"/>
      <c r="J672" s="16"/>
      <c r="K672" s="16"/>
      <c r="L672" s="17">
        <f t="shared" ca="1" si="192"/>
        <v>0</v>
      </c>
      <c r="M672" s="17">
        <f t="shared" ca="1" si="193"/>
        <v>0</v>
      </c>
      <c r="N672" s="16">
        <f t="shared" ca="1" si="190"/>
        <v>0</v>
      </c>
      <c r="O672" s="17">
        <f t="shared" ca="1" si="197"/>
        <v>0</v>
      </c>
      <c r="P672" s="18">
        <f t="shared" ca="1" si="195"/>
        <v>0</v>
      </c>
      <c r="Q672" s="18">
        <f t="shared" ca="1" si="191"/>
        <v>0</v>
      </c>
      <c r="R672" s="18">
        <f t="shared" ca="1" si="196"/>
        <v>0</v>
      </c>
      <c r="S672" s="18">
        <f t="shared" ca="1" si="194"/>
        <v>0</v>
      </c>
      <c r="T672" s="18">
        <f t="shared" ca="1" si="189"/>
        <v>0</v>
      </c>
      <c r="U672" s="7"/>
    </row>
    <row r="673" spans="2:21" x14ac:dyDescent="0.3">
      <c r="B673" s="68"/>
      <c r="C673" s="68"/>
      <c r="D673" s="7"/>
      <c r="E673" s="68"/>
      <c r="F673" s="16"/>
      <c r="G673" s="16"/>
      <c r="H673" s="16"/>
      <c r="I673" s="16"/>
      <c r="J673" s="16"/>
      <c r="K673" s="16"/>
      <c r="L673" s="17">
        <f t="shared" ca="1" si="192"/>
        <v>0</v>
      </c>
      <c r="M673" s="17">
        <f t="shared" ca="1" si="193"/>
        <v>0</v>
      </c>
      <c r="N673" s="16">
        <f t="shared" ca="1" si="190"/>
        <v>0</v>
      </c>
      <c r="O673" s="17">
        <f t="shared" ca="1" si="197"/>
        <v>0</v>
      </c>
      <c r="P673" s="18">
        <f t="shared" ca="1" si="195"/>
        <v>0</v>
      </c>
      <c r="Q673" s="18">
        <f t="shared" ca="1" si="191"/>
        <v>0</v>
      </c>
      <c r="R673" s="18">
        <f t="shared" ca="1" si="196"/>
        <v>0</v>
      </c>
      <c r="S673" s="18">
        <f t="shared" ca="1" si="194"/>
        <v>0</v>
      </c>
      <c r="T673" s="18">
        <f t="shared" ca="1" si="189"/>
        <v>0</v>
      </c>
      <c r="U673" s="7"/>
    </row>
    <row r="674" spans="2:21" x14ac:dyDescent="0.3">
      <c r="B674" s="68"/>
      <c r="C674" s="68"/>
      <c r="D674" s="7"/>
      <c r="E674" s="68"/>
      <c r="F674" s="16"/>
      <c r="G674" s="16"/>
      <c r="H674" s="16"/>
      <c r="I674" s="16"/>
      <c r="J674" s="16"/>
      <c r="K674" s="16"/>
      <c r="L674" s="17">
        <f t="shared" ca="1" si="192"/>
        <v>0</v>
      </c>
      <c r="M674" s="17">
        <f t="shared" ca="1" si="193"/>
        <v>0</v>
      </c>
      <c r="N674" s="16">
        <f t="shared" ca="1" si="190"/>
        <v>0</v>
      </c>
      <c r="O674" s="17">
        <f t="shared" ca="1" si="197"/>
        <v>0</v>
      </c>
      <c r="P674" s="18">
        <f t="shared" ca="1" si="195"/>
        <v>0</v>
      </c>
      <c r="Q674" s="18">
        <f t="shared" ca="1" si="191"/>
        <v>0</v>
      </c>
      <c r="R674" s="18">
        <f t="shared" ca="1" si="196"/>
        <v>0</v>
      </c>
      <c r="S674" s="18">
        <f t="shared" ca="1" si="194"/>
        <v>0</v>
      </c>
      <c r="T674" s="18">
        <f t="shared" ca="1" si="189"/>
        <v>0</v>
      </c>
      <c r="U674" s="7"/>
    </row>
    <row r="675" spans="2:21" x14ac:dyDescent="0.3">
      <c r="B675" s="68"/>
      <c r="C675" s="68"/>
      <c r="D675" s="7"/>
      <c r="E675" s="68"/>
      <c r="F675" s="16"/>
      <c r="G675" s="16"/>
      <c r="H675" s="16"/>
      <c r="I675" s="16"/>
      <c r="J675" s="16"/>
      <c r="K675" s="16"/>
      <c r="L675" s="17">
        <f t="shared" ca="1" si="192"/>
        <v>0</v>
      </c>
      <c r="M675" s="17">
        <f t="shared" ca="1" si="193"/>
        <v>0</v>
      </c>
      <c r="N675" s="16">
        <f t="shared" ca="1" si="190"/>
        <v>0</v>
      </c>
      <c r="O675" s="17">
        <f t="shared" ca="1" si="197"/>
        <v>0</v>
      </c>
      <c r="P675" s="18">
        <f t="shared" ca="1" si="195"/>
        <v>0</v>
      </c>
      <c r="Q675" s="18">
        <f t="shared" ca="1" si="191"/>
        <v>0</v>
      </c>
      <c r="R675" s="18">
        <f t="shared" ca="1" si="196"/>
        <v>0</v>
      </c>
      <c r="S675" s="18">
        <f t="shared" ca="1" si="194"/>
        <v>0</v>
      </c>
      <c r="T675" s="18">
        <f t="shared" ca="1" si="189"/>
        <v>0</v>
      </c>
      <c r="U675" s="7"/>
    </row>
    <row r="676" spans="2:21" x14ac:dyDescent="0.3">
      <c r="B676" s="68"/>
      <c r="C676" s="68"/>
      <c r="D676" s="7"/>
      <c r="E676" s="68"/>
      <c r="F676" s="16"/>
      <c r="G676" s="16"/>
      <c r="H676" s="16"/>
      <c r="I676" s="16"/>
      <c r="J676" s="16"/>
      <c r="K676" s="16"/>
      <c r="L676" s="17">
        <f t="shared" ca="1" si="192"/>
        <v>0</v>
      </c>
      <c r="M676" s="17">
        <f t="shared" ca="1" si="193"/>
        <v>0</v>
      </c>
      <c r="N676" s="16">
        <f t="shared" ca="1" si="190"/>
        <v>0</v>
      </c>
      <c r="O676" s="17">
        <f t="shared" ca="1" si="197"/>
        <v>0</v>
      </c>
      <c r="P676" s="18">
        <f t="shared" ca="1" si="195"/>
        <v>0</v>
      </c>
      <c r="Q676" s="18">
        <f t="shared" ca="1" si="191"/>
        <v>0</v>
      </c>
      <c r="R676" s="18">
        <f t="shared" ca="1" si="196"/>
        <v>0</v>
      </c>
      <c r="S676" s="18">
        <f t="shared" ca="1" si="194"/>
        <v>0</v>
      </c>
      <c r="T676" s="18">
        <f t="shared" ca="1" si="189"/>
        <v>0</v>
      </c>
      <c r="U676" s="7"/>
    </row>
    <row r="677" spans="2:21" x14ac:dyDescent="0.3">
      <c r="B677" s="68"/>
      <c r="C677" s="68"/>
      <c r="D677" s="7"/>
      <c r="E677" s="68"/>
      <c r="F677" s="16"/>
      <c r="G677" s="16"/>
      <c r="H677" s="16"/>
      <c r="I677" s="16"/>
      <c r="J677" s="16"/>
      <c r="K677" s="16"/>
      <c r="L677" s="17">
        <f t="shared" ca="1" si="192"/>
        <v>0</v>
      </c>
      <c r="M677" s="17">
        <f t="shared" ca="1" si="193"/>
        <v>0</v>
      </c>
      <c r="N677" s="16">
        <f t="shared" ca="1" si="190"/>
        <v>0</v>
      </c>
      <c r="O677" s="17">
        <f t="shared" ca="1" si="197"/>
        <v>0</v>
      </c>
      <c r="P677" s="18">
        <f t="shared" ca="1" si="195"/>
        <v>0</v>
      </c>
      <c r="Q677" s="18">
        <f t="shared" ca="1" si="191"/>
        <v>0</v>
      </c>
      <c r="R677" s="18">
        <f t="shared" ca="1" si="196"/>
        <v>0</v>
      </c>
      <c r="S677" s="18">
        <f t="shared" ca="1" si="194"/>
        <v>0</v>
      </c>
      <c r="T677" s="18">
        <f t="shared" ca="1" si="189"/>
        <v>0</v>
      </c>
      <c r="U677" s="7"/>
    </row>
    <row r="678" spans="2:21" x14ac:dyDescent="0.3">
      <c r="B678" s="68"/>
      <c r="C678" s="68"/>
      <c r="D678" s="7"/>
      <c r="E678" s="68"/>
      <c r="F678" s="16"/>
      <c r="G678" s="16"/>
      <c r="H678" s="16"/>
      <c r="I678" s="16"/>
      <c r="J678" s="16"/>
      <c r="K678" s="16"/>
      <c r="L678" s="17">
        <f t="shared" ca="1" si="192"/>
        <v>0</v>
      </c>
      <c r="M678" s="17">
        <f t="shared" ca="1" si="193"/>
        <v>0</v>
      </c>
      <c r="N678" s="16">
        <f t="shared" ca="1" si="190"/>
        <v>0</v>
      </c>
      <c r="O678" s="17">
        <f t="shared" ca="1" si="197"/>
        <v>0</v>
      </c>
      <c r="P678" s="18">
        <f t="shared" ca="1" si="195"/>
        <v>0</v>
      </c>
      <c r="Q678" s="18">
        <f t="shared" ca="1" si="191"/>
        <v>0</v>
      </c>
      <c r="R678" s="18">
        <f t="shared" ca="1" si="196"/>
        <v>0</v>
      </c>
      <c r="S678" s="18">
        <f t="shared" ca="1" si="194"/>
        <v>0</v>
      </c>
      <c r="T678" s="18">
        <f t="shared" ca="1" si="189"/>
        <v>0</v>
      </c>
      <c r="U678" s="7"/>
    </row>
    <row r="679" spans="2:21" x14ac:dyDescent="0.3">
      <c r="B679" s="68"/>
      <c r="C679" s="68"/>
      <c r="D679" s="7"/>
      <c r="E679" s="68"/>
      <c r="F679" s="16"/>
      <c r="G679" s="16"/>
      <c r="H679" s="16"/>
      <c r="I679" s="16"/>
      <c r="J679" s="16"/>
      <c r="K679" s="16"/>
      <c r="L679" s="17">
        <f t="shared" ca="1" si="192"/>
        <v>0</v>
      </c>
      <c r="M679" s="17">
        <f t="shared" ca="1" si="193"/>
        <v>0</v>
      </c>
      <c r="N679" s="16">
        <f t="shared" ca="1" si="190"/>
        <v>0</v>
      </c>
      <c r="O679" s="17">
        <f t="shared" ca="1" si="197"/>
        <v>0</v>
      </c>
      <c r="P679" s="18">
        <f t="shared" ca="1" si="195"/>
        <v>0</v>
      </c>
      <c r="Q679" s="18">
        <f t="shared" ca="1" si="191"/>
        <v>0</v>
      </c>
      <c r="R679" s="18">
        <f t="shared" ca="1" si="196"/>
        <v>0</v>
      </c>
      <c r="S679" s="18">
        <f t="shared" ca="1" si="194"/>
        <v>0</v>
      </c>
      <c r="T679" s="18">
        <f t="shared" ca="1" si="189"/>
        <v>0</v>
      </c>
      <c r="U679" s="7"/>
    </row>
    <row r="680" spans="2:21" x14ac:dyDescent="0.3">
      <c r="B680" s="68"/>
      <c r="C680" s="68"/>
      <c r="D680" s="7"/>
      <c r="E680" s="68"/>
      <c r="F680" s="16"/>
      <c r="G680" s="16"/>
      <c r="H680" s="16"/>
      <c r="I680" s="16"/>
      <c r="J680" s="16"/>
      <c r="K680" s="16"/>
      <c r="L680" s="17">
        <f t="shared" ca="1" si="192"/>
        <v>0</v>
      </c>
      <c r="M680" s="17">
        <f t="shared" ca="1" si="193"/>
        <v>0</v>
      </c>
      <c r="N680" s="16">
        <f t="shared" ca="1" si="190"/>
        <v>0</v>
      </c>
      <c r="O680" s="17">
        <f t="shared" ca="1" si="197"/>
        <v>0</v>
      </c>
      <c r="P680" s="18">
        <f t="shared" ca="1" si="195"/>
        <v>0</v>
      </c>
      <c r="Q680" s="18">
        <f t="shared" ca="1" si="191"/>
        <v>0</v>
      </c>
      <c r="R680" s="18">
        <f t="shared" ca="1" si="196"/>
        <v>0</v>
      </c>
      <c r="S680" s="18">
        <f t="shared" ca="1" si="194"/>
        <v>0</v>
      </c>
      <c r="T680" s="18">
        <f t="shared" ca="1" si="189"/>
        <v>0</v>
      </c>
      <c r="U680" s="7"/>
    </row>
    <row r="681" spans="2:21" x14ac:dyDescent="0.3">
      <c r="B681" s="68"/>
      <c r="C681" s="68"/>
      <c r="D681" s="7"/>
      <c r="E681" s="68"/>
      <c r="F681" s="16"/>
      <c r="G681" s="16"/>
      <c r="H681" s="16"/>
      <c r="I681" s="16"/>
      <c r="J681" s="16"/>
      <c r="K681" s="16"/>
      <c r="L681" s="17">
        <f t="shared" ca="1" si="192"/>
        <v>0</v>
      </c>
      <c r="M681" s="17">
        <f t="shared" ca="1" si="193"/>
        <v>0</v>
      </c>
      <c r="N681" s="16">
        <f t="shared" ca="1" si="190"/>
        <v>0</v>
      </c>
      <c r="O681" s="17">
        <f t="shared" ca="1" si="197"/>
        <v>0</v>
      </c>
      <c r="P681" s="18">
        <f t="shared" ca="1" si="195"/>
        <v>0</v>
      </c>
      <c r="Q681" s="18">
        <f t="shared" ca="1" si="191"/>
        <v>0</v>
      </c>
      <c r="R681" s="18">
        <f t="shared" ca="1" si="196"/>
        <v>0</v>
      </c>
      <c r="S681" s="18">
        <f t="shared" ca="1" si="194"/>
        <v>0</v>
      </c>
      <c r="T681" s="18">
        <f t="shared" ca="1" si="189"/>
        <v>0</v>
      </c>
      <c r="U681" s="7"/>
    </row>
    <row r="682" spans="2:21" x14ac:dyDescent="0.3">
      <c r="B682" s="68"/>
      <c r="C682" s="68"/>
      <c r="D682" s="7"/>
      <c r="E682" s="68"/>
      <c r="F682" s="16"/>
      <c r="G682" s="16"/>
      <c r="H682" s="16"/>
      <c r="I682" s="16"/>
      <c r="J682" s="16"/>
      <c r="K682" s="16"/>
      <c r="L682" s="17">
        <f t="shared" ca="1" si="192"/>
        <v>0</v>
      </c>
      <c r="M682" s="17">
        <f t="shared" ca="1" si="193"/>
        <v>0</v>
      </c>
      <c r="N682" s="16">
        <f t="shared" ca="1" si="190"/>
        <v>0</v>
      </c>
      <c r="O682" s="17">
        <f t="shared" ca="1" si="197"/>
        <v>0</v>
      </c>
      <c r="P682" s="18">
        <f t="shared" ca="1" si="195"/>
        <v>0</v>
      </c>
      <c r="Q682" s="18">
        <f t="shared" ca="1" si="191"/>
        <v>0</v>
      </c>
      <c r="R682" s="18">
        <f t="shared" ca="1" si="196"/>
        <v>0</v>
      </c>
      <c r="S682" s="18">
        <f t="shared" ca="1" si="194"/>
        <v>0</v>
      </c>
      <c r="T682" s="18">
        <f t="shared" ca="1" si="189"/>
        <v>0</v>
      </c>
      <c r="U682" s="7"/>
    </row>
    <row r="683" spans="2:21" x14ac:dyDescent="0.3">
      <c r="B683" s="68"/>
      <c r="C683" s="68"/>
      <c r="D683" s="7"/>
      <c r="E683" s="68"/>
      <c r="F683" s="16"/>
      <c r="G683" s="16"/>
      <c r="H683" s="16"/>
      <c r="I683" s="16"/>
      <c r="J683" s="16"/>
      <c r="K683" s="16"/>
      <c r="L683" s="17">
        <f t="shared" ca="1" si="192"/>
        <v>0</v>
      </c>
      <c r="M683" s="17">
        <f t="shared" ca="1" si="193"/>
        <v>0</v>
      </c>
      <c r="N683" s="16">
        <f t="shared" ca="1" si="190"/>
        <v>0</v>
      </c>
      <c r="O683" s="17">
        <f t="shared" ca="1" si="197"/>
        <v>0</v>
      </c>
      <c r="P683" s="18">
        <f t="shared" ca="1" si="195"/>
        <v>0</v>
      </c>
      <c r="Q683" s="18">
        <f t="shared" ca="1" si="191"/>
        <v>0</v>
      </c>
      <c r="R683" s="18">
        <f t="shared" ca="1" si="196"/>
        <v>0</v>
      </c>
      <c r="S683" s="18">
        <f t="shared" ca="1" si="194"/>
        <v>0</v>
      </c>
      <c r="T683" s="18">
        <f t="shared" ca="1" si="189"/>
        <v>0</v>
      </c>
      <c r="U683" s="7"/>
    </row>
    <row r="684" spans="2:21" x14ac:dyDescent="0.3">
      <c r="B684" s="68"/>
      <c r="C684" s="68"/>
      <c r="D684" s="7"/>
      <c r="E684" s="68"/>
      <c r="F684" s="16"/>
      <c r="G684" s="16"/>
      <c r="H684" s="16"/>
      <c r="I684" s="16"/>
      <c r="J684" s="16"/>
      <c r="K684" s="16"/>
      <c r="L684" s="17">
        <f t="shared" ca="1" si="192"/>
        <v>0</v>
      </c>
      <c r="M684" s="17">
        <f t="shared" ca="1" si="193"/>
        <v>0</v>
      </c>
      <c r="N684" s="16">
        <f t="shared" ca="1" si="190"/>
        <v>0</v>
      </c>
      <c r="O684" s="17">
        <f t="shared" ca="1" si="197"/>
        <v>0</v>
      </c>
      <c r="P684" s="18">
        <f t="shared" ca="1" si="195"/>
        <v>0</v>
      </c>
      <c r="Q684" s="18">
        <f t="shared" ca="1" si="191"/>
        <v>0</v>
      </c>
      <c r="R684" s="18">
        <f t="shared" ca="1" si="196"/>
        <v>0</v>
      </c>
      <c r="S684" s="18">
        <f t="shared" ca="1" si="194"/>
        <v>0</v>
      </c>
      <c r="T684" s="18">
        <f t="shared" ref="T684:T747" ca="1" si="198">S684/3</f>
        <v>0</v>
      </c>
      <c r="U684" s="7"/>
    </row>
    <row r="685" spans="2:21" x14ac:dyDescent="0.3">
      <c r="B685" s="68"/>
      <c r="C685" s="68"/>
      <c r="D685" s="7"/>
      <c r="E685" s="68"/>
      <c r="F685" s="16"/>
      <c r="G685" s="16"/>
      <c r="H685" s="16"/>
      <c r="I685" s="16"/>
      <c r="J685" s="16"/>
      <c r="K685" s="16"/>
      <c r="L685" s="17">
        <f t="shared" ca="1" si="192"/>
        <v>0</v>
      </c>
      <c r="M685" s="17">
        <f t="shared" ca="1" si="193"/>
        <v>0</v>
      </c>
      <c r="N685" s="16">
        <f t="shared" ca="1" si="190"/>
        <v>0</v>
      </c>
      <c r="O685" s="17">
        <f t="shared" ca="1" si="197"/>
        <v>0</v>
      </c>
      <c r="P685" s="18">
        <f t="shared" ca="1" si="195"/>
        <v>0</v>
      </c>
      <c r="Q685" s="18">
        <f t="shared" ca="1" si="191"/>
        <v>0</v>
      </c>
      <c r="R685" s="18">
        <f t="shared" ca="1" si="196"/>
        <v>0</v>
      </c>
      <c r="S685" s="18">
        <f t="shared" ca="1" si="194"/>
        <v>0</v>
      </c>
      <c r="T685" s="18">
        <f t="shared" ca="1" si="198"/>
        <v>0</v>
      </c>
      <c r="U685" s="7"/>
    </row>
    <row r="686" spans="2:21" x14ac:dyDescent="0.3">
      <c r="B686" s="68"/>
      <c r="C686" s="68"/>
      <c r="D686" s="7"/>
      <c r="E686" s="68"/>
      <c r="F686" s="16"/>
      <c r="G686" s="16"/>
      <c r="H686" s="16"/>
      <c r="I686" s="16"/>
      <c r="J686" s="16"/>
      <c r="K686" s="16"/>
      <c r="L686" s="17">
        <f t="shared" ca="1" si="192"/>
        <v>0</v>
      </c>
      <c r="M686" s="17">
        <f t="shared" ca="1" si="193"/>
        <v>0</v>
      </c>
      <c r="N686" s="16">
        <f t="shared" ca="1" si="190"/>
        <v>0</v>
      </c>
      <c r="O686" s="17">
        <f t="shared" ca="1" si="197"/>
        <v>0</v>
      </c>
      <c r="P686" s="18">
        <f t="shared" ca="1" si="195"/>
        <v>0</v>
      </c>
      <c r="Q686" s="18">
        <f t="shared" ca="1" si="191"/>
        <v>0</v>
      </c>
      <c r="R686" s="18">
        <f t="shared" ca="1" si="196"/>
        <v>0</v>
      </c>
      <c r="S686" s="18">
        <f t="shared" ca="1" si="194"/>
        <v>0</v>
      </c>
      <c r="T686" s="18">
        <f t="shared" ca="1" si="198"/>
        <v>0</v>
      </c>
      <c r="U686" s="7"/>
    </row>
    <row r="687" spans="2:21" x14ac:dyDescent="0.3">
      <c r="B687" s="68"/>
      <c r="C687" s="68"/>
      <c r="D687" s="7"/>
      <c r="E687" s="68"/>
      <c r="F687" s="16"/>
      <c r="G687" s="16"/>
      <c r="H687" s="16"/>
      <c r="I687" s="16"/>
      <c r="J687" s="16"/>
      <c r="K687" s="16"/>
      <c r="L687" s="17">
        <f t="shared" ca="1" si="192"/>
        <v>0</v>
      </c>
      <c r="M687" s="17">
        <f t="shared" ca="1" si="193"/>
        <v>0</v>
      </c>
      <c r="N687" s="16">
        <f t="shared" ca="1" si="190"/>
        <v>0</v>
      </c>
      <c r="O687" s="17">
        <f t="shared" ca="1" si="197"/>
        <v>0</v>
      </c>
      <c r="P687" s="18">
        <f t="shared" ca="1" si="195"/>
        <v>0</v>
      </c>
      <c r="Q687" s="18">
        <f t="shared" ca="1" si="191"/>
        <v>0</v>
      </c>
      <c r="R687" s="18">
        <f t="shared" ca="1" si="196"/>
        <v>0</v>
      </c>
      <c r="S687" s="18">
        <f t="shared" ca="1" si="194"/>
        <v>0</v>
      </c>
      <c r="T687" s="18">
        <f t="shared" ca="1" si="198"/>
        <v>0</v>
      </c>
      <c r="U687" s="7"/>
    </row>
    <row r="688" spans="2:21" x14ac:dyDescent="0.3">
      <c r="B688" s="68"/>
      <c r="C688" s="68"/>
      <c r="D688" s="7"/>
      <c r="E688" s="68"/>
      <c r="F688" s="16"/>
      <c r="G688" s="16"/>
      <c r="H688" s="16"/>
      <c r="I688" s="16"/>
      <c r="J688" s="16"/>
      <c r="K688" s="16"/>
      <c r="L688" s="17">
        <f t="shared" ca="1" si="192"/>
        <v>0</v>
      </c>
      <c r="M688" s="17">
        <f t="shared" ca="1" si="193"/>
        <v>0</v>
      </c>
      <c r="N688" s="16">
        <f t="shared" ca="1" si="190"/>
        <v>0</v>
      </c>
      <c r="O688" s="17">
        <f t="shared" ca="1" si="197"/>
        <v>0</v>
      </c>
      <c r="P688" s="18">
        <f t="shared" ca="1" si="195"/>
        <v>0</v>
      </c>
      <c r="Q688" s="18">
        <f t="shared" ca="1" si="191"/>
        <v>0</v>
      </c>
      <c r="R688" s="18">
        <f t="shared" ca="1" si="196"/>
        <v>0</v>
      </c>
      <c r="S688" s="18">
        <f t="shared" ca="1" si="194"/>
        <v>0</v>
      </c>
      <c r="T688" s="18">
        <f t="shared" ca="1" si="198"/>
        <v>0</v>
      </c>
      <c r="U688" s="7"/>
    </row>
    <row r="689" spans="2:21" x14ac:dyDescent="0.3">
      <c r="B689" s="68"/>
      <c r="C689" s="68"/>
      <c r="D689" s="7"/>
      <c r="E689" s="68"/>
      <c r="F689" s="16"/>
      <c r="G689" s="16"/>
      <c r="H689" s="16"/>
      <c r="I689" s="16"/>
      <c r="J689" s="16"/>
      <c r="K689" s="16"/>
      <c r="L689" s="17">
        <f t="shared" ca="1" si="192"/>
        <v>0</v>
      </c>
      <c r="M689" s="17">
        <f t="shared" ca="1" si="193"/>
        <v>0</v>
      </c>
      <c r="N689" s="16">
        <f t="shared" ca="1" si="190"/>
        <v>0</v>
      </c>
      <c r="O689" s="17">
        <f t="shared" ca="1" si="197"/>
        <v>0</v>
      </c>
      <c r="P689" s="18">
        <f t="shared" ca="1" si="195"/>
        <v>0</v>
      </c>
      <c r="Q689" s="18">
        <f t="shared" ca="1" si="191"/>
        <v>0</v>
      </c>
      <c r="R689" s="18">
        <f t="shared" ca="1" si="196"/>
        <v>0</v>
      </c>
      <c r="S689" s="18">
        <f t="shared" ca="1" si="194"/>
        <v>0</v>
      </c>
      <c r="T689" s="18">
        <f t="shared" ca="1" si="198"/>
        <v>0</v>
      </c>
      <c r="U689" s="7"/>
    </row>
    <row r="690" spans="2:21" x14ac:dyDescent="0.3">
      <c r="B690" s="68"/>
      <c r="C690" s="68"/>
      <c r="D690" s="7"/>
      <c r="E690" s="68"/>
      <c r="F690" s="16"/>
      <c r="G690" s="16"/>
      <c r="H690" s="16"/>
      <c r="I690" s="16"/>
      <c r="J690" s="16"/>
      <c r="K690" s="16"/>
      <c r="L690" s="17">
        <f t="shared" ca="1" si="192"/>
        <v>0</v>
      </c>
      <c r="M690" s="17">
        <f t="shared" ca="1" si="193"/>
        <v>0</v>
      </c>
      <c r="N690" s="16">
        <f t="shared" ca="1" si="190"/>
        <v>0</v>
      </c>
      <c r="O690" s="17">
        <f t="shared" ca="1" si="197"/>
        <v>0</v>
      </c>
      <c r="P690" s="18">
        <f t="shared" ca="1" si="195"/>
        <v>0</v>
      </c>
      <c r="Q690" s="18">
        <f t="shared" ca="1" si="191"/>
        <v>0</v>
      </c>
      <c r="R690" s="18">
        <f t="shared" ca="1" si="196"/>
        <v>0</v>
      </c>
      <c r="S690" s="18">
        <f t="shared" ca="1" si="194"/>
        <v>0</v>
      </c>
      <c r="T690" s="18">
        <f t="shared" ca="1" si="198"/>
        <v>0</v>
      </c>
      <c r="U690" s="7"/>
    </row>
    <row r="691" spans="2:21" x14ac:dyDescent="0.3">
      <c r="B691" s="68"/>
      <c r="C691" s="68"/>
      <c r="D691" s="7"/>
      <c r="E691" s="68"/>
      <c r="F691" s="16"/>
      <c r="G691" s="16"/>
      <c r="H691" s="16"/>
      <c r="I691" s="16"/>
      <c r="J691" s="16"/>
      <c r="K691" s="16"/>
      <c r="L691" s="17">
        <f t="shared" ca="1" si="192"/>
        <v>0</v>
      </c>
      <c r="M691" s="17">
        <f t="shared" ca="1" si="193"/>
        <v>0</v>
      </c>
      <c r="N691" s="16">
        <f t="shared" ca="1" si="190"/>
        <v>0</v>
      </c>
      <c r="O691" s="17">
        <f t="shared" ca="1" si="197"/>
        <v>0</v>
      </c>
      <c r="P691" s="18">
        <f t="shared" ca="1" si="195"/>
        <v>0</v>
      </c>
      <c r="Q691" s="18">
        <f t="shared" ca="1" si="191"/>
        <v>0</v>
      </c>
      <c r="R691" s="18">
        <f t="shared" ca="1" si="196"/>
        <v>0</v>
      </c>
      <c r="S691" s="18">
        <f t="shared" ca="1" si="194"/>
        <v>0</v>
      </c>
      <c r="T691" s="18">
        <f t="shared" ca="1" si="198"/>
        <v>0</v>
      </c>
      <c r="U691" s="7"/>
    </row>
    <row r="692" spans="2:21" x14ac:dyDescent="0.3">
      <c r="B692" s="68"/>
      <c r="C692" s="68"/>
      <c r="D692" s="7"/>
      <c r="E692" s="68"/>
      <c r="F692" s="16"/>
      <c r="G692" s="16"/>
      <c r="H692" s="16"/>
      <c r="I692" s="16"/>
      <c r="J692" s="16"/>
      <c r="K692" s="16"/>
      <c r="L692" s="17">
        <f t="shared" ca="1" si="192"/>
        <v>0</v>
      </c>
      <c r="M692" s="17">
        <f t="shared" ca="1" si="193"/>
        <v>0</v>
      </c>
      <c r="N692" s="16">
        <f t="shared" ca="1" si="190"/>
        <v>0</v>
      </c>
      <c r="O692" s="17">
        <f t="shared" ca="1" si="197"/>
        <v>0</v>
      </c>
      <c r="P692" s="18">
        <f t="shared" ca="1" si="195"/>
        <v>0</v>
      </c>
      <c r="Q692" s="18">
        <f t="shared" ca="1" si="191"/>
        <v>0</v>
      </c>
      <c r="R692" s="18">
        <f t="shared" ca="1" si="196"/>
        <v>0</v>
      </c>
      <c r="S692" s="18">
        <f t="shared" ca="1" si="194"/>
        <v>0</v>
      </c>
      <c r="T692" s="18">
        <f t="shared" ca="1" si="198"/>
        <v>0</v>
      </c>
      <c r="U692" s="7"/>
    </row>
    <row r="693" spans="2:21" x14ac:dyDescent="0.3">
      <c r="B693" s="68"/>
      <c r="C693" s="68"/>
      <c r="D693" s="7"/>
      <c r="E693" s="68"/>
      <c r="F693" s="16"/>
      <c r="G693" s="16"/>
      <c r="H693" s="16"/>
      <c r="I693" s="16"/>
      <c r="J693" s="16"/>
      <c r="K693" s="16"/>
      <c r="L693" s="17">
        <f t="shared" ca="1" si="192"/>
        <v>0</v>
      </c>
      <c r="M693" s="17">
        <f t="shared" ca="1" si="193"/>
        <v>0</v>
      </c>
      <c r="N693" s="16">
        <f t="shared" ca="1" si="190"/>
        <v>0</v>
      </c>
      <c r="O693" s="17">
        <f t="shared" ca="1" si="197"/>
        <v>0</v>
      </c>
      <c r="P693" s="18">
        <f t="shared" ca="1" si="195"/>
        <v>0</v>
      </c>
      <c r="Q693" s="18">
        <f t="shared" ca="1" si="191"/>
        <v>0</v>
      </c>
      <c r="R693" s="18">
        <f t="shared" ca="1" si="196"/>
        <v>0</v>
      </c>
      <c r="S693" s="18">
        <f t="shared" ca="1" si="194"/>
        <v>0</v>
      </c>
      <c r="T693" s="18">
        <f t="shared" ca="1" si="198"/>
        <v>0</v>
      </c>
      <c r="U693" s="7"/>
    </row>
    <row r="694" spans="2:21" x14ac:dyDescent="0.3">
      <c r="B694" s="68"/>
      <c r="C694" s="68"/>
      <c r="D694" s="7"/>
      <c r="E694" s="68"/>
      <c r="F694" s="16"/>
      <c r="G694" s="16"/>
      <c r="H694" s="16"/>
      <c r="I694" s="16"/>
      <c r="J694" s="16"/>
      <c r="K694" s="16"/>
      <c r="L694" s="17">
        <f t="shared" ca="1" si="192"/>
        <v>0</v>
      </c>
      <c r="M694" s="17">
        <f t="shared" ca="1" si="193"/>
        <v>0</v>
      </c>
      <c r="N694" s="16">
        <f t="shared" ca="1" si="190"/>
        <v>0</v>
      </c>
      <c r="O694" s="17">
        <f t="shared" ca="1" si="197"/>
        <v>0</v>
      </c>
      <c r="P694" s="18">
        <f t="shared" ca="1" si="195"/>
        <v>0</v>
      </c>
      <c r="Q694" s="18">
        <f t="shared" ca="1" si="191"/>
        <v>0</v>
      </c>
      <c r="R694" s="18">
        <f t="shared" ca="1" si="196"/>
        <v>0</v>
      </c>
      <c r="S694" s="18">
        <f t="shared" ca="1" si="194"/>
        <v>0</v>
      </c>
      <c r="T694" s="18">
        <f t="shared" ca="1" si="198"/>
        <v>0</v>
      </c>
      <c r="U694" s="7"/>
    </row>
    <row r="695" spans="2:21" x14ac:dyDescent="0.3">
      <c r="B695" s="68"/>
      <c r="C695" s="68"/>
      <c r="D695" s="7"/>
      <c r="E695" s="68"/>
      <c r="F695" s="16"/>
      <c r="G695" s="16"/>
      <c r="H695" s="16"/>
      <c r="I695" s="16"/>
      <c r="J695" s="16"/>
      <c r="K695" s="16"/>
      <c r="L695" s="17">
        <f t="shared" ca="1" si="192"/>
        <v>0</v>
      </c>
      <c r="M695" s="17">
        <f t="shared" ca="1" si="193"/>
        <v>0</v>
      </c>
      <c r="N695" s="16">
        <f t="shared" ca="1" si="190"/>
        <v>0</v>
      </c>
      <c r="O695" s="17">
        <f t="shared" ca="1" si="197"/>
        <v>0</v>
      </c>
      <c r="P695" s="18">
        <f t="shared" ca="1" si="195"/>
        <v>0</v>
      </c>
      <c r="Q695" s="18">
        <f t="shared" ca="1" si="191"/>
        <v>0</v>
      </c>
      <c r="R695" s="18">
        <f t="shared" ca="1" si="196"/>
        <v>0</v>
      </c>
      <c r="S695" s="18">
        <f t="shared" ca="1" si="194"/>
        <v>0</v>
      </c>
      <c r="T695" s="18">
        <f t="shared" ca="1" si="198"/>
        <v>0</v>
      </c>
      <c r="U695" s="7"/>
    </row>
    <row r="696" spans="2:21" x14ac:dyDescent="0.3">
      <c r="B696" s="68"/>
      <c r="C696" s="68"/>
      <c r="D696" s="7"/>
      <c r="E696" s="68"/>
      <c r="F696" s="16"/>
      <c r="G696" s="16"/>
      <c r="H696" s="16"/>
      <c r="I696" s="16"/>
      <c r="J696" s="16"/>
      <c r="K696" s="16"/>
      <c r="L696" s="17">
        <f t="shared" ca="1" si="192"/>
        <v>0</v>
      </c>
      <c r="M696" s="17">
        <f t="shared" ca="1" si="193"/>
        <v>0</v>
      </c>
      <c r="N696" s="16">
        <f t="shared" ca="1" si="190"/>
        <v>0</v>
      </c>
      <c r="O696" s="17">
        <f t="shared" ca="1" si="197"/>
        <v>0</v>
      </c>
      <c r="P696" s="18">
        <f t="shared" ca="1" si="195"/>
        <v>0</v>
      </c>
      <c r="Q696" s="18">
        <f t="shared" ca="1" si="191"/>
        <v>0</v>
      </c>
      <c r="R696" s="18">
        <f t="shared" ca="1" si="196"/>
        <v>0</v>
      </c>
      <c r="S696" s="18">
        <f t="shared" ca="1" si="194"/>
        <v>0</v>
      </c>
      <c r="T696" s="18">
        <f t="shared" ca="1" si="198"/>
        <v>0</v>
      </c>
      <c r="U696" s="7"/>
    </row>
    <row r="697" spans="2:21" x14ac:dyDescent="0.3">
      <c r="B697" s="68"/>
      <c r="C697" s="68"/>
      <c r="D697" s="7"/>
      <c r="E697" s="68"/>
      <c r="F697" s="16"/>
      <c r="G697" s="16"/>
      <c r="H697" s="16"/>
      <c r="I697" s="16"/>
      <c r="J697" s="16"/>
      <c r="K697" s="16"/>
      <c r="L697" s="17">
        <f t="shared" ca="1" si="192"/>
        <v>0</v>
      </c>
      <c r="M697" s="17">
        <f t="shared" ca="1" si="193"/>
        <v>0</v>
      </c>
      <c r="N697" s="16">
        <f t="shared" ca="1" si="190"/>
        <v>0</v>
      </c>
      <c r="O697" s="17">
        <f t="shared" ca="1" si="197"/>
        <v>0</v>
      </c>
      <c r="P697" s="18">
        <f t="shared" ca="1" si="195"/>
        <v>0</v>
      </c>
      <c r="Q697" s="18">
        <f t="shared" ca="1" si="191"/>
        <v>0</v>
      </c>
      <c r="R697" s="18">
        <f t="shared" ca="1" si="196"/>
        <v>0</v>
      </c>
      <c r="S697" s="18">
        <f t="shared" ca="1" si="194"/>
        <v>0</v>
      </c>
      <c r="T697" s="18">
        <f t="shared" ca="1" si="198"/>
        <v>0</v>
      </c>
      <c r="U697" s="7"/>
    </row>
    <row r="698" spans="2:21" x14ac:dyDescent="0.3">
      <c r="B698" s="68"/>
      <c r="C698" s="68"/>
      <c r="D698" s="7"/>
      <c r="E698" s="68"/>
      <c r="F698" s="16"/>
      <c r="G698" s="16"/>
      <c r="H698" s="16"/>
      <c r="I698" s="16"/>
      <c r="J698" s="16"/>
      <c r="K698" s="16"/>
      <c r="L698" s="17">
        <f t="shared" ca="1" si="192"/>
        <v>0</v>
      </c>
      <c r="M698" s="17">
        <f t="shared" ca="1" si="193"/>
        <v>0</v>
      </c>
      <c r="N698" s="16">
        <f t="shared" ca="1" si="190"/>
        <v>0</v>
      </c>
      <c r="O698" s="17">
        <f t="shared" ca="1" si="197"/>
        <v>0</v>
      </c>
      <c r="P698" s="18">
        <f t="shared" ca="1" si="195"/>
        <v>0</v>
      </c>
      <c r="Q698" s="18">
        <f t="shared" ca="1" si="191"/>
        <v>0</v>
      </c>
      <c r="R698" s="18">
        <f t="shared" ca="1" si="196"/>
        <v>0</v>
      </c>
      <c r="S698" s="18">
        <f t="shared" ca="1" si="194"/>
        <v>0</v>
      </c>
      <c r="T698" s="18">
        <f t="shared" ca="1" si="198"/>
        <v>0</v>
      </c>
      <c r="U698" s="7"/>
    </row>
    <row r="699" spans="2:21" x14ac:dyDescent="0.3">
      <c r="B699" s="68"/>
      <c r="C699" s="68"/>
      <c r="D699" s="7"/>
      <c r="E699" s="68"/>
      <c r="F699" s="16"/>
      <c r="G699" s="16"/>
      <c r="H699" s="16"/>
      <c r="I699" s="16"/>
      <c r="J699" s="16"/>
      <c r="K699" s="16"/>
      <c r="L699" s="17">
        <f t="shared" ca="1" si="192"/>
        <v>0</v>
      </c>
      <c r="M699" s="17">
        <f t="shared" ca="1" si="193"/>
        <v>0</v>
      </c>
      <c r="N699" s="16">
        <f t="shared" ca="1" si="190"/>
        <v>0</v>
      </c>
      <c r="O699" s="17">
        <f t="shared" ca="1" si="197"/>
        <v>0</v>
      </c>
      <c r="P699" s="18">
        <f t="shared" ca="1" si="195"/>
        <v>0</v>
      </c>
      <c r="Q699" s="18">
        <f t="shared" ca="1" si="191"/>
        <v>0</v>
      </c>
      <c r="R699" s="18">
        <f t="shared" ca="1" si="196"/>
        <v>0</v>
      </c>
      <c r="S699" s="18">
        <f t="shared" ca="1" si="194"/>
        <v>0</v>
      </c>
      <c r="T699" s="18">
        <f t="shared" ca="1" si="198"/>
        <v>0</v>
      </c>
      <c r="U699" s="7"/>
    </row>
    <row r="700" spans="2:21" x14ac:dyDescent="0.3">
      <c r="B700" s="68"/>
      <c r="C700" s="68"/>
      <c r="D700" s="7"/>
      <c r="E700" s="68"/>
      <c r="F700" s="16"/>
      <c r="G700" s="16"/>
      <c r="H700" s="16"/>
      <c r="I700" s="16"/>
      <c r="J700" s="16"/>
      <c r="K700" s="16"/>
      <c r="L700" s="17">
        <f t="shared" ca="1" si="192"/>
        <v>0</v>
      </c>
      <c r="M700" s="17">
        <f t="shared" ca="1" si="193"/>
        <v>0</v>
      </c>
      <c r="N700" s="16">
        <f t="shared" ca="1" si="190"/>
        <v>0</v>
      </c>
      <c r="O700" s="17">
        <f t="shared" ca="1" si="197"/>
        <v>0</v>
      </c>
      <c r="P700" s="18">
        <f t="shared" ca="1" si="195"/>
        <v>0</v>
      </c>
      <c r="Q700" s="18">
        <f t="shared" ca="1" si="191"/>
        <v>0</v>
      </c>
      <c r="R700" s="18">
        <f t="shared" ca="1" si="196"/>
        <v>0</v>
      </c>
      <c r="S700" s="18">
        <f t="shared" ca="1" si="194"/>
        <v>0</v>
      </c>
      <c r="T700" s="18">
        <f t="shared" ca="1" si="198"/>
        <v>0</v>
      </c>
      <c r="U700" s="7"/>
    </row>
    <row r="701" spans="2:21" x14ac:dyDescent="0.3">
      <c r="B701" s="68"/>
      <c r="C701" s="68"/>
      <c r="D701" s="7"/>
      <c r="E701" s="68"/>
      <c r="F701" s="16"/>
      <c r="G701" s="16"/>
      <c r="H701" s="16"/>
      <c r="I701" s="16"/>
      <c r="J701" s="16"/>
      <c r="K701" s="16"/>
      <c r="L701" s="17">
        <f t="shared" ca="1" si="192"/>
        <v>0</v>
      </c>
      <c r="M701" s="17">
        <f t="shared" ca="1" si="193"/>
        <v>0</v>
      </c>
      <c r="N701" s="16">
        <f t="shared" ca="1" si="190"/>
        <v>0</v>
      </c>
      <c r="O701" s="17">
        <f t="shared" ca="1" si="197"/>
        <v>0</v>
      </c>
      <c r="P701" s="18">
        <f t="shared" ca="1" si="195"/>
        <v>0</v>
      </c>
      <c r="Q701" s="18">
        <f t="shared" ca="1" si="191"/>
        <v>0</v>
      </c>
      <c r="R701" s="18">
        <f t="shared" ca="1" si="196"/>
        <v>0</v>
      </c>
      <c r="S701" s="18">
        <f t="shared" ca="1" si="194"/>
        <v>0</v>
      </c>
      <c r="T701" s="18">
        <f t="shared" ca="1" si="198"/>
        <v>0</v>
      </c>
      <c r="U701" s="7"/>
    </row>
    <row r="702" spans="2:21" x14ac:dyDescent="0.3">
      <c r="B702" s="68"/>
      <c r="C702" s="68"/>
      <c r="D702" s="7"/>
      <c r="E702" s="68"/>
      <c r="F702" s="16"/>
      <c r="G702" s="16"/>
      <c r="H702" s="16"/>
      <c r="I702" s="16"/>
      <c r="J702" s="16"/>
      <c r="K702" s="16"/>
      <c r="L702" s="17">
        <f t="shared" ca="1" si="192"/>
        <v>0</v>
      </c>
      <c r="M702" s="17">
        <f t="shared" ca="1" si="193"/>
        <v>0</v>
      </c>
      <c r="N702" s="16">
        <f t="shared" ca="1" si="190"/>
        <v>0</v>
      </c>
      <c r="O702" s="17">
        <f t="shared" ca="1" si="197"/>
        <v>0</v>
      </c>
      <c r="P702" s="18">
        <f t="shared" ca="1" si="195"/>
        <v>0</v>
      </c>
      <c r="Q702" s="18">
        <f t="shared" ca="1" si="191"/>
        <v>0</v>
      </c>
      <c r="R702" s="18">
        <f t="shared" ca="1" si="196"/>
        <v>0</v>
      </c>
      <c r="S702" s="18">
        <f t="shared" ca="1" si="194"/>
        <v>0</v>
      </c>
      <c r="T702" s="18">
        <f t="shared" ca="1" si="198"/>
        <v>0</v>
      </c>
      <c r="U702" s="7"/>
    </row>
    <row r="703" spans="2:21" x14ac:dyDescent="0.3">
      <c r="B703" s="68"/>
      <c r="C703" s="68"/>
      <c r="D703" s="7"/>
      <c r="E703" s="68"/>
      <c r="F703" s="16"/>
      <c r="G703" s="16"/>
      <c r="H703" s="16"/>
      <c r="I703" s="16"/>
      <c r="J703" s="16"/>
      <c r="K703" s="16"/>
      <c r="L703" s="17">
        <f t="shared" ca="1" si="192"/>
        <v>0</v>
      </c>
      <c r="M703" s="17">
        <f t="shared" ca="1" si="193"/>
        <v>0</v>
      </c>
      <c r="N703" s="16">
        <f t="shared" ca="1" si="190"/>
        <v>0</v>
      </c>
      <c r="O703" s="17">
        <f t="shared" ca="1" si="197"/>
        <v>0</v>
      </c>
      <c r="P703" s="18">
        <f t="shared" ca="1" si="195"/>
        <v>0</v>
      </c>
      <c r="Q703" s="18">
        <f t="shared" ca="1" si="191"/>
        <v>0</v>
      </c>
      <c r="R703" s="18">
        <f t="shared" ca="1" si="196"/>
        <v>0</v>
      </c>
      <c r="S703" s="18">
        <f t="shared" ca="1" si="194"/>
        <v>0</v>
      </c>
      <c r="T703" s="18">
        <f t="shared" ca="1" si="198"/>
        <v>0</v>
      </c>
      <c r="U703" s="7"/>
    </row>
    <row r="704" spans="2:21" x14ac:dyDescent="0.3">
      <c r="B704" s="68"/>
      <c r="C704" s="68"/>
      <c r="D704" s="7"/>
      <c r="E704" s="68"/>
      <c r="F704" s="16"/>
      <c r="G704" s="16"/>
      <c r="H704" s="16"/>
      <c r="I704" s="16"/>
      <c r="J704" s="16"/>
      <c r="K704" s="16"/>
      <c r="L704" s="17">
        <f t="shared" ca="1" si="192"/>
        <v>0</v>
      </c>
      <c r="M704" s="17">
        <f t="shared" ca="1" si="193"/>
        <v>0</v>
      </c>
      <c r="N704" s="16">
        <f t="shared" ca="1" si="190"/>
        <v>0</v>
      </c>
      <c r="O704" s="17">
        <f t="shared" ca="1" si="197"/>
        <v>0</v>
      </c>
      <c r="P704" s="18">
        <f t="shared" ca="1" si="195"/>
        <v>0</v>
      </c>
      <c r="Q704" s="18">
        <f t="shared" ca="1" si="191"/>
        <v>0</v>
      </c>
      <c r="R704" s="18">
        <f t="shared" ca="1" si="196"/>
        <v>0</v>
      </c>
      <c r="S704" s="18">
        <f t="shared" ca="1" si="194"/>
        <v>0</v>
      </c>
      <c r="T704" s="18">
        <f t="shared" ca="1" si="198"/>
        <v>0</v>
      </c>
      <c r="U704" s="7"/>
    </row>
    <row r="705" spans="2:21" x14ac:dyDescent="0.3">
      <c r="B705" s="68"/>
      <c r="C705" s="68"/>
      <c r="D705" s="7"/>
      <c r="E705" s="68"/>
      <c r="F705" s="16"/>
      <c r="G705" s="16"/>
      <c r="H705" s="16"/>
      <c r="I705" s="16"/>
      <c r="J705" s="16"/>
      <c r="K705" s="16"/>
      <c r="L705" s="17">
        <f t="shared" ca="1" si="192"/>
        <v>0</v>
      </c>
      <c r="M705" s="17">
        <f t="shared" ca="1" si="193"/>
        <v>0</v>
      </c>
      <c r="N705" s="16">
        <f t="shared" ca="1" si="190"/>
        <v>0</v>
      </c>
      <c r="O705" s="17">
        <f t="shared" ca="1" si="197"/>
        <v>0</v>
      </c>
      <c r="P705" s="18">
        <f t="shared" ca="1" si="195"/>
        <v>0</v>
      </c>
      <c r="Q705" s="18">
        <f t="shared" ca="1" si="191"/>
        <v>0</v>
      </c>
      <c r="R705" s="18">
        <f t="shared" ca="1" si="196"/>
        <v>0</v>
      </c>
      <c r="S705" s="18">
        <f t="shared" ca="1" si="194"/>
        <v>0</v>
      </c>
      <c r="T705" s="18">
        <f t="shared" ca="1" si="198"/>
        <v>0</v>
      </c>
      <c r="U705" s="7"/>
    </row>
    <row r="706" spans="2:21" x14ac:dyDescent="0.3">
      <c r="B706" s="68"/>
      <c r="C706" s="68"/>
      <c r="D706" s="7"/>
      <c r="E706" s="68"/>
      <c r="F706" s="16"/>
      <c r="G706" s="16"/>
      <c r="H706" s="16"/>
      <c r="I706" s="16"/>
      <c r="J706" s="16"/>
      <c r="K706" s="16"/>
      <c r="L706" s="17">
        <f t="shared" ca="1" si="192"/>
        <v>0</v>
      </c>
      <c r="M706" s="17">
        <f t="shared" ca="1" si="193"/>
        <v>0</v>
      </c>
      <c r="N706" s="16">
        <f t="shared" ref="N706:N769" ca="1" si="199">L706/453.592</f>
        <v>0</v>
      </c>
      <c r="O706" s="17">
        <f t="shared" ca="1" si="197"/>
        <v>0</v>
      </c>
      <c r="P706" s="18">
        <f t="shared" ca="1" si="195"/>
        <v>0</v>
      </c>
      <c r="Q706" s="18">
        <f t="shared" ref="Q706:Q769" ca="1" si="200">P706/4</f>
        <v>0</v>
      </c>
      <c r="R706" s="18">
        <f t="shared" ca="1" si="196"/>
        <v>0</v>
      </c>
      <c r="S706" s="18">
        <f t="shared" ca="1" si="194"/>
        <v>0</v>
      </c>
      <c r="T706" s="18">
        <f t="shared" ca="1" si="198"/>
        <v>0</v>
      </c>
      <c r="U706" s="7"/>
    </row>
    <row r="707" spans="2:21" x14ac:dyDescent="0.3">
      <c r="B707" s="68"/>
      <c r="C707" s="68"/>
      <c r="D707" s="7"/>
      <c r="E707" s="68"/>
      <c r="F707" s="16"/>
      <c r="G707" s="16"/>
      <c r="H707" s="16"/>
      <c r="I707" s="16"/>
      <c r="J707" s="16"/>
      <c r="K707" s="16"/>
      <c r="L707" s="17">
        <f t="shared" ca="1" si="192"/>
        <v>0</v>
      </c>
      <c r="M707" s="17">
        <f t="shared" ca="1" si="193"/>
        <v>0</v>
      </c>
      <c r="N707" s="16">
        <f t="shared" ca="1" si="199"/>
        <v>0</v>
      </c>
      <c r="O707" s="17">
        <f t="shared" ca="1" si="197"/>
        <v>0</v>
      </c>
      <c r="P707" s="18">
        <f t="shared" ca="1" si="195"/>
        <v>0</v>
      </c>
      <c r="Q707" s="18">
        <f t="shared" ca="1" si="200"/>
        <v>0</v>
      </c>
      <c r="R707" s="18">
        <f t="shared" ca="1" si="196"/>
        <v>0</v>
      </c>
      <c r="S707" s="18">
        <f t="shared" ca="1" si="194"/>
        <v>0</v>
      </c>
      <c r="T707" s="18">
        <f t="shared" ca="1" si="198"/>
        <v>0</v>
      </c>
      <c r="U707" s="7"/>
    </row>
    <row r="708" spans="2:21" x14ac:dyDescent="0.3">
      <c r="B708" s="68"/>
      <c r="C708" s="68"/>
      <c r="D708" s="7"/>
      <c r="E708" s="68"/>
      <c r="F708" s="16"/>
      <c r="G708" s="16"/>
      <c r="H708" s="16"/>
      <c r="I708" s="16"/>
      <c r="J708" s="16"/>
      <c r="K708" s="16"/>
      <c r="L708" s="17">
        <f t="shared" ca="1" si="192"/>
        <v>0</v>
      </c>
      <c r="M708" s="17">
        <f t="shared" ca="1" si="193"/>
        <v>0</v>
      </c>
      <c r="N708" s="16">
        <f t="shared" ca="1" si="199"/>
        <v>0</v>
      </c>
      <c r="O708" s="17">
        <f t="shared" ca="1" si="197"/>
        <v>0</v>
      </c>
      <c r="P708" s="18">
        <f t="shared" ca="1" si="195"/>
        <v>0</v>
      </c>
      <c r="Q708" s="18">
        <f t="shared" ca="1" si="200"/>
        <v>0</v>
      </c>
      <c r="R708" s="18">
        <f t="shared" ca="1" si="196"/>
        <v>0</v>
      </c>
      <c r="S708" s="18">
        <f t="shared" ca="1" si="194"/>
        <v>0</v>
      </c>
      <c r="T708" s="18">
        <f t="shared" ca="1" si="198"/>
        <v>0</v>
      </c>
      <c r="U708" s="7"/>
    </row>
    <row r="709" spans="2:21" x14ac:dyDescent="0.3">
      <c r="B709" s="68"/>
      <c r="C709" s="68"/>
      <c r="D709" s="7"/>
      <c r="E709" s="68"/>
      <c r="F709" s="16"/>
      <c r="G709" s="16"/>
      <c r="H709" s="16"/>
      <c r="I709" s="16"/>
      <c r="J709" s="16"/>
      <c r="K709" s="16"/>
      <c r="L709" s="17">
        <f t="shared" ca="1" si="192"/>
        <v>0</v>
      </c>
      <c r="M709" s="17">
        <f t="shared" ca="1" si="193"/>
        <v>0</v>
      </c>
      <c r="N709" s="16">
        <f t="shared" ca="1" si="199"/>
        <v>0</v>
      </c>
      <c r="O709" s="17">
        <f t="shared" ca="1" si="197"/>
        <v>0</v>
      </c>
      <c r="P709" s="18">
        <f t="shared" ca="1" si="195"/>
        <v>0</v>
      </c>
      <c r="Q709" s="18">
        <f t="shared" ca="1" si="200"/>
        <v>0</v>
      </c>
      <c r="R709" s="18">
        <f t="shared" ca="1" si="196"/>
        <v>0</v>
      </c>
      <c r="S709" s="18">
        <f t="shared" ca="1" si="194"/>
        <v>0</v>
      </c>
      <c r="T709" s="18">
        <f t="shared" ca="1" si="198"/>
        <v>0</v>
      </c>
      <c r="U709" s="7"/>
    </row>
    <row r="710" spans="2:21" x14ac:dyDescent="0.3">
      <c r="B710" s="68"/>
      <c r="C710" s="68"/>
      <c r="D710" s="7"/>
      <c r="E710" s="68"/>
      <c r="F710" s="16"/>
      <c r="G710" s="16"/>
      <c r="H710" s="16"/>
      <c r="I710" s="16"/>
      <c r="J710" s="16"/>
      <c r="K710" s="16"/>
      <c r="L710" s="17">
        <f t="shared" ca="1" si="192"/>
        <v>0</v>
      </c>
      <c r="M710" s="17">
        <f t="shared" ca="1" si="193"/>
        <v>0</v>
      </c>
      <c r="N710" s="16">
        <f t="shared" ca="1" si="199"/>
        <v>0</v>
      </c>
      <c r="O710" s="17">
        <f t="shared" ca="1" si="197"/>
        <v>0</v>
      </c>
      <c r="P710" s="18">
        <f t="shared" ca="1" si="195"/>
        <v>0</v>
      </c>
      <c r="Q710" s="18">
        <f t="shared" ca="1" si="200"/>
        <v>0</v>
      </c>
      <c r="R710" s="18">
        <f t="shared" ca="1" si="196"/>
        <v>0</v>
      </c>
      <c r="S710" s="18">
        <f t="shared" ca="1" si="194"/>
        <v>0</v>
      </c>
      <c r="T710" s="18">
        <f t="shared" ca="1" si="198"/>
        <v>0</v>
      </c>
      <c r="U710" s="7"/>
    </row>
    <row r="711" spans="2:21" x14ac:dyDescent="0.3">
      <c r="B711" s="68"/>
      <c r="C711" s="68"/>
      <c r="D711" s="7"/>
      <c r="E711" s="68"/>
      <c r="F711" s="16"/>
      <c r="G711" s="16"/>
      <c r="H711" s="16"/>
      <c r="I711" s="16"/>
      <c r="J711" s="16"/>
      <c r="K711" s="16"/>
      <c r="L711" s="17">
        <f t="shared" ca="1" si="192"/>
        <v>0</v>
      </c>
      <c r="M711" s="17">
        <f t="shared" ca="1" si="193"/>
        <v>0</v>
      </c>
      <c r="N711" s="16">
        <f t="shared" ca="1" si="199"/>
        <v>0</v>
      </c>
      <c r="O711" s="17">
        <f t="shared" ca="1" si="197"/>
        <v>0</v>
      </c>
      <c r="P711" s="18">
        <f t="shared" ca="1" si="195"/>
        <v>0</v>
      </c>
      <c r="Q711" s="18">
        <f t="shared" ca="1" si="200"/>
        <v>0</v>
      </c>
      <c r="R711" s="18">
        <f t="shared" ca="1" si="196"/>
        <v>0</v>
      </c>
      <c r="S711" s="18">
        <f t="shared" ca="1" si="194"/>
        <v>0</v>
      </c>
      <c r="T711" s="18">
        <f t="shared" ca="1" si="198"/>
        <v>0</v>
      </c>
      <c r="U711" s="7"/>
    </row>
    <row r="712" spans="2:21" x14ac:dyDescent="0.3">
      <c r="B712" s="68"/>
      <c r="C712" s="68"/>
      <c r="D712" s="7"/>
      <c r="E712" s="68"/>
      <c r="F712" s="16"/>
      <c r="G712" s="16"/>
      <c r="H712" s="16"/>
      <c r="I712" s="16"/>
      <c r="J712" s="16"/>
      <c r="K712" s="16"/>
      <c r="L712" s="17">
        <f t="shared" ref="L712:L775" ca="1" si="201">M712*16</f>
        <v>0</v>
      </c>
      <c r="M712" s="17">
        <f t="shared" ca="1" si="193"/>
        <v>0</v>
      </c>
      <c r="N712" s="16">
        <f t="shared" ca="1" si="199"/>
        <v>0</v>
      </c>
      <c r="O712" s="17">
        <f t="shared" ca="1" si="197"/>
        <v>0</v>
      </c>
      <c r="P712" s="18">
        <f t="shared" ca="1" si="195"/>
        <v>0</v>
      </c>
      <c r="Q712" s="18">
        <f t="shared" ca="1" si="200"/>
        <v>0</v>
      </c>
      <c r="R712" s="18">
        <f t="shared" ca="1" si="196"/>
        <v>0</v>
      </c>
      <c r="S712" s="18">
        <f t="shared" ca="1" si="194"/>
        <v>0</v>
      </c>
      <c r="T712" s="18">
        <f t="shared" ca="1" si="198"/>
        <v>0</v>
      </c>
      <c r="U712" s="7"/>
    </row>
    <row r="713" spans="2:21" x14ac:dyDescent="0.3">
      <c r="B713" s="68"/>
      <c r="C713" s="68"/>
      <c r="D713" s="7"/>
      <c r="E713" s="68"/>
      <c r="F713" s="16"/>
      <c r="G713" s="16"/>
      <c r="H713" s="16"/>
      <c r="I713" s="16"/>
      <c r="J713" s="16"/>
      <c r="K713" s="16"/>
      <c r="L713" s="17">
        <f t="shared" ca="1" si="201"/>
        <v>0</v>
      </c>
      <c r="M713" s="17">
        <f t="shared" ref="M713:M776" ca="1" si="202">L713/16</f>
        <v>0</v>
      </c>
      <c r="N713" s="16">
        <f t="shared" ca="1" si="199"/>
        <v>0</v>
      </c>
      <c r="O713" s="17">
        <f t="shared" ca="1" si="197"/>
        <v>0</v>
      </c>
      <c r="P713" s="18">
        <f t="shared" ca="1" si="195"/>
        <v>0</v>
      </c>
      <c r="Q713" s="18">
        <f t="shared" ca="1" si="200"/>
        <v>0</v>
      </c>
      <c r="R713" s="18">
        <f t="shared" ca="1" si="196"/>
        <v>0</v>
      </c>
      <c r="S713" s="18">
        <f t="shared" ca="1" si="194"/>
        <v>0</v>
      </c>
      <c r="T713" s="18">
        <f t="shared" ca="1" si="198"/>
        <v>0</v>
      </c>
      <c r="U713" s="7"/>
    </row>
    <row r="714" spans="2:21" x14ac:dyDescent="0.3">
      <c r="B714" s="68"/>
      <c r="C714" s="68"/>
      <c r="D714" s="7"/>
      <c r="E714" s="68"/>
      <c r="F714" s="16"/>
      <c r="G714" s="16"/>
      <c r="H714" s="16"/>
      <c r="I714" s="16"/>
      <c r="J714" s="16"/>
      <c r="K714" s="16"/>
      <c r="L714" s="17">
        <f t="shared" ca="1" si="201"/>
        <v>0</v>
      </c>
      <c r="M714" s="17">
        <f t="shared" ca="1" si="202"/>
        <v>0</v>
      </c>
      <c r="N714" s="16">
        <f t="shared" ca="1" si="199"/>
        <v>0</v>
      </c>
      <c r="O714" s="17">
        <f t="shared" ca="1" si="197"/>
        <v>0</v>
      </c>
      <c r="P714" s="18">
        <f t="shared" ca="1" si="195"/>
        <v>0</v>
      </c>
      <c r="Q714" s="18">
        <f t="shared" ca="1" si="200"/>
        <v>0</v>
      </c>
      <c r="R714" s="18">
        <f t="shared" ca="1" si="196"/>
        <v>0</v>
      </c>
      <c r="S714" s="18">
        <f t="shared" ca="1" si="194"/>
        <v>0</v>
      </c>
      <c r="T714" s="18">
        <f t="shared" ca="1" si="198"/>
        <v>0</v>
      </c>
      <c r="U714" s="7"/>
    </row>
    <row r="715" spans="2:21" x14ac:dyDescent="0.3">
      <c r="B715" s="68"/>
      <c r="C715" s="68"/>
      <c r="D715" s="7"/>
      <c r="E715" s="68"/>
      <c r="F715" s="16"/>
      <c r="G715" s="16"/>
      <c r="H715" s="16"/>
      <c r="I715" s="16"/>
      <c r="J715" s="16"/>
      <c r="K715" s="16"/>
      <c r="L715" s="17">
        <f t="shared" ca="1" si="201"/>
        <v>0</v>
      </c>
      <c r="M715" s="17">
        <f t="shared" ca="1" si="202"/>
        <v>0</v>
      </c>
      <c r="N715" s="16">
        <f t="shared" ca="1" si="199"/>
        <v>0</v>
      </c>
      <c r="O715" s="17">
        <f t="shared" ca="1" si="197"/>
        <v>0</v>
      </c>
      <c r="P715" s="18">
        <f t="shared" ca="1" si="195"/>
        <v>0</v>
      </c>
      <c r="Q715" s="18">
        <f t="shared" ca="1" si="200"/>
        <v>0</v>
      </c>
      <c r="R715" s="18">
        <f t="shared" ca="1" si="196"/>
        <v>0</v>
      </c>
      <c r="S715" s="18">
        <f t="shared" ca="1" si="194"/>
        <v>0</v>
      </c>
      <c r="T715" s="18">
        <f t="shared" ca="1" si="198"/>
        <v>0</v>
      </c>
      <c r="U715" s="7"/>
    </row>
    <row r="716" spans="2:21" x14ac:dyDescent="0.3">
      <c r="B716" s="68"/>
      <c r="C716" s="68"/>
      <c r="D716" s="7"/>
      <c r="E716" s="68"/>
      <c r="F716" s="16"/>
      <c r="G716" s="16"/>
      <c r="H716" s="16"/>
      <c r="I716" s="16"/>
      <c r="J716" s="16"/>
      <c r="K716" s="16"/>
      <c r="L716" s="17">
        <f t="shared" ca="1" si="201"/>
        <v>0</v>
      </c>
      <c r="M716" s="17">
        <f t="shared" ca="1" si="202"/>
        <v>0</v>
      </c>
      <c r="N716" s="16">
        <f t="shared" ca="1" si="199"/>
        <v>0</v>
      </c>
      <c r="O716" s="17">
        <f t="shared" ca="1" si="197"/>
        <v>0</v>
      </c>
      <c r="P716" s="18">
        <f t="shared" ca="1" si="195"/>
        <v>0</v>
      </c>
      <c r="Q716" s="18">
        <f t="shared" ca="1" si="200"/>
        <v>0</v>
      </c>
      <c r="R716" s="18">
        <f t="shared" ca="1" si="196"/>
        <v>0</v>
      </c>
      <c r="S716" s="18">
        <f t="shared" ref="S716:S779" ca="1" si="203">R716/2</f>
        <v>0</v>
      </c>
      <c r="T716" s="18">
        <f t="shared" ca="1" si="198"/>
        <v>0</v>
      </c>
      <c r="U716" s="7"/>
    </row>
    <row r="717" spans="2:21" x14ac:dyDescent="0.3">
      <c r="B717" s="68"/>
      <c r="C717" s="68"/>
      <c r="D717" s="7"/>
      <c r="E717" s="68"/>
      <c r="F717" s="16"/>
      <c r="G717" s="16"/>
      <c r="H717" s="16"/>
      <c r="I717" s="16"/>
      <c r="J717" s="16"/>
      <c r="K717" s="16"/>
      <c r="L717" s="17">
        <f t="shared" ca="1" si="201"/>
        <v>0</v>
      </c>
      <c r="M717" s="17">
        <f t="shared" ca="1" si="202"/>
        <v>0</v>
      </c>
      <c r="N717" s="16">
        <f t="shared" ca="1" si="199"/>
        <v>0</v>
      </c>
      <c r="O717" s="17">
        <f t="shared" ca="1" si="197"/>
        <v>0</v>
      </c>
      <c r="P717" s="18">
        <f t="shared" ca="1" si="195"/>
        <v>0</v>
      </c>
      <c r="Q717" s="18">
        <f t="shared" ca="1" si="200"/>
        <v>0</v>
      </c>
      <c r="R717" s="18">
        <f t="shared" ca="1" si="196"/>
        <v>0</v>
      </c>
      <c r="S717" s="18">
        <f t="shared" ca="1" si="203"/>
        <v>0</v>
      </c>
      <c r="T717" s="18">
        <f t="shared" ca="1" si="198"/>
        <v>0</v>
      </c>
      <c r="U717" s="7"/>
    </row>
    <row r="718" spans="2:21" x14ac:dyDescent="0.3">
      <c r="B718" s="68"/>
      <c r="C718" s="68"/>
      <c r="D718" s="7"/>
      <c r="E718" s="68"/>
      <c r="F718" s="16"/>
      <c r="G718" s="16"/>
      <c r="H718" s="16"/>
      <c r="I718" s="16"/>
      <c r="J718" s="16"/>
      <c r="K718" s="16"/>
      <c r="L718" s="17">
        <f t="shared" ca="1" si="201"/>
        <v>0</v>
      </c>
      <c r="M718" s="17">
        <f t="shared" ca="1" si="202"/>
        <v>0</v>
      </c>
      <c r="N718" s="16">
        <f t="shared" ca="1" si="199"/>
        <v>0</v>
      </c>
      <c r="O718" s="17">
        <f t="shared" ca="1" si="197"/>
        <v>0</v>
      </c>
      <c r="P718" s="18">
        <f t="shared" ca="1" si="195"/>
        <v>0</v>
      </c>
      <c r="Q718" s="18">
        <f t="shared" ca="1" si="200"/>
        <v>0</v>
      </c>
      <c r="R718" s="18">
        <f t="shared" ca="1" si="196"/>
        <v>0</v>
      </c>
      <c r="S718" s="18">
        <f t="shared" ca="1" si="203"/>
        <v>0</v>
      </c>
      <c r="T718" s="18">
        <f t="shared" ca="1" si="198"/>
        <v>0</v>
      </c>
      <c r="U718" s="7"/>
    </row>
    <row r="719" spans="2:21" x14ac:dyDescent="0.3">
      <c r="B719" s="68"/>
      <c r="C719" s="68"/>
      <c r="D719" s="7"/>
      <c r="E719" s="68"/>
      <c r="F719" s="16"/>
      <c r="G719" s="16"/>
      <c r="H719" s="16"/>
      <c r="I719" s="16"/>
      <c r="J719" s="16"/>
      <c r="K719" s="16"/>
      <c r="L719" s="17">
        <f t="shared" ca="1" si="201"/>
        <v>0</v>
      </c>
      <c r="M719" s="17">
        <f t="shared" ca="1" si="202"/>
        <v>0</v>
      </c>
      <c r="N719" s="16">
        <f t="shared" ca="1" si="199"/>
        <v>0</v>
      </c>
      <c r="O719" s="17">
        <f t="shared" ca="1" si="197"/>
        <v>0</v>
      </c>
      <c r="P719" s="18">
        <f t="shared" ca="1" si="195"/>
        <v>0</v>
      </c>
      <c r="Q719" s="18">
        <f t="shared" ca="1" si="200"/>
        <v>0</v>
      </c>
      <c r="R719" s="18">
        <f t="shared" ca="1" si="196"/>
        <v>0</v>
      </c>
      <c r="S719" s="18">
        <f t="shared" ca="1" si="203"/>
        <v>0</v>
      </c>
      <c r="T719" s="18">
        <f t="shared" ca="1" si="198"/>
        <v>0</v>
      </c>
      <c r="U719" s="7"/>
    </row>
    <row r="720" spans="2:21" x14ac:dyDescent="0.3">
      <c r="B720" s="68"/>
      <c r="C720" s="68"/>
      <c r="D720" s="7"/>
      <c r="E720" s="68"/>
      <c r="F720" s="16"/>
      <c r="G720" s="16"/>
      <c r="H720" s="16"/>
      <c r="I720" s="16"/>
      <c r="J720" s="16"/>
      <c r="K720" s="16"/>
      <c r="L720" s="17">
        <f t="shared" ca="1" si="201"/>
        <v>0</v>
      </c>
      <c r="M720" s="17">
        <f t="shared" ca="1" si="202"/>
        <v>0</v>
      </c>
      <c r="N720" s="16">
        <f t="shared" ca="1" si="199"/>
        <v>0</v>
      </c>
      <c r="O720" s="17">
        <f t="shared" ca="1" si="197"/>
        <v>0</v>
      </c>
      <c r="P720" s="18">
        <f t="shared" ca="1" si="195"/>
        <v>0</v>
      </c>
      <c r="Q720" s="18">
        <f t="shared" ca="1" si="200"/>
        <v>0</v>
      </c>
      <c r="R720" s="18">
        <f t="shared" ca="1" si="196"/>
        <v>0</v>
      </c>
      <c r="S720" s="18">
        <f t="shared" ca="1" si="203"/>
        <v>0</v>
      </c>
      <c r="T720" s="18">
        <f t="shared" ca="1" si="198"/>
        <v>0</v>
      </c>
      <c r="U720" s="7"/>
    </row>
    <row r="721" spans="2:21" x14ac:dyDescent="0.3">
      <c r="B721" s="68"/>
      <c r="C721" s="68"/>
      <c r="D721" s="7"/>
      <c r="E721" s="68"/>
      <c r="F721" s="16"/>
      <c r="G721" s="16"/>
      <c r="H721" s="16"/>
      <c r="I721" s="16"/>
      <c r="J721" s="16"/>
      <c r="K721" s="16"/>
      <c r="L721" s="17">
        <f t="shared" ca="1" si="201"/>
        <v>0</v>
      </c>
      <c r="M721" s="17">
        <f t="shared" ca="1" si="202"/>
        <v>0</v>
      </c>
      <c r="N721" s="16">
        <f t="shared" ca="1" si="199"/>
        <v>0</v>
      </c>
      <c r="O721" s="17">
        <f t="shared" ca="1" si="197"/>
        <v>0</v>
      </c>
      <c r="P721" s="18">
        <f t="shared" ca="1" si="195"/>
        <v>0</v>
      </c>
      <c r="Q721" s="18">
        <f t="shared" ca="1" si="200"/>
        <v>0</v>
      </c>
      <c r="R721" s="18">
        <f t="shared" ca="1" si="196"/>
        <v>0</v>
      </c>
      <c r="S721" s="18">
        <f t="shared" ca="1" si="203"/>
        <v>0</v>
      </c>
      <c r="T721" s="18">
        <f t="shared" ca="1" si="198"/>
        <v>0</v>
      </c>
      <c r="U721" s="7"/>
    </row>
    <row r="722" spans="2:21" x14ac:dyDescent="0.3">
      <c r="B722" s="68"/>
      <c r="C722" s="68"/>
      <c r="D722" s="7"/>
      <c r="E722" s="68"/>
      <c r="F722" s="16"/>
      <c r="G722" s="16"/>
      <c r="H722" s="16"/>
      <c r="I722" s="16"/>
      <c r="J722" s="16"/>
      <c r="K722" s="16"/>
      <c r="L722" s="17">
        <f t="shared" ca="1" si="201"/>
        <v>0</v>
      </c>
      <c r="M722" s="17">
        <f t="shared" ca="1" si="202"/>
        <v>0</v>
      </c>
      <c r="N722" s="16">
        <f t="shared" ca="1" si="199"/>
        <v>0</v>
      </c>
      <c r="O722" s="17">
        <f t="shared" ca="1" si="197"/>
        <v>0</v>
      </c>
      <c r="P722" s="18">
        <f t="shared" ca="1" si="195"/>
        <v>0</v>
      </c>
      <c r="Q722" s="18">
        <f t="shared" ca="1" si="200"/>
        <v>0</v>
      </c>
      <c r="R722" s="18">
        <f t="shared" ca="1" si="196"/>
        <v>0</v>
      </c>
      <c r="S722" s="18">
        <f t="shared" ca="1" si="203"/>
        <v>0</v>
      </c>
      <c r="T722" s="18">
        <f t="shared" ca="1" si="198"/>
        <v>0</v>
      </c>
      <c r="U722" s="7"/>
    </row>
    <row r="723" spans="2:21" x14ac:dyDescent="0.3">
      <c r="B723" s="68"/>
      <c r="C723" s="68"/>
      <c r="D723" s="7"/>
      <c r="E723" s="68"/>
      <c r="F723" s="16"/>
      <c r="G723" s="16"/>
      <c r="H723" s="16"/>
      <c r="I723" s="16"/>
      <c r="J723" s="16"/>
      <c r="K723" s="16"/>
      <c r="L723" s="17">
        <f t="shared" ca="1" si="201"/>
        <v>0</v>
      </c>
      <c r="M723" s="17">
        <f t="shared" ca="1" si="202"/>
        <v>0</v>
      </c>
      <c r="N723" s="16">
        <f t="shared" ca="1" si="199"/>
        <v>0</v>
      </c>
      <c r="O723" s="17">
        <f t="shared" ca="1" si="197"/>
        <v>0</v>
      </c>
      <c r="P723" s="18">
        <f t="shared" ref="P723:P786" ca="1" si="204">O723/4</f>
        <v>0</v>
      </c>
      <c r="Q723" s="18">
        <f t="shared" ca="1" si="200"/>
        <v>0</v>
      </c>
      <c r="R723" s="18">
        <f t="shared" ca="1" si="196"/>
        <v>0</v>
      </c>
      <c r="S723" s="18">
        <f t="shared" ca="1" si="203"/>
        <v>0</v>
      </c>
      <c r="T723" s="18">
        <f t="shared" ca="1" si="198"/>
        <v>0</v>
      </c>
      <c r="U723" s="7"/>
    </row>
    <row r="724" spans="2:21" x14ac:dyDescent="0.3">
      <c r="B724" s="68"/>
      <c r="C724" s="68"/>
      <c r="D724" s="7"/>
      <c r="E724" s="68"/>
      <c r="F724" s="16"/>
      <c r="G724" s="16"/>
      <c r="H724" s="16"/>
      <c r="I724" s="16"/>
      <c r="J724" s="16"/>
      <c r="K724" s="16"/>
      <c r="L724" s="17">
        <f t="shared" ca="1" si="201"/>
        <v>0</v>
      </c>
      <c r="M724" s="17">
        <f t="shared" ca="1" si="202"/>
        <v>0</v>
      </c>
      <c r="N724" s="16">
        <f t="shared" ca="1" si="199"/>
        <v>0</v>
      </c>
      <c r="O724" s="17">
        <f t="shared" ca="1" si="197"/>
        <v>0</v>
      </c>
      <c r="P724" s="18">
        <f t="shared" ca="1" si="204"/>
        <v>0</v>
      </c>
      <c r="Q724" s="18">
        <f t="shared" ca="1" si="200"/>
        <v>0</v>
      </c>
      <c r="R724" s="18">
        <f t="shared" ca="1" si="196"/>
        <v>0</v>
      </c>
      <c r="S724" s="18">
        <f t="shared" ca="1" si="203"/>
        <v>0</v>
      </c>
      <c r="T724" s="18">
        <f t="shared" ca="1" si="198"/>
        <v>0</v>
      </c>
      <c r="U724" s="7"/>
    </row>
    <row r="725" spans="2:21" x14ac:dyDescent="0.3">
      <c r="B725" s="68"/>
      <c r="C725" s="68"/>
      <c r="D725" s="7"/>
      <c r="E725" s="68"/>
      <c r="F725" s="16"/>
      <c r="G725" s="16"/>
      <c r="H725" s="16"/>
      <c r="I725" s="16"/>
      <c r="J725" s="16"/>
      <c r="K725" s="16"/>
      <c r="L725" s="17">
        <f t="shared" ca="1" si="201"/>
        <v>0</v>
      </c>
      <c r="M725" s="17">
        <f t="shared" ca="1" si="202"/>
        <v>0</v>
      </c>
      <c r="N725" s="16">
        <f t="shared" ca="1" si="199"/>
        <v>0</v>
      </c>
      <c r="O725" s="17">
        <f t="shared" ca="1" si="197"/>
        <v>0</v>
      </c>
      <c r="P725" s="18">
        <f t="shared" ca="1" si="204"/>
        <v>0</v>
      </c>
      <c r="Q725" s="18">
        <f t="shared" ca="1" si="200"/>
        <v>0</v>
      </c>
      <c r="R725" s="18">
        <f t="shared" ca="1" si="196"/>
        <v>0</v>
      </c>
      <c r="S725" s="18">
        <f t="shared" ca="1" si="203"/>
        <v>0</v>
      </c>
      <c r="T725" s="18">
        <f t="shared" ca="1" si="198"/>
        <v>0</v>
      </c>
      <c r="U725" s="7"/>
    </row>
    <row r="726" spans="2:21" x14ac:dyDescent="0.3">
      <c r="B726" s="68"/>
      <c r="C726" s="68"/>
      <c r="D726" s="7"/>
      <c r="E726" s="68"/>
      <c r="F726" s="16"/>
      <c r="G726" s="16"/>
      <c r="H726" s="16"/>
      <c r="I726" s="16"/>
      <c r="J726" s="16"/>
      <c r="K726" s="16"/>
      <c r="L726" s="17">
        <f t="shared" ca="1" si="201"/>
        <v>0</v>
      </c>
      <c r="M726" s="17">
        <f t="shared" ca="1" si="202"/>
        <v>0</v>
      </c>
      <c r="N726" s="16">
        <f t="shared" ca="1" si="199"/>
        <v>0</v>
      </c>
      <c r="O726" s="17">
        <f t="shared" ca="1" si="197"/>
        <v>0</v>
      </c>
      <c r="P726" s="18">
        <f t="shared" ca="1" si="204"/>
        <v>0</v>
      </c>
      <c r="Q726" s="18">
        <f t="shared" ca="1" si="200"/>
        <v>0</v>
      </c>
      <c r="R726" s="18">
        <f t="shared" ref="R726:R789" ca="1" si="205">P726/32</f>
        <v>0</v>
      </c>
      <c r="S726" s="18">
        <f t="shared" ca="1" si="203"/>
        <v>0</v>
      </c>
      <c r="T726" s="18">
        <f t="shared" ca="1" si="198"/>
        <v>0</v>
      </c>
      <c r="U726" s="7"/>
    </row>
    <row r="727" spans="2:21" x14ac:dyDescent="0.3">
      <c r="B727" s="68"/>
      <c r="C727" s="68"/>
      <c r="D727" s="7"/>
      <c r="E727" s="68"/>
      <c r="F727" s="16"/>
      <c r="G727" s="16"/>
      <c r="H727" s="16"/>
      <c r="I727" s="16"/>
      <c r="J727" s="16"/>
      <c r="K727" s="16"/>
      <c r="L727" s="17">
        <f t="shared" ca="1" si="201"/>
        <v>0</v>
      </c>
      <c r="M727" s="17">
        <f t="shared" ca="1" si="202"/>
        <v>0</v>
      </c>
      <c r="N727" s="16">
        <f t="shared" ca="1" si="199"/>
        <v>0</v>
      </c>
      <c r="O727" s="17">
        <f t="shared" ca="1" si="197"/>
        <v>0</v>
      </c>
      <c r="P727" s="18">
        <f t="shared" ca="1" si="204"/>
        <v>0</v>
      </c>
      <c r="Q727" s="18">
        <f t="shared" ca="1" si="200"/>
        <v>0</v>
      </c>
      <c r="R727" s="18">
        <f t="shared" ca="1" si="205"/>
        <v>0</v>
      </c>
      <c r="S727" s="18">
        <f t="shared" ca="1" si="203"/>
        <v>0</v>
      </c>
      <c r="T727" s="18">
        <f t="shared" ca="1" si="198"/>
        <v>0</v>
      </c>
      <c r="U727" s="7"/>
    </row>
    <row r="728" spans="2:21" x14ac:dyDescent="0.3">
      <c r="B728" s="68"/>
      <c r="C728" s="68"/>
      <c r="D728" s="7"/>
      <c r="E728" s="68"/>
      <c r="F728" s="16"/>
      <c r="G728" s="16"/>
      <c r="H728" s="16"/>
      <c r="I728" s="16"/>
      <c r="J728" s="16"/>
      <c r="K728" s="16"/>
      <c r="L728" s="17">
        <f t="shared" ca="1" si="201"/>
        <v>0</v>
      </c>
      <c r="M728" s="17">
        <f t="shared" ca="1" si="202"/>
        <v>0</v>
      </c>
      <c r="N728" s="16">
        <f t="shared" ca="1" si="199"/>
        <v>0</v>
      </c>
      <c r="O728" s="17">
        <f t="shared" ca="1" si="197"/>
        <v>0</v>
      </c>
      <c r="P728" s="18">
        <f t="shared" ca="1" si="204"/>
        <v>0</v>
      </c>
      <c r="Q728" s="18">
        <f t="shared" ca="1" si="200"/>
        <v>0</v>
      </c>
      <c r="R728" s="18">
        <f t="shared" ca="1" si="205"/>
        <v>0</v>
      </c>
      <c r="S728" s="18">
        <f t="shared" ca="1" si="203"/>
        <v>0</v>
      </c>
      <c r="T728" s="18">
        <f t="shared" ca="1" si="198"/>
        <v>0</v>
      </c>
      <c r="U728" s="7"/>
    </row>
    <row r="729" spans="2:21" x14ac:dyDescent="0.3">
      <c r="B729" s="68"/>
      <c r="C729" s="68"/>
      <c r="D729" s="7"/>
      <c r="E729" s="68"/>
      <c r="F729" s="16"/>
      <c r="G729" s="16"/>
      <c r="H729" s="16"/>
      <c r="I729" s="16"/>
      <c r="J729" s="16"/>
      <c r="K729" s="16"/>
      <c r="L729" s="17">
        <f t="shared" ca="1" si="201"/>
        <v>0</v>
      </c>
      <c r="M729" s="17">
        <f t="shared" ca="1" si="202"/>
        <v>0</v>
      </c>
      <c r="N729" s="16">
        <f t="shared" ca="1" si="199"/>
        <v>0</v>
      </c>
      <c r="O729" s="17">
        <f t="shared" ca="1" si="197"/>
        <v>0</v>
      </c>
      <c r="P729" s="18">
        <f t="shared" ca="1" si="204"/>
        <v>0</v>
      </c>
      <c r="Q729" s="18">
        <f t="shared" ca="1" si="200"/>
        <v>0</v>
      </c>
      <c r="R729" s="18">
        <f t="shared" ca="1" si="205"/>
        <v>0</v>
      </c>
      <c r="S729" s="18">
        <f t="shared" ca="1" si="203"/>
        <v>0</v>
      </c>
      <c r="T729" s="18">
        <f t="shared" ca="1" si="198"/>
        <v>0</v>
      </c>
      <c r="U729" s="7"/>
    </row>
    <row r="730" spans="2:21" x14ac:dyDescent="0.3">
      <c r="B730" s="68"/>
      <c r="C730" s="68"/>
      <c r="D730" s="7"/>
      <c r="E730" s="68"/>
      <c r="F730" s="16"/>
      <c r="G730" s="16"/>
      <c r="H730" s="16"/>
      <c r="I730" s="16"/>
      <c r="J730" s="16"/>
      <c r="K730" s="16"/>
      <c r="L730" s="17">
        <f t="shared" ca="1" si="201"/>
        <v>0</v>
      </c>
      <c r="M730" s="17">
        <f t="shared" ca="1" si="202"/>
        <v>0</v>
      </c>
      <c r="N730" s="16">
        <f t="shared" ca="1" si="199"/>
        <v>0</v>
      </c>
      <c r="O730" s="17">
        <f t="shared" ca="1" si="197"/>
        <v>0</v>
      </c>
      <c r="P730" s="18">
        <f t="shared" ca="1" si="204"/>
        <v>0</v>
      </c>
      <c r="Q730" s="18">
        <f t="shared" ca="1" si="200"/>
        <v>0</v>
      </c>
      <c r="R730" s="18">
        <f t="shared" ca="1" si="205"/>
        <v>0</v>
      </c>
      <c r="S730" s="18">
        <f t="shared" ca="1" si="203"/>
        <v>0</v>
      </c>
      <c r="T730" s="18">
        <f t="shared" ca="1" si="198"/>
        <v>0</v>
      </c>
      <c r="U730" s="7"/>
    </row>
    <row r="731" spans="2:21" x14ac:dyDescent="0.3">
      <c r="B731" s="68"/>
      <c r="C731" s="68"/>
      <c r="D731" s="7"/>
      <c r="E731" s="68"/>
      <c r="F731" s="16"/>
      <c r="G731" s="16"/>
      <c r="H731" s="16"/>
      <c r="I731" s="16"/>
      <c r="J731" s="16"/>
      <c r="K731" s="16"/>
      <c r="L731" s="17">
        <f t="shared" ca="1" si="201"/>
        <v>0</v>
      </c>
      <c r="M731" s="17">
        <f t="shared" ca="1" si="202"/>
        <v>0</v>
      </c>
      <c r="N731" s="16">
        <f t="shared" ca="1" si="199"/>
        <v>0</v>
      </c>
      <c r="O731" s="17">
        <f t="shared" ca="1" si="197"/>
        <v>0</v>
      </c>
      <c r="P731" s="18">
        <f t="shared" ca="1" si="204"/>
        <v>0</v>
      </c>
      <c r="Q731" s="18">
        <f t="shared" ca="1" si="200"/>
        <v>0</v>
      </c>
      <c r="R731" s="18">
        <f t="shared" ca="1" si="205"/>
        <v>0</v>
      </c>
      <c r="S731" s="18">
        <f t="shared" ca="1" si="203"/>
        <v>0</v>
      </c>
      <c r="T731" s="18">
        <f t="shared" ca="1" si="198"/>
        <v>0</v>
      </c>
      <c r="U731" s="7"/>
    </row>
    <row r="732" spans="2:21" x14ac:dyDescent="0.3">
      <c r="B732" s="68"/>
      <c r="C732" s="68"/>
      <c r="D732" s="7"/>
      <c r="E732" s="68"/>
      <c r="F732" s="16"/>
      <c r="G732" s="16"/>
      <c r="H732" s="16"/>
      <c r="I732" s="16"/>
      <c r="J732" s="16"/>
      <c r="K732" s="16"/>
      <c r="L732" s="17">
        <f t="shared" ca="1" si="201"/>
        <v>0</v>
      </c>
      <c r="M732" s="17">
        <f t="shared" ca="1" si="202"/>
        <v>0</v>
      </c>
      <c r="N732" s="16">
        <f t="shared" ca="1" si="199"/>
        <v>0</v>
      </c>
      <c r="O732" s="17">
        <f t="shared" ref="O732:O795" ca="1" si="206">R732*128</f>
        <v>0</v>
      </c>
      <c r="P732" s="18">
        <f t="shared" ca="1" si="204"/>
        <v>0</v>
      </c>
      <c r="Q732" s="18">
        <f t="shared" ca="1" si="200"/>
        <v>0</v>
      </c>
      <c r="R732" s="18">
        <f t="shared" ca="1" si="205"/>
        <v>0</v>
      </c>
      <c r="S732" s="18">
        <f t="shared" ca="1" si="203"/>
        <v>0</v>
      </c>
      <c r="T732" s="18">
        <f t="shared" ca="1" si="198"/>
        <v>0</v>
      </c>
      <c r="U732" s="7"/>
    </row>
    <row r="733" spans="2:21" x14ac:dyDescent="0.3">
      <c r="B733" s="68"/>
      <c r="C733" s="68"/>
      <c r="D733" s="7"/>
      <c r="E733" s="68"/>
      <c r="F733" s="16"/>
      <c r="G733" s="16"/>
      <c r="H733" s="16"/>
      <c r="I733" s="16"/>
      <c r="J733" s="16"/>
      <c r="K733" s="16"/>
      <c r="L733" s="17">
        <f t="shared" ca="1" si="201"/>
        <v>0</v>
      </c>
      <c r="M733" s="17">
        <f t="shared" ca="1" si="202"/>
        <v>0</v>
      </c>
      <c r="N733" s="16">
        <f t="shared" ca="1" si="199"/>
        <v>0</v>
      </c>
      <c r="O733" s="17">
        <f t="shared" ca="1" si="206"/>
        <v>0</v>
      </c>
      <c r="P733" s="18">
        <f t="shared" ca="1" si="204"/>
        <v>0</v>
      </c>
      <c r="Q733" s="18">
        <f t="shared" ca="1" si="200"/>
        <v>0</v>
      </c>
      <c r="R733" s="18">
        <f t="shared" ca="1" si="205"/>
        <v>0</v>
      </c>
      <c r="S733" s="18">
        <f t="shared" ca="1" si="203"/>
        <v>0</v>
      </c>
      <c r="T733" s="18">
        <f t="shared" ca="1" si="198"/>
        <v>0</v>
      </c>
      <c r="U733" s="7"/>
    </row>
    <row r="734" spans="2:21" x14ac:dyDescent="0.3">
      <c r="B734" s="68"/>
      <c r="C734" s="68"/>
      <c r="D734" s="7"/>
      <c r="E734" s="68"/>
      <c r="F734" s="16"/>
      <c r="G734" s="16"/>
      <c r="H734" s="16"/>
      <c r="I734" s="16"/>
      <c r="J734" s="16"/>
      <c r="K734" s="16"/>
      <c r="L734" s="17">
        <f t="shared" ca="1" si="201"/>
        <v>0</v>
      </c>
      <c r="M734" s="17">
        <f t="shared" ca="1" si="202"/>
        <v>0</v>
      </c>
      <c r="N734" s="16">
        <f t="shared" ca="1" si="199"/>
        <v>0</v>
      </c>
      <c r="O734" s="17">
        <f t="shared" ca="1" si="206"/>
        <v>0</v>
      </c>
      <c r="P734" s="18">
        <f t="shared" ca="1" si="204"/>
        <v>0</v>
      </c>
      <c r="Q734" s="18">
        <f t="shared" ca="1" si="200"/>
        <v>0</v>
      </c>
      <c r="R734" s="18">
        <f t="shared" ca="1" si="205"/>
        <v>0</v>
      </c>
      <c r="S734" s="18">
        <f t="shared" ca="1" si="203"/>
        <v>0</v>
      </c>
      <c r="T734" s="18">
        <f t="shared" ca="1" si="198"/>
        <v>0</v>
      </c>
      <c r="U734" s="7"/>
    </row>
    <row r="735" spans="2:21" x14ac:dyDescent="0.3">
      <c r="B735" s="68"/>
      <c r="C735" s="68"/>
      <c r="D735" s="7"/>
      <c r="E735" s="68"/>
      <c r="F735" s="16"/>
      <c r="G735" s="16"/>
      <c r="H735" s="16"/>
      <c r="I735" s="16"/>
      <c r="J735" s="16"/>
      <c r="K735" s="16"/>
      <c r="L735" s="17">
        <f t="shared" ca="1" si="201"/>
        <v>0</v>
      </c>
      <c r="M735" s="17">
        <f t="shared" ca="1" si="202"/>
        <v>0</v>
      </c>
      <c r="N735" s="16">
        <f t="shared" ca="1" si="199"/>
        <v>0</v>
      </c>
      <c r="O735" s="17">
        <f t="shared" ca="1" si="206"/>
        <v>0</v>
      </c>
      <c r="P735" s="18">
        <f t="shared" ca="1" si="204"/>
        <v>0</v>
      </c>
      <c r="Q735" s="18">
        <f t="shared" ca="1" si="200"/>
        <v>0</v>
      </c>
      <c r="R735" s="18">
        <f t="shared" ca="1" si="205"/>
        <v>0</v>
      </c>
      <c r="S735" s="18">
        <f t="shared" ca="1" si="203"/>
        <v>0</v>
      </c>
      <c r="T735" s="18">
        <f t="shared" ca="1" si="198"/>
        <v>0</v>
      </c>
      <c r="U735" s="7"/>
    </row>
    <row r="736" spans="2:21" x14ac:dyDescent="0.3">
      <c r="B736" s="68"/>
      <c r="C736" s="68"/>
      <c r="D736" s="7"/>
      <c r="E736" s="68"/>
      <c r="F736" s="16"/>
      <c r="G736" s="16"/>
      <c r="H736" s="16"/>
      <c r="I736" s="16"/>
      <c r="J736" s="16"/>
      <c r="K736" s="16"/>
      <c r="L736" s="17">
        <f t="shared" ca="1" si="201"/>
        <v>0</v>
      </c>
      <c r="M736" s="17">
        <f t="shared" ca="1" si="202"/>
        <v>0</v>
      </c>
      <c r="N736" s="16">
        <f t="shared" ca="1" si="199"/>
        <v>0</v>
      </c>
      <c r="O736" s="17">
        <f t="shared" ca="1" si="206"/>
        <v>0</v>
      </c>
      <c r="P736" s="18">
        <f t="shared" ca="1" si="204"/>
        <v>0</v>
      </c>
      <c r="Q736" s="18">
        <f t="shared" ca="1" si="200"/>
        <v>0</v>
      </c>
      <c r="R736" s="18">
        <f t="shared" ca="1" si="205"/>
        <v>0</v>
      </c>
      <c r="S736" s="18">
        <f t="shared" ca="1" si="203"/>
        <v>0</v>
      </c>
      <c r="T736" s="18">
        <f t="shared" ca="1" si="198"/>
        <v>0</v>
      </c>
      <c r="U736" s="7"/>
    </row>
    <row r="737" spans="2:21" x14ac:dyDescent="0.3">
      <c r="B737" s="68"/>
      <c r="C737" s="68"/>
      <c r="D737" s="7"/>
      <c r="E737" s="68"/>
      <c r="F737" s="16"/>
      <c r="G737" s="16"/>
      <c r="H737" s="16"/>
      <c r="I737" s="16"/>
      <c r="J737" s="16"/>
      <c r="K737" s="16"/>
      <c r="L737" s="17">
        <f t="shared" ca="1" si="201"/>
        <v>0</v>
      </c>
      <c r="M737" s="17">
        <f t="shared" ca="1" si="202"/>
        <v>0</v>
      </c>
      <c r="N737" s="16">
        <f t="shared" ca="1" si="199"/>
        <v>0</v>
      </c>
      <c r="O737" s="17">
        <f t="shared" ca="1" si="206"/>
        <v>0</v>
      </c>
      <c r="P737" s="18">
        <f t="shared" ca="1" si="204"/>
        <v>0</v>
      </c>
      <c r="Q737" s="18">
        <f t="shared" ca="1" si="200"/>
        <v>0</v>
      </c>
      <c r="R737" s="18">
        <f t="shared" ca="1" si="205"/>
        <v>0</v>
      </c>
      <c r="S737" s="18">
        <f t="shared" ca="1" si="203"/>
        <v>0</v>
      </c>
      <c r="T737" s="18">
        <f t="shared" ca="1" si="198"/>
        <v>0</v>
      </c>
      <c r="U737" s="7"/>
    </row>
    <row r="738" spans="2:21" x14ac:dyDescent="0.3">
      <c r="B738" s="68"/>
      <c r="C738" s="68"/>
      <c r="D738" s="7"/>
      <c r="E738" s="68"/>
      <c r="F738" s="16"/>
      <c r="G738" s="16"/>
      <c r="H738" s="16"/>
      <c r="I738" s="16"/>
      <c r="J738" s="16"/>
      <c r="K738" s="16"/>
      <c r="L738" s="17">
        <f t="shared" ca="1" si="201"/>
        <v>0</v>
      </c>
      <c r="M738" s="17">
        <f t="shared" ca="1" si="202"/>
        <v>0</v>
      </c>
      <c r="N738" s="16">
        <f t="shared" ca="1" si="199"/>
        <v>0</v>
      </c>
      <c r="O738" s="17">
        <f t="shared" ca="1" si="206"/>
        <v>0</v>
      </c>
      <c r="P738" s="18">
        <f t="shared" ca="1" si="204"/>
        <v>0</v>
      </c>
      <c r="Q738" s="18">
        <f t="shared" ca="1" si="200"/>
        <v>0</v>
      </c>
      <c r="R738" s="18">
        <f t="shared" ca="1" si="205"/>
        <v>0</v>
      </c>
      <c r="S738" s="18">
        <f t="shared" ca="1" si="203"/>
        <v>0</v>
      </c>
      <c r="T738" s="18">
        <f t="shared" ca="1" si="198"/>
        <v>0</v>
      </c>
      <c r="U738" s="7"/>
    </row>
    <row r="739" spans="2:21" x14ac:dyDescent="0.3">
      <c r="B739" s="68"/>
      <c r="C739" s="68"/>
      <c r="D739" s="7"/>
      <c r="E739" s="68"/>
      <c r="F739" s="16"/>
      <c r="G739" s="16"/>
      <c r="H739" s="16"/>
      <c r="I739" s="16"/>
      <c r="J739" s="16"/>
      <c r="K739" s="16"/>
      <c r="L739" s="17">
        <f t="shared" ca="1" si="201"/>
        <v>0</v>
      </c>
      <c r="M739" s="17">
        <f t="shared" ca="1" si="202"/>
        <v>0</v>
      </c>
      <c r="N739" s="16">
        <f t="shared" ca="1" si="199"/>
        <v>0</v>
      </c>
      <c r="O739" s="17">
        <f t="shared" ca="1" si="206"/>
        <v>0</v>
      </c>
      <c r="P739" s="18">
        <f t="shared" ca="1" si="204"/>
        <v>0</v>
      </c>
      <c r="Q739" s="18">
        <f t="shared" ca="1" si="200"/>
        <v>0</v>
      </c>
      <c r="R739" s="18">
        <f t="shared" ca="1" si="205"/>
        <v>0</v>
      </c>
      <c r="S739" s="18">
        <f t="shared" ca="1" si="203"/>
        <v>0</v>
      </c>
      <c r="T739" s="18">
        <f t="shared" ca="1" si="198"/>
        <v>0</v>
      </c>
      <c r="U739" s="7"/>
    </row>
    <row r="740" spans="2:21" x14ac:dyDescent="0.3">
      <c r="B740" s="68"/>
      <c r="C740" s="68"/>
      <c r="D740" s="7"/>
      <c r="E740" s="68"/>
      <c r="F740" s="16"/>
      <c r="G740" s="16"/>
      <c r="H740" s="16"/>
      <c r="I740" s="16"/>
      <c r="J740" s="16"/>
      <c r="K740" s="16"/>
      <c r="L740" s="17">
        <f t="shared" ca="1" si="201"/>
        <v>0</v>
      </c>
      <c r="M740" s="17">
        <f t="shared" ca="1" si="202"/>
        <v>0</v>
      </c>
      <c r="N740" s="16">
        <f t="shared" ca="1" si="199"/>
        <v>0</v>
      </c>
      <c r="O740" s="17">
        <f t="shared" ca="1" si="206"/>
        <v>0</v>
      </c>
      <c r="P740" s="18">
        <f t="shared" ca="1" si="204"/>
        <v>0</v>
      </c>
      <c r="Q740" s="18">
        <f t="shared" ca="1" si="200"/>
        <v>0</v>
      </c>
      <c r="R740" s="18">
        <f t="shared" ca="1" si="205"/>
        <v>0</v>
      </c>
      <c r="S740" s="18">
        <f t="shared" ca="1" si="203"/>
        <v>0</v>
      </c>
      <c r="T740" s="18">
        <f t="shared" ca="1" si="198"/>
        <v>0</v>
      </c>
      <c r="U740" s="7"/>
    </row>
    <row r="741" spans="2:21" x14ac:dyDescent="0.3">
      <c r="B741" s="68"/>
      <c r="C741" s="68"/>
      <c r="D741" s="7"/>
      <c r="E741" s="68"/>
      <c r="F741" s="16"/>
      <c r="G741" s="16"/>
      <c r="H741" s="16"/>
      <c r="I741" s="16"/>
      <c r="J741" s="16"/>
      <c r="K741" s="16"/>
      <c r="L741" s="17">
        <f t="shared" ca="1" si="201"/>
        <v>0</v>
      </c>
      <c r="M741" s="17">
        <f t="shared" ca="1" si="202"/>
        <v>0</v>
      </c>
      <c r="N741" s="16">
        <f t="shared" ca="1" si="199"/>
        <v>0</v>
      </c>
      <c r="O741" s="17">
        <f t="shared" ca="1" si="206"/>
        <v>0</v>
      </c>
      <c r="P741" s="18">
        <f t="shared" ca="1" si="204"/>
        <v>0</v>
      </c>
      <c r="Q741" s="18">
        <f t="shared" ca="1" si="200"/>
        <v>0</v>
      </c>
      <c r="R741" s="18">
        <f t="shared" ca="1" si="205"/>
        <v>0</v>
      </c>
      <c r="S741" s="18">
        <f t="shared" ca="1" si="203"/>
        <v>0</v>
      </c>
      <c r="T741" s="18">
        <f t="shared" ca="1" si="198"/>
        <v>0</v>
      </c>
      <c r="U741" s="7"/>
    </row>
    <row r="742" spans="2:21" x14ac:dyDescent="0.3">
      <c r="B742" s="68"/>
      <c r="C742" s="68"/>
      <c r="D742" s="7"/>
      <c r="E742" s="68"/>
      <c r="F742" s="16"/>
      <c r="G742" s="16"/>
      <c r="H742" s="16"/>
      <c r="I742" s="16"/>
      <c r="J742" s="16"/>
      <c r="K742" s="16"/>
      <c r="L742" s="17">
        <f t="shared" ca="1" si="201"/>
        <v>0</v>
      </c>
      <c r="M742" s="17">
        <f t="shared" ca="1" si="202"/>
        <v>0</v>
      </c>
      <c r="N742" s="16">
        <f t="shared" ca="1" si="199"/>
        <v>0</v>
      </c>
      <c r="O742" s="17">
        <f t="shared" ca="1" si="206"/>
        <v>0</v>
      </c>
      <c r="P742" s="18">
        <f t="shared" ca="1" si="204"/>
        <v>0</v>
      </c>
      <c r="Q742" s="18">
        <f t="shared" ca="1" si="200"/>
        <v>0</v>
      </c>
      <c r="R742" s="18">
        <f t="shared" ca="1" si="205"/>
        <v>0</v>
      </c>
      <c r="S742" s="18">
        <f t="shared" ca="1" si="203"/>
        <v>0</v>
      </c>
      <c r="T742" s="18">
        <f t="shared" ca="1" si="198"/>
        <v>0</v>
      </c>
      <c r="U742" s="7"/>
    </row>
    <row r="743" spans="2:21" x14ac:dyDescent="0.3">
      <c r="B743" s="68"/>
      <c r="C743" s="68"/>
      <c r="D743" s="7"/>
      <c r="E743" s="68"/>
      <c r="F743" s="16"/>
      <c r="G743" s="16"/>
      <c r="H743" s="16"/>
      <c r="I743" s="16"/>
      <c r="J743" s="16"/>
      <c r="K743" s="16"/>
      <c r="L743" s="17">
        <f t="shared" ca="1" si="201"/>
        <v>0</v>
      </c>
      <c r="M743" s="17">
        <f t="shared" ca="1" si="202"/>
        <v>0</v>
      </c>
      <c r="N743" s="16">
        <f t="shared" ca="1" si="199"/>
        <v>0</v>
      </c>
      <c r="O743" s="17">
        <f t="shared" ca="1" si="206"/>
        <v>0</v>
      </c>
      <c r="P743" s="18">
        <f t="shared" ca="1" si="204"/>
        <v>0</v>
      </c>
      <c r="Q743" s="18">
        <f t="shared" ca="1" si="200"/>
        <v>0</v>
      </c>
      <c r="R743" s="18">
        <f t="shared" ca="1" si="205"/>
        <v>0</v>
      </c>
      <c r="S743" s="18">
        <f t="shared" ca="1" si="203"/>
        <v>0</v>
      </c>
      <c r="T743" s="18">
        <f t="shared" ca="1" si="198"/>
        <v>0</v>
      </c>
      <c r="U743" s="7"/>
    </row>
    <row r="744" spans="2:21" x14ac:dyDescent="0.3">
      <c r="B744" s="68"/>
      <c r="C744" s="68"/>
      <c r="D744" s="7"/>
      <c r="E744" s="68"/>
      <c r="F744" s="16"/>
      <c r="G744" s="16"/>
      <c r="H744" s="16"/>
      <c r="I744" s="16"/>
      <c r="J744" s="16"/>
      <c r="K744" s="16"/>
      <c r="L744" s="17">
        <f t="shared" ca="1" si="201"/>
        <v>0</v>
      </c>
      <c r="M744" s="17">
        <f t="shared" ca="1" si="202"/>
        <v>0</v>
      </c>
      <c r="N744" s="16">
        <f t="shared" ca="1" si="199"/>
        <v>0</v>
      </c>
      <c r="O744" s="17">
        <f t="shared" ca="1" si="206"/>
        <v>0</v>
      </c>
      <c r="P744" s="18">
        <f t="shared" ca="1" si="204"/>
        <v>0</v>
      </c>
      <c r="Q744" s="18">
        <f t="shared" ca="1" si="200"/>
        <v>0</v>
      </c>
      <c r="R744" s="18">
        <f t="shared" ca="1" si="205"/>
        <v>0</v>
      </c>
      <c r="S744" s="18">
        <f t="shared" ca="1" si="203"/>
        <v>0</v>
      </c>
      <c r="T744" s="18">
        <f t="shared" ca="1" si="198"/>
        <v>0</v>
      </c>
      <c r="U744" s="7"/>
    </row>
    <row r="745" spans="2:21" x14ac:dyDescent="0.3">
      <c r="B745" s="68"/>
      <c r="C745" s="68"/>
      <c r="D745" s="7"/>
      <c r="E745" s="68"/>
      <c r="F745" s="16"/>
      <c r="G745" s="16"/>
      <c r="H745" s="16"/>
      <c r="I745" s="16"/>
      <c r="J745" s="16"/>
      <c r="K745" s="16"/>
      <c r="L745" s="17">
        <f t="shared" ca="1" si="201"/>
        <v>0</v>
      </c>
      <c r="M745" s="17">
        <f t="shared" ca="1" si="202"/>
        <v>0</v>
      </c>
      <c r="N745" s="16">
        <f t="shared" ca="1" si="199"/>
        <v>0</v>
      </c>
      <c r="O745" s="17">
        <f t="shared" ca="1" si="206"/>
        <v>0</v>
      </c>
      <c r="P745" s="18">
        <f t="shared" ca="1" si="204"/>
        <v>0</v>
      </c>
      <c r="Q745" s="18">
        <f t="shared" ca="1" si="200"/>
        <v>0</v>
      </c>
      <c r="R745" s="18">
        <f t="shared" ca="1" si="205"/>
        <v>0</v>
      </c>
      <c r="S745" s="18">
        <f t="shared" ca="1" si="203"/>
        <v>0</v>
      </c>
      <c r="T745" s="18">
        <f t="shared" ca="1" si="198"/>
        <v>0</v>
      </c>
      <c r="U745" s="7"/>
    </row>
    <row r="746" spans="2:21" x14ac:dyDescent="0.3">
      <c r="B746" s="68"/>
      <c r="C746" s="68"/>
      <c r="D746" s="7"/>
      <c r="E746" s="68"/>
      <c r="F746" s="16"/>
      <c r="G746" s="16"/>
      <c r="H746" s="16"/>
      <c r="I746" s="16"/>
      <c r="J746" s="16"/>
      <c r="K746" s="16"/>
      <c r="L746" s="17">
        <f t="shared" ca="1" si="201"/>
        <v>0</v>
      </c>
      <c r="M746" s="17">
        <f t="shared" ca="1" si="202"/>
        <v>0</v>
      </c>
      <c r="N746" s="16">
        <f t="shared" ca="1" si="199"/>
        <v>0</v>
      </c>
      <c r="O746" s="17">
        <f t="shared" ca="1" si="206"/>
        <v>0</v>
      </c>
      <c r="P746" s="18">
        <f t="shared" ca="1" si="204"/>
        <v>0</v>
      </c>
      <c r="Q746" s="18">
        <f t="shared" ca="1" si="200"/>
        <v>0</v>
      </c>
      <c r="R746" s="18">
        <f t="shared" ca="1" si="205"/>
        <v>0</v>
      </c>
      <c r="S746" s="18">
        <f t="shared" ca="1" si="203"/>
        <v>0</v>
      </c>
      <c r="T746" s="18">
        <f t="shared" ca="1" si="198"/>
        <v>0</v>
      </c>
      <c r="U746" s="7"/>
    </row>
    <row r="747" spans="2:21" x14ac:dyDescent="0.3">
      <c r="B747" s="68"/>
      <c r="C747" s="68"/>
      <c r="D747" s="7"/>
      <c r="E747" s="68"/>
      <c r="F747" s="16"/>
      <c r="G747" s="16"/>
      <c r="H747" s="16"/>
      <c r="I747" s="16"/>
      <c r="J747" s="16"/>
      <c r="K747" s="16"/>
      <c r="L747" s="17">
        <f t="shared" ca="1" si="201"/>
        <v>0</v>
      </c>
      <c r="M747" s="17">
        <f t="shared" ca="1" si="202"/>
        <v>0</v>
      </c>
      <c r="N747" s="16">
        <f t="shared" ca="1" si="199"/>
        <v>0</v>
      </c>
      <c r="O747" s="17">
        <f t="shared" ca="1" si="206"/>
        <v>0</v>
      </c>
      <c r="P747" s="18">
        <f t="shared" ca="1" si="204"/>
        <v>0</v>
      </c>
      <c r="Q747" s="18">
        <f t="shared" ca="1" si="200"/>
        <v>0</v>
      </c>
      <c r="R747" s="18">
        <f t="shared" ca="1" si="205"/>
        <v>0</v>
      </c>
      <c r="S747" s="18">
        <f t="shared" ca="1" si="203"/>
        <v>0</v>
      </c>
      <c r="T747" s="18">
        <f t="shared" ca="1" si="198"/>
        <v>0</v>
      </c>
      <c r="U747" s="7"/>
    </row>
    <row r="748" spans="2:21" x14ac:dyDescent="0.3">
      <c r="B748" s="68"/>
      <c r="C748" s="68"/>
      <c r="D748" s="7"/>
      <c r="E748" s="68"/>
      <c r="F748" s="16"/>
      <c r="G748" s="16"/>
      <c r="H748" s="16"/>
      <c r="I748" s="16"/>
      <c r="J748" s="16"/>
      <c r="K748" s="16"/>
      <c r="L748" s="17">
        <f t="shared" ca="1" si="201"/>
        <v>0</v>
      </c>
      <c r="M748" s="17">
        <f t="shared" ca="1" si="202"/>
        <v>0</v>
      </c>
      <c r="N748" s="16">
        <f t="shared" ca="1" si="199"/>
        <v>0</v>
      </c>
      <c r="O748" s="17">
        <f t="shared" ca="1" si="206"/>
        <v>0</v>
      </c>
      <c r="P748" s="18">
        <f t="shared" ca="1" si="204"/>
        <v>0</v>
      </c>
      <c r="Q748" s="18">
        <f t="shared" ca="1" si="200"/>
        <v>0</v>
      </c>
      <c r="R748" s="18">
        <f t="shared" ca="1" si="205"/>
        <v>0</v>
      </c>
      <c r="S748" s="18">
        <f t="shared" ca="1" si="203"/>
        <v>0</v>
      </c>
      <c r="T748" s="18">
        <f t="shared" ref="T748:T811" ca="1" si="207">S748/3</f>
        <v>0</v>
      </c>
      <c r="U748" s="7"/>
    </row>
    <row r="749" spans="2:21" x14ac:dyDescent="0.3">
      <c r="B749" s="68"/>
      <c r="C749" s="68"/>
      <c r="D749" s="7"/>
      <c r="E749" s="68"/>
      <c r="F749" s="16"/>
      <c r="G749" s="16"/>
      <c r="H749" s="16"/>
      <c r="I749" s="16"/>
      <c r="J749" s="16"/>
      <c r="K749" s="16"/>
      <c r="L749" s="17">
        <f t="shared" ca="1" si="201"/>
        <v>0</v>
      </c>
      <c r="M749" s="17">
        <f t="shared" ca="1" si="202"/>
        <v>0</v>
      </c>
      <c r="N749" s="16">
        <f t="shared" ca="1" si="199"/>
        <v>0</v>
      </c>
      <c r="O749" s="17">
        <f t="shared" ca="1" si="206"/>
        <v>0</v>
      </c>
      <c r="P749" s="18">
        <f t="shared" ca="1" si="204"/>
        <v>0</v>
      </c>
      <c r="Q749" s="18">
        <f t="shared" ca="1" si="200"/>
        <v>0</v>
      </c>
      <c r="R749" s="18">
        <f t="shared" ca="1" si="205"/>
        <v>0</v>
      </c>
      <c r="S749" s="18">
        <f t="shared" ca="1" si="203"/>
        <v>0</v>
      </c>
      <c r="T749" s="18">
        <f t="shared" ca="1" si="207"/>
        <v>0</v>
      </c>
      <c r="U749" s="7"/>
    </row>
    <row r="750" spans="2:21" x14ac:dyDescent="0.3">
      <c r="B750" s="68"/>
      <c r="C750" s="68"/>
      <c r="D750" s="7"/>
      <c r="E750" s="68"/>
      <c r="F750" s="16"/>
      <c r="G750" s="16"/>
      <c r="H750" s="16"/>
      <c r="I750" s="16"/>
      <c r="J750" s="16"/>
      <c r="K750" s="16"/>
      <c r="L750" s="17">
        <f t="shared" ca="1" si="201"/>
        <v>0</v>
      </c>
      <c r="M750" s="17">
        <f t="shared" ca="1" si="202"/>
        <v>0</v>
      </c>
      <c r="N750" s="16">
        <f t="shared" ca="1" si="199"/>
        <v>0</v>
      </c>
      <c r="O750" s="17">
        <f t="shared" ca="1" si="206"/>
        <v>0</v>
      </c>
      <c r="P750" s="18">
        <f t="shared" ca="1" si="204"/>
        <v>0</v>
      </c>
      <c r="Q750" s="18">
        <f t="shared" ca="1" si="200"/>
        <v>0</v>
      </c>
      <c r="R750" s="18">
        <f t="shared" ca="1" si="205"/>
        <v>0</v>
      </c>
      <c r="S750" s="18">
        <f t="shared" ca="1" si="203"/>
        <v>0</v>
      </c>
      <c r="T750" s="18">
        <f t="shared" ca="1" si="207"/>
        <v>0</v>
      </c>
      <c r="U750" s="7"/>
    </row>
    <row r="751" spans="2:21" x14ac:dyDescent="0.3">
      <c r="B751" s="68"/>
      <c r="C751" s="68"/>
      <c r="D751" s="7"/>
      <c r="E751" s="68"/>
      <c r="F751" s="16"/>
      <c r="G751" s="16"/>
      <c r="H751" s="16"/>
      <c r="I751" s="16"/>
      <c r="J751" s="16"/>
      <c r="K751" s="16"/>
      <c r="L751" s="17">
        <f t="shared" ca="1" si="201"/>
        <v>0</v>
      </c>
      <c r="M751" s="17">
        <f t="shared" ca="1" si="202"/>
        <v>0</v>
      </c>
      <c r="N751" s="16">
        <f t="shared" ca="1" si="199"/>
        <v>0</v>
      </c>
      <c r="O751" s="17">
        <f t="shared" ca="1" si="206"/>
        <v>0</v>
      </c>
      <c r="P751" s="18">
        <f t="shared" ca="1" si="204"/>
        <v>0</v>
      </c>
      <c r="Q751" s="18">
        <f t="shared" ca="1" si="200"/>
        <v>0</v>
      </c>
      <c r="R751" s="18">
        <f t="shared" ca="1" si="205"/>
        <v>0</v>
      </c>
      <c r="S751" s="18">
        <f t="shared" ca="1" si="203"/>
        <v>0</v>
      </c>
      <c r="T751" s="18">
        <f t="shared" ca="1" si="207"/>
        <v>0</v>
      </c>
      <c r="U751" s="7"/>
    </row>
    <row r="752" spans="2:21" x14ac:dyDescent="0.3">
      <c r="B752" s="68"/>
      <c r="C752" s="68"/>
      <c r="D752" s="7"/>
      <c r="E752" s="68"/>
      <c r="F752" s="16"/>
      <c r="G752" s="16"/>
      <c r="H752" s="16"/>
      <c r="I752" s="16"/>
      <c r="J752" s="16"/>
      <c r="K752" s="16"/>
      <c r="L752" s="17">
        <f t="shared" ca="1" si="201"/>
        <v>0</v>
      </c>
      <c r="M752" s="17">
        <f t="shared" ca="1" si="202"/>
        <v>0</v>
      </c>
      <c r="N752" s="16">
        <f t="shared" ca="1" si="199"/>
        <v>0</v>
      </c>
      <c r="O752" s="17">
        <f t="shared" ca="1" si="206"/>
        <v>0</v>
      </c>
      <c r="P752" s="18">
        <f t="shared" ca="1" si="204"/>
        <v>0</v>
      </c>
      <c r="Q752" s="18">
        <f t="shared" ca="1" si="200"/>
        <v>0</v>
      </c>
      <c r="R752" s="18">
        <f t="shared" ca="1" si="205"/>
        <v>0</v>
      </c>
      <c r="S752" s="18">
        <f t="shared" ca="1" si="203"/>
        <v>0</v>
      </c>
      <c r="T752" s="18">
        <f t="shared" ca="1" si="207"/>
        <v>0</v>
      </c>
      <c r="U752" s="7"/>
    </row>
    <row r="753" spans="2:21" x14ac:dyDescent="0.3">
      <c r="B753" s="68"/>
      <c r="C753" s="68"/>
      <c r="D753" s="7"/>
      <c r="E753" s="68"/>
      <c r="F753" s="16"/>
      <c r="G753" s="16"/>
      <c r="H753" s="16"/>
      <c r="I753" s="16"/>
      <c r="J753" s="16"/>
      <c r="K753" s="16"/>
      <c r="L753" s="17">
        <f t="shared" ca="1" si="201"/>
        <v>0</v>
      </c>
      <c r="M753" s="17">
        <f t="shared" ca="1" si="202"/>
        <v>0</v>
      </c>
      <c r="N753" s="16">
        <f t="shared" ca="1" si="199"/>
        <v>0</v>
      </c>
      <c r="O753" s="17">
        <f t="shared" ca="1" si="206"/>
        <v>0</v>
      </c>
      <c r="P753" s="18">
        <f t="shared" ca="1" si="204"/>
        <v>0</v>
      </c>
      <c r="Q753" s="18">
        <f t="shared" ca="1" si="200"/>
        <v>0</v>
      </c>
      <c r="R753" s="18">
        <f t="shared" ca="1" si="205"/>
        <v>0</v>
      </c>
      <c r="S753" s="18">
        <f t="shared" ca="1" si="203"/>
        <v>0</v>
      </c>
      <c r="T753" s="18">
        <f t="shared" ca="1" si="207"/>
        <v>0</v>
      </c>
      <c r="U753" s="7"/>
    </row>
    <row r="754" spans="2:21" x14ac:dyDescent="0.3">
      <c r="B754" s="68"/>
      <c r="C754" s="68"/>
      <c r="D754" s="7"/>
      <c r="E754" s="68"/>
      <c r="F754" s="16"/>
      <c r="G754" s="16"/>
      <c r="H754" s="16"/>
      <c r="I754" s="16"/>
      <c r="J754" s="16"/>
      <c r="K754" s="16"/>
      <c r="L754" s="17">
        <f t="shared" ca="1" si="201"/>
        <v>0</v>
      </c>
      <c r="M754" s="17">
        <f t="shared" ca="1" si="202"/>
        <v>0</v>
      </c>
      <c r="N754" s="16">
        <f t="shared" ca="1" si="199"/>
        <v>0</v>
      </c>
      <c r="O754" s="17">
        <f t="shared" ca="1" si="206"/>
        <v>0</v>
      </c>
      <c r="P754" s="18">
        <f t="shared" ca="1" si="204"/>
        <v>0</v>
      </c>
      <c r="Q754" s="18">
        <f t="shared" ca="1" si="200"/>
        <v>0</v>
      </c>
      <c r="R754" s="18">
        <f t="shared" ca="1" si="205"/>
        <v>0</v>
      </c>
      <c r="S754" s="18">
        <f t="shared" ca="1" si="203"/>
        <v>0</v>
      </c>
      <c r="T754" s="18">
        <f t="shared" ca="1" si="207"/>
        <v>0</v>
      </c>
      <c r="U754" s="7"/>
    </row>
    <row r="755" spans="2:21" x14ac:dyDescent="0.3">
      <c r="B755" s="68"/>
      <c r="C755" s="68"/>
      <c r="D755" s="7"/>
      <c r="E755" s="68"/>
      <c r="F755" s="16"/>
      <c r="G755" s="16"/>
      <c r="H755" s="16"/>
      <c r="I755" s="16"/>
      <c r="J755" s="16"/>
      <c r="K755" s="16"/>
      <c r="L755" s="17">
        <f t="shared" ca="1" si="201"/>
        <v>0</v>
      </c>
      <c r="M755" s="17">
        <f t="shared" ca="1" si="202"/>
        <v>0</v>
      </c>
      <c r="N755" s="16">
        <f t="shared" ca="1" si="199"/>
        <v>0</v>
      </c>
      <c r="O755" s="17">
        <f t="shared" ca="1" si="206"/>
        <v>0</v>
      </c>
      <c r="P755" s="18">
        <f t="shared" ca="1" si="204"/>
        <v>0</v>
      </c>
      <c r="Q755" s="18">
        <f t="shared" ca="1" si="200"/>
        <v>0</v>
      </c>
      <c r="R755" s="18">
        <f t="shared" ca="1" si="205"/>
        <v>0</v>
      </c>
      <c r="S755" s="18">
        <f t="shared" ca="1" si="203"/>
        <v>0</v>
      </c>
      <c r="T755" s="18">
        <f t="shared" ca="1" si="207"/>
        <v>0</v>
      </c>
      <c r="U755" s="7"/>
    </row>
    <row r="756" spans="2:21" x14ac:dyDescent="0.3">
      <c r="B756" s="68"/>
      <c r="C756" s="68"/>
      <c r="D756" s="7"/>
      <c r="E756" s="68"/>
      <c r="F756" s="16"/>
      <c r="G756" s="16"/>
      <c r="H756" s="16"/>
      <c r="I756" s="16"/>
      <c r="J756" s="16"/>
      <c r="K756" s="16"/>
      <c r="L756" s="17">
        <f t="shared" ca="1" si="201"/>
        <v>0</v>
      </c>
      <c r="M756" s="17">
        <f t="shared" ca="1" si="202"/>
        <v>0</v>
      </c>
      <c r="N756" s="16">
        <f t="shared" ca="1" si="199"/>
        <v>0</v>
      </c>
      <c r="O756" s="17">
        <f t="shared" ca="1" si="206"/>
        <v>0</v>
      </c>
      <c r="P756" s="18">
        <f t="shared" ca="1" si="204"/>
        <v>0</v>
      </c>
      <c r="Q756" s="18">
        <f t="shared" ca="1" si="200"/>
        <v>0</v>
      </c>
      <c r="R756" s="18">
        <f t="shared" ca="1" si="205"/>
        <v>0</v>
      </c>
      <c r="S756" s="18">
        <f t="shared" ca="1" si="203"/>
        <v>0</v>
      </c>
      <c r="T756" s="18">
        <f t="shared" ca="1" si="207"/>
        <v>0</v>
      </c>
      <c r="U756" s="7"/>
    </row>
    <row r="757" spans="2:21" x14ac:dyDescent="0.3">
      <c r="B757" s="68"/>
      <c r="C757" s="68"/>
      <c r="D757" s="7"/>
      <c r="E757" s="68"/>
      <c r="F757" s="16"/>
      <c r="G757" s="16"/>
      <c r="H757" s="16"/>
      <c r="I757" s="16"/>
      <c r="J757" s="16"/>
      <c r="K757" s="16"/>
      <c r="L757" s="17">
        <f t="shared" ca="1" si="201"/>
        <v>0</v>
      </c>
      <c r="M757" s="17">
        <f t="shared" ca="1" si="202"/>
        <v>0</v>
      </c>
      <c r="N757" s="16">
        <f t="shared" ca="1" si="199"/>
        <v>0</v>
      </c>
      <c r="O757" s="17">
        <f t="shared" ca="1" si="206"/>
        <v>0</v>
      </c>
      <c r="P757" s="18">
        <f t="shared" ca="1" si="204"/>
        <v>0</v>
      </c>
      <c r="Q757" s="18">
        <f t="shared" ca="1" si="200"/>
        <v>0</v>
      </c>
      <c r="R757" s="18">
        <f t="shared" ca="1" si="205"/>
        <v>0</v>
      </c>
      <c r="S757" s="18">
        <f t="shared" ca="1" si="203"/>
        <v>0</v>
      </c>
      <c r="T757" s="18">
        <f t="shared" ca="1" si="207"/>
        <v>0</v>
      </c>
      <c r="U757" s="7"/>
    </row>
    <row r="758" spans="2:21" x14ac:dyDescent="0.3">
      <c r="B758" s="68"/>
      <c r="C758" s="68"/>
      <c r="D758" s="7"/>
      <c r="E758" s="68"/>
      <c r="F758" s="16"/>
      <c r="G758" s="16"/>
      <c r="H758" s="16"/>
      <c r="I758" s="16"/>
      <c r="J758" s="16"/>
      <c r="K758" s="16"/>
      <c r="L758" s="17">
        <f t="shared" ca="1" si="201"/>
        <v>0</v>
      </c>
      <c r="M758" s="17">
        <f t="shared" ca="1" si="202"/>
        <v>0</v>
      </c>
      <c r="N758" s="16">
        <f t="shared" ca="1" si="199"/>
        <v>0</v>
      </c>
      <c r="O758" s="17">
        <f t="shared" ca="1" si="206"/>
        <v>0</v>
      </c>
      <c r="P758" s="18">
        <f t="shared" ca="1" si="204"/>
        <v>0</v>
      </c>
      <c r="Q758" s="18">
        <f t="shared" ca="1" si="200"/>
        <v>0</v>
      </c>
      <c r="R758" s="18">
        <f t="shared" ca="1" si="205"/>
        <v>0</v>
      </c>
      <c r="S758" s="18">
        <f t="shared" ca="1" si="203"/>
        <v>0</v>
      </c>
      <c r="T758" s="18">
        <f t="shared" ca="1" si="207"/>
        <v>0</v>
      </c>
      <c r="U758" s="7"/>
    </row>
    <row r="759" spans="2:21" x14ac:dyDescent="0.3">
      <c r="B759" s="68"/>
      <c r="C759" s="68"/>
      <c r="D759" s="7"/>
      <c r="E759" s="68"/>
      <c r="F759" s="16"/>
      <c r="G759" s="16"/>
      <c r="H759" s="16"/>
      <c r="I759" s="16"/>
      <c r="J759" s="16"/>
      <c r="K759" s="16"/>
      <c r="L759" s="17">
        <f t="shared" ca="1" si="201"/>
        <v>0</v>
      </c>
      <c r="M759" s="17">
        <f t="shared" ca="1" si="202"/>
        <v>0</v>
      </c>
      <c r="N759" s="16">
        <f t="shared" ca="1" si="199"/>
        <v>0</v>
      </c>
      <c r="O759" s="17">
        <f t="shared" ca="1" si="206"/>
        <v>0</v>
      </c>
      <c r="P759" s="18">
        <f t="shared" ca="1" si="204"/>
        <v>0</v>
      </c>
      <c r="Q759" s="18">
        <f t="shared" ca="1" si="200"/>
        <v>0</v>
      </c>
      <c r="R759" s="18">
        <f t="shared" ca="1" si="205"/>
        <v>0</v>
      </c>
      <c r="S759" s="18">
        <f t="shared" ca="1" si="203"/>
        <v>0</v>
      </c>
      <c r="T759" s="18">
        <f t="shared" ca="1" si="207"/>
        <v>0</v>
      </c>
      <c r="U759" s="7"/>
    </row>
    <row r="760" spans="2:21" x14ac:dyDescent="0.3">
      <c r="B760" s="68"/>
      <c r="C760" s="68"/>
      <c r="D760" s="7"/>
      <c r="E760" s="68"/>
      <c r="F760" s="16"/>
      <c r="G760" s="16"/>
      <c r="H760" s="16"/>
      <c r="I760" s="16"/>
      <c r="J760" s="16"/>
      <c r="K760" s="16"/>
      <c r="L760" s="17">
        <f t="shared" ca="1" si="201"/>
        <v>0</v>
      </c>
      <c r="M760" s="17">
        <f t="shared" ca="1" si="202"/>
        <v>0</v>
      </c>
      <c r="N760" s="16">
        <f t="shared" ca="1" si="199"/>
        <v>0</v>
      </c>
      <c r="O760" s="17">
        <f t="shared" ca="1" si="206"/>
        <v>0</v>
      </c>
      <c r="P760" s="18">
        <f t="shared" ca="1" si="204"/>
        <v>0</v>
      </c>
      <c r="Q760" s="18">
        <f t="shared" ca="1" si="200"/>
        <v>0</v>
      </c>
      <c r="R760" s="18">
        <f t="shared" ca="1" si="205"/>
        <v>0</v>
      </c>
      <c r="S760" s="18">
        <f t="shared" ca="1" si="203"/>
        <v>0</v>
      </c>
      <c r="T760" s="18">
        <f t="shared" ca="1" si="207"/>
        <v>0</v>
      </c>
      <c r="U760" s="7"/>
    </row>
    <row r="761" spans="2:21" x14ac:dyDescent="0.3">
      <c r="B761" s="68"/>
      <c r="C761" s="68"/>
      <c r="D761" s="7"/>
      <c r="E761" s="68"/>
      <c r="F761" s="16"/>
      <c r="G761" s="16"/>
      <c r="H761" s="16"/>
      <c r="I761" s="16"/>
      <c r="J761" s="16"/>
      <c r="K761" s="16"/>
      <c r="L761" s="17">
        <f t="shared" ca="1" si="201"/>
        <v>0</v>
      </c>
      <c r="M761" s="17">
        <f t="shared" ca="1" si="202"/>
        <v>0</v>
      </c>
      <c r="N761" s="16">
        <f t="shared" ca="1" si="199"/>
        <v>0</v>
      </c>
      <c r="O761" s="17">
        <f t="shared" ca="1" si="206"/>
        <v>0</v>
      </c>
      <c r="P761" s="18">
        <f t="shared" ca="1" si="204"/>
        <v>0</v>
      </c>
      <c r="Q761" s="18">
        <f t="shared" ca="1" si="200"/>
        <v>0</v>
      </c>
      <c r="R761" s="18">
        <f t="shared" ca="1" si="205"/>
        <v>0</v>
      </c>
      <c r="S761" s="18">
        <f t="shared" ca="1" si="203"/>
        <v>0</v>
      </c>
      <c r="T761" s="18">
        <f t="shared" ca="1" si="207"/>
        <v>0</v>
      </c>
      <c r="U761" s="7"/>
    </row>
    <row r="762" spans="2:21" x14ac:dyDescent="0.3">
      <c r="B762" s="68"/>
      <c r="C762" s="68"/>
      <c r="D762" s="7"/>
      <c r="E762" s="68"/>
      <c r="F762" s="16"/>
      <c r="G762" s="16"/>
      <c r="H762" s="16"/>
      <c r="I762" s="16"/>
      <c r="J762" s="16"/>
      <c r="K762" s="16"/>
      <c r="L762" s="17">
        <f t="shared" ca="1" si="201"/>
        <v>0</v>
      </c>
      <c r="M762" s="17">
        <f t="shared" ca="1" si="202"/>
        <v>0</v>
      </c>
      <c r="N762" s="16">
        <f t="shared" ca="1" si="199"/>
        <v>0</v>
      </c>
      <c r="O762" s="17">
        <f t="shared" ca="1" si="206"/>
        <v>0</v>
      </c>
      <c r="P762" s="18">
        <f t="shared" ca="1" si="204"/>
        <v>0</v>
      </c>
      <c r="Q762" s="18">
        <f t="shared" ca="1" si="200"/>
        <v>0</v>
      </c>
      <c r="R762" s="18">
        <f t="shared" ca="1" si="205"/>
        <v>0</v>
      </c>
      <c r="S762" s="18">
        <f t="shared" ca="1" si="203"/>
        <v>0</v>
      </c>
      <c r="T762" s="18">
        <f t="shared" ca="1" si="207"/>
        <v>0</v>
      </c>
      <c r="U762" s="7"/>
    </row>
    <row r="763" spans="2:21" x14ac:dyDescent="0.3">
      <c r="B763" s="68"/>
      <c r="C763" s="68"/>
      <c r="D763" s="7"/>
      <c r="E763" s="68"/>
      <c r="F763" s="16"/>
      <c r="G763" s="16"/>
      <c r="H763" s="16"/>
      <c r="I763" s="16"/>
      <c r="J763" s="16"/>
      <c r="K763" s="16"/>
      <c r="L763" s="17">
        <f t="shared" ca="1" si="201"/>
        <v>0</v>
      </c>
      <c r="M763" s="17">
        <f t="shared" ca="1" si="202"/>
        <v>0</v>
      </c>
      <c r="N763" s="16">
        <f t="shared" ca="1" si="199"/>
        <v>0</v>
      </c>
      <c r="O763" s="17">
        <f t="shared" ca="1" si="206"/>
        <v>0</v>
      </c>
      <c r="P763" s="18">
        <f t="shared" ca="1" si="204"/>
        <v>0</v>
      </c>
      <c r="Q763" s="18">
        <f t="shared" ca="1" si="200"/>
        <v>0</v>
      </c>
      <c r="R763" s="18">
        <f t="shared" ca="1" si="205"/>
        <v>0</v>
      </c>
      <c r="S763" s="18">
        <f t="shared" ca="1" si="203"/>
        <v>0</v>
      </c>
      <c r="T763" s="18">
        <f t="shared" ca="1" si="207"/>
        <v>0</v>
      </c>
      <c r="U763" s="7"/>
    </row>
    <row r="764" spans="2:21" x14ac:dyDescent="0.3">
      <c r="B764" s="68"/>
      <c r="C764" s="68"/>
      <c r="D764" s="7"/>
      <c r="E764" s="68"/>
      <c r="F764" s="16"/>
      <c r="G764" s="16"/>
      <c r="H764" s="16"/>
      <c r="I764" s="16"/>
      <c r="J764" s="16"/>
      <c r="K764" s="16"/>
      <c r="L764" s="17">
        <f t="shared" ca="1" si="201"/>
        <v>0</v>
      </c>
      <c r="M764" s="17">
        <f t="shared" ca="1" si="202"/>
        <v>0</v>
      </c>
      <c r="N764" s="16">
        <f t="shared" ca="1" si="199"/>
        <v>0</v>
      </c>
      <c r="O764" s="17">
        <f t="shared" ca="1" si="206"/>
        <v>0</v>
      </c>
      <c r="P764" s="18">
        <f t="shared" ca="1" si="204"/>
        <v>0</v>
      </c>
      <c r="Q764" s="18">
        <f t="shared" ca="1" si="200"/>
        <v>0</v>
      </c>
      <c r="R764" s="18">
        <f t="shared" ca="1" si="205"/>
        <v>0</v>
      </c>
      <c r="S764" s="18">
        <f t="shared" ca="1" si="203"/>
        <v>0</v>
      </c>
      <c r="T764" s="18">
        <f t="shared" ca="1" si="207"/>
        <v>0</v>
      </c>
      <c r="U764" s="7"/>
    </row>
    <row r="765" spans="2:21" x14ac:dyDescent="0.3">
      <c r="B765" s="68"/>
      <c r="C765" s="68"/>
      <c r="D765" s="7"/>
      <c r="E765" s="68"/>
      <c r="F765" s="16"/>
      <c r="G765" s="16"/>
      <c r="H765" s="16"/>
      <c r="I765" s="16"/>
      <c r="J765" s="16"/>
      <c r="K765" s="16"/>
      <c r="L765" s="17">
        <f t="shared" ca="1" si="201"/>
        <v>0</v>
      </c>
      <c r="M765" s="17">
        <f t="shared" ca="1" si="202"/>
        <v>0</v>
      </c>
      <c r="N765" s="16">
        <f t="shared" ca="1" si="199"/>
        <v>0</v>
      </c>
      <c r="O765" s="17">
        <f t="shared" ca="1" si="206"/>
        <v>0</v>
      </c>
      <c r="P765" s="18">
        <f t="shared" ca="1" si="204"/>
        <v>0</v>
      </c>
      <c r="Q765" s="18">
        <f t="shared" ca="1" si="200"/>
        <v>0</v>
      </c>
      <c r="R765" s="18">
        <f t="shared" ca="1" si="205"/>
        <v>0</v>
      </c>
      <c r="S765" s="18">
        <f t="shared" ca="1" si="203"/>
        <v>0</v>
      </c>
      <c r="T765" s="18">
        <f t="shared" ca="1" si="207"/>
        <v>0</v>
      </c>
      <c r="U765" s="7"/>
    </row>
    <row r="766" spans="2:21" x14ac:dyDescent="0.3">
      <c r="B766" s="68"/>
      <c r="C766" s="68"/>
      <c r="D766" s="7"/>
      <c r="E766" s="68"/>
      <c r="F766" s="16"/>
      <c r="G766" s="16"/>
      <c r="H766" s="16"/>
      <c r="I766" s="16"/>
      <c r="J766" s="16"/>
      <c r="K766" s="16"/>
      <c r="L766" s="17">
        <f t="shared" ca="1" si="201"/>
        <v>0</v>
      </c>
      <c r="M766" s="17">
        <f t="shared" ca="1" si="202"/>
        <v>0</v>
      </c>
      <c r="N766" s="16">
        <f t="shared" ca="1" si="199"/>
        <v>0</v>
      </c>
      <c r="O766" s="17">
        <f t="shared" ca="1" si="206"/>
        <v>0</v>
      </c>
      <c r="P766" s="18">
        <f t="shared" ca="1" si="204"/>
        <v>0</v>
      </c>
      <c r="Q766" s="18">
        <f t="shared" ca="1" si="200"/>
        <v>0</v>
      </c>
      <c r="R766" s="18">
        <f t="shared" ca="1" si="205"/>
        <v>0</v>
      </c>
      <c r="S766" s="18">
        <f t="shared" ca="1" si="203"/>
        <v>0</v>
      </c>
      <c r="T766" s="18">
        <f t="shared" ca="1" si="207"/>
        <v>0</v>
      </c>
      <c r="U766" s="7"/>
    </row>
    <row r="767" spans="2:21" x14ac:dyDescent="0.3">
      <c r="B767" s="68"/>
      <c r="C767" s="68"/>
      <c r="D767" s="7"/>
      <c r="E767" s="68"/>
      <c r="F767" s="16"/>
      <c r="G767" s="16"/>
      <c r="H767" s="16"/>
      <c r="I767" s="16"/>
      <c r="J767" s="16"/>
      <c r="K767" s="16"/>
      <c r="L767" s="17">
        <f t="shared" ca="1" si="201"/>
        <v>0</v>
      </c>
      <c r="M767" s="17">
        <f t="shared" ca="1" si="202"/>
        <v>0</v>
      </c>
      <c r="N767" s="16">
        <f t="shared" ca="1" si="199"/>
        <v>0</v>
      </c>
      <c r="O767" s="17">
        <f t="shared" ca="1" si="206"/>
        <v>0</v>
      </c>
      <c r="P767" s="18">
        <f t="shared" ca="1" si="204"/>
        <v>0</v>
      </c>
      <c r="Q767" s="18">
        <f t="shared" ca="1" si="200"/>
        <v>0</v>
      </c>
      <c r="R767" s="18">
        <f t="shared" ca="1" si="205"/>
        <v>0</v>
      </c>
      <c r="S767" s="18">
        <f t="shared" ca="1" si="203"/>
        <v>0</v>
      </c>
      <c r="T767" s="18">
        <f t="shared" ca="1" si="207"/>
        <v>0</v>
      </c>
      <c r="U767" s="7"/>
    </row>
    <row r="768" spans="2:21" x14ac:dyDescent="0.3">
      <c r="B768" s="68"/>
      <c r="C768" s="68"/>
      <c r="D768" s="7"/>
      <c r="E768" s="68"/>
      <c r="F768" s="16"/>
      <c r="G768" s="16"/>
      <c r="H768" s="16"/>
      <c r="I768" s="16"/>
      <c r="J768" s="16"/>
      <c r="K768" s="16"/>
      <c r="L768" s="17">
        <f t="shared" ca="1" si="201"/>
        <v>0</v>
      </c>
      <c r="M768" s="17">
        <f t="shared" ca="1" si="202"/>
        <v>0</v>
      </c>
      <c r="N768" s="16">
        <f t="shared" ca="1" si="199"/>
        <v>0</v>
      </c>
      <c r="O768" s="17">
        <f t="shared" ca="1" si="206"/>
        <v>0</v>
      </c>
      <c r="P768" s="18">
        <f t="shared" ca="1" si="204"/>
        <v>0</v>
      </c>
      <c r="Q768" s="18">
        <f t="shared" ca="1" si="200"/>
        <v>0</v>
      </c>
      <c r="R768" s="18">
        <f t="shared" ca="1" si="205"/>
        <v>0</v>
      </c>
      <c r="S768" s="18">
        <f t="shared" ca="1" si="203"/>
        <v>0</v>
      </c>
      <c r="T768" s="18">
        <f t="shared" ca="1" si="207"/>
        <v>0</v>
      </c>
      <c r="U768" s="7"/>
    </row>
    <row r="769" spans="2:21" x14ac:dyDescent="0.3">
      <c r="B769" s="68"/>
      <c r="C769" s="68"/>
      <c r="D769" s="7"/>
      <c r="E769" s="68"/>
      <c r="F769" s="16"/>
      <c r="G769" s="16"/>
      <c r="H769" s="16"/>
      <c r="I769" s="16"/>
      <c r="J769" s="16"/>
      <c r="K769" s="16"/>
      <c r="L769" s="17">
        <f t="shared" ca="1" si="201"/>
        <v>0</v>
      </c>
      <c r="M769" s="17">
        <f t="shared" ca="1" si="202"/>
        <v>0</v>
      </c>
      <c r="N769" s="16">
        <f t="shared" ca="1" si="199"/>
        <v>0</v>
      </c>
      <c r="O769" s="17">
        <f t="shared" ca="1" si="206"/>
        <v>0</v>
      </c>
      <c r="P769" s="18">
        <f t="shared" ca="1" si="204"/>
        <v>0</v>
      </c>
      <c r="Q769" s="18">
        <f t="shared" ca="1" si="200"/>
        <v>0</v>
      </c>
      <c r="R769" s="18">
        <f t="shared" ca="1" si="205"/>
        <v>0</v>
      </c>
      <c r="S769" s="18">
        <f t="shared" ca="1" si="203"/>
        <v>0</v>
      </c>
      <c r="T769" s="18">
        <f t="shared" ca="1" si="207"/>
        <v>0</v>
      </c>
      <c r="U769" s="7"/>
    </row>
    <row r="770" spans="2:21" x14ac:dyDescent="0.3">
      <c r="B770" s="68"/>
      <c r="C770" s="68"/>
      <c r="D770" s="7"/>
      <c r="E770" s="68"/>
      <c r="F770" s="16"/>
      <c r="G770" s="16"/>
      <c r="H770" s="16"/>
      <c r="I770" s="16"/>
      <c r="J770" s="16"/>
      <c r="K770" s="16"/>
      <c r="L770" s="17">
        <f t="shared" ca="1" si="201"/>
        <v>0</v>
      </c>
      <c r="M770" s="17">
        <f t="shared" ca="1" si="202"/>
        <v>0</v>
      </c>
      <c r="N770" s="16">
        <f t="shared" ref="N770:N833" ca="1" si="208">L770/453.592</f>
        <v>0</v>
      </c>
      <c r="O770" s="17">
        <f t="shared" ca="1" si="206"/>
        <v>0</v>
      </c>
      <c r="P770" s="18">
        <f t="shared" ca="1" si="204"/>
        <v>0</v>
      </c>
      <c r="Q770" s="18">
        <f t="shared" ref="Q770:Q833" ca="1" si="209">P770/4</f>
        <v>0</v>
      </c>
      <c r="R770" s="18">
        <f t="shared" ca="1" si="205"/>
        <v>0</v>
      </c>
      <c r="S770" s="18">
        <f t="shared" ca="1" si="203"/>
        <v>0</v>
      </c>
      <c r="T770" s="18">
        <f t="shared" ca="1" si="207"/>
        <v>0</v>
      </c>
      <c r="U770" s="7"/>
    </row>
    <row r="771" spans="2:21" x14ac:dyDescent="0.3">
      <c r="B771" s="68"/>
      <c r="C771" s="68"/>
      <c r="D771" s="7"/>
      <c r="E771" s="68"/>
      <c r="F771" s="16"/>
      <c r="G771" s="16"/>
      <c r="H771" s="16"/>
      <c r="I771" s="16"/>
      <c r="J771" s="16"/>
      <c r="K771" s="16"/>
      <c r="L771" s="17">
        <f t="shared" ca="1" si="201"/>
        <v>0</v>
      </c>
      <c r="M771" s="17">
        <f t="shared" ca="1" si="202"/>
        <v>0</v>
      </c>
      <c r="N771" s="16">
        <f t="shared" ca="1" si="208"/>
        <v>0</v>
      </c>
      <c r="O771" s="17">
        <f t="shared" ca="1" si="206"/>
        <v>0</v>
      </c>
      <c r="P771" s="18">
        <f t="shared" ca="1" si="204"/>
        <v>0</v>
      </c>
      <c r="Q771" s="18">
        <f t="shared" ca="1" si="209"/>
        <v>0</v>
      </c>
      <c r="R771" s="18">
        <f t="shared" ca="1" si="205"/>
        <v>0</v>
      </c>
      <c r="S771" s="18">
        <f t="shared" ca="1" si="203"/>
        <v>0</v>
      </c>
      <c r="T771" s="18">
        <f t="shared" ca="1" si="207"/>
        <v>0</v>
      </c>
      <c r="U771" s="7"/>
    </row>
    <row r="772" spans="2:21" x14ac:dyDescent="0.3">
      <c r="B772" s="68"/>
      <c r="C772" s="68"/>
      <c r="D772" s="7"/>
      <c r="E772" s="68"/>
      <c r="F772" s="16"/>
      <c r="G772" s="16"/>
      <c r="H772" s="16"/>
      <c r="I772" s="16"/>
      <c r="J772" s="16"/>
      <c r="K772" s="16"/>
      <c r="L772" s="17">
        <f t="shared" ca="1" si="201"/>
        <v>0</v>
      </c>
      <c r="M772" s="17">
        <f t="shared" ca="1" si="202"/>
        <v>0</v>
      </c>
      <c r="N772" s="16">
        <f t="shared" ca="1" si="208"/>
        <v>0</v>
      </c>
      <c r="O772" s="17">
        <f t="shared" ca="1" si="206"/>
        <v>0</v>
      </c>
      <c r="P772" s="18">
        <f t="shared" ca="1" si="204"/>
        <v>0</v>
      </c>
      <c r="Q772" s="18">
        <f t="shared" ca="1" si="209"/>
        <v>0</v>
      </c>
      <c r="R772" s="18">
        <f t="shared" ca="1" si="205"/>
        <v>0</v>
      </c>
      <c r="S772" s="18">
        <f t="shared" ca="1" si="203"/>
        <v>0</v>
      </c>
      <c r="T772" s="18">
        <f t="shared" ca="1" si="207"/>
        <v>0</v>
      </c>
      <c r="U772" s="7"/>
    </row>
    <row r="773" spans="2:21" x14ac:dyDescent="0.3">
      <c r="B773" s="68"/>
      <c r="C773" s="68"/>
      <c r="D773" s="7"/>
      <c r="E773" s="68"/>
      <c r="F773" s="16"/>
      <c r="G773" s="16"/>
      <c r="H773" s="16"/>
      <c r="I773" s="16"/>
      <c r="J773" s="16"/>
      <c r="K773" s="16"/>
      <c r="L773" s="17">
        <f t="shared" ca="1" si="201"/>
        <v>0</v>
      </c>
      <c r="M773" s="17">
        <f t="shared" ca="1" si="202"/>
        <v>0</v>
      </c>
      <c r="N773" s="16">
        <f t="shared" ca="1" si="208"/>
        <v>0</v>
      </c>
      <c r="O773" s="17">
        <f t="shared" ca="1" si="206"/>
        <v>0</v>
      </c>
      <c r="P773" s="18">
        <f t="shared" ca="1" si="204"/>
        <v>0</v>
      </c>
      <c r="Q773" s="18">
        <f t="shared" ca="1" si="209"/>
        <v>0</v>
      </c>
      <c r="R773" s="18">
        <f t="shared" ca="1" si="205"/>
        <v>0</v>
      </c>
      <c r="S773" s="18">
        <f t="shared" ca="1" si="203"/>
        <v>0</v>
      </c>
      <c r="T773" s="18">
        <f t="shared" ca="1" si="207"/>
        <v>0</v>
      </c>
      <c r="U773" s="7"/>
    </row>
    <row r="774" spans="2:21" x14ac:dyDescent="0.3">
      <c r="B774" s="68"/>
      <c r="C774" s="68"/>
      <c r="D774" s="7"/>
      <c r="E774" s="68"/>
      <c r="F774" s="16"/>
      <c r="G774" s="16"/>
      <c r="H774" s="16"/>
      <c r="I774" s="16"/>
      <c r="J774" s="16"/>
      <c r="K774" s="16"/>
      <c r="L774" s="17">
        <f t="shared" ca="1" si="201"/>
        <v>0</v>
      </c>
      <c r="M774" s="17">
        <f t="shared" ca="1" si="202"/>
        <v>0</v>
      </c>
      <c r="N774" s="16">
        <f t="shared" ca="1" si="208"/>
        <v>0</v>
      </c>
      <c r="O774" s="17">
        <f t="shared" ca="1" si="206"/>
        <v>0</v>
      </c>
      <c r="P774" s="18">
        <f t="shared" ca="1" si="204"/>
        <v>0</v>
      </c>
      <c r="Q774" s="18">
        <f t="shared" ca="1" si="209"/>
        <v>0</v>
      </c>
      <c r="R774" s="18">
        <f t="shared" ca="1" si="205"/>
        <v>0</v>
      </c>
      <c r="S774" s="18">
        <f t="shared" ca="1" si="203"/>
        <v>0</v>
      </c>
      <c r="T774" s="18">
        <f t="shared" ca="1" si="207"/>
        <v>0</v>
      </c>
      <c r="U774" s="7"/>
    </row>
    <row r="775" spans="2:21" x14ac:dyDescent="0.3">
      <c r="B775" s="68"/>
      <c r="C775" s="68"/>
      <c r="D775" s="7"/>
      <c r="E775" s="68"/>
      <c r="F775" s="16"/>
      <c r="G775" s="16"/>
      <c r="H775" s="16"/>
      <c r="I775" s="16"/>
      <c r="J775" s="16"/>
      <c r="K775" s="16"/>
      <c r="L775" s="17">
        <f t="shared" ca="1" si="201"/>
        <v>0</v>
      </c>
      <c r="M775" s="17">
        <f t="shared" ca="1" si="202"/>
        <v>0</v>
      </c>
      <c r="N775" s="16">
        <f t="shared" ca="1" si="208"/>
        <v>0</v>
      </c>
      <c r="O775" s="17">
        <f t="shared" ca="1" si="206"/>
        <v>0</v>
      </c>
      <c r="P775" s="18">
        <f t="shared" ca="1" si="204"/>
        <v>0</v>
      </c>
      <c r="Q775" s="18">
        <f t="shared" ca="1" si="209"/>
        <v>0</v>
      </c>
      <c r="R775" s="18">
        <f t="shared" ca="1" si="205"/>
        <v>0</v>
      </c>
      <c r="S775" s="18">
        <f t="shared" ca="1" si="203"/>
        <v>0</v>
      </c>
      <c r="T775" s="18">
        <f t="shared" ca="1" si="207"/>
        <v>0</v>
      </c>
      <c r="U775" s="7"/>
    </row>
    <row r="776" spans="2:21" x14ac:dyDescent="0.3">
      <c r="B776" s="68"/>
      <c r="C776" s="68"/>
      <c r="D776" s="7"/>
      <c r="E776" s="68"/>
      <c r="F776" s="16"/>
      <c r="G776" s="16"/>
      <c r="H776" s="16"/>
      <c r="I776" s="16"/>
      <c r="J776" s="16"/>
      <c r="K776" s="16"/>
      <c r="L776" s="17">
        <f t="shared" ref="L776:L839" ca="1" si="210">M776*16</f>
        <v>0</v>
      </c>
      <c r="M776" s="17">
        <f t="shared" ca="1" si="202"/>
        <v>0</v>
      </c>
      <c r="N776" s="16">
        <f t="shared" ca="1" si="208"/>
        <v>0</v>
      </c>
      <c r="O776" s="17">
        <f t="shared" ca="1" si="206"/>
        <v>0</v>
      </c>
      <c r="P776" s="18">
        <f t="shared" ca="1" si="204"/>
        <v>0</v>
      </c>
      <c r="Q776" s="18">
        <f t="shared" ca="1" si="209"/>
        <v>0</v>
      </c>
      <c r="R776" s="18">
        <f t="shared" ca="1" si="205"/>
        <v>0</v>
      </c>
      <c r="S776" s="18">
        <f t="shared" ca="1" si="203"/>
        <v>0</v>
      </c>
      <c r="T776" s="18">
        <f t="shared" ca="1" si="207"/>
        <v>0</v>
      </c>
      <c r="U776" s="7"/>
    </row>
    <row r="777" spans="2:21" x14ac:dyDescent="0.3">
      <c r="B777" s="68"/>
      <c r="C777" s="68"/>
      <c r="D777" s="7"/>
      <c r="E777" s="68"/>
      <c r="F777" s="16"/>
      <c r="G777" s="16"/>
      <c r="H777" s="16"/>
      <c r="I777" s="16"/>
      <c r="J777" s="16"/>
      <c r="K777" s="16"/>
      <c r="L777" s="17">
        <f t="shared" ca="1" si="210"/>
        <v>0</v>
      </c>
      <c r="M777" s="17">
        <f t="shared" ref="M777:M840" ca="1" si="211">L777/16</f>
        <v>0</v>
      </c>
      <c r="N777" s="16">
        <f t="shared" ca="1" si="208"/>
        <v>0</v>
      </c>
      <c r="O777" s="17">
        <f t="shared" ca="1" si="206"/>
        <v>0</v>
      </c>
      <c r="P777" s="18">
        <f t="shared" ca="1" si="204"/>
        <v>0</v>
      </c>
      <c r="Q777" s="18">
        <f t="shared" ca="1" si="209"/>
        <v>0</v>
      </c>
      <c r="R777" s="18">
        <f t="shared" ca="1" si="205"/>
        <v>0</v>
      </c>
      <c r="S777" s="18">
        <f t="shared" ca="1" si="203"/>
        <v>0</v>
      </c>
      <c r="T777" s="18">
        <f t="shared" ca="1" si="207"/>
        <v>0</v>
      </c>
      <c r="U777" s="7"/>
    </row>
    <row r="778" spans="2:21" x14ac:dyDescent="0.3">
      <c r="B778" s="68"/>
      <c r="C778" s="68"/>
      <c r="D778" s="7"/>
      <c r="E778" s="68"/>
      <c r="F778" s="16"/>
      <c r="G778" s="16"/>
      <c r="H778" s="16"/>
      <c r="I778" s="16"/>
      <c r="J778" s="16"/>
      <c r="K778" s="16"/>
      <c r="L778" s="17">
        <f t="shared" ca="1" si="210"/>
        <v>0</v>
      </c>
      <c r="M778" s="17">
        <f t="shared" ca="1" si="211"/>
        <v>0</v>
      </c>
      <c r="N778" s="16">
        <f t="shared" ca="1" si="208"/>
        <v>0</v>
      </c>
      <c r="O778" s="17">
        <f t="shared" ca="1" si="206"/>
        <v>0</v>
      </c>
      <c r="P778" s="18">
        <f t="shared" ca="1" si="204"/>
        <v>0</v>
      </c>
      <c r="Q778" s="18">
        <f t="shared" ca="1" si="209"/>
        <v>0</v>
      </c>
      <c r="R778" s="18">
        <f t="shared" ca="1" si="205"/>
        <v>0</v>
      </c>
      <c r="S778" s="18">
        <f t="shared" ca="1" si="203"/>
        <v>0</v>
      </c>
      <c r="T778" s="18">
        <f t="shared" ca="1" si="207"/>
        <v>0</v>
      </c>
      <c r="U778" s="7"/>
    </row>
    <row r="779" spans="2:21" x14ac:dyDescent="0.3">
      <c r="B779" s="68"/>
      <c r="C779" s="68"/>
      <c r="D779" s="7"/>
      <c r="E779" s="68"/>
      <c r="F779" s="16"/>
      <c r="G779" s="16"/>
      <c r="H779" s="16"/>
      <c r="I779" s="16"/>
      <c r="J779" s="16"/>
      <c r="K779" s="16"/>
      <c r="L779" s="17">
        <f t="shared" ca="1" si="210"/>
        <v>0</v>
      </c>
      <c r="M779" s="17">
        <f t="shared" ca="1" si="211"/>
        <v>0</v>
      </c>
      <c r="N779" s="16">
        <f t="shared" ca="1" si="208"/>
        <v>0</v>
      </c>
      <c r="O779" s="17">
        <f t="shared" ca="1" si="206"/>
        <v>0</v>
      </c>
      <c r="P779" s="18">
        <f t="shared" ca="1" si="204"/>
        <v>0</v>
      </c>
      <c r="Q779" s="18">
        <f t="shared" ca="1" si="209"/>
        <v>0</v>
      </c>
      <c r="R779" s="18">
        <f t="shared" ca="1" si="205"/>
        <v>0</v>
      </c>
      <c r="S779" s="18">
        <f t="shared" ca="1" si="203"/>
        <v>0</v>
      </c>
      <c r="T779" s="18">
        <f t="shared" ca="1" si="207"/>
        <v>0</v>
      </c>
      <c r="U779" s="7"/>
    </row>
    <row r="780" spans="2:21" x14ac:dyDescent="0.3">
      <c r="B780" s="68"/>
      <c r="C780" s="68"/>
      <c r="D780" s="7"/>
      <c r="E780" s="68"/>
      <c r="F780" s="16"/>
      <c r="G780" s="16"/>
      <c r="H780" s="16"/>
      <c r="I780" s="16"/>
      <c r="J780" s="16"/>
      <c r="K780" s="16"/>
      <c r="L780" s="17">
        <f t="shared" ca="1" si="210"/>
        <v>0</v>
      </c>
      <c r="M780" s="17">
        <f t="shared" ca="1" si="211"/>
        <v>0</v>
      </c>
      <c r="N780" s="16">
        <f t="shared" ca="1" si="208"/>
        <v>0</v>
      </c>
      <c r="O780" s="17">
        <f t="shared" ca="1" si="206"/>
        <v>0</v>
      </c>
      <c r="P780" s="18">
        <f t="shared" ca="1" si="204"/>
        <v>0</v>
      </c>
      <c r="Q780" s="18">
        <f t="shared" ca="1" si="209"/>
        <v>0</v>
      </c>
      <c r="R780" s="18">
        <f t="shared" ca="1" si="205"/>
        <v>0</v>
      </c>
      <c r="S780" s="18">
        <f t="shared" ref="S780:S843" ca="1" si="212">R780/2</f>
        <v>0</v>
      </c>
      <c r="T780" s="18">
        <f t="shared" ca="1" si="207"/>
        <v>0</v>
      </c>
      <c r="U780" s="7"/>
    </row>
    <row r="781" spans="2:21" x14ac:dyDescent="0.3">
      <c r="B781" s="68"/>
      <c r="C781" s="68"/>
      <c r="D781" s="7"/>
      <c r="E781" s="68"/>
      <c r="F781" s="16"/>
      <c r="G781" s="16"/>
      <c r="H781" s="16"/>
      <c r="I781" s="16"/>
      <c r="J781" s="16"/>
      <c r="K781" s="16"/>
      <c r="L781" s="17">
        <f t="shared" ca="1" si="210"/>
        <v>0</v>
      </c>
      <c r="M781" s="17">
        <f t="shared" ca="1" si="211"/>
        <v>0</v>
      </c>
      <c r="N781" s="16">
        <f t="shared" ca="1" si="208"/>
        <v>0</v>
      </c>
      <c r="O781" s="17">
        <f t="shared" ca="1" si="206"/>
        <v>0</v>
      </c>
      <c r="P781" s="18">
        <f t="shared" ca="1" si="204"/>
        <v>0</v>
      </c>
      <c r="Q781" s="18">
        <f t="shared" ca="1" si="209"/>
        <v>0</v>
      </c>
      <c r="R781" s="18">
        <f t="shared" ca="1" si="205"/>
        <v>0</v>
      </c>
      <c r="S781" s="18">
        <f t="shared" ca="1" si="212"/>
        <v>0</v>
      </c>
      <c r="T781" s="18">
        <f t="shared" ca="1" si="207"/>
        <v>0</v>
      </c>
      <c r="U781" s="7"/>
    </row>
    <row r="782" spans="2:21" x14ac:dyDescent="0.3">
      <c r="B782" s="68"/>
      <c r="C782" s="68"/>
      <c r="D782" s="7"/>
      <c r="E782" s="68"/>
      <c r="F782" s="16"/>
      <c r="G782" s="16"/>
      <c r="H782" s="16"/>
      <c r="I782" s="16"/>
      <c r="J782" s="16"/>
      <c r="K782" s="16"/>
      <c r="L782" s="17">
        <f t="shared" ca="1" si="210"/>
        <v>0</v>
      </c>
      <c r="M782" s="17">
        <f t="shared" ca="1" si="211"/>
        <v>0</v>
      </c>
      <c r="N782" s="16">
        <f t="shared" ca="1" si="208"/>
        <v>0</v>
      </c>
      <c r="O782" s="17">
        <f t="shared" ca="1" si="206"/>
        <v>0</v>
      </c>
      <c r="P782" s="18">
        <f t="shared" ca="1" si="204"/>
        <v>0</v>
      </c>
      <c r="Q782" s="18">
        <f t="shared" ca="1" si="209"/>
        <v>0</v>
      </c>
      <c r="R782" s="18">
        <f t="shared" ca="1" si="205"/>
        <v>0</v>
      </c>
      <c r="S782" s="18">
        <f t="shared" ca="1" si="212"/>
        <v>0</v>
      </c>
      <c r="T782" s="18">
        <f t="shared" ca="1" si="207"/>
        <v>0</v>
      </c>
      <c r="U782" s="7"/>
    </row>
    <row r="783" spans="2:21" x14ac:dyDescent="0.3">
      <c r="B783" s="68"/>
      <c r="C783" s="68"/>
      <c r="D783" s="7"/>
      <c r="E783" s="68"/>
      <c r="F783" s="16"/>
      <c r="G783" s="16"/>
      <c r="H783" s="16"/>
      <c r="I783" s="16"/>
      <c r="J783" s="16"/>
      <c r="K783" s="16"/>
      <c r="L783" s="17">
        <f t="shared" ca="1" si="210"/>
        <v>0</v>
      </c>
      <c r="M783" s="17">
        <f t="shared" ca="1" si="211"/>
        <v>0</v>
      </c>
      <c r="N783" s="16">
        <f t="shared" ca="1" si="208"/>
        <v>0</v>
      </c>
      <c r="O783" s="17">
        <f t="shared" ca="1" si="206"/>
        <v>0</v>
      </c>
      <c r="P783" s="18">
        <f t="shared" ca="1" si="204"/>
        <v>0</v>
      </c>
      <c r="Q783" s="18">
        <f t="shared" ca="1" si="209"/>
        <v>0</v>
      </c>
      <c r="R783" s="18">
        <f t="shared" ca="1" si="205"/>
        <v>0</v>
      </c>
      <c r="S783" s="18">
        <f t="shared" ca="1" si="212"/>
        <v>0</v>
      </c>
      <c r="T783" s="18">
        <f t="shared" ca="1" si="207"/>
        <v>0</v>
      </c>
      <c r="U783" s="7"/>
    </row>
    <row r="784" spans="2:21" x14ac:dyDescent="0.3">
      <c r="B784" s="68"/>
      <c r="C784" s="68"/>
      <c r="D784" s="7"/>
      <c r="E784" s="68"/>
      <c r="F784" s="16"/>
      <c r="G784" s="16"/>
      <c r="H784" s="16"/>
      <c r="I784" s="16"/>
      <c r="J784" s="16"/>
      <c r="K784" s="16"/>
      <c r="L784" s="17">
        <f t="shared" ca="1" si="210"/>
        <v>0</v>
      </c>
      <c r="M784" s="17">
        <f t="shared" ca="1" si="211"/>
        <v>0</v>
      </c>
      <c r="N784" s="16">
        <f t="shared" ca="1" si="208"/>
        <v>0</v>
      </c>
      <c r="O784" s="17">
        <f t="shared" ca="1" si="206"/>
        <v>0</v>
      </c>
      <c r="P784" s="18">
        <f t="shared" ca="1" si="204"/>
        <v>0</v>
      </c>
      <c r="Q784" s="18">
        <f t="shared" ca="1" si="209"/>
        <v>0</v>
      </c>
      <c r="R784" s="18">
        <f t="shared" ca="1" si="205"/>
        <v>0</v>
      </c>
      <c r="S784" s="18">
        <f t="shared" ca="1" si="212"/>
        <v>0</v>
      </c>
      <c r="T784" s="18">
        <f t="shared" ca="1" si="207"/>
        <v>0</v>
      </c>
      <c r="U784" s="7"/>
    </row>
    <row r="785" spans="2:21" x14ac:dyDescent="0.3">
      <c r="B785" s="68"/>
      <c r="C785" s="68"/>
      <c r="D785" s="7"/>
      <c r="E785" s="68"/>
      <c r="F785" s="16"/>
      <c r="G785" s="16"/>
      <c r="H785" s="16"/>
      <c r="I785" s="16"/>
      <c r="J785" s="16"/>
      <c r="K785" s="16"/>
      <c r="L785" s="17">
        <f t="shared" ca="1" si="210"/>
        <v>0</v>
      </c>
      <c r="M785" s="17">
        <f t="shared" ca="1" si="211"/>
        <v>0</v>
      </c>
      <c r="N785" s="16">
        <f t="shared" ca="1" si="208"/>
        <v>0</v>
      </c>
      <c r="O785" s="17">
        <f t="shared" ca="1" si="206"/>
        <v>0</v>
      </c>
      <c r="P785" s="18">
        <f t="shared" ca="1" si="204"/>
        <v>0</v>
      </c>
      <c r="Q785" s="18">
        <f t="shared" ca="1" si="209"/>
        <v>0</v>
      </c>
      <c r="R785" s="18">
        <f t="shared" ca="1" si="205"/>
        <v>0</v>
      </c>
      <c r="S785" s="18">
        <f t="shared" ca="1" si="212"/>
        <v>0</v>
      </c>
      <c r="T785" s="18">
        <f t="shared" ca="1" si="207"/>
        <v>0</v>
      </c>
      <c r="U785" s="7"/>
    </row>
    <row r="786" spans="2:21" x14ac:dyDescent="0.3">
      <c r="B786" s="68"/>
      <c r="C786" s="68"/>
      <c r="D786" s="7"/>
      <c r="E786" s="68"/>
      <c r="F786" s="16"/>
      <c r="G786" s="16"/>
      <c r="H786" s="16"/>
      <c r="I786" s="16"/>
      <c r="J786" s="16"/>
      <c r="K786" s="16"/>
      <c r="L786" s="17">
        <f t="shared" ca="1" si="210"/>
        <v>0</v>
      </c>
      <c r="M786" s="17">
        <f t="shared" ca="1" si="211"/>
        <v>0</v>
      </c>
      <c r="N786" s="16">
        <f t="shared" ca="1" si="208"/>
        <v>0</v>
      </c>
      <c r="O786" s="17">
        <f t="shared" ca="1" si="206"/>
        <v>0</v>
      </c>
      <c r="P786" s="18">
        <f t="shared" ca="1" si="204"/>
        <v>0</v>
      </c>
      <c r="Q786" s="18">
        <f t="shared" ca="1" si="209"/>
        <v>0</v>
      </c>
      <c r="R786" s="18">
        <f t="shared" ca="1" si="205"/>
        <v>0</v>
      </c>
      <c r="S786" s="18">
        <f t="shared" ca="1" si="212"/>
        <v>0</v>
      </c>
      <c r="T786" s="18">
        <f t="shared" ca="1" si="207"/>
        <v>0</v>
      </c>
      <c r="U786" s="7"/>
    </row>
    <row r="787" spans="2:21" x14ac:dyDescent="0.3">
      <c r="B787" s="68"/>
      <c r="C787" s="68"/>
      <c r="D787" s="7"/>
      <c r="E787" s="68"/>
      <c r="F787" s="16"/>
      <c r="G787" s="16"/>
      <c r="H787" s="16"/>
      <c r="I787" s="16"/>
      <c r="J787" s="16"/>
      <c r="K787" s="16"/>
      <c r="L787" s="17">
        <f t="shared" ca="1" si="210"/>
        <v>0</v>
      </c>
      <c r="M787" s="17">
        <f t="shared" ca="1" si="211"/>
        <v>0</v>
      </c>
      <c r="N787" s="16">
        <f t="shared" ca="1" si="208"/>
        <v>0</v>
      </c>
      <c r="O787" s="17">
        <f t="shared" ca="1" si="206"/>
        <v>0</v>
      </c>
      <c r="P787" s="18">
        <f t="shared" ref="P787:P850" ca="1" si="213">O787/4</f>
        <v>0</v>
      </c>
      <c r="Q787" s="18">
        <f t="shared" ca="1" si="209"/>
        <v>0</v>
      </c>
      <c r="R787" s="18">
        <f t="shared" ca="1" si="205"/>
        <v>0</v>
      </c>
      <c r="S787" s="18">
        <f t="shared" ca="1" si="212"/>
        <v>0</v>
      </c>
      <c r="T787" s="18">
        <f t="shared" ca="1" si="207"/>
        <v>0</v>
      </c>
      <c r="U787" s="7"/>
    </row>
    <row r="788" spans="2:21" x14ac:dyDescent="0.3">
      <c r="B788" s="68"/>
      <c r="C788" s="68"/>
      <c r="D788" s="7"/>
      <c r="E788" s="68"/>
      <c r="F788" s="16"/>
      <c r="G788" s="16"/>
      <c r="H788" s="16"/>
      <c r="I788" s="16"/>
      <c r="J788" s="16"/>
      <c r="K788" s="16"/>
      <c r="L788" s="17">
        <f t="shared" ca="1" si="210"/>
        <v>0</v>
      </c>
      <c r="M788" s="17">
        <f t="shared" ca="1" si="211"/>
        <v>0</v>
      </c>
      <c r="N788" s="16">
        <f t="shared" ca="1" si="208"/>
        <v>0</v>
      </c>
      <c r="O788" s="17">
        <f t="shared" ca="1" si="206"/>
        <v>0</v>
      </c>
      <c r="P788" s="18">
        <f t="shared" ca="1" si="213"/>
        <v>0</v>
      </c>
      <c r="Q788" s="18">
        <f t="shared" ca="1" si="209"/>
        <v>0</v>
      </c>
      <c r="R788" s="18">
        <f t="shared" ca="1" si="205"/>
        <v>0</v>
      </c>
      <c r="S788" s="18">
        <f t="shared" ca="1" si="212"/>
        <v>0</v>
      </c>
      <c r="T788" s="18">
        <f t="shared" ca="1" si="207"/>
        <v>0</v>
      </c>
      <c r="U788" s="7"/>
    </row>
    <row r="789" spans="2:21" x14ac:dyDescent="0.3">
      <c r="B789" s="68"/>
      <c r="C789" s="68"/>
      <c r="D789" s="7"/>
      <c r="E789" s="68"/>
      <c r="F789" s="16"/>
      <c r="G789" s="16"/>
      <c r="H789" s="16"/>
      <c r="I789" s="16"/>
      <c r="J789" s="16"/>
      <c r="K789" s="16"/>
      <c r="L789" s="17">
        <f t="shared" ca="1" si="210"/>
        <v>0</v>
      </c>
      <c r="M789" s="17">
        <f t="shared" ca="1" si="211"/>
        <v>0</v>
      </c>
      <c r="N789" s="16">
        <f t="shared" ca="1" si="208"/>
        <v>0</v>
      </c>
      <c r="O789" s="17">
        <f t="shared" ca="1" si="206"/>
        <v>0</v>
      </c>
      <c r="P789" s="18">
        <f t="shared" ca="1" si="213"/>
        <v>0</v>
      </c>
      <c r="Q789" s="18">
        <f t="shared" ca="1" si="209"/>
        <v>0</v>
      </c>
      <c r="R789" s="18">
        <f t="shared" ca="1" si="205"/>
        <v>0</v>
      </c>
      <c r="S789" s="18">
        <f t="shared" ca="1" si="212"/>
        <v>0</v>
      </c>
      <c r="T789" s="18">
        <f t="shared" ca="1" si="207"/>
        <v>0</v>
      </c>
      <c r="U789" s="7"/>
    </row>
    <row r="790" spans="2:21" x14ac:dyDescent="0.3">
      <c r="B790" s="68"/>
      <c r="C790" s="68"/>
      <c r="D790" s="7"/>
      <c r="E790" s="68"/>
      <c r="F790" s="16"/>
      <c r="G790" s="16"/>
      <c r="H790" s="16"/>
      <c r="I790" s="16"/>
      <c r="J790" s="16"/>
      <c r="K790" s="16"/>
      <c r="L790" s="17">
        <f t="shared" ca="1" si="210"/>
        <v>0</v>
      </c>
      <c r="M790" s="17">
        <f t="shared" ca="1" si="211"/>
        <v>0</v>
      </c>
      <c r="N790" s="16">
        <f t="shared" ca="1" si="208"/>
        <v>0</v>
      </c>
      <c r="O790" s="17">
        <f t="shared" ca="1" si="206"/>
        <v>0</v>
      </c>
      <c r="P790" s="18">
        <f t="shared" ca="1" si="213"/>
        <v>0</v>
      </c>
      <c r="Q790" s="18">
        <f t="shared" ca="1" si="209"/>
        <v>0</v>
      </c>
      <c r="R790" s="18">
        <f t="shared" ref="R790:R853" ca="1" si="214">P790/32</f>
        <v>0</v>
      </c>
      <c r="S790" s="18">
        <f t="shared" ca="1" si="212"/>
        <v>0</v>
      </c>
      <c r="T790" s="18">
        <f t="shared" ca="1" si="207"/>
        <v>0</v>
      </c>
      <c r="U790" s="7"/>
    </row>
    <row r="791" spans="2:21" x14ac:dyDescent="0.3">
      <c r="B791" s="68"/>
      <c r="C791" s="68"/>
      <c r="D791" s="7"/>
      <c r="E791" s="68"/>
      <c r="F791" s="16"/>
      <c r="G791" s="16"/>
      <c r="H791" s="16"/>
      <c r="I791" s="16"/>
      <c r="J791" s="16"/>
      <c r="K791" s="16"/>
      <c r="L791" s="17">
        <f t="shared" ca="1" si="210"/>
        <v>0</v>
      </c>
      <c r="M791" s="17">
        <f t="shared" ca="1" si="211"/>
        <v>0</v>
      </c>
      <c r="N791" s="16">
        <f t="shared" ca="1" si="208"/>
        <v>0</v>
      </c>
      <c r="O791" s="17">
        <f t="shared" ca="1" si="206"/>
        <v>0</v>
      </c>
      <c r="P791" s="18">
        <f t="shared" ca="1" si="213"/>
        <v>0</v>
      </c>
      <c r="Q791" s="18">
        <f t="shared" ca="1" si="209"/>
        <v>0</v>
      </c>
      <c r="R791" s="18">
        <f t="shared" ca="1" si="214"/>
        <v>0</v>
      </c>
      <c r="S791" s="18">
        <f t="shared" ca="1" si="212"/>
        <v>0</v>
      </c>
      <c r="T791" s="18">
        <f t="shared" ca="1" si="207"/>
        <v>0</v>
      </c>
      <c r="U791" s="7"/>
    </row>
    <row r="792" spans="2:21" x14ac:dyDescent="0.3">
      <c r="B792" s="68"/>
      <c r="C792" s="68"/>
      <c r="D792" s="7"/>
      <c r="E792" s="68"/>
      <c r="F792" s="16"/>
      <c r="G792" s="16"/>
      <c r="H792" s="16"/>
      <c r="I792" s="16"/>
      <c r="J792" s="16"/>
      <c r="K792" s="16"/>
      <c r="L792" s="17">
        <f t="shared" ca="1" si="210"/>
        <v>0</v>
      </c>
      <c r="M792" s="17">
        <f t="shared" ca="1" si="211"/>
        <v>0</v>
      </c>
      <c r="N792" s="16">
        <f t="shared" ca="1" si="208"/>
        <v>0</v>
      </c>
      <c r="O792" s="17">
        <f t="shared" ca="1" si="206"/>
        <v>0</v>
      </c>
      <c r="P792" s="18">
        <f t="shared" ca="1" si="213"/>
        <v>0</v>
      </c>
      <c r="Q792" s="18">
        <f t="shared" ca="1" si="209"/>
        <v>0</v>
      </c>
      <c r="R792" s="18">
        <f t="shared" ca="1" si="214"/>
        <v>0</v>
      </c>
      <c r="S792" s="18">
        <f t="shared" ca="1" si="212"/>
        <v>0</v>
      </c>
      <c r="T792" s="18">
        <f t="shared" ca="1" si="207"/>
        <v>0</v>
      </c>
      <c r="U792" s="7"/>
    </row>
    <row r="793" spans="2:21" x14ac:dyDescent="0.3">
      <c r="B793" s="68"/>
      <c r="C793" s="68"/>
      <c r="D793" s="7"/>
      <c r="E793" s="68"/>
      <c r="F793" s="16"/>
      <c r="G793" s="16"/>
      <c r="H793" s="16"/>
      <c r="I793" s="16"/>
      <c r="J793" s="16"/>
      <c r="K793" s="16"/>
      <c r="L793" s="17">
        <f t="shared" ca="1" si="210"/>
        <v>0</v>
      </c>
      <c r="M793" s="17">
        <f t="shared" ca="1" si="211"/>
        <v>0</v>
      </c>
      <c r="N793" s="16">
        <f t="shared" ca="1" si="208"/>
        <v>0</v>
      </c>
      <c r="O793" s="17">
        <f t="shared" ca="1" si="206"/>
        <v>0</v>
      </c>
      <c r="P793" s="18">
        <f t="shared" ca="1" si="213"/>
        <v>0</v>
      </c>
      <c r="Q793" s="18">
        <f t="shared" ca="1" si="209"/>
        <v>0</v>
      </c>
      <c r="R793" s="18">
        <f t="shared" ca="1" si="214"/>
        <v>0</v>
      </c>
      <c r="S793" s="18">
        <f t="shared" ca="1" si="212"/>
        <v>0</v>
      </c>
      <c r="T793" s="18">
        <f t="shared" ca="1" si="207"/>
        <v>0</v>
      </c>
      <c r="U793" s="7"/>
    </row>
    <row r="794" spans="2:21" x14ac:dyDescent="0.3">
      <c r="B794" s="68"/>
      <c r="C794" s="68"/>
      <c r="D794" s="7"/>
      <c r="E794" s="68"/>
      <c r="F794" s="16"/>
      <c r="G794" s="16"/>
      <c r="H794" s="16"/>
      <c r="I794" s="16"/>
      <c r="J794" s="16"/>
      <c r="K794" s="16"/>
      <c r="L794" s="17">
        <f t="shared" ca="1" si="210"/>
        <v>0</v>
      </c>
      <c r="M794" s="17">
        <f t="shared" ca="1" si="211"/>
        <v>0</v>
      </c>
      <c r="N794" s="16">
        <f t="shared" ca="1" si="208"/>
        <v>0</v>
      </c>
      <c r="O794" s="17">
        <f t="shared" ca="1" si="206"/>
        <v>0</v>
      </c>
      <c r="P794" s="18">
        <f t="shared" ca="1" si="213"/>
        <v>0</v>
      </c>
      <c r="Q794" s="18">
        <f t="shared" ca="1" si="209"/>
        <v>0</v>
      </c>
      <c r="R794" s="18">
        <f t="shared" ca="1" si="214"/>
        <v>0</v>
      </c>
      <c r="S794" s="18">
        <f t="shared" ca="1" si="212"/>
        <v>0</v>
      </c>
      <c r="T794" s="18">
        <f t="shared" ca="1" si="207"/>
        <v>0</v>
      </c>
      <c r="U794" s="7"/>
    </row>
    <row r="795" spans="2:21" x14ac:dyDescent="0.3">
      <c r="B795" s="68"/>
      <c r="C795" s="68"/>
      <c r="D795" s="7"/>
      <c r="E795" s="68"/>
      <c r="F795" s="16"/>
      <c r="G795" s="16"/>
      <c r="H795" s="16"/>
      <c r="I795" s="16"/>
      <c r="J795" s="16"/>
      <c r="K795" s="16"/>
      <c r="L795" s="17">
        <f t="shared" ca="1" si="210"/>
        <v>0</v>
      </c>
      <c r="M795" s="17">
        <f t="shared" ca="1" si="211"/>
        <v>0</v>
      </c>
      <c r="N795" s="16">
        <f t="shared" ca="1" si="208"/>
        <v>0</v>
      </c>
      <c r="O795" s="17">
        <f t="shared" ca="1" si="206"/>
        <v>0</v>
      </c>
      <c r="P795" s="18">
        <f t="shared" ca="1" si="213"/>
        <v>0</v>
      </c>
      <c r="Q795" s="18">
        <f t="shared" ca="1" si="209"/>
        <v>0</v>
      </c>
      <c r="R795" s="18">
        <f t="shared" ca="1" si="214"/>
        <v>0</v>
      </c>
      <c r="S795" s="18">
        <f t="shared" ca="1" si="212"/>
        <v>0</v>
      </c>
      <c r="T795" s="18">
        <f t="shared" ca="1" si="207"/>
        <v>0</v>
      </c>
      <c r="U795" s="7"/>
    </row>
    <row r="796" spans="2:21" x14ac:dyDescent="0.3">
      <c r="B796" s="68"/>
      <c r="C796" s="68"/>
      <c r="D796" s="7"/>
      <c r="E796" s="68"/>
      <c r="F796" s="16"/>
      <c r="G796" s="16"/>
      <c r="H796" s="16"/>
      <c r="I796" s="16"/>
      <c r="J796" s="16"/>
      <c r="K796" s="16"/>
      <c r="L796" s="17">
        <f t="shared" ca="1" si="210"/>
        <v>0</v>
      </c>
      <c r="M796" s="17">
        <f t="shared" ca="1" si="211"/>
        <v>0</v>
      </c>
      <c r="N796" s="16">
        <f t="shared" ca="1" si="208"/>
        <v>0</v>
      </c>
      <c r="O796" s="17">
        <f t="shared" ref="O796:O859" ca="1" si="215">R796*128</f>
        <v>0</v>
      </c>
      <c r="P796" s="18">
        <f t="shared" ca="1" si="213"/>
        <v>0</v>
      </c>
      <c r="Q796" s="18">
        <f t="shared" ca="1" si="209"/>
        <v>0</v>
      </c>
      <c r="R796" s="18">
        <f t="shared" ca="1" si="214"/>
        <v>0</v>
      </c>
      <c r="S796" s="18">
        <f t="shared" ca="1" si="212"/>
        <v>0</v>
      </c>
      <c r="T796" s="18">
        <f t="shared" ca="1" si="207"/>
        <v>0</v>
      </c>
      <c r="U796" s="7"/>
    </row>
    <row r="797" spans="2:21" x14ac:dyDescent="0.3">
      <c r="B797" s="68"/>
      <c r="C797" s="68"/>
      <c r="D797" s="7"/>
      <c r="E797" s="68"/>
      <c r="F797" s="16"/>
      <c r="G797" s="16"/>
      <c r="H797" s="16"/>
      <c r="I797" s="16"/>
      <c r="J797" s="16"/>
      <c r="K797" s="16"/>
      <c r="L797" s="17">
        <f t="shared" ca="1" si="210"/>
        <v>0</v>
      </c>
      <c r="M797" s="17">
        <f t="shared" ca="1" si="211"/>
        <v>0</v>
      </c>
      <c r="N797" s="16">
        <f t="shared" ca="1" si="208"/>
        <v>0</v>
      </c>
      <c r="O797" s="17">
        <f t="shared" ca="1" si="215"/>
        <v>0</v>
      </c>
      <c r="P797" s="18">
        <f t="shared" ca="1" si="213"/>
        <v>0</v>
      </c>
      <c r="Q797" s="18">
        <f t="shared" ca="1" si="209"/>
        <v>0</v>
      </c>
      <c r="R797" s="18">
        <f t="shared" ca="1" si="214"/>
        <v>0</v>
      </c>
      <c r="S797" s="18">
        <f t="shared" ca="1" si="212"/>
        <v>0</v>
      </c>
      <c r="T797" s="18">
        <f t="shared" ca="1" si="207"/>
        <v>0</v>
      </c>
      <c r="U797" s="7"/>
    </row>
    <row r="798" spans="2:21" x14ac:dyDescent="0.3">
      <c r="B798" s="68"/>
      <c r="C798" s="68"/>
      <c r="D798" s="7"/>
      <c r="E798" s="68"/>
      <c r="F798" s="16"/>
      <c r="G798" s="16"/>
      <c r="H798" s="16"/>
      <c r="I798" s="16"/>
      <c r="J798" s="16"/>
      <c r="K798" s="16"/>
      <c r="L798" s="17">
        <f t="shared" ca="1" si="210"/>
        <v>0</v>
      </c>
      <c r="M798" s="17">
        <f t="shared" ca="1" si="211"/>
        <v>0</v>
      </c>
      <c r="N798" s="16">
        <f t="shared" ca="1" si="208"/>
        <v>0</v>
      </c>
      <c r="O798" s="17">
        <f t="shared" ca="1" si="215"/>
        <v>0</v>
      </c>
      <c r="P798" s="18">
        <f t="shared" ca="1" si="213"/>
        <v>0</v>
      </c>
      <c r="Q798" s="18">
        <f t="shared" ca="1" si="209"/>
        <v>0</v>
      </c>
      <c r="R798" s="18">
        <f t="shared" ca="1" si="214"/>
        <v>0</v>
      </c>
      <c r="S798" s="18">
        <f t="shared" ca="1" si="212"/>
        <v>0</v>
      </c>
      <c r="T798" s="18">
        <f t="shared" ca="1" si="207"/>
        <v>0</v>
      </c>
      <c r="U798" s="7"/>
    </row>
    <row r="799" spans="2:21" x14ac:dyDescent="0.3">
      <c r="B799" s="68"/>
      <c r="C799" s="68"/>
      <c r="D799" s="7"/>
      <c r="E799" s="68"/>
      <c r="F799" s="16"/>
      <c r="G799" s="16"/>
      <c r="H799" s="16"/>
      <c r="I799" s="16"/>
      <c r="J799" s="16"/>
      <c r="K799" s="16"/>
      <c r="L799" s="17">
        <f t="shared" ca="1" si="210"/>
        <v>0</v>
      </c>
      <c r="M799" s="17">
        <f t="shared" ca="1" si="211"/>
        <v>0</v>
      </c>
      <c r="N799" s="16">
        <f t="shared" ca="1" si="208"/>
        <v>0</v>
      </c>
      <c r="O799" s="17">
        <f t="shared" ca="1" si="215"/>
        <v>0</v>
      </c>
      <c r="P799" s="18">
        <f t="shared" ca="1" si="213"/>
        <v>0</v>
      </c>
      <c r="Q799" s="18">
        <f t="shared" ca="1" si="209"/>
        <v>0</v>
      </c>
      <c r="R799" s="18">
        <f t="shared" ca="1" si="214"/>
        <v>0</v>
      </c>
      <c r="S799" s="18">
        <f t="shared" ca="1" si="212"/>
        <v>0</v>
      </c>
      <c r="T799" s="18">
        <f t="shared" ca="1" si="207"/>
        <v>0</v>
      </c>
      <c r="U799" s="7"/>
    </row>
    <row r="800" spans="2:21" x14ac:dyDescent="0.3">
      <c r="B800" s="68"/>
      <c r="C800" s="68"/>
      <c r="D800" s="7"/>
      <c r="E800" s="68"/>
      <c r="F800" s="16"/>
      <c r="G800" s="16"/>
      <c r="H800" s="16"/>
      <c r="I800" s="16"/>
      <c r="J800" s="16"/>
      <c r="K800" s="16"/>
      <c r="L800" s="17">
        <f t="shared" ca="1" si="210"/>
        <v>0</v>
      </c>
      <c r="M800" s="17">
        <f t="shared" ca="1" si="211"/>
        <v>0</v>
      </c>
      <c r="N800" s="16">
        <f t="shared" ca="1" si="208"/>
        <v>0</v>
      </c>
      <c r="O800" s="17">
        <f t="shared" ca="1" si="215"/>
        <v>0</v>
      </c>
      <c r="P800" s="18">
        <f t="shared" ca="1" si="213"/>
        <v>0</v>
      </c>
      <c r="Q800" s="18">
        <f t="shared" ca="1" si="209"/>
        <v>0</v>
      </c>
      <c r="R800" s="18">
        <f t="shared" ca="1" si="214"/>
        <v>0</v>
      </c>
      <c r="S800" s="18">
        <f t="shared" ca="1" si="212"/>
        <v>0</v>
      </c>
      <c r="T800" s="18">
        <f t="shared" ca="1" si="207"/>
        <v>0</v>
      </c>
      <c r="U800" s="7"/>
    </row>
    <row r="801" spans="2:21" x14ac:dyDescent="0.3">
      <c r="B801" s="68"/>
      <c r="C801" s="68"/>
      <c r="D801" s="7"/>
      <c r="E801" s="68"/>
      <c r="F801" s="16"/>
      <c r="G801" s="16"/>
      <c r="H801" s="16"/>
      <c r="I801" s="16"/>
      <c r="J801" s="16"/>
      <c r="K801" s="16"/>
      <c r="L801" s="17">
        <f t="shared" ca="1" si="210"/>
        <v>0</v>
      </c>
      <c r="M801" s="17">
        <f t="shared" ca="1" si="211"/>
        <v>0</v>
      </c>
      <c r="N801" s="16">
        <f t="shared" ca="1" si="208"/>
        <v>0</v>
      </c>
      <c r="O801" s="17">
        <f t="shared" ca="1" si="215"/>
        <v>0</v>
      </c>
      <c r="P801" s="18">
        <f t="shared" ca="1" si="213"/>
        <v>0</v>
      </c>
      <c r="Q801" s="18">
        <f t="shared" ca="1" si="209"/>
        <v>0</v>
      </c>
      <c r="R801" s="18">
        <f t="shared" ca="1" si="214"/>
        <v>0</v>
      </c>
      <c r="S801" s="18">
        <f t="shared" ca="1" si="212"/>
        <v>0</v>
      </c>
      <c r="T801" s="18">
        <f t="shared" ca="1" si="207"/>
        <v>0</v>
      </c>
      <c r="U801" s="7"/>
    </row>
    <row r="802" spans="2:21" x14ac:dyDescent="0.3">
      <c r="B802" s="68"/>
      <c r="C802" s="68"/>
      <c r="D802" s="7"/>
      <c r="E802" s="68"/>
      <c r="F802" s="16"/>
      <c r="G802" s="16"/>
      <c r="H802" s="16"/>
      <c r="I802" s="16"/>
      <c r="J802" s="16"/>
      <c r="K802" s="16"/>
      <c r="L802" s="17">
        <f t="shared" ca="1" si="210"/>
        <v>0</v>
      </c>
      <c r="M802" s="17">
        <f t="shared" ca="1" si="211"/>
        <v>0</v>
      </c>
      <c r="N802" s="16">
        <f t="shared" ca="1" si="208"/>
        <v>0</v>
      </c>
      <c r="O802" s="17">
        <f t="shared" ca="1" si="215"/>
        <v>0</v>
      </c>
      <c r="P802" s="18">
        <f t="shared" ca="1" si="213"/>
        <v>0</v>
      </c>
      <c r="Q802" s="18">
        <f t="shared" ca="1" si="209"/>
        <v>0</v>
      </c>
      <c r="R802" s="18">
        <f t="shared" ca="1" si="214"/>
        <v>0</v>
      </c>
      <c r="S802" s="18">
        <f t="shared" ca="1" si="212"/>
        <v>0</v>
      </c>
      <c r="T802" s="18">
        <f t="shared" ca="1" si="207"/>
        <v>0</v>
      </c>
      <c r="U802" s="7"/>
    </row>
    <row r="803" spans="2:21" x14ac:dyDescent="0.3">
      <c r="B803" s="68"/>
      <c r="C803" s="68"/>
      <c r="D803" s="7"/>
      <c r="E803" s="68"/>
      <c r="F803" s="16"/>
      <c r="G803" s="16"/>
      <c r="H803" s="16"/>
      <c r="I803" s="16"/>
      <c r="J803" s="16"/>
      <c r="K803" s="16"/>
      <c r="L803" s="17">
        <f t="shared" ca="1" si="210"/>
        <v>0</v>
      </c>
      <c r="M803" s="17">
        <f t="shared" ca="1" si="211"/>
        <v>0</v>
      </c>
      <c r="N803" s="16">
        <f t="shared" ca="1" si="208"/>
        <v>0</v>
      </c>
      <c r="O803" s="17">
        <f t="shared" ca="1" si="215"/>
        <v>0</v>
      </c>
      <c r="P803" s="18">
        <f t="shared" ca="1" si="213"/>
        <v>0</v>
      </c>
      <c r="Q803" s="18">
        <f t="shared" ca="1" si="209"/>
        <v>0</v>
      </c>
      <c r="R803" s="18">
        <f t="shared" ca="1" si="214"/>
        <v>0</v>
      </c>
      <c r="S803" s="18">
        <f t="shared" ca="1" si="212"/>
        <v>0</v>
      </c>
      <c r="T803" s="18">
        <f t="shared" ca="1" si="207"/>
        <v>0</v>
      </c>
      <c r="U803" s="7"/>
    </row>
    <row r="804" spans="2:21" x14ac:dyDescent="0.3">
      <c r="B804" s="68"/>
      <c r="C804" s="68"/>
      <c r="D804" s="7"/>
      <c r="E804" s="68"/>
      <c r="F804" s="16"/>
      <c r="G804" s="16"/>
      <c r="H804" s="16"/>
      <c r="I804" s="16"/>
      <c r="J804" s="16"/>
      <c r="K804" s="16"/>
      <c r="L804" s="17">
        <f t="shared" ca="1" si="210"/>
        <v>0</v>
      </c>
      <c r="M804" s="17">
        <f t="shared" ca="1" si="211"/>
        <v>0</v>
      </c>
      <c r="N804" s="16">
        <f t="shared" ca="1" si="208"/>
        <v>0</v>
      </c>
      <c r="O804" s="17">
        <f t="shared" ca="1" si="215"/>
        <v>0</v>
      </c>
      <c r="P804" s="18">
        <f t="shared" ca="1" si="213"/>
        <v>0</v>
      </c>
      <c r="Q804" s="18">
        <f t="shared" ca="1" si="209"/>
        <v>0</v>
      </c>
      <c r="R804" s="18">
        <f t="shared" ca="1" si="214"/>
        <v>0</v>
      </c>
      <c r="S804" s="18">
        <f t="shared" ca="1" si="212"/>
        <v>0</v>
      </c>
      <c r="T804" s="18">
        <f t="shared" ca="1" si="207"/>
        <v>0</v>
      </c>
      <c r="U804" s="7"/>
    </row>
    <row r="805" spans="2:21" x14ac:dyDescent="0.3">
      <c r="B805" s="68"/>
      <c r="C805" s="68"/>
      <c r="D805" s="7"/>
      <c r="E805" s="68"/>
      <c r="F805" s="16"/>
      <c r="G805" s="16"/>
      <c r="H805" s="16"/>
      <c r="I805" s="16"/>
      <c r="J805" s="16"/>
      <c r="K805" s="16"/>
      <c r="L805" s="17">
        <f t="shared" ca="1" si="210"/>
        <v>0</v>
      </c>
      <c r="M805" s="17">
        <f t="shared" ca="1" si="211"/>
        <v>0</v>
      </c>
      <c r="N805" s="16">
        <f t="shared" ca="1" si="208"/>
        <v>0</v>
      </c>
      <c r="O805" s="17">
        <f t="shared" ca="1" si="215"/>
        <v>0</v>
      </c>
      <c r="P805" s="18">
        <f t="shared" ca="1" si="213"/>
        <v>0</v>
      </c>
      <c r="Q805" s="18">
        <f t="shared" ca="1" si="209"/>
        <v>0</v>
      </c>
      <c r="R805" s="18">
        <f t="shared" ca="1" si="214"/>
        <v>0</v>
      </c>
      <c r="S805" s="18">
        <f t="shared" ca="1" si="212"/>
        <v>0</v>
      </c>
      <c r="T805" s="18">
        <f t="shared" ca="1" si="207"/>
        <v>0</v>
      </c>
      <c r="U805" s="7"/>
    </row>
    <row r="806" spans="2:21" x14ac:dyDescent="0.3">
      <c r="B806" s="68"/>
      <c r="C806" s="68"/>
      <c r="D806" s="7"/>
      <c r="E806" s="68"/>
      <c r="F806" s="16"/>
      <c r="G806" s="16"/>
      <c r="H806" s="16"/>
      <c r="I806" s="16"/>
      <c r="J806" s="16"/>
      <c r="K806" s="16"/>
      <c r="L806" s="17">
        <f t="shared" ca="1" si="210"/>
        <v>0</v>
      </c>
      <c r="M806" s="17">
        <f t="shared" ca="1" si="211"/>
        <v>0</v>
      </c>
      <c r="N806" s="16">
        <f t="shared" ca="1" si="208"/>
        <v>0</v>
      </c>
      <c r="O806" s="17">
        <f t="shared" ca="1" si="215"/>
        <v>0</v>
      </c>
      <c r="P806" s="18">
        <f t="shared" ca="1" si="213"/>
        <v>0</v>
      </c>
      <c r="Q806" s="18">
        <f t="shared" ca="1" si="209"/>
        <v>0</v>
      </c>
      <c r="R806" s="18">
        <f t="shared" ca="1" si="214"/>
        <v>0</v>
      </c>
      <c r="S806" s="18">
        <f t="shared" ca="1" si="212"/>
        <v>0</v>
      </c>
      <c r="T806" s="18">
        <f t="shared" ca="1" si="207"/>
        <v>0</v>
      </c>
      <c r="U806" s="7"/>
    </row>
    <row r="807" spans="2:21" x14ac:dyDescent="0.3">
      <c r="B807" s="68"/>
      <c r="C807" s="68"/>
      <c r="D807" s="7"/>
      <c r="E807" s="68"/>
      <c r="F807" s="16"/>
      <c r="G807" s="16"/>
      <c r="H807" s="16"/>
      <c r="I807" s="16"/>
      <c r="J807" s="16"/>
      <c r="K807" s="16"/>
      <c r="L807" s="17">
        <f t="shared" ca="1" si="210"/>
        <v>0</v>
      </c>
      <c r="M807" s="17">
        <f t="shared" ca="1" si="211"/>
        <v>0</v>
      </c>
      <c r="N807" s="16">
        <f t="shared" ca="1" si="208"/>
        <v>0</v>
      </c>
      <c r="O807" s="17">
        <f t="shared" ca="1" si="215"/>
        <v>0</v>
      </c>
      <c r="P807" s="18">
        <f t="shared" ca="1" si="213"/>
        <v>0</v>
      </c>
      <c r="Q807" s="18">
        <f t="shared" ca="1" si="209"/>
        <v>0</v>
      </c>
      <c r="R807" s="18">
        <f t="shared" ca="1" si="214"/>
        <v>0</v>
      </c>
      <c r="S807" s="18">
        <f t="shared" ca="1" si="212"/>
        <v>0</v>
      </c>
      <c r="T807" s="18">
        <f t="shared" ca="1" si="207"/>
        <v>0</v>
      </c>
      <c r="U807" s="7"/>
    </row>
    <row r="808" spans="2:21" x14ac:dyDescent="0.3">
      <c r="B808" s="68"/>
      <c r="C808" s="68"/>
      <c r="D808" s="7"/>
      <c r="E808" s="68"/>
      <c r="F808" s="16"/>
      <c r="G808" s="16"/>
      <c r="H808" s="16"/>
      <c r="I808" s="16"/>
      <c r="J808" s="16"/>
      <c r="K808" s="16"/>
      <c r="L808" s="17">
        <f t="shared" ca="1" si="210"/>
        <v>0</v>
      </c>
      <c r="M808" s="17">
        <f t="shared" ca="1" si="211"/>
        <v>0</v>
      </c>
      <c r="N808" s="16">
        <f t="shared" ca="1" si="208"/>
        <v>0</v>
      </c>
      <c r="O808" s="17">
        <f t="shared" ca="1" si="215"/>
        <v>0</v>
      </c>
      <c r="P808" s="18">
        <f t="shared" ca="1" si="213"/>
        <v>0</v>
      </c>
      <c r="Q808" s="18">
        <f t="shared" ca="1" si="209"/>
        <v>0</v>
      </c>
      <c r="R808" s="18">
        <f t="shared" ca="1" si="214"/>
        <v>0</v>
      </c>
      <c r="S808" s="18">
        <f t="shared" ca="1" si="212"/>
        <v>0</v>
      </c>
      <c r="T808" s="18">
        <f t="shared" ca="1" si="207"/>
        <v>0</v>
      </c>
      <c r="U808" s="7"/>
    </row>
    <row r="809" spans="2:21" x14ac:dyDescent="0.3">
      <c r="B809" s="68"/>
      <c r="C809" s="68"/>
      <c r="D809" s="7"/>
      <c r="E809" s="68"/>
      <c r="F809" s="16"/>
      <c r="G809" s="16"/>
      <c r="H809" s="16"/>
      <c r="I809" s="16"/>
      <c r="J809" s="16"/>
      <c r="K809" s="16"/>
      <c r="L809" s="17">
        <f t="shared" ca="1" si="210"/>
        <v>0</v>
      </c>
      <c r="M809" s="17">
        <f t="shared" ca="1" si="211"/>
        <v>0</v>
      </c>
      <c r="N809" s="16">
        <f t="shared" ca="1" si="208"/>
        <v>0</v>
      </c>
      <c r="O809" s="17">
        <f t="shared" ca="1" si="215"/>
        <v>0</v>
      </c>
      <c r="P809" s="18">
        <f t="shared" ca="1" si="213"/>
        <v>0</v>
      </c>
      <c r="Q809" s="18">
        <f t="shared" ca="1" si="209"/>
        <v>0</v>
      </c>
      <c r="R809" s="18">
        <f t="shared" ca="1" si="214"/>
        <v>0</v>
      </c>
      <c r="S809" s="18">
        <f t="shared" ca="1" si="212"/>
        <v>0</v>
      </c>
      <c r="T809" s="18">
        <f t="shared" ca="1" si="207"/>
        <v>0</v>
      </c>
      <c r="U809" s="7"/>
    </row>
    <row r="810" spans="2:21" x14ac:dyDescent="0.3">
      <c r="B810" s="68"/>
      <c r="C810" s="68"/>
      <c r="D810" s="7"/>
      <c r="E810" s="68"/>
      <c r="F810" s="16"/>
      <c r="G810" s="16"/>
      <c r="H810" s="16"/>
      <c r="I810" s="16"/>
      <c r="J810" s="16"/>
      <c r="K810" s="16"/>
      <c r="L810" s="17">
        <f t="shared" ca="1" si="210"/>
        <v>0</v>
      </c>
      <c r="M810" s="17">
        <f t="shared" ca="1" si="211"/>
        <v>0</v>
      </c>
      <c r="N810" s="16">
        <f t="shared" ca="1" si="208"/>
        <v>0</v>
      </c>
      <c r="O810" s="17">
        <f t="shared" ca="1" si="215"/>
        <v>0</v>
      </c>
      <c r="P810" s="18">
        <f t="shared" ca="1" si="213"/>
        <v>0</v>
      </c>
      <c r="Q810" s="18">
        <f t="shared" ca="1" si="209"/>
        <v>0</v>
      </c>
      <c r="R810" s="18">
        <f t="shared" ca="1" si="214"/>
        <v>0</v>
      </c>
      <c r="S810" s="18">
        <f t="shared" ca="1" si="212"/>
        <v>0</v>
      </c>
      <c r="T810" s="18">
        <f t="shared" ca="1" si="207"/>
        <v>0</v>
      </c>
      <c r="U810" s="7"/>
    </row>
    <row r="811" spans="2:21" x14ac:dyDescent="0.3">
      <c r="B811" s="68"/>
      <c r="C811" s="68"/>
      <c r="D811" s="7"/>
      <c r="E811" s="68"/>
      <c r="F811" s="16"/>
      <c r="G811" s="16"/>
      <c r="H811" s="16"/>
      <c r="I811" s="16"/>
      <c r="J811" s="16"/>
      <c r="K811" s="16"/>
      <c r="L811" s="17">
        <f t="shared" ca="1" si="210"/>
        <v>0</v>
      </c>
      <c r="M811" s="17">
        <f t="shared" ca="1" si="211"/>
        <v>0</v>
      </c>
      <c r="N811" s="16">
        <f t="shared" ca="1" si="208"/>
        <v>0</v>
      </c>
      <c r="O811" s="17">
        <f t="shared" ca="1" si="215"/>
        <v>0</v>
      </c>
      <c r="P811" s="18">
        <f t="shared" ca="1" si="213"/>
        <v>0</v>
      </c>
      <c r="Q811" s="18">
        <f t="shared" ca="1" si="209"/>
        <v>0</v>
      </c>
      <c r="R811" s="18">
        <f t="shared" ca="1" si="214"/>
        <v>0</v>
      </c>
      <c r="S811" s="18">
        <f t="shared" ca="1" si="212"/>
        <v>0</v>
      </c>
      <c r="T811" s="18">
        <f t="shared" ca="1" si="207"/>
        <v>0</v>
      </c>
      <c r="U811" s="7"/>
    </row>
    <row r="812" spans="2:21" x14ac:dyDescent="0.3">
      <c r="B812" s="68"/>
      <c r="C812" s="68"/>
      <c r="D812" s="7"/>
      <c r="E812" s="68"/>
      <c r="F812" s="16"/>
      <c r="G812" s="16"/>
      <c r="H812" s="16"/>
      <c r="I812" s="16"/>
      <c r="J812" s="16"/>
      <c r="K812" s="16"/>
      <c r="L812" s="17">
        <f t="shared" ca="1" si="210"/>
        <v>0</v>
      </c>
      <c r="M812" s="17">
        <f t="shared" ca="1" si="211"/>
        <v>0</v>
      </c>
      <c r="N812" s="16">
        <f t="shared" ca="1" si="208"/>
        <v>0</v>
      </c>
      <c r="O812" s="17">
        <f t="shared" ca="1" si="215"/>
        <v>0</v>
      </c>
      <c r="P812" s="18">
        <f t="shared" ca="1" si="213"/>
        <v>0</v>
      </c>
      <c r="Q812" s="18">
        <f t="shared" ca="1" si="209"/>
        <v>0</v>
      </c>
      <c r="R812" s="18">
        <f t="shared" ca="1" si="214"/>
        <v>0</v>
      </c>
      <c r="S812" s="18">
        <f t="shared" ca="1" si="212"/>
        <v>0</v>
      </c>
      <c r="T812" s="18">
        <f t="shared" ref="T812:T875" ca="1" si="216">S812/3</f>
        <v>0</v>
      </c>
      <c r="U812" s="7"/>
    </row>
    <row r="813" spans="2:21" x14ac:dyDescent="0.3">
      <c r="B813" s="68"/>
      <c r="C813" s="68"/>
      <c r="D813" s="7"/>
      <c r="E813" s="68"/>
      <c r="F813" s="16"/>
      <c r="G813" s="16"/>
      <c r="H813" s="16"/>
      <c r="I813" s="16"/>
      <c r="J813" s="16"/>
      <c r="K813" s="16"/>
      <c r="L813" s="17">
        <f t="shared" ca="1" si="210"/>
        <v>0</v>
      </c>
      <c r="M813" s="17">
        <f t="shared" ca="1" si="211"/>
        <v>0</v>
      </c>
      <c r="N813" s="16">
        <f t="shared" ca="1" si="208"/>
        <v>0</v>
      </c>
      <c r="O813" s="17">
        <f t="shared" ca="1" si="215"/>
        <v>0</v>
      </c>
      <c r="P813" s="18">
        <f t="shared" ca="1" si="213"/>
        <v>0</v>
      </c>
      <c r="Q813" s="18">
        <f t="shared" ca="1" si="209"/>
        <v>0</v>
      </c>
      <c r="R813" s="18">
        <f t="shared" ca="1" si="214"/>
        <v>0</v>
      </c>
      <c r="S813" s="18">
        <f t="shared" ca="1" si="212"/>
        <v>0</v>
      </c>
      <c r="T813" s="18">
        <f t="shared" ca="1" si="216"/>
        <v>0</v>
      </c>
      <c r="U813" s="7"/>
    </row>
    <row r="814" spans="2:21" x14ac:dyDescent="0.3">
      <c r="B814" s="68"/>
      <c r="C814" s="68"/>
      <c r="D814" s="7"/>
      <c r="E814" s="68"/>
      <c r="F814" s="16"/>
      <c r="G814" s="16"/>
      <c r="H814" s="16"/>
      <c r="I814" s="16"/>
      <c r="J814" s="16"/>
      <c r="K814" s="16"/>
      <c r="L814" s="17">
        <f t="shared" ca="1" si="210"/>
        <v>0</v>
      </c>
      <c r="M814" s="17">
        <f t="shared" ca="1" si="211"/>
        <v>0</v>
      </c>
      <c r="N814" s="16">
        <f t="shared" ca="1" si="208"/>
        <v>0</v>
      </c>
      <c r="O814" s="17">
        <f t="shared" ca="1" si="215"/>
        <v>0</v>
      </c>
      <c r="P814" s="18">
        <f t="shared" ca="1" si="213"/>
        <v>0</v>
      </c>
      <c r="Q814" s="18">
        <f t="shared" ca="1" si="209"/>
        <v>0</v>
      </c>
      <c r="R814" s="18">
        <f t="shared" ca="1" si="214"/>
        <v>0</v>
      </c>
      <c r="S814" s="18">
        <f t="shared" ca="1" si="212"/>
        <v>0</v>
      </c>
      <c r="T814" s="18">
        <f t="shared" ca="1" si="216"/>
        <v>0</v>
      </c>
      <c r="U814" s="7"/>
    </row>
    <row r="815" spans="2:21" x14ac:dyDescent="0.3">
      <c r="B815" s="68"/>
      <c r="C815" s="68"/>
      <c r="D815" s="7"/>
      <c r="E815" s="68"/>
      <c r="F815" s="16"/>
      <c r="G815" s="16"/>
      <c r="H815" s="16"/>
      <c r="I815" s="16"/>
      <c r="J815" s="16"/>
      <c r="K815" s="16"/>
      <c r="L815" s="17">
        <f t="shared" ca="1" si="210"/>
        <v>0</v>
      </c>
      <c r="M815" s="17">
        <f t="shared" ca="1" si="211"/>
        <v>0</v>
      </c>
      <c r="N815" s="16">
        <f t="shared" ca="1" si="208"/>
        <v>0</v>
      </c>
      <c r="O815" s="17">
        <f t="shared" ca="1" si="215"/>
        <v>0</v>
      </c>
      <c r="P815" s="18">
        <f t="shared" ca="1" si="213"/>
        <v>0</v>
      </c>
      <c r="Q815" s="18">
        <f t="shared" ca="1" si="209"/>
        <v>0</v>
      </c>
      <c r="R815" s="18">
        <f t="shared" ca="1" si="214"/>
        <v>0</v>
      </c>
      <c r="S815" s="18">
        <f t="shared" ca="1" si="212"/>
        <v>0</v>
      </c>
      <c r="T815" s="18">
        <f t="shared" ca="1" si="216"/>
        <v>0</v>
      </c>
      <c r="U815" s="7"/>
    </row>
    <row r="816" spans="2:21" x14ac:dyDescent="0.3">
      <c r="B816" s="68"/>
      <c r="C816" s="68"/>
      <c r="D816" s="7"/>
      <c r="E816" s="68"/>
      <c r="F816" s="16"/>
      <c r="G816" s="16"/>
      <c r="H816" s="16"/>
      <c r="I816" s="16"/>
      <c r="J816" s="16"/>
      <c r="K816" s="16"/>
      <c r="L816" s="17">
        <f t="shared" ca="1" si="210"/>
        <v>0</v>
      </c>
      <c r="M816" s="17">
        <f t="shared" ca="1" si="211"/>
        <v>0</v>
      </c>
      <c r="N816" s="16">
        <f t="shared" ca="1" si="208"/>
        <v>0</v>
      </c>
      <c r="O816" s="17">
        <f t="shared" ca="1" si="215"/>
        <v>0</v>
      </c>
      <c r="P816" s="18">
        <f t="shared" ca="1" si="213"/>
        <v>0</v>
      </c>
      <c r="Q816" s="18">
        <f t="shared" ca="1" si="209"/>
        <v>0</v>
      </c>
      <c r="R816" s="18">
        <f t="shared" ca="1" si="214"/>
        <v>0</v>
      </c>
      <c r="S816" s="18">
        <f t="shared" ca="1" si="212"/>
        <v>0</v>
      </c>
      <c r="T816" s="18">
        <f t="shared" ca="1" si="216"/>
        <v>0</v>
      </c>
      <c r="U816" s="7"/>
    </row>
    <row r="817" spans="2:21" x14ac:dyDescent="0.3">
      <c r="B817" s="68"/>
      <c r="C817" s="68"/>
      <c r="D817" s="7"/>
      <c r="E817" s="68"/>
      <c r="F817" s="16"/>
      <c r="G817" s="16"/>
      <c r="H817" s="16"/>
      <c r="I817" s="16"/>
      <c r="J817" s="16"/>
      <c r="K817" s="16"/>
      <c r="L817" s="17">
        <f t="shared" ca="1" si="210"/>
        <v>0</v>
      </c>
      <c r="M817" s="17">
        <f t="shared" ca="1" si="211"/>
        <v>0</v>
      </c>
      <c r="N817" s="16">
        <f t="shared" ca="1" si="208"/>
        <v>0</v>
      </c>
      <c r="O817" s="17">
        <f t="shared" ca="1" si="215"/>
        <v>0</v>
      </c>
      <c r="P817" s="18">
        <f t="shared" ca="1" si="213"/>
        <v>0</v>
      </c>
      <c r="Q817" s="18">
        <f t="shared" ca="1" si="209"/>
        <v>0</v>
      </c>
      <c r="R817" s="18">
        <f t="shared" ca="1" si="214"/>
        <v>0</v>
      </c>
      <c r="S817" s="18">
        <f t="shared" ca="1" si="212"/>
        <v>0</v>
      </c>
      <c r="T817" s="18">
        <f t="shared" ca="1" si="216"/>
        <v>0</v>
      </c>
      <c r="U817" s="7"/>
    </row>
    <row r="818" spans="2:21" x14ac:dyDescent="0.3">
      <c r="B818" s="68"/>
      <c r="C818" s="68"/>
      <c r="D818" s="7"/>
      <c r="E818" s="68"/>
      <c r="F818" s="16"/>
      <c r="G818" s="16"/>
      <c r="H818" s="16"/>
      <c r="I818" s="16"/>
      <c r="J818" s="16"/>
      <c r="K818" s="16"/>
      <c r="L818" s="17">
        <f t="shared" ca="1" si="210"/>
        <v>0</v>
      </c>
      <c r="M818" s="17">
        <f t="shared" ca="1" si="211"/>
        <v>0</v>
      </c>
      <c r="N818" s="16">
        <f t="shared" ca="1" si="208"/>
        <v>0</v>
      </c>
      <c r="O818" s="17">
        <f t="shared" ca="1" si="215"/>
        <v>0</v>
      </c>
      <c r="P818" s="18">
        <f t="shared" ca="1" si="213"/>
        <v>0</v>
      </c>
      <c r="Q818" s="18">
        <f t="shared" ca="1" si="209"/>
        <v>0</v>
      </c>
      <c r="R818" s="18">
        <f t="shared" ca="1" si="214"/>
        <v>0</v>
      </c>
      <c r="S818" s="18">
        <f t="shared" ca="1" si="212"/>
        <v>0</v>
      </c>
      <c r="T818" s="18">
        <f t="shared" ca="1" si="216"/>
        <v>0</v>
      </c>
      <c r="U818" s="7"/>
    </row>
    <row r="819" spans="2:21" x14ac:dyDescent="0.3">
      <c r="B819" s="68"/>
      <c r="C819" s="68"/>
      <c r="D819" s="7"/>
      <c r="E819" s="68"/>
      <c r="F819" s="16"/>
      <c r="G819" s="16"/>
      <c r="H819" s="16"/>
      <c r="I819" s="16"/>
      <c r="J819" s="16"/>
      <c r="K819" s="16"/>
      <c r="L819" s="17">
        <f t="shared" ca="1" si="210"/>
        <v>0</v>
      </c>
      <c r="M819" s="17">
        <f t="shared" ca="1" si="211"/>
        <v>0</v>
      </c>
      <c r="N819" s="16">
        <f t="shared" ca="1" si="208"/>
        <v>0</v>
      </c>
      <c r="O819" s="17">
        <f t="shared" ca="1" si="215"/>
        <v>0</v>
      </c>
      <c r="P819" s="18">
        <f t="shared" ca="1" si="213"/>
        <v>0</v>
      </c>
      <c r="Q819" s="18">
        <f t="shared" ca="1" si="209"/>
        <v>0</v>
      </c>
      <c r="R819" s="18">
        <f t="shared" ca="1" si="214"/>
        <v>0</v>
      </c>
      <c r="S819" s="18">
        <f t="shared" ca="1" si="212"/>
        <v>0</v>
      </c>
      <c r="T819" s="18">
        <f t="shared" ca="1" si="216"/>
        <v>0</v>
      </c>
      <c r="U819" s="7"/>
    </row>
    <row r="820" spans="2:21" x14ac:dyDescent="0.3">
      <c r="B820" s="68"/>
      <c r="C820" s="68"/>
      <c r="D820" s="7"/>
      <c r="E820" s="68"/>
      <c r="F820" s="16"/>
      <c r="G820" s="16"/>
      <c r="H820" s="16"/>
      <c r="I820" s="16"/>
      <c r="J820" s="16"/>
      <c r="K820" s="16"/>
      <c r="L820" s="17">
        <f t="shared" ca="1" si="210"/>
        <v>0</v>
      </c>
      <c r="M820" s="17">
        <f t="shared" ca="1" si="211"/>
        <v>0</v>
      </c>
      <c r="N820" s="16">
        <f t="shared" ca="1" si="208"/>
        <v>0</v>
      </c>
      <c r="O820" s="17">
        <f t="shared" ca="1" si="215"/>
        <v>0</v>
      </c>
      <c r="P820" s="18">
        <f t="shared" ca="1" si="213"/>
        <v>0</v>
      </c>
      <c r="Q820" s="18">
        <f t="shared" ca="1" si="209"/>
        <v>0</v>
      </c>
      <c r="R820" s="18">
        <f t="shared" ca="1" si="214"/>
        <v>0</v>
      </c>
      <c r="S820" s="18">
        <f t="shared" ca="1" si="212"/>
        <v>0</v>
      </c>
      <c r="T820" s="18">
        <f t="shared" ca="1" si="216"/>
        <v>0</v>
      </c>
      <c r="U820" s="7"/>
    </row>
    <row r="821" spans="2:21" x14ac:dyDescent="0.3">
      <c r="B821" s="68"/>
      <c r="C821" s="68"/>
      <c r="D821" s="7"/>
      <c r="E821" s="68"/>
      <c r="F821" s="16"/>
      <c r="G821" s="16"/>
      <c r="H821" s="16"/>
      <c r="I821" s="16"/>
      <c r="J821" s="16"/>
      <c r="K821" s="16"/>
      <c r="L821" s="17">
        <f t="shared" ca="1" si="210"/>
        <v>0</v>
      </c>
      <c r="M821" s="17">
        <f t="shared" ca="1" si="211"/>
        <v>0</v>
      </c>
      <c r="N821" s="16">
        <f t="shared" ca="1" si="208"/>
        <v>0</v>
      </c>
      <c r="O821" s="17">
        <f t="shared" ca="1" si="215"/>
        <v>0</v>
      </c>
      <c r="P821" s="18">
        <f t="shared" ca="1" si="213"/>
        <v>0</v>
      </c>
      <c r="Q821" s="18">
        <f t="shared" ca="1" si="209"/>
        <v>0</v>
      </c>
      <c r="R821" s="18">
        <f t="shared" ca="1" si="214"/>
        <v>0</v>
      </c>
      <c r="S821" s="18">
        <f t="shared" ca="1" si="212"/>
        <v>0</v>
      </c>
      <c r="T821" s="18">
        <f t="shared" ca="1" si="216"/>
        <v>0</v>
      </c>
      <c r="U821" s="7"/>
    </row>
    <row r="822" spans="2:21" x14ac:dyDescent="0.3">
      <c r="B822" s="68"/>
      <c r="C822" s="68"/>
      <c r="D822" s="7"/>
      <c r="E822" s="68"/>
      <c r="F822" s="16"/>
      <c r="G822" s="16"/>
      <c r="H822" s="16"/>
      <c r="I822" s="16"/>
      <c r="J822" s="16"/>
      <c r="K822" s="16"/>
      <c r="L822" s="17">
        <f t="shared" ca="1" si="210"/>
        <v>0</v>
      </c>
      <c r="M822" s="17">
        <f t="shared" ca="1" si="211"/>
        <v>0</v>
      </c>
      <c r="N822" s="16">
        <f t="shared" ca="1" si="208"/>
        <v>0</v>
      </c>
      <c r="O822" s="17">
        <f t="shared" ca="1" si="215"/>
        <v>0</v>
      </c>
      <c r="P822" s="18">
        <f t="shared" ca="1" si="213"/>
        <v>0</v>
      </c>
      <c r="Q822" s="18">
        <f t="shared" ca="1" si="209"/>
        <v>0</v>
      </c>
      <c r="R822" s="18">
        <f t="shared" ca="1" si="214"/>
        <v>0</v>
      </c>
      <c r="S822" s="18">
        <f t="shared" ca="1" si="212"/>
        <v>0</v>
      </c>
      <c r="T822" s="18">
        <f t="shared" ca="1" si="216"/>
        <v>0</v>
      </c>
      <c r="U822" s="7"/>
    </row>
    <row r="823" spans="2:21" x14ac:dyDescent="0.3">
      <c r="B823" s="68"/>
      <c r="C823" s="68"/>
      <c r="D823" s="7"/>
      <c r="E823" s="68"/>
      <c r="F823" s="16"/>
      <c r="G823" s="16"/>
      <c r="H823" s="16"/>
      <c r="I823" s="16"/>
      <c r="J823" s="16"/>
      <c r="K823" s="16"/>
      <c r="L823" s="17">
        <f t="shared" ca="1" si="210"/>
        <v>0</v>
      </c>
      <c r="M823" s="17">
        <f t="shared" ca="1" si="211"/>
        <v>0</v>
      </c>
      <c r="N823" s="16">
        <f t="shared" ca="1" si="208"/>
        <v>0</v>
      </c>
      <c r="O823" s="17">
        <f t="shared" ca="1" si="215"/>
        <v>0</v>
      </c>
      <c r="P823" s="18">
        <f t="shared" ca="1" si="213"/>
        <v>0</v>
      </c>
      <c r="Q823" s="18">
        <f t="shared" ca="1" si="209"/>
        <v>0</v>
      </c>
      <c r="R823" s="18">
        <f t="shared" ca="1" si="214"/>
        <v>0</v>
      </c>
      <c r="S823" s="18">
        <f t="shared" ca="1" si="212"/>
        <v>0</v>
      </c>
      <c r="T823" s="18">
        <f t="shared" ca="1" si="216"/>
        <v>0</v>
      </c>
      <c r="U823" s="7"/>
    </row>
    <row r="824" spans="2:21" x14ac:dyDescent="0.3">
      <c r="B824" s="68"/>
      <c r="C824" s="68"/>
      <c r="D824" s="7"/>
      <c r="E824" s="68"/>
      <c r="F824" s="16"/>
      <c r="G824" s="16"/>
      <c r="H824" s="16"/>
      <c r="I824" s="16"/>
      <c r="J824" s="16"/>
      <c r="K824" s="16"/>
      <c r="L824" s="17">
        <f t="shared" ca="1" si="210"/>
        <v>0</v>
      </c>
      <c r="M824" s="17">
        <f t="shared" ca="1" si="211"/>
        <v>0</v>
      </c>
      <c r="N824" s="16">
        <f t="shared" ca="1" si="208"/>
        <v>0</v>
      </c>
      <c r="O824" s="17">
        <f t="shared" ca="1" si="215"/>
        <v>0</v>
      </c>
      <c r="P824" s="18">
        <f t="shared" ca="1" si="213"/>
        <v>0</v>
      </c>
      <c r="Q824" s="18">
        <f t="shared" ca="1" si="209"/>
        <v>0</v>
      </c>
      <c r="R824" s="18">
        <f t="shared" ca="1" si="214"/>
        <v>0</v>
      </c>
      <c r="S824" s="18">
        <f t="shared" ca="1" si="212"/>
        <v>0</v>
      </c>
      <c r="T824" s="18">
        <f t="shared" ca="1" si="216"/>
        <v>0</v>
      </c>
      <c r="U824" s="7"/>
    </row>
    <row r="825" spans="2:21" x14ac:dyDescent="0.3">
      <c r="B825" s="68"/>
      <c r="C825" s="68"/>
      <c r="D825" s="7"/>
      <c r="E825" s="68"/>
      <c r="F825" s="16"/>
      <c r="G825" s="16"/>
      <c r="H825" s="16"/>
      <c r="I825" s="16"/>
      <c r="J825" s="16"/>
      <c r="K825" s="16"/>
      <c r="L825" s="17">
        <f t="shared" ca="1" si="210"/>
        <v>0</v>
      </c>
      <c r="M825" s="17">
        <f t="shared" ca="1" si="211"/>
        <v>0</v>
      </c>
      <c r="N825" s="16">
        <f t="shared" ca="1" si="208"/>
        <v>0</v>
      </c>
      <c r="O825" s="17">
        <f t="shared" ca="1" si="215"/>
        <v>0</v>
      </c>
      <c r="P825" s="18">
        <f t="shared" ca="1" si="213"/>
        <v>0</v>
      </c>
      <c r="Q825" s="18">
        <f t="shared" ca="1" si="209"/>
        <v>0</v>
      </c>
      <c r="R825" s="18">
        <f t="shared" ca="1" si="214"/>
        <v>0</v>
      </c>
      <c r="S825" s="18">
        <f t="shared" ca="1" si="212"/>
        <v>0</v>
      </c>
      <c r="T825" s="18">
        <f t="shared" ca="1" si="216"/>
        <v>0</v>
      </c>
      <c r="U825" s="7"/>
    </row>
    <row r="826" spans="2:21" x14ac:dyDescent="0.3">
      <c r="B826" s="68"/>
      <c r="C826" s="68"/>
      <c r="D826" s="7"/>
      <c r="E826" s="68"/>
      <c r="F826" s="16"/>
      <c r="G826" s="16"/>
      <c r="H826" s="16"/>
      <c r="I826" s="16"/>
      <c r="J826" s="16"/>
      <c r="K826" s="16"/>
      <c r="L826" s="17">
        <f t="shared" ca="1" si="210"/>
        <v>0</v>
      </c>
      <c r="M826" s="17">
        <f t="shared" ca="1" si="211"/>
        <v>0</v>
      </c>
      <c r="N826" s="16">
        <f t="shared" ca="1" si="208"/>
        <v>0</v>
      </c>
      <c r="O826" s="17">
        <f t="shared" ca="1" si="215"/>
        <v>0</v>
      </c>
      <c r="P826" s="18">
        <f t="shared" ca="1" si="213"/>
        <v>0</v>
      </c>
      <c r="Q826" s="18">
        <f t="shared" ca="1" si="209"/>
        <v>0</v>
      </c>
      <c r="R826" s="18">
        <f t="shared" ca="1" si="214"/>
        <v>0</v>
      </c>
      <c r="S826" s="18">
        <f t="shared" ca="1" si="212"/>
        <v>0</v>
      </c>
      <c r="T826" s="18">
        <f t="shared" ca="1" si="216"/>
        <v>0</v>
      </c>
      <c r="U826" s="7"/>
    </row>
    <row r="827" spans="2:21" x14ac:dyDescent="0.3">
      <c r="B827" s="68"/>
      <c r="C827" s="68"/>
      <c r="D827" s="7"/>
      <c r="E827" s="68"/>
      <c r="F827" s="16"/>
      <c r="G827" s="16"/>
      <c r="H827" s="16"/>
      <c r="I827" s="16"/>
      <c r="J827" s="16"/>
      <c r="K827" s="16"/>
      <c r="L827" s="17">
        <f t="shared" ca="1" si="210"/>
        <v>0</v>
      </c>
      <c r="M827" s="17">
        <f t="shared" ca="1" si="211"/>
        <v>0</v>
      </c>
      <c r="N827" s="16">
        <f t="shared" ca="1" si="208"/>
        <v>0</v>
      </c>
      <c r="O827" s="17">
        <f t="shared" ca="1" si="215"/>
        <v>0</v>
      </c>
      <c r="P827" s="18">
        <f t="shared" ca="1" si="213"/>
        <v>0</v>
      </c>
      <c r="Q827" s="18">
        <f t="shared" ca="1" si="209"/>
        <v>0</v>
      </c>
      <c r="R827" s="18">
        <f t="shared" ca="1" si="214"/>
        <v>0</v>
      </c>
      <c r="S827" s="18">
        <f t="shared" ca="1" si="212"/>
        <v>0</v>
      </c>
      <c r="T827" s="18">
        <f t="shared" ca="1" si="216"/>
        <v>0</v>
      </c>
      <c r="U827" s="7"/>
    </row>
    <row r="828" spans="2:21" x14ac:dyDescent="0.3">
      <c r="B828" s="68"/>
      <c r="C828" s="68"/>
      <c r="D828" s="7"/>
      <c r="E828" s="68"/>
      <c r="F828" s="16"/>
      <c r="G828" s="16"/>
      <c r="H828" s="16"/>
      <c r="I828" s="16"/>
      <c r="J828" s="16"/>
      <c r="K828" s="16"/>
      <c r="L828" s="17">
        <f t="shared" ca="1" si="210"/>
        <v>0</v>
      </c>
      <c r="M828" s="17">
        <f t="shared" ca="1" si="211"/>
        <v>0</v>
      </c>
      <c r="N828" s="16">
        <f t="shared" ca="1" si="208"/>
        <v>0</v>
      </c>
      <c r="O828" s="17">
        <f t="shared" ca="1" si="215"/>
        <v>0</v>
      </c>
      <c r="P828" s="18">
        <f t="shared" ca="1" si="213"/>
        <v>0</v>
      </c>
      <c r="Q828" s="18">
        <f t="shared" ca="1" si="209"/>
        <v>0</v>
      </c>
      <c r="R828" s="18">
        <f t="shared" ca="1" si="214"/>
        <v>0</v>
      </c>
      <c r="S828" s="18">
        <f t="shared" ca="1" si="212"/>
        <v>0</v>
      </c>
      <c r="T828" s="18">
        <f t="shared" ca="1" si="216"/>
        <v>0</v>
      </c>
      <c r="U828" s="7"/>
    </row>
    <row r="829" spans="2:21" x14ac:dyDescent="0.3">
      <c r="B829" s="68"/>
      <c r="C829" s="68"/>
      <c r="D829" s="7"/>
      <c r="E829" s="68"/>
      <c r="F829" s="16"/>
      <c r="G829" s="16"/>
      <c r="H829" s="16"/>
      <c r="I829" s="16"/>
      <c r="J829" s="16"/>
      <c r="K829" s="16"/>
      <c r="L829" s="17">
        <f t="shared" ca="1" si="210"/>
        <v>0</v>
      </c>
      <c r="M829" s="17">
        <f t="shared" ca="1" si="211"/>
        <v>0</v>
      </c>
      <c r="N829" s="16">
        <f t="shared" ca="1" si="208"/>
        <v>0</v>
      </c>
      <c r="O829" s="17">
        <f t="shared" ca="1" si="215"/>
        <v>0</v>
      </c>
      <c r="P829" s="18">
        <f t="shared" ca="1" si="213"/>
        <v>0</v>
      </c>
      <c r="Q829" s="18">
        <f t="shared" ca="1" si="209"/>
        <v>0</v>
      </c>
      <c r="R829" s="18">
        <f t="shared" ca="1" si="214"/>
        <v>0</v>
      </c>
      <c r="S829" s="18">
        <f t="shared" ca="1" si="212"/>
        <v>0</v>
      </c>
      <c r="T829" s="18">
        <f t="shared" ca="1" si="216"/>
        <v>0</v>
      </c>
      <c r="U829" s="7"/>
    </row>
    <row r="830" spans="2:21" x14ac:dyDescent="0.3">
      <c r="B830" s="68"/>
      <c r="C830" s="68"/>
      <c r="D830" s="7"/>
      <c r="E830" s="68"/>
      <c r="F830" s="16"/>
      <c r="G830" s="16"/>
      <c r="H830" s="16"/>
      <c r="I830" s="16"/>
      <c r="J830" s="16"/>
      <c r="K830" s="16"/>
      <c r="L830" s="17">
        <f t="shared" ca="1" si="210"/>
        <v>0</v>
      </c>
      <c r="M830" s="17">
        <f t="shared" ca="1" si="211"/>
        <v>0</v>
      </c>
      <c r="N830" s="16">
        <f t="shared" ca="1" si="208"/>
        <v>0</v>
      </c>
      <c r="O830" s="17">
        <f t="shared" ca="1" si="215"/>
        <v>0</v>
      </c>
      <c r="P830" s="18">
        <f t="shared" ca="1" si="213"/>
        <v>0</v>
      </c>
      <c r="Q830" s="18">
        <f t="shared" ca="1" si="209"/>
        <v>0</v>
      </c>
      <c r="R830" s="18">
        <f t="shared" ca="1" si="214"/>
        <v>0</v>
      </c>
      <c r="S830" s="18">
        <f t="shared" ca="1" si="212"/>
        <v>0</v>
      </c>
      <c r="T830" s="18">
        <f t="shared" ca="1" si="216"/>
        <v>0</v>
      </c>
      <c r="U830" s="7"/>
    </row>
    <row r="831" spans="2:21" x14ac:dyDescent="0.3">
      <c r="B831" s="68"/>
      <c r="C831" s="68"/>
      <c r="D831" s="7"/>
      <c r="E831" s="68"/>
      <c r="F831" s="16"/>
      <c r="G831" s="16"/>
      <c r="H831" s="16"/>
      <c r="I831" s="16"/>
      <c r="J831" s="16"/>
      <c r="K831" s="16"/>
      <c r="L831" s="17">
        <f t="shared" ca="1" si="210"/>
        <v>0</v>
      </c>
      <c r="M831" s="17">
        <f t="shared" ca="1" si="211"/>
        <v>0</v>
      </c>
      <c r="N831" s="16">
        <f t="shared" ca="1" si="208"/>
        <v>0</v>
      </c>
      <c r="O831" s="17">
        <f t="shared" ca="1" si="215"/>
        <v>0</v>
      </c>
      <c r="P831" s="18">
        <f t="shared" ca="1" si="213"/>
        <v>0</v>
      </c>
      <c r="Q831" s="18">
        <f t="shared" ca="1" si="209"/>
        <v>0</v>
      </c>
      <c r="R831" s="18">
        <f t="shared" ca="1" si="214"/>
        <v>0</v>
      </c>
      <c r="S831" s="18">
        <f t="shared" ca="1" si="212"/>
        <v>0</v>
      </c>
      <c r="T831" s="18">
        <f t="shared" ca="1" si="216"/>
        <v>0</v>
      </c>
      <c r="U831" s="7"/>
    </row>
    <row r="832" spans="2:21" x14ac:dyDescent="0.3">
      <c r="B832" s="68"/>
      <c r="C832" s="68"/>
      <c r="D832" s="7"/>
      <c r="E832" s="68"/>
      <c r="F832" s="16"/>
      <c r="G832" s="16"/>
      <c r="H832" s="16"/>
      <c r="I832" s="16"/>
      <c r="J832" s="16"/>
      <c r="K832" s="16"/>
      <c r="L832" s="17">
        <f t="shared" ca="1" si="210"/>
        <v>0</v>
      </c>
      <c r="M832" s="17">
        <f t="shared" ca="1" si="211"/>
        <v>0</v>
      </c>
      <c r="N832" s="16">
        <f t="shared" ca="1" si="208"/>
        <v>0</v>
      </c>
      <c r="O832" s="17">
        <f t="shared" ca="1" si="215"/>
        <v>0</v>
      </c>
      <c r="P832" s="18">
        <f t="shared" ca="1" si="213"/>
        <v>0</v>
      </c>
      <c r="Q832" s="18">
        <f t="shared" ca="1" si="209"/>
        <v>0</v>
      </c>
      <c r="R832" s="18">
        <f t="shared" ca="1" si="214"/>
        <v>0</v>
      </c>
      <c r="S832" s="18">
        <f t="shared" ca="1" si="212"/>
        <v>0</v>
      </c>
      <c r="T832" s="18">
        <f t="shared" ca="1" si="216"/>
        <v>0</v>
      </c>
      <c r="U832" s="7"/>
    </row>
    <row r="833" spans="2:21" x14ac:dyDescent="0.3">
      <c r="B833" s="68"/>
      <c r="C833" s="68"/>
      <c r="D833" s="7"/>
      <c r="E833" s="68"/>
      <c r="F833" s="16"/>
      <c r="G833" s="16"/>
      <c r="H833" s="16"/>
      <c r="I833" s="16"/>
      <c r="J833" s="16"/>
      <c r="K833" s="16"/>
      <c r="L833" s="17">
        <f t="shared" ca="1" si="210"/>
        <v>0</v>
      </c>
      <c r="M833" s="17">
        <f t="shared" ca="1" si="211"/>
        <v>0</v>
      </c>
      <c r="N833" s="16">
        <f t="shared" ca="1" si="208"/>
        <v>0</v>
      </c>
      <c r="O833" s="17">
        <f t="shared" ca="1" si="215"/>
        <v>0</v>
      </c>
      <c r="P833" s="18">
        <f t="shared" ca="1" si="213"/>
        <v>0</v>
      </c>
      <c r="Q833" s="18">
        <f t="shared" ca="1" si="209"/>
        <v>0</v>
      </c>
      <c r="R833" s="18">
        <f t="shared" ca="1" si="214"/>
        <v>0</v>
      </c>
      <c r="S833" s="18">
        <f t="shared" ca="1" si="212"/>
        <v>0</v>
      </c>
      <c r="T833" s="18">
        <f t="shared" ca="1" si="216"/>
        <v>0</v>
      </c>
      <c r="U833" s="7"/>
    </row>
    <row r="834" spans="2:21" x14ac:dyDescent="0.3">
      <c r="B834" s="68"/>
      <c r="C834" s="68"/>
      <c r="D834" s="7"/>
      <c r="E834" s="68"/>
      <c r="F834" s="16"/>
      <c r="G834" s="16"/>
      <c r="H834" s="16"/>
      <c r="I834" s="16"/>
      <c r="J834" s="16"/>
      <c r="K834" s="16"/>
      <c r="L834" s="17">
        <f t="shared" ca="1" si="210"/>
        <v>0</v>
      </c>
      <c r="M834" s="17">
        <f t="shared" ca="1" si="211"/>
        <v>0</v>
      </c>
      <c r="N834" s="16">
        <f t="shared" ref="N834:N897" ca="1" si="217">L834/453.592</f>
        <v>0</v>
      </c>
      <c r="O834" s="17">
        <f t="shared" ca="1" si="215"/>
        <v>0</v>
      </c>
      <c r="P834" s="18">
        <f t="shared" ca="1" si="213"/>
        <v>0</v>
      </c>
      <c r="Q834" s="18">
        <f t="shared" ref="Q834:Q897" ca="1" si="218">P834/4</f>
        <v>0</v>
      </c>
      <c r="R834" s="18">
        <f t="shared" ca="1" si="214"/>
        <v>0</v>
      </c>
      <c r="S834" s="18">
        <f t="shared" ca="1" si="212"/>
        <v>0</v>
      </c>
      <c r="T834" s="18">
        <f t="shared" ca="1" si="216"/>
        <v>0</v>
      </c>
      <c r="U834" s="7"/>
    </row>
    <row r="835" spans="2:21" x14ac:dyDescent="0.3">
      <c r="B835" s="68"/>
      <c r="C835" s="68"/>
      <c r="D835" s="7"/>
      <c r="E835" s="68"/>
      <c r="F835" s="16"/>
      <c r="G835" s="16"/>
      <c r="H835" s="16"/>
      <c r="I835" s="16"/>
      <c r="J835" s="16"/>
      <c r="K835" s="16"/>
      <c r="L835" s="17">
        <f t="shared" ca="1" si="210"/>
        <v>0</v>
      </c>
      <c r="M835" s="17">
        <f t="shared" ca="1" si="211"/>
        <v>0</v>
      </c>
      <c r="N835" s="16">
        <f t="shared" ca="1" si="217"/>
        <v>0</v>
      </c>
      <c r="O835" s="17">
        <f t="shared" ca="1" si="215"/>
        <v>0</v>
      </c>
      <c r="P835" s="18">
        <f t="shared" ca="1" si="213"/>
        <v>0</v>
      </c>
      <c r="Q835" s="18">
        <f t="shared" ca="1" si="218"/>
        <v>0</v>
      </c>
      <c r="R835" s="18">
        <f t="shared" ca="1" si="214"/>
        <v>0</v>
      </c>
      <c r="S835" s="18">
        <f t="shared" ca="1" si="212"/>
        <v>0</v>
      </c>
      <c r="T835" s="18">
        <f t="shared" ca="1" si="216"/>
        <v>0</v>
      </c>
      <c r="U835" s="7"/>
    </row>
    <row r="836" spans="2:21" x14ac:dyDescent="0.3">
      <c r="B836" s="68"/>
      <c r="C836" s="68"/>
      <c r="D836" s="7"/>
      <c r="E836" s="68"/>
      <c r="F836" s="16"/>
      <c r="G836" s="16"/>
      <c r="H836" s="16"/>
      <c r="I836" s="16"/>
      <c r="J836" s="16"/>
      <c r="K836" s="16"/>
      <c r="L836" s="17">
        <f t="shared" ca="1" si="210"/>
        <v>0</v>
      </c>
      <c r="M836" s="17">
        <f t="shared" ca="1" si="211"/>
        <v>0</v>
      </c>
      <c r="N836" s="16">
        <f t="shared" ca="1" si="217"/>
        <v>0</v>
      </c>
      <c r="O836" s="17">
        <f t="shared" ca="1" si="215"/>
        <v>0</v>
      </c>
      <c r="P836" s="18">
        <f t="shared" ca="1" si="213"/>
        <v>0</v>
      </c>
      <c r="Q836" s="18">
        <f t="shared" ca="1" si="218"/>
        <v>0</v>
      </c>
      <c r="R836" s="18">
        <f t="shared" ca="1" si="214"/>
        <v>0</v>
      </c>
      <c r="S836" s="18">
        <f t="shared" ca="1" si="212"/>
        <v>0</v>
      </c>
      <c r="T836" s="18">
        <f t="shared" ca="1" si="216"/>
        <v>0</v>
      </c>
      <c r="U836" s="7"/>
    </row>
    <row r="837" spans="2:21" x14ac:dyDescent="0.3">
      <c r="B837" s="68"/>
      <c r="C837" s="68"/>
      <c r="D837" s="7"/>
      <c r="E837" s="68"/>
      <c r="F837" s="16"/>
      <c r="G837" s="16"/>
      <c r="H837" s="16"/>
      <c r="I837" s="16"/>
      <c r="J837" s="16"/>
      <c r="K837" s="16"/>
      <c r="L837" s="17">
        <f t="shared" ca="1" si="210"/>
        <v>0</v>
      </c>
      <c r="M837" s="17">
        <f t="shared" ca="1" si="211"/>
        <v>0</v>
      </c>
      <c r="N837" s="16">
        <f t="shared" ca="1" si="217"/>
        <v>0</v>
      </c>
      <c r="O837" s="17">
        <f t="shared" ca="1" si="215"/>
        <v>0</v>
      </c>
      <c r="P837" s="18">
        <f t="shared" ca="1" si="213"/>
        <v>0</v>
      </c>
      <c r="Q837" s="18">
        <f t="shared" ca="1" si="218"/>
        <v>0</v>
      </c>
      <c r="R837" s="18">
        <f t="shared" ca="1" si="214"/>
        <v>0</v>
      </c>
      <c r="S837" s="18">
        <f t="shared" ca="1" si="212"/>
        <v>0</v>
      </c>
      <c r="T837" s="18">
        <f t="shared" ca="1" si="216"/>
        <v>0</v>
      </c>
      <c r="U837" s="7"/>
    </row>
    <row r="838" spans="2:21" x14ac:dyDescent="0.3">
      <c r="B838" s="68"/>
      <c r="C838" s="68"/>
      <c r="D838" s="7"/>
      <c r="E838" s="68"/>
      <c r="F838" s="16"/>
      <c r="G838" s="16"/>
      <c r="H838" s="16"/>
      <c r="I838" s="16"/>
      <c r="J838" s="16"/>
      <c r="K838" s="16"/>
      <c r="L838" s="17">
        <f t="shared" ca="1" si="210"/>
        <v>0</v>
      </c>
      <c r="M838" s="17">
        <f t="shared" ca="1" si="211"/>
        <v>0</v>
      </c>
      <c r="N838" s="16">
        <f t="shared" ca="1" si="217"/>
        <v>0</v>
      </c>
      <c r="O838" s="17">
        <f t="shared" ca="1" si="215"/>
        <v>0</v>
      </c>
      <c r="P838" s="18">
        <f t="shared" ca="1" si="213"/>
        <v>0</v>
      </c>
      <c r="Q838" s="18">
        <f t="shared" ca="1" si="218"/>
        <v>0</v>
      </c>
      <c r="R838" s="18">
        <f t="shared" ca="1" si="214"/>
        <v>0</v>
      </c>
      <c r="S838" s="18">
        <f t="shared" ca="1" si="212"/>
        <v>0</v>
      </c>
      <c r="T838" s="18">
        <f t="shared" ca="1" si="216"/>
        <v>0</v>
      </c>
      <c r="U838" s="7"/>
    </row>
    <row r="839" spans="2:21" x14ac:dyDescent="0.3">
      <c r="B839" s="68"/>
      <c r="C839" s="68"/>
      <c r="D839" s="7"/>
      <c r="E839" s="68"/>
      <c r="F839" s="16"/>
      <c r="G839" s="16"/>
      <c r="H839" s="16"/>
      <c r="I839" s="16"/>
      <c r="J839" s="16"/>
      <c r="K839" s="16"/>
      <c r="L839" s="17">
        <f t="shared" ca="1" si="210"/>
        <v>0</v>
      </c>
      <c r="M839" s="17">
        <f t="shared" ca="1" si="211"/>
        <v>0</v>
      </c>
      <c r="N839" s="16">
        <f t="shared" ca="1" si="217"/>
        <v>0</v>
      </c>
      <c r="O839" s="17">
        <f t="shared" ca="1" si="215"/>
        <v>0</v>
      </c>
      <c r="P839" s="18">
        <f t="shared" ca="1" si="213"/>
        <v>0</v>
      </c>
      <c r="Q839" s="18">
        <f t="shared" ca="1" si="218"/>
        <v>0</v>
      </c>
      <c r="R839" s="18">
        <f t="shared" ca="1" si="214"/>
        <v>0</v>
      </c>
      <c r="S839" s="18">
        <f t="shared" ca="1" si="212"/>
        <v>0</v>
      </c>
      <c r="T839" s="18">
        <f t="shared" ca="1" si="216"/>
        <v>0</v>
      </c>
      <c r="U839" s="7"/>
    </row>
    <row r="840" spans="2:21" x14ac:dyDescent="0.3">
      <c r="B840" s="68"/>
      <c r="C840" s="68"/>
      <c r="D840" s="7"/>
      <c r="E840" s="68"/>
      <c r="F840" s="16"/>
      <c r="G840" s="16"/>
      <c r="H840" s="16"/>
      <c r="I840" s="16"/>
      <c r="J840" s="16"/>
      <c r="K840" s="16"/>
      <c r="L840" s="17">
        <f t="shared" ref="L840:L903" ca="1" si="219">M840*16</f>
        <v>0</v>
      </c>
      <c r="M840" s="17">
        <f t="shared" ca="1" si="211"/>
        <v>0</v>
      </c>
      <c r="N840" s="16">
        <f t="shared" ca="1" si="217"/>
        <v>0</v>
      </c>
      <c r="O840" s="17">
        <f t="shared" ca="1" si="215"/>
        <v>0</v>
      </c>
      <c r="P840" s="18">
        <f t="shared" ca="1" si="213"/>
        <v>0</v>
      </c>
      <c r="Q840" s="18">
        <f t="shared" ca="1" si="218"/>
        <v>0</v>
      </c>
      <c r="R840" s="18">
        <f t="shared" ca="1" si="214"/>
        <v>0</v>
      </c>
      <c r="S840" s="18">
        <f t="shared" ca="1" si="212"/>
        <v>0</v>
      </c>
      <c r="T840" s="18">
        <f t="shared" ca="1" si="216"/>
        <v>0</v>
      </c>
      <c r="U840" s="7"/>
    </row>
    <row r="841" spans="2:21" x14ac:dyDescent="0.3">
      <c r="B841" s="68"/>
      <c r="C841" s="68"/>
      <c r="D841" s="7"/>
      <c r="E841" s="68"/>
      <c r="F841" s="16"/>
      <c r="G841" s="16"/>
      <c r="H841" s="16"/>
      <c r="I841" s="16"/>
      <c r="J841" s="16"/>
      <c r="K841" s="16"/>
      <c r="L841" s="17">
        <f t="shared" ca="1" si="219"/>
        <v>0</v>
      </c>
      <c r="M841" s="17">
        <f t="shared" ref="M841:M904" ca="1" si="220">L841/16</f>
        <v>0</v>
      </c>
      <c r="N841" s="16">
        <f t="shared" ca="1" si="217"/>
        <v>0</v>
      </c>
      <c r="O841" s="17">
        <f t="shared" ca="1" si="215"/>
        <v>0</v>
      </c>
      <c r="P841" s="18">
        <f t="shared" ca="1" si="213"/>
        <v>0</v>
      </c>
      <c r="Q841" s="18">
        <f t="shared" ca="1" si="218"/>
        <v>0</v>
      </c>
      <c r="R841" s="18">
        <f t="shared" ca="1" si="214"/>
        <v>0</v>
      </c>
      <c r="S841" s="18">
        <f t="shared" ca="1" si="212"/>
        <v>0</v>
      </c>
      <c r="T841" s="18">
        <f t="shared" ca="1" si="216"/>
        <v>0</v>
      </c>
      <c r="U841" s="7"/>
    </row>
    <row r="842" spans="2:21" x14ac:dyDescent="0.3">
      <c r="B842" s="68"/>
      <c r="C842" s="68"/>
      <c r="D842" s="7"/>
      <c r="E842" s="68"/>
      <c r="F842" s="16"/>
      <c r="G842" s="16"/>
      <c r="H842" s="16"/>
      <c r="I842" s="16"/>
      <c r="J842" s="16"/>
      <c r="K842" s="16"/>
      <c r="L842" s="17">
        <f t="shared" ca="1" si="219"/>
        <v>0</v>
      </c>
      <c r="M842" s="17">
        <f t="shared" ca="1" si="220"/>
        <v>0</v>
      </c>
      <c r="N842" s="16">
        <f t="shared" ca="1" si="217"/>
        <v>0</v>
      </c>
      <c r="O842" s="17">
        <f t="shared" ca="1" si="215"/>
        <v>0</v>
      </c>
      <c r="P842" s="18">
        <f t="shared" ca="1" si="213"/>
        <v>0</v>
      </c>
      <c r="Q842" s="18">
        <f t="shared" ca="1" si="218"/>
        <v>0</v>
      </c>
      <c r="R842" s="18">
        <f t="shared" ca="1" si="214"/>
        <v>0</v>
      </c>
      <c r="S842" s="18">
        <f t="shared" ca="1" si="212"/>
        <v>0</v>
      </c>
      <c r="T842" s="18">
        <f t="shared" ca="1" si="216"/>
        <v>0</v>
      </c>
      <c r="U842" s="7"/>
    </row>
    <row r="843" spans="2:21" x14ac:dyDescent="0.3">
      <c r="B843" s="68"/>
      <c r="C843" s="68"/>
      <c r="D843" s="7"/>
      <c r="E843" s="68"/>
      <c r="F843" s="16"/>
      <c r="G843" s="16"/>
      <c r="H843" s="16"/>
      <c r="I843" s="16"/>
      <c r="J843" s="16"/>
      <c r="K843" s="16"/>
      <c r="L843" s="17">
        <f t="shared" ca="1" si="219"/>
        <v>0</v>
      </c>
      <c r="M843" s="17">
        <f t="shared" ca="1" si="220"/>
        <v>0</v>
      </c>
      <c r="N843" s="16">
        <f t="shared" ca="1" si="217"/>
        <v>0</v>
      </c>
      <c r="O843" s="17">
        <f t="shared" ca="1" si="215"/>
        <v>0</v>
      </c>
      <c r="P843" s="18">
        <f t="shared" ca="1" si="213"/>
        <v>0</v>
      </c>
      <c r="Q843" s="18">
        <f t="shared" ca="1" si="218"/>
        <v>0</v>
      </c>
      <c r="R843" s="18">
        <f t="shared" ca="1" si="214"/>
        <v>0</v>
      </c>
      <c r="S843" s="18">
        <f t="shared" ca="1" si="212"/>
        <v>0</v>
      </c>
      <c r="T843" s="18">
        <f t="shared" ca="1" si="216"/>
        <v>0</v>
      </c>
      <c r="U843" s="7"/>
    </row>
    <row r="844" spans="2:21" x14ac:dyDescent="0.3">
      <c r="B844" s="68"/>
      <c r="C844" s="68"/>
      <c r="D844" s="7"/>
      <c r="E844" s="68"/>
      <c r="F844" s="16"/>
      <c r="G844" s="16"/>
      <c r="H844" s="16"/>
      <c r="I844" s="16"/>
      <c r="J844" s="16"/>
      <c r="K844" s="16"/>
      <c r="L844" s="17">
        <f t="shared" ca="1" si="219"/>
        <v>0</v>
      </c>
      <c r="M844" s="17">
        <f t="shared" ca="1" si="220"/>
        <v>0</v>
      </c>
      <c r="N844" s="16">
        <f t="shared" ca="1" si="217"/>
        <v>0</v>
      </c>
      <c r="O844" s="17">
        <f t="shared" ca="1" si="215"/>
        <v>0</v>
      </c>
      <c r="P844" s="18">
        <f t="shared" ca="1" si="213"/>
        <v>0</v>
      </c>
      <c r="Q844" s="18">
        <f t="shared" ca="1" si="218"/>
        <v>0</v>
      </c>
      <c r="R844" s="18">
        <f t="shared" ca="1" si="214"/>
        <v>0</v>
      </c>
      <c r="S844" s="18">
        <f t="shared" ref="S844:S907" ca="1" si="221">R844/2</f>
        <v>0</v>
      </c>
      <c r="T844" s="18">
        <f t="shared" ca="1" si="216"/>
        <v>0</v>
      </c>
      <c r="U844" s="7"/>
    </row>
    <row r="845" spans="2:21" x14ac:dyDescent="0.3">
      <c r="B845" s="68"/>
      <c r="C845" s="68"/>
      <c r="D845" s="7"/>
      <c r="E845" s="68"/>
      <c r="F845" s="16"/>
      <c r="G845" s="16"/>
      <c r="H845" s="16"/>
      <c r="I845" s="16"/>
      <c r="J845" s="16"/>
      <c r="K845" s="16"/>
      <c r="L845" s="17">
        <f t="shared" ca="1" si="219"/>
        <v>0</v>
      </c>
      <c r="M845" s="17">
        <f t="shared" ca="1" si="220"/>
        <v>0</v>
      </c>
      <c r="N845" s="16">
        <f t="shared" ca="1" si="217"/>
        <v>0</v>
      </c>
      <c r="O845" s="17">
        <f t="shared" ca="1" si="215"/>
        <v>0</v>
      </c>
      <c r="P845" s="18">
        <f t="shared" ca="1" si="213"/>
        <v>0</v>
      </c>
      <c r="Q845" s="18">
        <f t="shared" ca="1" si="218"/>
        <v>0</v>
      </c>
      <c r="R845" s="18">
        <f t="shared" ca="1" si="214"/>
        <v>0</v>
      </c>
      <c r="S845" s="18">
        <f t="shared" ca="1" si="221"/>
        <v>0</v>
      </c>
      <c r="T845" s="18">
        <f t="shared" ca="1" si="216"/>
        <v>0</v>
      </c>
      <c r="U845" s="7"/>
    </row>
    <row r="846" spans="2:21" x14ac:dyDescent="0.3">
      <c r="B846" s="68"/>
      <c r="C846" s="68"/>
      <c r="D846" s="7"/>
      <c r="E846" s="68"/>
      <c r="F846" s="16"/>
      <c r="G846" s="16"/>
      <c r="H846" s="16"/>
      <c r="I846" s="16"/>
      <c r="J846" s="16"/>
      <c r="K846" s="16"/>
      <c r="L846" s="17">
        <f t="shared" ca="1" si="219"/>
        <v>0</v>
      </c>
      <c r="M846" s="17">
        <f t="shared" ca="1" si="220"/>
        <v>0</v>
      </c>
      <c r="N846" s="16">
        <f t="shared" ca="1" si="217"/>
        <v>0</v>
      </c>
      <c r="O846" s="17">
        <f t="shared" ca="1" si="215"/>
        <v>0</v>
      </c>
      <c r="P846" s="18">
        <f t="shared" ca="1" si="213"/>
        <v>0</v>
      </c>
      <c r="Q846" s="18">
        <f t="shared" ca="1" si="218"/>
        <v>0</v>
      </c>
      <c r="R846" s="18">
        <f t="shared" ca="1" si="214"/>
        <v>0</v>
      </c>
      <c r="S846" s="18">
        <f t="shared" ca="1" si="221"/>
        <v>0</v>
      </c>
      <c r="T846" s="18">
        <f t="shared" ca="1" si="216"/>
        <v>0</v>
      </c>
      <c r="U846" s="7"/>
    </row>
    <row r="847" spans="2:21" x14ac:dyDescent="0.3">
      <c r="B847" s="68"/>
      <c r="C847" s="68"/>
      <c r="D847" s="7"/>
      <c r="E847" s="68"/>
      <c r="F847" s="16"/>
      <c r="G847" s="16"/>
      <c r="H847" s="16"/>
      <c r="I847" s="16"/>
      <c r="J847" s="16"/>
      <c r="K847" s="16"/>
      <c r="L847" s="17">
        <f t="shared" ca="1" si="219"/>
        <v>0</v>
      </c>
      <c r="M847" s="17">
        <f t="shared" ca="1" si="220"/>
        <v>0</v>
      </c>
      <c r="N847" s="16">
        <f t="shared" ca="1" si="217"/>
        <v>0</v>
      </c>
      <c r="O847" s="17">
        <f t="shared" ca="1" si="215"/>
        <v>0</v>
      </c>
      <c r="P847" s="18">
        <f t="shared" ca="1" si="213"/>
        <v>0</v>
      </c>
      <c r="Q847" s="18">
        <f t="shared" ca="1" si="218"/>
        <v>0</v>
      </c>
      <c r="R847" s="18">
        <f t="shared" ca="1" si="214"/>
        <v>0</v>
      </c>
      <c r="S847" s="18">
        <f t="shared" ca="1" si="221"/>
        <v>0</v>
      </c>
      <c r="T847" s="18">
        <f t="shared" ca="1" si="216"/>
        <v>0</v>
      </c>
      <c r="U847" s="7"/>
    </row>
    <row r="848" spans="2:21" x14ac:dyDescent="0.3">
      <c r="B848" s="68"/>
      <c r="C848" s="68"/>
      <c r="D848" s="7"/>
      <c r="E848" s="68"/>
      <c r="F848" s="16"/>
      <c r="G848" s="16"/>
      <c r="H848" s="16"/>
      <c r="I848" s="16"/>
      <c r="J848" s="16"/>
      <c r="K848" s="16"/>
      <c r="L848" s="17">
        <f t="shared" ca="1" si="219"/>
        <v>0</v>
      </c>
      <c r="M848" s="17">
        <f t="shared" ca="1" si="220"/>
        <v>0</v>
      </c>
      <c r="N848" s="16">
        <f t="shared" ca="1" si="217"/>
        <v>0</v>
      </c>
      <c r="O848" s="17">
        <f t="shared" ca="1" si="215"/>
        <v>0</v>
      </c>
      <c r="P848" s="18">
        <f t="shared" ca="1" si="213"/>
        <v>0</v>
      </c>
      <c r="Q848" s="18">
        <f t="shared" ca="1" si="218"/>
        <v>0</v>
      </c>
      <c r="R848" s="18">
        <f t="shared" ca="1" si="214"/>
        <v>0</v>
      </c>
      <c r="S848" s="18">
        <f t="shared" ca="1" si="221"/>
        <v>0</v>
      </c>
      <c r="T848" s="18">
        <f t="shared" ca="1" si="216"/>
        <v>0</v>
      </c>
      <c r="U848" s="7"/>
    </row>
    <row r="849" spans="2:21" x14ac:dyDescent="0.3">
      <c r="B849" s="68"/>
      <c r="C849" s="68"/>
      <c r="D849" s="7"/>
      <c r="E849" s="68"/>
      <c r="F849" s="16"/>
      <c r="G849" s="16"/>
      <c r="H849" s="16"/>
      <c r="I849" s="16"/>
      <c r="J849" s="16"/>
      <c r="K849" s="16"/>
      <c r="L849" s="17">
        <f t="shared" ca="1" si="219"/>
        <v>0</v>
      </c>
      <c r="M849" s="17">
        <f t="shared" ca="1" si="220"/>
        <v>0</v>
      </c>
      <c r="N849" s="16">
        <f t="shared" ca="1" si="217"/>
        <v>0</v>
      </c>
      <c r="O849" s="17">
        <f t="shared" ca="1" si="215"/>
        <v>0</v>
      </c>
      <c r="P849" s="18">
        <f t="shared" ca="1" si="213"/>
        <v>0</v>
      </c>
      <c r="Q849" s="18">
        <f t="shared" ca="1" si="218"/>
        <v>0</v>
      </c>
      <c r="R849" s="18">
        <f t="shared" ca="1" si="214"/>
        <v>0</v>
      </c>
      <c r="S849" s="18">
        <f t="shared" ca="1" si="221"/>
        <v>0</v>
      </c>
      <c r="T849" s="18">
        <f t="shared" ca="1" si="216"/>
        <v>0</v>
      </c>
      <c r="U849" s="7"/>
    </row>
    <row r="850" spans="2:21" x14ac:dyDescent="0.3">
      <c r="B850" s="68"/>
      <c r="C850" s="68"/>
      <c r="D850" s="7"/>
      <c r="E850" s="68"/>
      <c r="F850" s="16"/>
      <c r="G850" s="16"/>
      <c r="H850" s="16"/>
      <c r="I850" s="16"/>
      <c r="J850" s="16"/>
      <c r="K850" s="16"/>
      <c r="L850" s="17">
        <f t="shared" ca="1" si="219"/>
        <v>0</v>
      </c>
      <c r="M850" s="17">
        <f t="shared" ca="1" si="220"/>
        <v>0</v>
      </c>
      <c r="N850" s="16">
        <f t="shared" ca="1" si="217"/>
        <v>0</v>
      </c>
      <c r="O850" s="17">
        <f t="shared" ca="1" si="215"/>
        <v>0</v>
      </c>
      <c r="P850" s="18">
        <f t="shared" ca="1" si="213"/>
        <v>0</v>
      </c>
      <c r="Q850" s="18">
        <f t="shared" ca="1" si="218"/>
        <v>0</v>
      </c>
      <c r="R850" s="18">
        <f t="shared" ca="1" si="214"/>
        <v>0</v>
      </c>
      <c r="S850" s="18">
        <f t="shared" ca="1" si="221"/>
        <v>0</v>
      </c>
      <c r="T850" s="18">
        <f t="shared" ca="1" si="216"/>
        <v>0</v>
      </c>
      <c r="U850" s="7"/>
    </row>
    <row r="851" spans="2:21" x14ac:dyDescent="0.3">
      <c r="B851" s="68"/>
      <c r="C851" s="68"/>
      <c r="D851" s="7"/>
      <c r="E851" s="68"/>
      <c r="F851" s="16"/>
      <c r="G851" s="16"/>
      <c r="H851" s="16"/>
      <c r="I851" s="16"/>
      <c r="J851" s="16"/>
      <c r="K851" s="16"/>
      <c r="L851" s="17">
        <f t="shared" ca="1" si="219"/>
        <v>0</v>
      </c>
      <c r="M851" s="17">
        <f t="shared" ca="1" si="220"/>
        <v>0</v>
      </c>
      <c r="N851" s="16">
        <f t="shared" ca="1" si="217"/>
        <v>0</v>
      </c>
      <c r="O851" s="17">
        <f t="shared" ca="1" si="215"/>
        <v>0</v>
      </c>
      <c r="P851" s="18">
        <f t="shared" ref="P851:P914" ca="1" si="222">O851/4</f>
        <v>0</v>
      </c>
      <c r="Q851" s="18">
        <f t="shared" ca="1" si="218"/>
        <v>0</v>
      </c>
      <c r="R851" s="18">
        <f t="shared" ca="1" si="214"/>
        <v>0</v>
      </c>
      <c r="S851" s="18">
        <f t="shared" ca="1" si="221"/>
        <v>0</v>
      </c>
      <c r="T851" s="18">
        <f t="shared" ca="1" si="216"/>
        <v>0</v>
      </c>
      <c r="U851" s="7"/>
    </row>
    <row r="852" spans="2:21" x14ac:dyDescent="0.3">
      <c r="B852" s="68"/>
      <c r="C852" s="68"/>
      <c r="D852" s="7"/>
      <c r="E852" s="68"/>
      <c r="F852" s="16"/>
      <c r="G852" s="16"/>
      <c r="H852" s="16"/>
      <c r="I852" s="16"/>
      <c r="J852" s="16"/>
      <c r="K852" s="16"/>
      <c r="L852" s="17">
        <f t="shared" ca="1" si="219"/>
        <v>0</v>
      </c>
      <c r="M852" s="17">
        <f t="shared" ca="1" si="220"/>
        <v>0</v>
      </c>
      <c r="N852" s="16">
        <f t="shared" ca="1" si="217"/>
        <v>0</v>
      </c>
      <c r="O852" s="17">
        <f t="shared" ca="1" si="215"/>
        <v>0</v>
      </c>
      <c r="P852" s="18">
        <f t="shared" ca="1" si="222"/>
        <v>0</v>
      </c>
      <c r="Q852" s="18">
        <f t="shared" ca="1" si="218"/>
        <v>0</v>
      </c>
      <c r="R852" s="18">
        <f t="shared" ca="1" si="214"/>
        <v>0</v>
      </c>
      <c r="S852" s="18">
        <f t="shared" ca="1" si="221"/>
        <v>0</v>
      </c>
      <c r="T852" s="18">
        <f t="shared" ca="1" si="216"/>
        <v>0</v>
      </c>
      <c r="U852" s="7"/>
    </row>
    <row r="853" spans="2:21" x14ac:dyDescent="0.3">
      <c r="B853" s="68"/>
      <c r="C853" s="68"/>
      <c r="D853" s="7"/>
      <c r="E853" s="68"/>
      <c r="F853" s="16"/>
      <c r="G853" s="16"/>
      <c r="H853" s="16"/>
      <c r="I853" s="16"/>
      <c r="J853" s="16"/>
      <c r="K853" s="16"/>
      <c r="L853" s="17">
        <f t="shared" ca="1" si="219"/>
        <v>0</v>
      </c>
      <c r="M853" s="17">
        <f t="shared" ca="1" si="220"/>
        <v>0</v>
      </c>
      <c r="N853" s="16">
        <f t="shared" ca="1" si="217"/>
        <v>0</v>
      </c>
      <c r="O853" s="17">
        <f t="shared" ca="1" si="215"/>
        <v>0</v>
      </c>
      <c r="P853" s="18">
        <f t="shared" ca="1" si="222"/>
        <v>0</v>
      </c>
      <c r="Q853" s="18">
        <f t="shared" ca="1" si="218"/>
        <v>0</v>
      </c>
      <c r="R853" s="18">
        <f t="shared" ca="1" si="214"/>
        <v>0</v>
      </c>
      <c r="S853" s="18">
        <f t="shared" ca="1" si="221"/>
        <v>0</v>
      </c>
      <c r="T853" s="18">
        <f t="shared" ca="1" si="216"/>
        <v>0</v>
      </c>
      <c r="U853" s="7"/>
    </row>
    <row r="854" spans="2:21" x14ac:dyDescent="0.3">
      <c r="B854" s="68"/>
      <c r="C854" s="68"/>
      <c r="D854" s="7"/>
      <c r="E854" s="68"/>
      <c r="F854" s="16"/>
      <c r="G854" s="16"/>
      <c r="H854" s="16"/>
      <c r="I854" s="16"/>
      <c r="J854" s="16"/>
      <c r="K854" s="16"/>
      <c r="L854" s="17">
        <f t="shared" ca="1" si="219"/>
        <v>0</v>
      </c>
      <c r="M854" s="17">
        <f t="shared" ca="1" si="220"/>
        <v>0</v>
      </c>
      <c r="N854" s="16">
        <f t="shared" ca="1" si="217"/>
        <v>0</v>
      </c>
      <c r="O854" s="17">
        <f t="shared" ca="1" si="215"/>
        <v>0</v>
      </c>
      <c r="P854" s="18">
        <f t="shared" ca="1" si="222"/>
        <v>0</v>
      </c>
      <c r="Q854" s="18">
        <f t="shared" ca="1" si="218"/>
        <v>0</v>
      </c>
      <c r="R854" s="18">
        <f t="shared" ref="R854:R917" ca="1" si="223">P854/32</f>
        <v>0</v>
      </c>
      <c r="S854" s="18">
        <f t="shared" ca="1" si="221"/>
        <v>0</v>
      </c>
      <c r="T854" s="18">
        <f t="shared" ca="1" si="216"/>
        <v>0</v>
      </c>
      <c r="U854" s="7"/>
    </row>
    <row r="855" spans="2:21" x14ac:dyDescent="0.3">
      <c r="B855" s="68"/>
      <c r="C855" s="68"/>
      <c r="D855" s="7"/>
      <c r="E855" s="68"/>
      <c r="F855" s="16"/>
      <c r="G855" s="16"/>
      <c r="H855" s="16"/>
      <c r="I855" s="16"/>
      <c r="J855" s="16"/>
      <c r="K855" s="16"/>
      <c r="L855" s="17">
        <f t="shared" ca="1" si="219"/>
        <v>0</v>
      </c>
      <c r="M855" s="17">
        <f t="shared" ca="1" si="220"/>
        <v>0</v>
      </c>
      <c r="N855" s="16">
        <f t="shared" ca="1" si="217"/>
        <v>0</v>
      </c>
      <c r="O855" s="17">
        <f t="shared" ca="1" si="215"/>
        <v>0</v>
      </c>
      <c r="P855" s="18">
        <f t="shared" ca="1" si="222"/>
        <v>0</v>
      </c>
      <c r="Q855" s="18">
        <f t="shared" ca="1" si="218"/>
        <v>0</v>
      </c>
      <c r="R855" s="18">
        <f t="shared" ca="1" si="223"/>
        <v>0</v>
      </c>
      <c r="S855" s="18">
        <f t="shared" ca="1" si="221"/>
        <v>0</v>
      </c>
      <c r="T855" s="18">
        <f t="shared" ca="1" si="216"/>
        <v>0</v>
      </c>
      <c r="U855" s="7"/>
    </row>
    <row r="856" spans="2:21" x14ac:dyDescent="0.3">
      <c r="B856" s="68"/>
      <c r="C856" s="68"/>
      <c r="D856" s="7"/>
      <c r="E856" s="68"/>
      <c r="F856" s="16"/>
      <c r="G856" s="16"/>
      <c r="H856" s="16"/>
      <c r="I856" s="16"/>
      <c r="J856" s="16"/>
      <c r="K856" s="16"/>
      <c r="L856" s="17">
        <f t="shared" ca="1" si="219"/>
        <v>0</v>
      </c>
      <c r="M856" s="17">
        <f t="shared" ca="1" si="220"/>
        <v>0</v>
      </c>
      <c r="N856" s="16">
        <f t="shared" ca="1" si="217"/>
        <v>0</v>
      </c>
      <c r="O856" s="17">
        <f t="shared" ca="1" si="215"/>
        <v>0</v>
      </c>
      <c r="P856" s="18">
        <f t="shared" ca="1" si="222"/>
        <v>0</v>
      </c>
      <c r="Q856" s="18">
        <f t="shared" ca="1" si="218"/>
        <v>0</v>
      </c>
      <c r="R856" s="18">
        <f t="shared" ca="1" si="223"/>
        <v>0</v>
      </c>
      <c r="S856" s="18">
        <f t="shared" ca="1" si="221"/>
        <v>0</v>
      </c>
      <c r="T856" s="18">
        <f t="shared" ca="1" si="216"/>
        <v>0</v>
      </c>
      <c r="U856" s="7"/>
    </row>
    <row r="857" spans="2:21" x14ac:dyDescent="0.3">
      <c r="B857" s="68"/>
      <c r="C857" s="68"/>
      <c r="D857" s="7"/>
      <c r="E857" s="68"/>
      <c r="F857" s="16"/>
      <c r="G857" s="16"/>
      <c r="H857" s="16"/>
      <c r="I857" s="16"/>
      <c r="J857" s="16"/>
      <c r="K857" s="16"/>
      <c r="L857" s="17">
        <f t="shared" ca="1" si="219"/>
        <v>0</v>
      </c>
      <c r="M857" s="17">
        <f t="shared" ca="1" si="220"/>
        <v>0</v>
      </c>
      <c r="N857" s="16">
        <f t="shared" ca="1" si="217"/>
        <v>0</v>
      </c>
      <c r="O857" s="17">
        <f t="shared" ca="1" si="215"/>
        <v>0</v>
      </c>
      <c r="P857" s="18">
        <f t="shared" ca="1" si="222"/>
        <v>0</v>
      </c>
      <c r="Q857" s="18">
        <f t="shared" ca="1" si="218"/>
        <v>0</v>
      </c>
      <c r="R857" s="18">
        <f t="shared" ca="1" si="223"/>
        <v>0</v>
      </c>
      <c r="S857" s="18">
        <f t="shared" ca="1" si="221"/>
        <v>0</v>
      </c>
      <c r="T857" s="18">
        <f t="shared" ca="1" si="216"/>
        <v>0</v>
      </c>
      <c r="U857" s="7"/>
    </row>
    <row r="858" spans="2:21" x14ac:dyDescent="0.3">
      <c r="B858" s="68"/>
      <c r="C858" s="68"/>
      <c r="D858" s="7"/>
      <c r="E858" s="68"/>
      <c r="F858" s="16"/>
      <c r="G858" s="16"/>
      <c r="H858" s="16"/>
      <c r="I858" s="16"/>
      <c r="J858" s="16"/>
      <c r="K858" s="16"/>
      <c r="L858" s="17">
        <f t="shared" ca="1" si="219"/>
        <v>0</v>
      </c>
      <c r="M858" s="17">
        <f t="shared" ca="1" si="220"/>
        <v>0</v>
      </c>
      <c r="N858" s="16">
        <f t="shared" ca="1" si="217"/>
        <v>0</v>
      </c>
      <c r="O858" s="17">
        <f t="shared" ca="1" si="215"/>
        <v>0</v>
      </c>
      <c r="P858" s="18">
        <f t="shared" ca="1" si="222"/>
        <v>0</v>
      </c>
      <c r="Q858" s="18">
        <f t="shared" ca="1" si="218"/>
        <v>0</v>
      </c>
      <c r="R858" s="18">
        <f t="shared" ca="1" si="223"/>
        <v>0</v>
      </c>
      <c r="S858" s="18">
        <f t="shared" ca="1" si="221"/>
        <v>0</v>
      </c>
      <c r="T858" s="18">
        <f t="shared" ca="1" si="216"/>
        <v>0</v>
      </c>
      <c r="U858" s="7"/>
    </row>
    <row r="859" spans="2:21" x14ac:dyDescent="0.3">
      <c r="B859" s="68"/>
      <c r="C859" s="68"/>
      <c r="D859" s="7"/>
      <c r="E859" s="68"/>
      <c r="F859" s="16"/>
      <c r="G859" s="16"/>
      <c r="H859" s="16"/>
      <c r="I859" s="16"/>
      <c r="J859" s="16"/>
      <c r="K859" s="16"/>
      <c r="L859" s="17">
        <f t="shared" ca="1" si="219"/>
        <v>0</v>
      </c>
      <c r="M859" s="17">
        <f t="shared" ca="1" si="220"/>
        <v>0</v>
      </c>
      <c r="N859" s="16">
        <f t="shared" ca="1" si="217"/>
        <v>0</v>
      </c>
      <c r="O859" s="17">
        <f t="shared" ca="1" si="215"/>
        <v>0</v>
      </c>
      <c r="P859" s="18">
        <f t="shared" ca="1" si="222"/>
        <v>0</v>
      </c>
      <c r="Q859" s="18">
        <f t="shared" ca="1" si="218"/>
        <v>0</v>
      </c>
      <c r="R859" s="18">
        <f t="shared" ca="1" si="223"/>
        <v>0</v>
      </c>
      <c r="S859" s="18">
        <f t="shared" ca="1" si="221"/>
        <v>0</v>
      </c>
      <c r="T859" s="18">
        <f t="shared" ca="1" si="216"/>
        <v>0</v>
      </c>
      <c r="U859" s="7"/>
    </row>
    <row r="860" spans="2:21" x14ac:dyDescent="0.3">
      <c r="B860" s="68"/>
      <c r="C860" s="68"/>
      <c r="D860" s="7"/>
      <c r="E860" s="68"/>
      <c r="F860" s="16"/>
      <c r="G860" s="16"/>
      <c r="H860" s="16"/>
      <c r="I860" s="16"/>
      <c r="J860" s="16"/>
      <c r="K860" s="16"/>
      <c r="L860" s="17">
        <f t="shared" ca="1" si="219"/>
        <v>0</v>
      </c>
      <c r="M860" s="17">
        <f t="shared" ca="1" si="220"/>
        <v>0</v>
      </c>
      <c r="N860" s="16">
        <f t="shared" ca="1" si="217"/>
        <v>0</v>
      </c>
      <c r="O860" s="17">
        <f t="shared" ref="O860:O923" ca="1" si="224">R860*128</f>
        <v>0</v>
      </c>
      <c r="P860" s="18">
        <f t="shared" ca="1" si="222"/>
        <v>0</v>
      </c>
      <c r="Q860" s="18">
        <f t="shared" ca="1" si="218"/>
        <v>0</v>
      </c>
      <c r="R860" s="18">
        <f t="shared" ca="1" si="223"/>
        <v>0</v>
      </c>
      <c r="S860" s="18">
        <f t="shared" ca="1" si="221"/>
        <v>0</v>
      </c>
      <c r="T860" s="18">
        <f t="shared" ca="1" si="216"/>
        <v>0</v>
      </c>
      <c r="U860" s="7"/>
    </row>
    <row r="861" spans="2:21" x14ac:dyDescent="0.3">
      <c r="B861" s="68"/>
      <c r="C861" s="68"/>
      <c r="D861" s="7"/>
      <c r="E861" s="68"/>
      <c r="F861" s="16"/>
      <c r="G861" s="16"/>
      <c r="H861" s="16"/>
      <c r="I861" s="16"/>
      <c r="J861" s="16"/>
      <c r="K861" s="16"/>
      <c r="L861" s="17">
        <f t="shared" ca="1" si="219"/>
        <v>0</v>
      </c>
      <c r="M861" s="17">
        <f t="shared" ca="1" si="220"/>
        <v>0</v>
      </c>
      <c r="N861" s="16">
        <f t="shared" ca="1" si="217"/>
        <v>0</v>
      </c>
      <c r="O861" s="17">
        <f t="shared" ca="1" si="224"/>
        <v>0</v>
      </c>
      <c r="P861" s="18">
        <f t="shared" ca="1" si="222"/>
        <v>0</v>
      </c>
      <c r="Q861" s="18">
        <f t="shared" ca="1" si="218"/>
        <v>0</v>
      </c>
      <c r="R861" s="18">
        <f t="shared" ca="1" si="223"/>
        <v>0</v>
      </c>
      <c r="S861" s="18">
        <f t="shared" ca="1" si="221"/>
        <v>0</v>
      </c>
      <c r="T861" s="18">
        <f t="shared" ca="1" si="216"/>
        <v>0</v>
      </c>
      <c r="U861" s="7"/>
    </row>
    <row r="862" spans="2:21" x14ac:dyDescent="0.3">
      <c r="B862" s="68"/>
      <c r="C862" s="68"/>
      <c r="D862" s="7"/>
      <c r="E862" s="68"/>
      <c r="F862" s="16"/>
      <c r="G862" s="16"/>
      <c r="H862" s="16"/>
      <c r="I862" s="16"/>
      <c r="J862" s="16"/>
      <c r="K862" s="16"/>
      <c r="L862" s="17">
        <f t="shared" ca="1" si="219"/>
        <v>0</v>
      </c>
      <c r="M862" s="17">
        <f t="shared" ca="1" si="220"/>
        <v>0</v>
      </c>
      <c r="N862" s="16">
        <f t="shared" ca="1" si="217"/>
        <v>0</v>
      </c>
      <c r="O862" s="17">
        <f t="shared" ca="1" si="224"/>
        <v>0</v>
      </c>
      <c r="P862" s="18">
        <f t="shared" ca="1" si="222"/>
        <v>0</v>
      </c>
      <c r="Q862" s="18">
        <f t="shared" ca="1" si="218"/>
        <v>0</v>
      </c>
      <c r="R862" s="18">
        <f t="shared" ca="1" si="223"/>
        <v>0</v>
      </c>
      <c r="S862" s="18">
        <f t="shared" ca="1" si="221"/>
        <v>0</v>
      </c>
      <c r="T862" s="18">
        <f t="shared" ca="1" si="216"/>
        <v>0</v>
      </c>
      <c r="U862" s="7"/>
    </row>
    <row r="863" spans="2:21" x14ac:dyDescent="0.3">
      <c r="B863" s="68"/>
      <c r="C863" s="68"/>
      <c r="D863" s="7"/>
      <c r="E863" s="68"/>
      <c r="F863" s="16"/>
      <c r="G863" s="16"/>
      <c r="H863" s="16"/>
      <c r="I863" s="16"/>
      <c r="J863" s="16"/>
      <c r="K863" s="16"/>
      <c r="L863" s="17">
        <f t="shared" ca="1" si="219"/>
        <v>0</v>
      </c>
      <c r="M863" s="17">
        <f t="shared" ca="1" si="220"/>
        <v>0</v>
      </c>
      <c r="N863" s="16">
        <f t="shared" ca="1" si="217"/>
        <v>0</v>
      </c>
      <c r="O863" s="17">
        <f t="shared" ca="1" si="224"/>
        <v>0</v>
      </c>
      <c r="P863" s="18">
        <f t="shared" ca="1" si="222"/>
        <v>0</v>
      </c>
      <c r="Q863" s="18">
        <f t="shared" ca="1" si="218"/>
        <v>0</v>
      </c>
      <c r="R863" s="18">
        <f t="shared" ca="1" si="223"/>
        <v>0</v>
      </c>
      <c r="S863" s="18">
        <f t="shared" ca="1" si="221"/>
        <v>0</v>
      </c>
      <c r="T863" s="18">
        <f t="shared" ca="1" si="216"/>
        <v>0</v>
      </c>
      <c r="U863" s="7"/>
    </row>
    <row r="864" spans="2:21" x14ac:dyDescent="0.3">
      <c r="B864" s="68"/>
      <c r="C864" s="68"/>
      <c r="D864" s="7"/>
      <c r="E864" s="68"/>
      <c r="F864" s="16"/>
      <c r="G864" s="16"/>
      <c r="H864" s="16"/>
      <c r="I864" s="16"/>
      <c r="J864" s="16"/>
      <c r="K864" s="16"/>
      <c r="L864" s="17">
        <f t="shared" ca="1" si="219"/>
        <v>0</v>
      </c>
      <c r="M864" s="17">
        <f t="shared" ca="1" si="220"/>
        <v>0</v>
      </c>
      <c r="N864" s="16">
        <f t="shared" ca="1" si="217"/>
        <v>0</v>
      </c>
      <c r="O864" s="17">
        <f t="shared" ca="1" si="224"/>
        <v>0</v>
      </c>
      <c r="P864" s="18">
        <f t="shared" ca="1" si="222"/>
        <v>0</v>
      </c>
      <c r="Q864" s="18">
        <f t="shared" ca="1" si="218"/>
        <v>0</v>
      </c>
      <c r="R864" s="18">
        <f t="shared" ca="1" si="223"/>
        <v>0</v>
      </c>
      <c r="S864" s="18">
        <f t="shared" ca="1" si="221"/>
        <v>0</v>
      </c>
      <c r="T864" s="18">
        <f t="shared" ca="1" si="216"/>
        <v>0</v>
      </c>
      <c r="U864" s="7"/>
    </row>
    <row r="865" spans="2:21" x14ac:dyDescent="0.3">
      <c r="B865" s="68"/>
      <c r="C865" s="68"/>
      <c r="D865" s="7"/>
      <c r="E865" s="68"/>
      <c r="F865" s="16"/>
      <c r="G865" s="16"/>
      <c r="H865" s="16"/>
      <c r="I865" s="16"/>
      <c r="J865" s="16"/>
      <c r="K865" s="16"/>
      <c r="L865" s="17">
        <f t="shared" ca="1" si="219"/>
        <v>0</v>
      </c>
      <c r="M865" s="17">
        <f t="shared" ca="1" si="220"/>
        <v>0</v>
      </c>
      <c r="N865" s="16">
        <f t="shared" ca="1" si="217"/>
        <v>0</v>
      </c>
      <c r="O865" s="17">
        <f t="shared" ca="1" si="224"/>
        <v>0</v>
      </c>
      <c r="P865" s="18">
        <f t="shared" ca="1" si="222"/>
        <v>0</v>
      </c>
      <c r="Q865" s="18">
        <f t="shared" ca="1" si="218"/>
        <v>0</v>
      </c>
      <c r="R865" s="18">
        <f t="shared" ca="1" si="223"/>
        <v>0</v>
      </c>
      <c r="S865" s="18">
        <f t="shared" ca="1" si="221"/>
        <v>0</v>
      </c>
      <c r="T865" s="18">
        <f t="shared" ca="1" si="216"/>
        <v>0</v>
      </c>
      <c r="U865" s="7"/>
    </row>
    <row r="866" spans="2:21" x14ac:dyDescent="0.3">
      <c r="B866" s="68"/>
      <c r="C866" s="68"/>
      <c r="D866" s="7"/>
      <c r="E866" s="68"/>
      <c r="F866" s="16"/>
      <c r="G866" s="16"/>
      <c r="H866" s="16"/>
      <c r="I866" s="16"/>
      <c r="J866" s="16"/>
      <c r="K866" s="16"/>
      <c r="L866" s="17">
        <f t="shared" ca="1" si="219"/>
        <v>0</v>
      </c>
      <c r="M866" s="17">
        <f t="shared" ca="1" si="220"/>
        <v>0</v>
      </c>
      <c r="N866" s="16">
        <f t="shared" ca="1" si="217"/>
        <v>0</v>
      </c>
      <c r="O866" s="17">
        <f t="shared" ca="1" si="224"/>
        <v>0</v>
      </c>
      <c r="P866" s="18">
        <f t="shared" ca="1" si="222"/>
        <v>0</v>
      </c>
      <c r="Q866" s="18">
        <f t="shared" ca="1" si="218"/>
        <v>0</v>
      </c>
      <c r="R866" s="18">
        <f t="shared" ca="1" si="223"/>
        <v>0</v>
      </c>
      <c r="S866" s="18">
        <f t="shared" ca="1" si="221"/>
        <v>0</v>
      </c>
      <c r="T866" s="18">
        <f t="shared" ca="1" si="216"/>
        <v>0</v>
      </c>
      <c r="U866" s="7"/>
    </row>
    <row r="867" spans="2:21" x14ac:dyDescent="0.3">
      <c r="B867" s="68"/>
      <c r="C867" s="68"/>
      <c r="D867" s="7"/>
      <c r="E867" s="68"/>
      <c r="F867" s="16"/>
      <c r="G867" s="16"/>
      <c r="H867" s="16"/>
      <c r="I867" s="16"/>
      <c r="J867" s="16"/>
      <c r="K867" s="16"/>
      <c r="L867" s="17">
        <f t="shared" ca="1" si="219"/>
        <v>0</v>
      </c>
      <c r="M867" s="17">
        <f t="shared" ca="1" si="220"/>
        <v>0</v>
      </c>
      <c r="N867" s="16">
        <f t="shared" ca="1" si="217"/>
        <v>0</v>
      </c>
      <c r="O867" s="17">
        <f t="shared" ca="1" si="224"/>
        <v>0</v>
      </c>
      <c r="P867" s="18">
        <f t="shared" ca="1" si="222"/>
        <v>0</v>
      </c>
      <c r="Q867" s="18">
        <f t="shared" ca="1" si="218"/>
        <v>0</v>
      </c>
      <c r="R867" s="18">
        <f t="shared" ca="1" si="223"/>
        <v>0</v>
      </c>
      <c r="S867" s="18">
        <f t="shared" ca="1" si="221"/>
        <v>0</v>
      </c>
      <c r="T867" s="18">
        <f t="shared" ca="1" si="216"/>
        <v>0</v>
      </c>
      <c r="U867" s="7"/>
    </row>
    <row r="868" spans="2:21" x14ac:dyDescent="0.3">
      <c r="B868" s="68"/>
      <c r="C868" s="68"/>
      <c r="D868" s="7"/>
      <c r="E868" s="68"/>
      <c r="F868" s="16"/>
      <c r="G868" s="16"/>
      <c r="H868" s="16"/>
      <c r="I868" s="16"/>
      <c r="J868" s="16"/>
      <c r="K868" s="16"/>
      <c r="L868" s="17">
        <f t="shared" ca="1" si="219"/>
        <v>0</v>
      </c>
      <c r="M868" s="17">
        <f t="shared" ca="1" si="220"/>
        <v>0</v>
      </c>
      <c r="N868" s="16">
        <f t="shared" ca="1" si="217"/>
        <v>0</v>
      </c>
      <c r="O868" s="17">
        <f t="shared" ca="1" si="224"/>
        <v>0</v>
      </c>
      <c r="P868" s="18">
        <f t="shared" ca="1" si="222"/>
        <v>0</v>
      </c>
      <c r="Q868" s="18">
        <f t="shared" ca="1" si="218"/>
        <v>0</v>
      </c>
      <c r="R868" s="18">
        <f t="shared" ca="1" si="223"/>
        <v>0</v>
      </c>
      <c r="S868" s="18">
        <f t="shared" ca="1" si="221"/>
        <v>0</v>
      </c>
      <c r="T868" s="18">
        <f t="shared" ca="1" si="216"/>
        <v>0</v>
      </c>
      <c r="U868" s="7"/>
    </row>
    <row r="869" spans="2:21" x14ac:dyDescent="0.3">
      <c r="B869" s="68"/>
      <c r="C869" s="68"/>
      <c r="D869" s="7"/>
      <c r="E869" s="68"/>
      <c r="F869" s="16"/>
      <c r="G869" s="16"/>
      <c r="H869" s="16"/>
      <c r="I869" s="16"/>
      <c r="J869" s="16"/>
      <c r="K869" s="16"/>
      <c r="L869" s="17">
        <f t="shared" ca="1" si="219"/>
        <v>0</v>
      </c>
      <c r="M869" s="17">
        <f t="shared" ca="1" si="220"/>
        <v>0</v>
      </c>
      <c r="N869" s="16">
        <f t="shared" ca="1" si="217"/>
        <v>0</v>
      </c>
      <c r="O869" s="17">
        <f t="shared" ca="1" si="224"/>
        <v>0</v>
      </c>
      <c r="P869" s="18">
        <f t="shared" ca="1" si="222"/>
        <v>0</v>
      </c>
      <c r="Q869" s="18">
        <f t="shared" ca="1" si="218"/>
        <v>0</v>
      </c>
      <c r="R869" s="18">
        <f t="shared" ca="1" si="223"/>
        <v>0</v>
      </c>
      <c r="S869" s="18">
        <f t="shared" ca="1" si="221"/>
        <v>0</v>
      </c>
      <c r="T869" s="18">
        <f t="shared" ca="1" si="216"/>
        <v>0</v>
      </c>
      <c r="U869" s="7"/>
    </row>
    <row r="870" spans="2:21" x14ac:dyDescent="0.3">
      <c r="B870" s="68"/>
      <c r="C870" s="68"/>
      <c r="D870" s="7"/>
      <c r="E870" s="68"/>
      <c r="F870" s="16"/>
      <c r="G870" s="16"/>
      <c r="H870" s="16"/>
      <c r="I870" s="16"/>
      <c r="J870" s="16"/>
      <c r="K870" s="16"/>
      <c r="L870" s="17">
        <f t="shared" ca="1" si="219"/>
        <v>0</v>
      </c>
      <c r="M870" s="17">
        <f t="shared" ca="1" si="220"/>
        <v>0</v>
      </c>
      <c r="N870" s="16">
        <f t="shared" ca="1" si="217"/>
        <v>0</v>
      </c>
      <c r="O870" s="17">
        <f t="shared" ca="1" si="224"/>
        <v>0</v>
      </c>
      <c r="P870" s="18">
        <f t="shared" ca="1" si="222"/>
        <v>0</v>
      </c>
      <c r="Q870" s="18">
        <f t="shared" ca="1" si="218"/>
        <v>0</v>
      </c>
      <c r="R870" s="18">
        <f t="shared" ca="1" si="223"/>
        <v>0</v>
      </c>
      <c r="S870" s="18">
        <f t="shared" ca="1" si="221"/>
        <v>0</v>
      </c>
      <c r="T870" s="18">
        <f t="shared" ca="1" si="216"/>
        <v>0</v>
      </c>
      <c r="U870" s="7"/>
    </row>
    <row r="871" spans="2:21" x14ac:dyDescent="0.3">
      <c r="B871" s="68"/>
      <c r="C871" s="68"/>
      <c r="D871" s="7"/>
      <c r="E871" s="68"/>
      <c r="F871" s="16"/>
      <c r="G871" s="16"/>
      <c r="H871" s="16"/>
      <c r="I871" s="16"/>
      <c r="J871" s="16"/>
      <c r="K871" s="16"/>
      <c r="L871" s="17">
        <f t="shared" ca="1" si="219"/>
        <v>0</v>
      </c>
      <c r="M871" s="17">
        <f t="shared" ca="1" si="220"/>
        <v>0</v>
      </c>
      <c r="N871" s="16">
        <f t="shared" ca="1" si="217"/>
        <v>0</v>
      </c>
      <c r="O871" s="17">
        <f t="shared" ca="1" si="224"/>
        <v>0</v>
      </c>
      <c r="P871" s="18">
        <f t="shared" ca="1" si="222"/>
        <v>0</v>
      </c>
      <c r="Q871" s="18">
        <f t="shared" ca="1" si="218"/>
        <v>0</v>
      </c>
      <c r="R871" s="18">
        <f t="shared" ca="1" si="223"/>
        <v>0</v>
      </c>
      <c r="S871" s="18">
        <f t="shared" ca="1" si="221"/>
        <v>0</v>
      </c>
      <c r="T871" s="18">
        <f t="shared" ca="1" si="216"/>
        <v>0</v>
      </c>
      <c r="U871" s="7"/>
    </row>
    <row r="872" spans="2:21" x14ac:dyDescent="0.3">
      <c r="B872" s="68"/>
      <c r="C872" s="68"/>
      <c r="D872" s="7"/>
      <c r="E872" s="68"/>
      <c r="F872" s="16"/>
      <c r="G872" s="16"/>
      <c r="H872" s="16"/>
      <c r="I872" s="16"/>
      <c r="J872" s="16"/>
      <c r="K872" s="16"/>
      <c r="L872" s="17">
        <f t="shared" ca="1" si="219"/>
        <v>0</v>
      </c>
      <c r="M872" s="17">
        <f t="shared" ca="1" si="220"/>
        <v>0</v>
      </c>
      <c r="N872" s="16">
        <f t="shared" ca="1" si="217"/>
        <v>0</v>
      </c>
      <c r="O872" s="17">
        <f t="shared" ca="1" si="224"/>
        <v>0</v>
      </c>
      <c r="P872" s="18">
        <f t="shared" ca="1" si="222"/>
        <v>0</v>
      </c>
      <c r="Q872" s="18">
        <f t="shared" ca="1" si="218"/>
        <v>0</v>
      </c>
      <c r="R872" s="18">
        <f t="shared" ca="1" si="223"/>
        <v>0</v>
      </c>
      <c r="S872" s="18">
        <f t="shared" ca="1" si="221"/>
        <v>0</v>
      </c>
      <c r="T872" s="18">
        <f t="shared" ca="1" si="216"/>
        <v>0</v>
      </c>
      <c r="U872" s="7"/>
    </row>
    <row r="873" spans="2:21" x14ac:dyDescent="0.3">
      <c r="B873" s="68"/>
      <c r="C873" s="68"/>
      <c r="D873" s="7"/>
      <c r="E873" s="68"/>
      <c r="F873" s="16"/>
      <c r="G873" s="16"/>
      <c r="H873" s="16"/>
      <c r="I873" s="16"/>
      <c r="J873" s="16"/>
      <c r="K873" s="16"/>
      <c r="L873" s="17">
        <f t="shared" ca="1" si="219"/>
        <v>0</v>
      </c>
      <c r="M873" s="17">
        <f t="shared" ca="1" si="220"/>
        <v>0</v>
      </c>
      <c r="N873" s="16">
        <f t="shared" ca="1" si="217"/>
        <v>0</v>
      </c>
      <c r="O873" s="17">
        <f t="shared" ca="1" si="224"/>
        <v>0</v>
      </c>
      <c r="P873" s="18">
        <f t="shared" ca="1" si="222"/>
        <v>0</v>
      </c>
      <c r="Q873" s="18">
        <f t="shared" ca="1" si="218"/>
        <v>0</v>
      </c>
      <c r="R873" s="18">
        <f t="shared" ca="1" si="223"/>
        <v>0</v>
      </c>
      <c r="S873" s="18">
        <f t="shared" ca="1" si="221"/>
        <v>0</v>
      </c>
      <c r="T873" s="18">
        <f t="shared" ca="1" si="216"/>
        <v>0</v>
      </c>
      <c r="U873" s="7"/>
    </row>
    <row r="874" spans="2:21" x14ac:dyDescent="0.3">
      <c r="B874" s="68"/>
      <c r="C874" s="68"/>
      <c r="D874" s="7"/>
      <c r="E874" s="68"/>
      <c r="F874" s="16"/>
      <c r="G874" s="16"/>
      <c r="H874" s="16"/>
      <c r="I874" s="16"/>
      <c r="J874" s="16"/>
      <c r="K874" s="16"/>
      <c r="L874" s="17">
        <f t="shared" ca="1" si="219"/>
        <v>0</v>
      </c>
      <c r="M874" s="17">
        <f t="shared" ca="1" si="220"/>
        <v>0</v>
      </c>
      <c r="N874" s="16">
        <f t="shared" ca="1" si="217"/>
        <v>0</v>
      </c>
      <c r="O874" s="17">
        <f t="shared" ca="1" si="224"/>
        <v>0</v>
      </c>
      <c r="P874" s="18">
        <f t="shared" ca="1" si="222"/>
        <v>0</v>
      </c>
      <c r="Q874" s="18">
        <f t="shared" ca="1" si="218"/>
        <v>0</v>
      </c>
      <c r="R874" s="18">
        <f t="shared" ca="1" si="223"/>
        <v>0</v>
      </c>
      <c r="S874" s="18">
        <f t="shared" ca="1" si="221"/>
        <v>0</v>
      </c>
      <c r="T874" s="18">
        <f t="shared" ca="1" si="216"/>
        <v>0</v>
      </c>
      <c r="U874" s="7"/>
    </row>
    <row r="875" spans="2:21" x14ac:dyDescent="0.3">
      <c r="B875" s="68"/>
      <c r="C875" s="68"/>
      <c r="D875" s="7"/>
      <c r="E875" s="68"/>
      <c r="F875" s="16"/>
      <c r="G875" s="16"/>
      <c r="H875" s="16"/>
      <c r="I875" s="16"/>
      <c r="J875" s="16"/>
      <c r="K875" s="16"/>
      <c r="L875" s="17">
        <f t="shared" ca="1" si="219"/>
        <v>0</v>
      </c>
      <c r="M875" s="17">
        <f t="shared" ca="1" si="220"/>
        <v>0</v>
      </c>
      <c r="N875" s="16">
        <f t="shared" ca="1" si="217"/>
        <v>0</v>
      </c>
      <c r="O875" s="17">
        <f t="shared" ca="1" si="224"/>
        <v>0</v>
      </c>
      <c r="P875" s="18">
        <f t="shared" ca="1" si="222"/>
        <v>0</v>
      </c>
      <c r="Q875" s="18">
        <f t="shared" ca="1" si="218"/>
        <v>0</v>
      </c>
      <c r="R875" s="18">
        <f t="shared" ca="1" si="223"/>
        <v>0</v>
      </c>
      <c r="S875" s="18">
        <f t="shared" ca="1" si="221"/>
        <v>0</v>
      </c>
      <c r="T875" s="18">
        <f t="shared" ca="1" si="216"/>
        <v>0</v>
      </c>
      <c r="U875" s="7"/>
    </row>
    <row r="876" spans="2:21" x14ac:dyDescent="0.3">
      <c r="B876" s="68"/>
      <c r="C876" s="68"/>
      <c r="D876" s="7"/>
      <c r="E876" s="68"/>
      <c r="F876" s="16"/>
      <c r="G876" s="16"/>
      <c r="H876" s="16"/>
      <c r="I876" s="16"/>
      <c r="J876" s="16"/>
      <c r="K876" s="16"/>
      <c r="L876" s="17">
        <f t="shared" ca="1" si="219"/>
        <v>0</v>
      </c>
      <c r="M876" s="17">
        <f t="shared" ca="1" si="220"/>
        <v>0</v>
      </c>
      <c r="N876" s="16">
        <f t="shared" ca="1" si="217"/>
        <v>0</v>
      </c>
      <c r="O876" s="17">
        <f t="shared" ca="1" si="224"/>
        <v>0</v>
      </c>
      <c r="P876" s="18">
        <f t="shared" ca="1" si="222"/>
        <v>0</v>
      </c>
      <c r="Q876" s="18">
        <f t="shared" ca="1" si="218"/>
        <v>0</v>
      </c>
      <c r="R876" s="18">
        <f t="shared" ca="1" si="223"/>
        <v>0</v>
      </c>
      <c r="S876" s="18">
        <f t="shared" ca="1" si="221"/>
        <v>0</v>
      </c>
      <c r="T876" s="18">
        <f t="shared" ref="T876:T939" ca="1" si="225">S876/3</f>
        <v>0</v>
      </c>
      <c r="U876" s="7"/>
    </row>
    <row r="877" spans="2:21" x14ac:dyDescent="0.3">
      <c r="B877" s="68"/>
      <c r="C877" s="68"/>
      <c r="D877" s="7"/>
      <c r="E877" s="68"/>
      <c r="F877" s="16"/>
      <c r="G877" s="16"/>
      <c r="H877" s="16"/>
      <c r="I877" s="16"/>
      <c r="J877" s="16"/>
      <c r="K877" s="16"/>
      <c r="L877" s="17">
        <f t="shared" ca="1" si="219"/>
        <v>0</v>
      </c>
      <c r="M877" s="17">
        <f t="shared" ca="1" si="220"/>
        <v>0</v>
      </c>
      <c r="N877" s="16">
        <f t="shared" ca="1" si="217"/>
        <v>0</v>
      </c>
      <c r="O877" s="17">
        <f t="shared" ca="1" si="224"/>
        <v>0</v>
      </c>
      <c r="P877" s="18">
        <f t="shared" ca="1" si="222"/>
        <v>0</v>
      </c>
      <c r="Q877" s="18">
        <f t="shared" ca="1" si="218"/>
        <v>0</v>
      </c>
      <c r="R877" s="18">
        <f t="shared" ca="1" si="223"/>
        <v>0</v>
      </c>
      <c r="S877" s="18">
        <f t="shared" ca="1" si="221"/>
        <v>0</v>
      </c>
      <c r="T877" s="18">
        <f t="shared" ca="1" si="225"/>
        <v>0</v>
      </c>
      <c r="U877" s="7"/>
    </row>
    <row r="878" spans="2:21" x14ac:dyDescent="0.3">
      <c r="B878" s="68"/>
      <c r="C878" s="68"/>
      <c r="D878" s="7"/>
      <c r="E878" s="68"/>
      <c r="F878" s="16"/>
      <c r="G878" s="16"/>
      <c r="H878" s="16"/>
      <c r="I878" s="16"/>
      <c r="J878" s="16"/>
      <c r="K878" s="16"/>
      <c r="L878" s="17">
        <f t="shared" ca="1" si="219"/>
        <v>0</v>
      </c>
      <c r="M878" s="17">
        <f t="shared" ca="1" si="220"/>
        <v>0</v>
      </c>
      <c r="N878" s="16">
        <f t="shared" ca="1" si="217"/>
        <v>0</v>
      </c>
      <c r="O878" s="17">
        <f t="shared" ca="1" si="224"/>
        <v>0</v>
      </c>
      <c r="P878" s="18">
        <f t="shared" ca="1" si="222"/>
        <v>0</v>
      </c>
      <c r="Q878" s="18">
        <f t="shared" ca="1" si="218"/>
        <v>0</v>
      </c>
      <c r="R878" s="18">
        <f t="shared" ca="1" si="223"/>
        <v>0</v>
      </c>
      <c r="S878" s="18">
        <f t="shared" ca="1" si="221"/>
        <v>0</v>
      </c>
      <c r="T878" s="18">
        <f t="shared" ca="1" si="225"/>
        <v>0</v>
      </c>
      <c r="U878" s="7"/>
    </row>
    <row r="879" spans="2:21" x14ac:dyDescent="0.3">
      <c r="B879" s="68"/>
      <c r="C879" s="68"/>
      <c r="D879" s="7"/>
      <c r="E879" s="68"/>
      <c r="F879" s="16"/>
      <c r="G879" s="16"/>
      <c r="H879" s="16"/>
      <c r="I879" s="16"/>
      <c r="J879" s="16"/>
      <c r="K879" s="16"/>
      <c r="L879" s="17">
        <f t="shared" ca="1" si="219"/>
        <v>0</v>
      </c>
      <c r="M879" s="17">
        <f t="shared" ca="1" si="220"/>
        <v>0</v>
      </c>
      <c r="N879" s="16">
        <f t="shared" ca="1" si="217"/>
        <v>0</v>
      </c>
      <c r="O879" s="17">
        <f t="shared" ca="1" si="224"/>
        <v>0</v>
      </c>
      <c r="P879" s="18">
        <f t="shared" ca="1" si="222"/>
        <v>0</v>
      </c>
      <c r="Q879" s="18">
        <f t="shared" ca="1" si="218"/>
        <v>0</v>
      </c>
      <c r="R879" s="18">
        <f t="shared" ca="1" si="223"/>
        <v>0</v>
      </c>
      <c r="S879" s="18">
        <f t="shared" ca="1" si="221"/>
        <v>0</v>
      </c>
      <c r="T879" s="18">
        <f t="shared" ca="1" si="225"/>
        <v>0</v>
      </c>
      <c r="U879" s="7"/>
    </row>
    <row r="880" spans="2:21" x14ac:dyDescent="0.3">
      <c r="B880" s="68"/>
      <c r="C880" s="68"/>
      <c r="D880" s="7"/>
      <c r="E880" s="68"/>
      <c r="F880" s="16"/>
      <c r="G880" s="16"/>
      <c r="H880" s="16"/>
      <c r="I880" s="16"/>
      <c r="J880" s="16"/>
      <c r="K880" s="16"/>
      <c r="L880" s="17">
        <f t="shared" ca="1" si="219"/>
        <v>0</v>
      </c>
      <c r="M880" s="17">
        <f t="shared" ca="1" si="220"/>
        <v>0</v>
      </c>
      <c r="N880" s="16">
        <f t="shared" ca="1" si="217"/>
        <v>0</v>
      </c>
      <c r="O880" s="17">
        <f t="shared" ca="1" si="224"/>
        <v>0</v>
      </c>
      <c r="P880" s="18">
        <f t="shared" ca="1" si="222"/>
        <v>0</v>
      </c>
      <c r="Q880" s="18">
        <f t="shared" ca="1" si="218"/>
        <v>0</v>
      </c>
      <c r="R880" s="18">
        <f t="shared" ca="1" si="223"/>
        <v>0</v>
      </c>
      <c r="S880" s="18">
        <f t="shared" ca="1" si="221"/>
        <v>0</v>
      </c>
      <c r="T880" s="18">
        <f t="shared" ca="1" si="225"/>
        <v>0</v>
      </c>
      <c r="U880" s="7"/>
    </row>
    <row r="881" spans="2:21" x14ac:dyDescent="0.3">
      <c r="B881" s="68"/>
      <c r="C881" s="68"/>
      <c r="D881" s="7"/>
      <c r="E881" s="68"/>
      <c r="F881" s="16"/>
      <c r="G881" s="16"/>
      <c r="H881" s="16"/>
      <c r="I881" s="16"/>
      <c r="J881" s="16"/>
      <c r="K881" s="16"/>
      <c r="L881" s="17">
        <f t="shared" ca="1" si="219"/>
        <v>0</v>
      </c>
      <c r="M881" s="17">
        <f t="shared" ca="1" si="220"/>
        <v>0</v>
      </c>
      <c r="N881" s="16">
        <f t="shared" ca="1" si="217"/>
        <v>0</v>
      </c>
      <c r="O881" s="17">
        <f t="shared" ca="1" si="224"/>
        <v>0</v>
      </c>
      <c r="P881" s="18">
        <f t="shared" ca="1" si="222"/>
        <v>0</v>
      </c>
      <c r="Q881" s="18">
        <f t="shared" ca="1" si="218"/>
        <v>0</v>
      </c>
      <c r="R881" s="18">
        <f t="shared" ca="1" si="223"/>
        <v>0</v>
      </c>
      <c r="S881" s="18">
        <f t="shared" ca="1" si="221"/>
        <v>0</v>
      </c>
      <c r="T881" s="18">
        <f t="shared" ca="1" si="225"/>
        <v>0</v>
      </c>
      <c r="U881" s="7"/>
    </row>
    <row r="882" spans="2:21" x14ac:dyDescent="0.3">
      <c r="B882" s="68"/>
      <c r="C882" s="68"/>
      <c r="D882" s="7"/>
      <c r="E882" s="68"/>
      <c r="F882" s="16"/>
      <c r="G882" s="16"/>
      <c r="H882" s="16"/>
      <c r="I882" s="16"/>
      <c r="J882" s="16"/>
      <c r="K882" s="16"/>
      <c r="L882" s="17">
        <f t="shared" ca="1" si="219"/>
        <v>0</v>
      </c>
      <c r="M882" s="17">
        <f t="shared" ca="1" si="220"/>
        <v>0</v>
      </c>
      <c r="N882" s="16">
        <f t="shared" ca="1" si="217"/>
        <v>0</v>
      </c>
      <c r="O882" s="17">
        <f t="shared" ca="1" si="224"/>
        <v>0</v>
      </c>
      <c r="P882" s="18">
        <f t="shared" ca="1" si="222"/>
        <v>0</v>
      </c>
      <c r="Q882" s="18">
        <f t="shared" ca="1" si="218"/>
        <v>0</v>
      </c>
      <c r="R882" s="18">
        <f t="shared" ca="1" si="223"/>
        <v>0</v>
      </c>
      <c r="S882" s="18">
        <f t="shared" ca="1" si="221"/>
        <v>0</v>
      </c>
      <c r="T882" s="18">
        <f t="shared" ca="1" si="225"/>
        <v>0</v>
      </c>
      <c r="U882" s="7"/>
    </row>
    <row r="883" spans="2:21" x14ac:dyDescent="0.3">
      <c r="B883" s="68"/>
      <c r="C883" s="68"/>
      <c r="D883" s="7"/>
      <c r="E883" s="68"/>
      <c r="F883" s="16"/>
      <c r="G883" s="16"/>
      <c r="H883" s="16"/>
      <c r="I883" s="16"/>
      <c r="J883" s="16"/>
      <c r="K883" s="16"/>
      <c r="L883" s="17">
        <f t="shared" ca="1" si="219"/>
        <v>0</v>
      </c>
      <c r="M883" s="17">
        <f t="shared" ca="1" si="220"/>
        <v>0</v>
      </c>
      <c r="N883" s="16">
        <f t="shared" ca="1" si="217"/>
        <v>0</v>
      </c>
      <c r="O883" s="17">
        <f t="shared" ca="1" si="224"/>
        <v>0</v>
      </c>
      <c r="P883" s="18">
        <f t="shared" ca="1" si="222"/>
        <v>0</v>
      </c>
      <c r="Q883" s="18">
        <f t="shared" ca="1" si="218"/>
        <v>0</v>
      </c>
      <c r="R883" s="18">
        <f t="shared" ca="1" si="223"/>
        <v>0</v>
      </c>
      <c r="S883" s="18">
        <f t="shared" ca="1" si="221"/>
        <v>0</v>
      </c>
      <c r="T883" s="18">
        <f t="shared" ca="1" si="225"/>
        <v>0</v>
      </c>
      <c r="U883" s="7"/>
    </row>
    <row r="884" spans="2:21" x14ac:dyDescent="0.3">
      <c r="B884" s="68"/>
      <c r="C884" s="68"/>
      <c r="D884" s="7"/>
      <c r="E884" s="68"/>
      <c r="F884" s="16"/>
      <c r="G884" s="16"/>
      <c r="H884" s="16"/>
      <c r="I884" s="16"/>
      <c r="J884" s="16"/>
      <c r="K884" s="16"/>
      <c r="L884" s="17">
        <f t="shared" ca="1" si="219"/>
        <v>0</v>
      </c>
      <c r="M884" s="17">
        <f t="shared" ca="1" si="220"/>
        <v>0</v>
      </c>
      <c r="N884" s="16">
        <f t="shared" ca="1" si="217"/>
        <v>0</v>
      </c>
      <c r="O884" s="17">
        <f t="shared" ca="1" si="224"/>
        <v>0</v>
      </c>
      <c r="P884" s="18">
        <f t="shared" ca="1" si="222"/>
        <v>0</v>
      </c>
      <c r="Q884" s="18">
        <f t="shared" ca="1" si="218"/>
        <v>0</v>
      </c>
      <c r="R884" s="18">
        <f t="shared" ca="1" si="223"/>
        <v>0</v>
      </c>
      <c r="S884" s="18">
        <f t="shared" ca="1" si="221"/>
        <v>0</v>
      </c>
      <c r="T884" s="18">
        <f t="shared" ca="1" si="225"/>
        <v>0</v>
      </c>
      <c r="U884" s="7"/>
    </row>
    <row r="885" spans="2:21" x14ac:dyDescent="0.3">
      <c r="B885" s="68"/>
      <c r="C885" s="68"/>
      <c r="D885" s="7"/>
      <c r="E885" s="68"/>
      <c r="F885" s="16"/>
      <c r="G885" s="16"/>
      <c r="H885" s="16"/>
      <c r="I885" s="16"/>
      <c r="J885" s="16"/>
      <c r="K885" s="16"/>
      <c r="L885" s="17">
        <f t="shared" ca="1" si="219"/>
        <v>0</v>
      </c>
      <c r="M885" s="17">
        <f t="shared" ca="1" si="220"/>
        <v>0</v>
      </c>
      <c r="N885" s="16">
        <f t="shared" ca="1" si="217"/>
        <v>0</v>
      </c>
      <c r="O885" s="17">
        <f t="shared" ca="1" si="224"/>
        <v>0</v>
      </c>
      <c r="P885" s="18">
        <f t="shared" ca="1" si="222"/>
        <v>0</v>
      </c>
      <c r="Q885" s="18">
        <f t="shared" ca="1" si="218"/>
        <v>0</v>
      </c>
      <c r="R885" s="18">
        <f t="shared" ca="1" si="223"/>
        <v>0</v>
      </c>
      <c r="S885" s="18">
        <f t="shared" ca="1" si="221"/>
        <v>0</v>
      </c>
      <c r="T885" s="18">
        <f t="shared" ca="1" si="225"/>
        <v>0</v>
      </c>
      <c r="U885" s="7"/>
    </row>
    <row r="886" spans="2:21" x14ac:dyDescent="0.3">
      <c r="B886" s="68"/>
      <c r="C886" s="68"/>
      <c r="D886" s="7"/>
      <c r="E886" s="68"/>
      <c r="F886" s="16"/>
      <c r="G886" s="16"/>
      <c r="H886" s="16"/>
      <c r="I886" s="16"/>
      <c r="J886" s="16"/>
      <c r="K886" s="16"/>
      <c r="L886" s="17">
        <f t="shared" ca="1" si="219"/>
        <v>0</v>
      </c>
      <c r="M886" s="17">
        <f t="shared" ca="1" si="220"/>
        <v>0</v>
      </c>
      <c r="N886" s="16">
        <f t="shared" ca="1" si="217"/>
        <v>0</v>
      </c>
      <c r="O886" s="17">
        <f t="shared" ca="1" si="224"/>
        <v>0</v>
      </c>
      <c r="P886" s="18">
        <f t="shared" ca="1" si="222"/>
        <v>0</v>
      </c>
      <c r="Q886" s="18">
        <f t="shared" ca="1" si="218"/>
        <v>0</v>
      </c>
      <c r="R886" s="18">
        <f t="shared" ca="1" si="223"/>
        <v>0</v>
      </c>
      <c r="S886" s="18">
        <f t="shared" ca="1" si="221"/>
        <v>0</v>
      </c>
      <c r="T886" s="18">
        <f t="shared" ca="1" si="225"/>
        <v>0</v>
      </c>
      <c r="U886" s="7"/>
    </row>
    <row r="887" spans="2:21" x14ac:dyDescent="0.3">
      <c r="B887" s="68"/>
      <c r="C887" s="68"/>
      <c r="D887" s="7"/>
      <c r="E887" s="68"/>
      <c r="F887" s="16"/>
      <c r="G887" s="16"/>
      <c r="H887" s="16"/>
      <c r="I887" s="16"/>
      <c r="J887" s="16"/>
      <c r="K887" s="16"/>
      <c r="L887" s="17">
        <f t="shared" ca="1" si="219"/>
        <v>0</v>
      </c>
      <c r="M887" s="17">
        <f t="shared" ca="1" si="220"/>
        <v>0</v>
      </c>
      <c r="N887" s="16">
        <f t="shared" ca="1" si="217"/>
        <v>0</v>
      </c>
      <c r="O887" s="17">
        <f t="shared" ca="1" si="224"/>
        <v>0</v>
      </c>
      <c r="P887" s="18">
        <f t="shared" ca="1" si="222"/>
        <v>0</v>
      </c>
      <c r="Q887" s="18">
        <f t="shared" ca="1" si="218"/>
        <v>0</v>
      </c>
      <c r="R887" s="18">
        <f t="shared" ca="1" si="223"/>
        <v>0</v>
      </c>
      <c r="S887" s="18">
        <f t="shared" ca="1" si="221"/>
        <v>0</v>
      </c>
      <c r="T887" s="18">
        <f t="shared" ca="1" si="225"/>
        <v>0</v>
      </c>
      <c r="U887" s="7"/>
    </row>
    <row r="888" spans="2:21" x14ac:dyDescent="0.3">
      <c r="B888" s="68"/>
      <c r="C888" s="68"/>
      <c r="D888" s="7"/>
      <c r="E888" s="68"/>
      <c r="F888" s="16"/>
      <c r="G888" s="16"/>
      <c r="H888" s="16"/>
      <c r="I888" s="16"/>
      <c r="J888" s="16"/>
      <c r="K888" s="16"/>
      <c r="L888" s="17">
        <f t="shared" ca="1" si="219"/>
        <v>0</v>
      </c>
      <c r="M888" s="17">
        <f t="shared" ca="1" si="220"/>
        <v>0</v>
      </c>
      <c r="N888" s="16">
        <f t="shared" ca="1" si="217"/>
        <v>0</v>
      </c>
      <c r="O888" s="17">
        <f t="shared" ca="1" si="224"/>
        <v>0</v>
      </c>
      <c r="P888" s="18">
        <f t="shared" ca="1" si="222"/>
        <v>0</v>
      </c>
      <c r="Q888" s="18">
        <f t="shared" ca="1" si="218"/>
        <v>0</v>
      </c>
      <c r="R888" s="18">
        <f t="shared" ca="1" si="223"/>
        <v>0</v>
      </c>
      <c r="S888" s="18">
        <f t="shared" ca="1" si="221"/>
        <v>0</v>
      </c>
      <c r="T888" s="18">
        <f t="shared" ca="1" si="225"/>
        <v>0</v>
      </c>
      <c r="U888" s="7"/>
    </row>
    <row r="889" spans="2:21" x14ac:dyDescent="0.3">
      <c r="B889" s="68"/>
      <c r="C889" s="68"/>
      <c r="D889" s="7"/>
      <c r="E889" s="68"/>
      <c r="F889" s="16"/>
      <c r="G889" s="16"/>
      <c r="H889" s="16"/>
      <c r="I889" s="16"/>
      <c r="J889" s="16"/>
      <c r="K889" s="16"/>
      <c r="L889" s="17">
        <f t="shared" ca="1" si="219"/>
        <v>0</v>
      </c>
      <c r="M889" s="17">
        <f t="shared" ca="1" si="220"/>
        <v>0</v>
      </c>
      <c r="N889" s="16">
        <f t="shared" ca="1" si="217"/>
        <v>0</v>
      </c>
      <c r="O889" s="17">
        <f t="shared" ca="1" si="224"/>
        <v>0</v>
      </c>
      <c r="P889" s="18">
        <f t="shared" ca="1" si="222"/>
        <v>0</v>
      </c>
      <c r="Q889" s="18">
        <f t="shared" ca="1" si="218"/>
        <v>0</v>
      </c>
      <c r="R889" s="18">
        <f t="shared" ca="1" si="223"/>
        <v>0</v>
      </c>
      <c r="S889" s="18">
        <f t="shared" ca="1" si="221"/>
        <v>0</v>
      </c>
      <c r="T889" s="18">
        <f t="shared" ca="1" si="225"/>
        <v>0</v>
      </c>
      <c r="U889" s="7"/>
    </row>
    <row r="890" spans="2:21" x14ac:dyDescent="0.3">
      <c r="B890" s="68"/>
      <c r="C890" s="68"/>
      <c r="D890" s="7"/>
      <c r="E890" s="68"/>
      <c r="F890" s="16"/>
      <c r="G890" s="16"/>
      <c r="H890" s="16"/>
      <c r="I890" s="16"/>
      <c r="J890" s="16"/>
      <c r="K890" s="16"/>
      <c r="L890" s="17">
        <f t="shared" ca="1" si="219"/>
        <v>0</v>
      </c>
      <c r="M890" s="17">
        <f t="shared" ca="1" si="220"/>
        <v>0</v>
      </c>
      <c r="N890" s="16">
        <f t="shared" ca="1" si="217"/>
        <v>0</v>
      </c>
      <c r="O890" s="17">
        <f t="shared" ca="1" si="224"/>
        <v>0</v>
      </c>
      <c r="P890" s="18">
        <f t="shared" ca="1" si="222"/>
        <v>0</v>
      </c>
      <c r="Q890" s="18">
        <f t="shared" ca="1" si="218"/>
        <v>0</v>
      </c>
      <c r="R890" s="18">
        <f t="shared" ca="1" si="223"/>
        <v>0</v>
      </c>
      <c r="S890" s="18">
        <f t="shared" ca="1" si="221"/>
        <v>0</v>
      </c>
      <c r="T890" s="18">
        <f t="shared" ca="1" si="225"/>
        <v>0</v>
      </c>
      <c r="U890" s="7"/>
    </row>
    <row r="891" spans="2:21" x14ac:dyDescent="0.3">
      <c r="B891" s="68"/>
      <c r="C891" s="68"/>
      <c r="D891" s="7"/>
      <c r="E891" s="68"/>
      <c r="F891" s="16"/>
      <c r="G891" s="16"/>
      <c r="H891" s="16"/>
      <c r="I891" s="16"/>
      <c r="J891" s="16"/>
      <c r="K891" s="16"/>
      <c r="L891" s="17">
        <f t="shared" ca="1" si="219"/>
        <v>0</v>
      </c>
      <c r="M891" s="17">
        <f t="shared" ca="1" si="220"/>
        <v>0</v>
      </c>
      <c r="N891" s="16">
        <f t="shared" ca="1" si="217"/>
        <v>0</v>
      </c>
      <c r="O891" s="17">
        <f t="shared" ca="1" si="224"/>
        <v>0</v>
      </c>
      <c r="P891" s="18">
        <f t="shared" ca="1" si="222"/>
        <v>0</v>
      </c>
      <c r="Q891" s="18">
        <f t="shared" ca="1" si="218"/>
        <v>0</v>
      </c>
      <c r="R891" s="18">
        <f t="shared" ca="1" si="223"/>
        <v>0</v>
      </c>
      <c r="S891" s="18">
        <f t="shared" ca="1" si="221"/>
        <v>0</v>
      </c>
      <c r="T891" s="18">
        <f t="shared" ca="1" si="225"/>
        <v>0</v>
      </c>
      <c r="U891" s="7"/>
    </row>
    <row r="892" spans="2:21" x14ac:dyDescent="0.3">
      <c r="B892" s="68"/>
      <c r="C892" s="68"/>
      <c r="D892" s="7"/>
      <c r="E892" s="68"/>
      <c r="F892" s="16"/>
      <c r="G892" s="16"/>
      <c r="H892" s="16"/>
      <c r="I892" s="16"/>
      <c r="J892" s="16"/>
      <c r="K892" s="16"/>
      <c r="L892" s="17">
        <f t="shared" ca="1" si="219"/>
        <v>0</v>
      </c>
      <c r="M892" s="17">
        <f t="shared" ca="1" si="220"/>
        <v>0</v>
      </c>
      <c r="N892" s="16">
        <f t="shared" ca="1" si="217"/>
        <v>0</v>
      </c>
      <c r="O892" s="17">
        <f t="shared" ca="1" si="224"/>
        <v>0</v>
      </c>
      <c r="P892" s="18">
        <f t="shared" ca="1" si="222"/>
        <v>0</v>
      </c>
      <c r="Q892" s="18">
        <f t="shared" ca="1" si="218"/>
        <v>0</v>
      </c>
      <c r="R892" s="18">
        <f t="shared" ca="1" si="223"/>
        <v>0</v>
      </c>
      <c r="S892" s="18">
        <f t="shared" ca="1" si="221"/>
        <v>0</v>
      </c>
      <c r="T892" s="18">
        <f t="shared" ca="1" si="225"/>
        <v>0</v>
      </c>
      <c r="U892" s="7"/>
    </row>
    <row r="893" spans="2:21" x14ac:dyDescent="0.3">
      <c r="B893" s="68"/>
      <c r="C893" s="68"/>
      <c r="D893" s="7"/>
      <c r="E893" s="68"/>
      <c r="F893" s="16"/>
      <c r="G893" s="16"/>
      <c r="H893" s="16"/>
      <c r="I893" s="16"/>
      <c r="J893" s="16"/>
      <c r="K893" s="16"/>
      <c r="L893" s="17">
        <f t="shared" ca="1" si="219"/>
        <v>0</v>
      </c>
      <c r="M893" s="17">
        <f t="shared" ca="1" si="220"/>
        <v>0</v>
      </c>
      <c r="N893" s="16">
        <f t="shared" ca="1" si="217"/>
        <v>0</v>
      </c>
      <c r="O893" s="17">
        <f t="shared" ca="1" si="224"/>
        <v>0</v>
      </c>
      <c r="P893" s="18">
        <f t="shared" ca="1" si="222"/>
        <v>0</v>
      </c>
      <c r="Q893" s="18">
        <f t="shared" ca="1" si="218"/>
        <v>0</v>
      </c>
      <c r="R893" s="18">
        <f t="shared" ca="1" si="223"/>
        <v>0</v>
      </c>
      <c r="S893" s="18">
        <f t="shared" ca="1" si="221"/>
        <v>0</v>
      </c>
      <c r="T893" s="18">
        <f t="shared" ca="1" si="225"/>
        <v>0</v>
      </c>
      <c r="U893" s="7"/>
    </row>
    <row r="894" spans="2:21" x14ac:dyDescent="0.3">
      <c r="B894" s="68"/>
      <c r="C894" s="68"/>
      <c r="D894" s="7"/>
      <c r="E894" s="68"/>
      <c r="F894" s="16"/>
      <c r="G894" s="16"/>
      <c r="H894" s="16"/>
      <c r="I894" s="16"/>
      <c r="J894" s="16"/>
      <c r="K894" s="16"/>
      <c r="L894" s="17">
        <f t="shared" ca="1" si="219"/>
        <v>0</v>
      </c>
      <c r="M894" s="17">
        <f t="shared" ca="1" si="220"/>
        <v>0</v>
      </c>
      <c r="N894" s="16">
        <f t="shared" ca="1" si="217"/>
        <v>0</v>
      </c>
      <c r="O894" s="17">
        <f t="shared" ca="1" si="224"/>
        <v>0</v>
      </c>
      <c r="P894" s="18">
        <f t="shared" ca="1" si="222"/>
        <v>0</v>
      </c>
      <c r="Q894" s="18">
        <f t="shared" ca="1" si="218"/>
        <v>0</v>
      </c>
      <c r="R894" s="18">
        <f t="shared" ca="1" si="223"/>
        <v>0</v>
      </c>
      <c r="S894" s="18">
        <f t="shared" ca="1" si="221"/>
        <v>0</v>
      </c>
      <c r="T894" s="18">
        <f t="shared" ca="1" si="225"/>
        <v>0</v>
      </c>
      <c r="U894" s="7"/>
    </row>
    <row r="895" spans="2:21" x14ac:dyDescent="0.3">
      <c r="B895" s="68"/>
      <c r="C895" s="68"/>
      <c r="D895" s="7"/>
      <c r="E895" s="68"/>
      <c r="F895" s="16"/>
      <c r="G895" s="16"/>
      <c r="H895" s="16"/>
      <c r="I895" s="16"/>
      <c r="J895" s="16"/>
      <c r="K895" s="16"/>
      <c r="L895" s="17">
        <f t="shared" ca="1" si="219"/>
        <v>0</v>
      </c>
      <c r="M895" s="17">
        <f t="shared" ca="1" si="220"/>
        <v>0</v>
      </c>
      <c r="N895" s="16">
        <f t="shared" ca="1" si="217"/>
        <v>0</v>
      </c>
      <c r="O895" s="17">
        <f t="shared" ca="1" si="224"/>
        <v>0</v>
      </c>
      <c r="P895" s="18">
        <f t="shared" ca="1" si="222"/>
        <v>0</v>
      </c>
      <c r="Q895" s="18">
        <f t="shared" ca="1" si="218"/>
        <v>0</v>
      </c>
      <c r="R895" s="18">
        <f t="shared" ca="1" si="223"/>
        <v>0</v>
      </c>
      <c r="S895" s="18">
        <f t="shared" ca="1" si="221"/>
        <v>0</v>
      </c>
      <c r="T895" s="18">
        <f t="shared" ca="1" si="225"/>
        <v>0</v>
      </c>
      <c r="U895" s="7"/>
    </row>
    <row r="896" spans="2:21" x14ac:dyDescent="0.3">
      <c r="B896" s="68"/>
      <c r="C896" s="68"/>
      <c r="D896" s="7"/>
      <c r="E896" s="68"/>
      <c r="F896" s="16"/>
      <c r="G896" s="16"/>
      <c r="H896" s="16"/>
      <c r="I896" s="16"/>
      <c r="J896" s="16"/>
      <c r="K896" s="16"/>
      <c r="L896" s="17">
        <f t="shared" ca="1" si="219"/>
        <v>0</v>
      </c>
      <c r="M896" s="17">
        <f t="shared" ca="1" si="220"/>
        <v>0</v>
      </c>
      <c r="N896" s="16">
        <f t="shared" ca="1" si="217"/>
        <v>0</v>
      </c>
      <c r="O896" s="17">
        <f t="shared" ca="1" si="224"/>
        <v>0</v>
      </c>
      <c r="P896" s="18">
        <f t="shared" ca="1" si="222"/>
        <v>0</v>
      </c>
      <c r="Q896" s="18">
        <f t="shared" ca="1" si="218"/>
        <v>0</v>
      </c>
      <c r="R896" s="18">
        <f t="shared" ca="1" si="223"/>
        <v>0</v>
      </c>
      <c r="S896" s="18">
        <f t="shared" ca="1" si="221"/>
        <v>0</v>
      </c>
      <c r="T896" s="18">
        <f t="shared" ca="1" si="225"/>
        <v>0</v>
      </c>
      <c r="U896" s="7"/>
    </row>
    <row r="897" spans="2:21" x14ac:dyDescent="0.3">
      <c r="B897" s="68"/>
      <c r="C897" s="68"/>
      <c r="D897" s="7"/>
      <c r="E897" s="68"/>
      <c r="F897" s="16"/>
      <c r="G897" s="16"/>
      <c r="H897" s="16"/>
      <c r="I897" s="16"/>
      <c r="J897" s="16"/>
      <c r="K897" s="16"/>
      <c r="L897" s="17">
        <f t="shared" ca="1" si="219"/>
        <v>0</v>
      </c>
      <c r="M897" s="17">
        <f t="shared" ca="1" si="220"/>
        <v>0</v>
      </c>
      <c r="N897" s="16">
        <f t="shared" ca="1" si="217"/>
        <v>0</v>
      </c>
      <c r="O897" s="17">
        <f t="shared" ca="1" si="224"/>
        <v>0</v>
      </c>
      <c r="P897" s="18">
        <f t="shared" ca="1" si="222"/>
        <v>0</v>
      </c>
      <c r="Q897" s="18">
        <f t="shared" ca="1" si="218"/>
        <v>0</v>
      </c>
      <c r="R897" s="18">
        <f t="shared" ca="1" si="223"/>
        <v>0</v>
      </c>
      <c r="S897" s="18">
        <f t="shared" ca="1" si="221"/>
        <v>0</v>
      </c>
      <c r="T897" s="18">
        <f t="shared" ca="1" si="225"/>
        <v>0</v>
      </c>
      <c r="U897" s="7"/>
    </row>
    <row r="898" spans="2:21" x14ac:dyDescent="0.3">
      <c r="B898" s="68"/>
      <c r="C898" s="68"/>
      <c r="D898" s="7"/>
      <c r="E898" s="68"/>
      <c r="F898" s="16"/>
      <c r="G898" s="16"/>
      <c r="H898" s="16"/>
      <c r="I898" s="16"/>
      <c r="J898" s="16"/>
      <c r="K898" s="16"/>
      <c r="L898" s="17">
        <f t="shared" ca="1" si="219"/>
        <v>0</v>
      </c>
      <c r="M898" s="17">
        <f t="shared" ca="1" si="220"/>
        <v>0</v>
      </c>
      <c r="N898" s="16">
        <f t="shared" ref="N898:N961" ca="1" si="226">L898/453.592</f>
        <v>0</v>
      </c>
      <c r="O898" s="17">
        <f t="shared" ca="1" si="224"/>
        <v>0</v>
      </c>
      <c r="P898" s="18">
        <f t="shared" ca="1" si="222"/>
        <v>0</v>
      </c>
      <c r="Q898" s="18">
        <f t="shared" ref="Q898:Q961" ca="1" si="227">P898/4</f>
        <v>0</v>
      </c>
      <c r="R898" s="18">
        <f t="shared" ca="1" si="223"/>
        <v>0</v>
      </c>
      <c r="S898" s="18">
        <f t="shared" ca="1" si="221"/>
        <v>0</v>
      </c>
      <c r="T898" s="18">
        <f t="shared" ca="1" si="225"/>
        <v>0</v>
      </c>
      <c r="U898" s="7"/>
    </row>
    <row r="899" spans="2:21" x14ac:dyDescent="0.3">
      <c r="B899" s="68"/>
      <c r="C899" s="68"/>
      <c r="D899" s="7"/>
      <c r="E899" s="68"/>
      <c r="F899" s="16"/>
      <c r="G899" s="16"/>
      <c r="H899" s="16"/>
      <c r="I899" s="16"/>
      <c r="J899" s="16"/>
      <c r="K899" s="16"/>
      <c r="L899" s="17">
        <f t="shared" ca="1" si="219"/>
        <v>0</v>
      </c>
      <c r="M899" s="17">
        <f t="shared" ca="1" si="220"/>
        <v>0</v>
      </c>
      <c r="N899" s="16">
        <f t="shared" ca="1" si="226"/>
        <v>0</v>
      </c>
      <c r="O899" s="17">
        <f t="shared" ca="1" si="224"/>
        <v>0</v>
      </c>
      <c r="P899" s="18">
        <f t="shared" ca="1" si="222"/>
        <v>0</v>
      </c>
      <c r="Q899" s="18">
        <f t="shared" ca="1" si="227"/>
        <v>0</v>
      </c>
      <c r="R899" s="18">
        <f t="shared" ca="1" si="223"/>
        <v>0</v>
      </c>
      <c r="S899" s="18">
        <f t="shared" ca="1" si="221"/>
        <v>0</v>
      </c>
      <c r="T899" s="18">
        <f t="shared" ca="1" si="225"/>
        <v>0</v>
      </c>
      <c r="U899" s="7"/>
    </row>
    <row r="900" spans="2:21" x14ac:dyDescent="0.3">
      <c r="B900" s="68"/>
      <c r="C900" s="68"/>
      <c r="D900" s="7"/>
      <c r="E900" s="68"/>
      <c r="F900" s="16"/>
      <c r="G900" s="16"/>
      <c r="H900" s="16"/>
      <c r="I900" s="16"/>
      <c r="J900" s="16"/>
      <c r="K900" s="16"/>
      <c r="L900" s="17">
        <f t="shared" ca="1" si="219"/>
        <v>0</v>
      </c>
      <c r="M900" s="17">
        <f t="shared" ca="1" si="220"/>
        <v>0</v>
      </c>
      <c r="N900" s="16">
        <f t="shared" ca="1" si="226"/>
        <v>0</v>
      </c>
      <c r="O900" s="17">
        <f t="shared" ca="1" si="224"/>
        <v>0</v>
      </c>
      <c r="P900" s="18">
        <f t="shared" ca="1" si="222"/>
        <v>0</v>
      </c>
      <c r="Q900" s="18">
        <f t="shared" ca="1" si="227"/>
        <v>0</v>
      </c>
      <c r="R900" s="18">
        <f t="shared" ca="1" si="223"/>
        <v>0</v>
      </c>
      <c r="S900" s="18">
        <f t="shared" ca="1" si="221"/>
        <v>0</v>
      </c>
      <c r="T900" s="18">
        <f t="shared" ca="1" si="225"/>
        <v>0</v>
      </c>
      <c r="U900" s="7"/>
    </row>
    <row r="901" spans="2:21" x14ac:dyDescent="0.3">
      <c r="B901" s="68"/>
      <c r="C901" s="68"/>
      <c r="D901" s="7"/>
      <c r="E901" s="68"/>
      <c r="F901" s="16"/>
      <c r="G901" s="16"/>
      <c r="H901" s="16"/>
      <c r="I901" s="16"/>
      <c r="J901" s="16"/>
      <c r="K901" s="16"/>
      <c r="L901" s="17">
        <f t="shared" ca="1" si="219"/>
        <v>0</v>
      </c>
      <c r="M901" s="17">
        <f t="shared" ca="1" si="220"/>
        <v>0</v>
      </c>
      <c r="N901" s="16">
        <f t="shared" ca="1" si="226"/>
        <v>0</v>
      </c>
      <c r="O901" s="17">
        <f t="shared" ca="1" si="224"/>
        <v>0</v>
      </c>
      <c r="P901" s="18">
        <f t="shared" ca="1" si="222"/>
        <v>0</v>
      </c>
      <c r="Q901" s="18">
        <f t="shared" ca="1" si="227"/>
        <v>0</v>
      </c>
      <c r="R901" s="18">
        <f t="shared" ca="1" si="223"/>
        <v>0</v>
      </c>
      <c r="S901" s="18">
        <f t="shared" ca="1" si="221"/>
        <v>0</v>
      </c>
      <c r="T901" s="18">
        <f t="shared" ca="1" si="225"/>
        <v>0</v>
      </c>
      <c r="U901" s="7"/>
    </row>
    <row r="902" spans="2:21" x14ac:dyDescent="0.3">
      <c r="B902" s="68"/>
      <c r="C902" s="68"/>
      <c r="D902" s="7"/>
      <c r="E902" s="68"/>
      <c r="F902" s="16"/>
      <c r="G902" s="16"/>
      <c r="H902" s="16"/>
      <c r="I902" s="16"/>
      <c r="J902" s="16"/>
      <c r="K902" s="16"/>
      <c r="L902" s="17">
        <f t="shared" ca="1" si="219"/>
        <v>0</v>
      </c>
      <c r="M902" s="17">
        <f t="shared" ca="1" si="220"/>
        <v>0</v>
      </c>
      <c r="N902" s="16">
        <f t="shared" ca="1" si="226"/>
        <v>0</v>
      </c>
      <c r="O902" s="17">
        <f t="shared" ca="1" si="224"/>
        <v>0</v>
      </c>
      <c r="P902" s="18">
        <f t="shared" ca="1" si="222"/>
        <v>0</v>
      </c>
      <c r="Q902" s="18">
        <f t="shared" ca="1" si="227"/>
        <v>0</v>
      </c>
      <c r="R902" s="18">
        <f t="shared" ca="1" si="223"/>
        <v>0</v>
      </c>
      <c r="S902" s="18">
        <f t="shared" ca="1" si="221"/>
        <v>0</v>
      </c>
      <c r="T902" s="18">
        <f t="shared" ca="1" si="225"/>
        <v>0</v>
      </c>
      <c r="U902" s="7"/>
    </row>
    <row r="903" spans="2:21" x14ac:dyDescent="0.3">
      <c r="B903" s="68"/>
      <c r="C903" s="68"/>
      <c r="D903" s="7"/>
      <c r="E903" s="68"/>
      <c r="F903" s="16"/>
      <c r="G903" s="16"/>
      <c r="H903" s="16"/>
      <c r="I903" s="16"/>
      <c r="J903" s="16"/>
      <c r="K903" s="16"/>
      <c r="L903" s="17">
        <f t="shared" ca="1" si="219"/>
        <v>0</v>
      </c>
      <c r="M903" s="17">
        <f t="shared" ca="1" si="220"/>
        <v>0</v>
      </c>
      <c r="N903" s="16">
        <f t="shared" ca="1" si="226"/>
        <v>0</v>
      </c>
      <c r="O903" s="17">
        <f t="shared" ca="1" si="224"/>
        <v>0</v>
      </c>
      <c r="P903" s="18">
        <f t="shared" ca="1" si="222"/>
        <v>0</v>
      </c>
      <c r="Q903" s="18">
        <f t="shared" ca="1" si="227"/>
        <v>0</v>
      </c>
      <c r="R903" s="18">
        <f t="shared" ca="1" si="223"/>
        <v>0</v>
      </c>
      <c r="S903" s="18">
        <f t="shared" ca="1" si="221"/>
        <v>0</v>
      </c>
      <c r="T903" s="18">
        <f t="shared" ca="1" si="225"/>
        <v>0</v>
      </c>
      <c r="U903" s="7"/>
    </row>
    <row r="904" spans="2:21" x14ac:dyDescent="0.3">
      <c r="B904" s="68"/>
      <c r="C904" s="68"/>
      <c r="D904" s="7"/>
      <c r="E904" s="68"/>
      <c r="F904" s="16"/>
      <c r="G904" s="16"/>
      <c r="H904" s="16"/>
      <c r="I904" s="16"/>
      <c r="J904" s="16"/>
      <c r="K904" s="16"/>
      <c r="L904" s="17">
        <f t="shared" ref="L904:L967" ca="1" si="228">M904*16</f>
        <v>0</v>
      </c>
      <c r="M904" s="17">
        <f t="shared" ca="1" si="220"/>
        <v>0</v>
      </c>
      <c r="N904" s="16">
        <f t="shared" ca="1" si="226"/>
        <v>0</v>
      </c>
      <c r="O904" s="17">
        <f t="shared" ca="1" si="224"/>
        <v>0</v>
      </c>
      <c r="P904" s="18">
        <f t="shared" ca="1" si="222"/>
        <v>0</v>
      </c>
      <c r="Q904" s="18">
        <f t="shared" ca="1" si="227"/>
        <v>0</v>
      </c>
      <c r="R904" s="18">
        <f t="shared" ca="1" si="223"/>
        <v>0</v>
      </c>
      <c r="S904" s="18">
        <f t="shared" ca="1" si="221"/>
        <v>0</v>
      </c>
      <c r="T904" s="18">
        <f t="shared" ca="1" si="225"/>
        <v>0</v>
      </c>
      <c r="U904" s="7"/>
    </row>
    <row r="905" spans="2:21" x14ac:dyDescent="0.3">
      <c r="B905" s="68"/>
      <c r="C905" s="68"/>
      <c r="D905" s="7"/>
      <c r="E905" s="68"/>
      <c r="F905" s="16"/>
      <c r="G905" s="16"/>
      <c r="H905" s="16"/>
      <c r="I905" s="16"/>
      <c r="J905" s="16"/>
      <c r="K905" s="16"/>
      <c r="L905" s="17">
        <f t="shared" ca="1" si="228"/>
        <v>0</v>
      </c>
      <c r="M905" s="17">
        <f t="shared" ref="M905:M968" ca="1" si="229">L905/16</f>
        <v>0</v>
      </c>
      <c r="N905" s="16">
        <f t="shared" ca="1" si="226"/>
        <v>0</v>
      </c>
      <c r="O905" s="17">
        <f t="shared" ca="1" si="224"/>
        <v>0</v>
      </c>
      <c r="P905" s="18">
        <f t="shared" ca="1" si="222"/>
        <v>0</v>
      </c>
      <c r="Q905" s="18">
        <f t="shared" ca="1" si="227"/>
        <v>0</v>
      </c>
      <c r="R905" s="18">
        <f t="shared" ca="1" si="223"/>
        <v>0</v>
      </c>
      <c r="S905" s="18">
        <f t="shared" ca="1" si="221"/>
        <v>0</v>
      </c>
      <c r="T905" s="18">
        <f t="shared" ca="1" si="225"/>
        <v>0</v>
      </c>
      <c r="U905" s="7"/>
    </row>
    <row r="906" spans="2:21" x14ac:dyDescent="0.3">
      <c r="B906" s="68"/>
      <c r="C906" s="68"/>
      <c r="D906" s="7"/>
      <c r="E906" s="68"/>
      <c r="F906" s="16"/>
      <c r="G906" s="16"/>
      <c r="H906" s="16"/>
      <c r="I906" s="16"/>
      <c r="J906" s="16"/>
      <c r="K906" s="16"/>
      <c r="L906" s="17">
        <f t="shared" ca="1" si="228"/>
        <v>0</v>
      </c>
      <c r="M906" s="17">
        <f t="shared" ca="1" si="229"/>
        <v>0</v>
      </c>
      <c r="N906" s="16">
        <f t="shared" ca="1" si="226"/>
        <v>0</v>
      </c>
      <c r="O906" s="17">
        <f t="shared" ca="1" si="224"/>
        <v>0</v>
      </c>
      <c r="P906" s="18">
        <f t="shared" ca="1" si="222"/>
        <v>0</v>
      </c>
      <c r="Q906" s="18">
        <f t="shared" ca="1" si="227"/>
        <v>0</v>
      </c>
      <c r="R906" s="18">
        <f t="shared" ca="1" si="223"/>
        <v>0</v>
      </c>
      <c r="S906" s="18">
        <f t="shared" ca="1" si="221"/>
        <v>0</v>
      </c>
      <c r="T906" s="18">
        <f t="shared" ca="1" si="225"/>
        <v>0</v>
      </c>
      <c r="U906" s="7"/>
    </row>
    <row r="907" spans="2:21" x14ac:dyDescent="0.3">
      <c r="B907" s="68"/>
      <c r="C907" s="68"/>
      <c r="D907" s="7"/>
      <c r="E907" s="68"/>
      <c r="F907" s="16"/>
      <c r="G907" s="16"/>
      <c r="H907" s="16"/>
      <c r="I907" s="16"/>
      <c r="J907" s="16"/>
      <c r="K907" s="16"/>
      <c r="L907" s="17">
        <f t="shared" ca="1" si="228"/>
        <v>0</v>
      </c>
      <c r="M907" s="17">
        <f t="shared" ca="1" si="229"/>
        <v>0</v>
      </c>
      <c r="N907" s="16">
        <f t="shared" ca="1" si="226"/>
        <v>0</v>
      </c>
      <c r="O907" s="17">
        <f t="shared" ca="1" si="224"/>
        <v>0</v>
      </c>
      <c r="P907" s="18">
        <f t="shared" ca="1" si="222"/>
        <v>0</v>
      </c>
      <c r="Q907" s="18">
        <f t="shared" ca="1" si="227"/>
        <v>0</v>
      </c>
      <c r="R907" s="18">
        <f t="shared" ca="1" si="223"/>
        <v>0</v>
      </c>
      <c r="S907" s="18">
        <f t="shared" ca="1" si="221"/>
        <v>0</v>
      </c>
      <c r="T907" s="18">
        <f t="shared" ca="1" si="225"/>
        <v>0</v>
      </c>
      <c r="U907" s="7"/>
    </row>
    <row r="908" spans="2:21" x14ac:dyDescent="0.3">
      <c r="B908" s="68"/>
      <c r="C908" s="68"/>
      <c r="D908" s="7"/>
      <c r="E908" s="68"/>
      <c r="F908" s="16"/>
      <c r="G908" s="16"/>
      <c r="H908" s="16"/>
      <c r="I908" s="16"/>
      <c r="J908" s="16"/>
      <c r="K908" s="16"/>
      <c r="L908" s="17">
        <f t="shared" ca="1" si="228"/>
        <v>0</v>
      </c>
      <c r="M908" s="17">
        <f t="shared" ca="1" si="229"/>
        <v>0</v>
      </c>
      <c r="N908" s="16">
        <f t="shared" ca="1" si="226"/>
        <v>0</v>
      </c>
      <c r="O908" s="17">
        <f t="shared" ca="1" si="224"/>
        <v>0</v>
      </c>
      <c r="P908" s="18">
        <f t="shared" ca="1" si="222"/>
        <v>0</v>
      </c>
      <c r="Q908" s="18">
        <f t="shared" ca="1" si="227"/>
        <v>0</v>
      </c>
      <c r="R908" s="18">
        <f t="shared" ca="1" si="223"/>
        <v>0</v>
      </c>
      <c r="S908" s="18">
        <f t="shared" ref="S908:S971" ca="1" si="230">R908/2</f>
        <v>0</v>
      </c>
      <c r="T908" s="18">
        <f t="shared" ca="1" si="225"/>
        <v>0</v>
      </c>
      <c r="U908" s="7"/>
    </row>
    <row r="909" spans="2:21" x14ac:dyDescent="0.3">
      <c r="B909" s="68"/>
      <c r="C909" s="68"/>
      <c r="D909" s="7"/>
      <c r="E909" s="68"/>
      <c r="F909" s="16"/>
      <c r="G909" s="16"/>
      <c r="H909" s="16"/>
      <c r="I909" s="16"/>
      <c r="J909" s="16"/>
      <c r="K909" s="16"/>
      <c r="L909" s="17">
        <f t="shared" ca="1" si="228"/>
        <v>0</v>
      </c>
      <c r="M909" s="17">
        <f t="shared" ca="1" si="229"/>
        <v>0</v>
      </c>
      <c r="N909" s="16">
        <f t="shared" ca="1" si="226"/>
        <v>0</v>
      </c>
      <c r="O909" s="17">
        <f t="shared" ca="1" si="224"/>
        <v>0</v>
      </c>
      <c r="P909" s="18">
        <f t="shared" ca="1" si="222"/>
        <v>0</v>
      </c>
      <c r="Q909" s="18">
        <f t="shared" ca="1" si="227"/>
        <v>0</v>
      </c>
      <c r="R909" s="18">
        <f t="shared" ca="1" si="223"/>
        <v>0</v>
      </c>
      <c r="S909" s="18">
        <f t="shared" ca="1" si="230"/>
        <v>0</v>
      </c>
      <c r="T909" s="18">
        <f t="shared" ca="1" si="225"/>
        <v>0</v>
      </c>
      <c r="U909" s="7"/>
    </row>
    <row r="910" spans="2:21" x14ac:dyDescent="0.3">
      <c r="B910" s="68"/>
      <c r="C910" s="68"/>
      <c r="D910" s="7"/>
      <c r="E910" s="68"/>
      <c r="F910" s="16"/>
      <c r="G910" s="16"/>
      <c r="H910" s="16"/>
      <c r="I910" s="16"/>
      <c r="J910" s="16"/>
      <c r="K910" s="16"/>
      <c r="L910" s="17">
        <f t="shared" ca="1" si="228"/>
        <v>0</v>
      </c>
      <c r="M910" s="17">
        <f t="shared" ca="1" si="229"/>
        <v>0</v>
      </c>
      <c r="N910" s="16">
        <f t="shared" ca="1" si="226"/>
        <v>0</v>
      </c>
      <c r="O910" s="17">
        <f t="shared" ca="1" si="224"/>
        <v>0</v>
      </c>
      <c r="P910" s="18">
        <f t="shared" ca="1" si="222"/>
        <v>0</v>
      </c>
      <c r="Q910" s="18">
        <f t="shared" ca="1" si="227"/>
        <v>0</v>
      </c>
      <c r="R910" s="18">
        <f t="shared" ca="1" si="223"/>
        <v>0</v>
      </c>
      <c r="S910" s="18">
        <f t="shared" ca="1" si="230"/>
        <v>0</v>
      </c>
      <c r="T910" s="18">
        <f t="shared" ca="1" si="225"/>
        <v>0</v>
      </c>
      <c r="U910" s="7"/>
    </row>
    <row r="911" spans="2:21" x14ac:dyDescent="0.3">
      <c r="B911" s="68"/>
      <c r="C911" s="68"/>
      <c r="D911" s="7"/>
      <c r="E911" s="68"/>
      <c r="F911" s="16"/>
      <c r="G911" s="16"/>
      <c r="H911" s="16"/>
      <c r="I911" s="16"/>
      <c r="J911" s="16"/>
      <c r="K911" s="16"/>
      <c r="L911" s="17">
        <f t="shared" ca="1" si="228"/>
        <v>0</v>
      </c>
      <c r="M911" s="17">
        <f t="shared" ca="1" si="229"/>
        <v>0</v>
      </c>
      <c r="N911" s="16">
        <f t="shared" ca="1" si="226"/>
        <v>0</v>
      </c>
      <c r="O911" s="17">
        <f t="shared" ca="1" si="224"/>
        <v>0</v>
      </c>
      <c r="P911" s="18">
        <f t="shared" ca="1" si="222"/>
        <v>0</v>
      </c>
      <c r="Q911" s="18">
        <f t="shared" ca="1" si="227"/>
        <v>0</v>
      </c>
      <c r="R911" s="18">
        <f t="shared" ca="1" si="223"/>
        <v>0</v>
      </c>
      <c r="S911" s="18">
        <f t="shared" ca="1" si="230"/>
        <v>0</v>
      </c>
      <c r="T911" s="18">
        <f t="shared" ca="1" si="225"/>
        <v>0</v>
      </c>
      <c r="U911" s="7"/>
    </row>
    <row r="912" spans="2:21" x14ac:dyDescent="0.3">
      <c r="B912" s="68"/>
      <c r="C912" s="68"/>
      <c r="D912" s="7"/>
      <c r="E912" s="68"/>
      <c r="F912" s="16"/>
      <c r="G912" s="16"/>
      <c r="H912" s="16"/>
      <c r="I912" s="16"/>
      <c r="J912" s="16"/>
      <c r="K912" s="16"/>
      <c r="L912" s="17">
        <f t="shared" ca="1" si="228"/>
        <v>0</v>
      </c>
      <c r="M912" s="17">
        <f t="shared" ca="1" si="229"/>
        <v>0</v>
      </c>
      <c r="N912" s="16">
        <f t="shared" ca="1" si="226"/>
        <v>0</v>
      </c>
      <c r="O912" s="17">
        <f t="shared" ca="1" si="224"/>
        <v>0</v>
      </c>
      <c r="P912" s="18">
        <f t="shared" ca="1" si="222"/>
        <v>0</v>
      </c>
      <c r="Q912" s="18">
        <f t="shared" ca="1" si="227"/>
        <v>0</v>
      </c>
      <c r="R912" s="18">
        <f t="shared" ca="1" si="223"/>
        <v>0</v>
      </c>
      <c r="S912" s="18">
        <f t="shared" ca="1" si="230"/>
        <v>0</v>
      </c>
      <c r="T912" s="18">
        <f t="shared" ca="1" si="225"/>
        <v>0</v>
      </c>
      <c r="U912" s="7"/>
    </row>
    <row r="913" spans="2:21" x14ac:dyDescent="0.3">
      <c r="B913" s="68"/>
      <c r="C913" s="68"/>
      <c r="D913" s="7"/>
      <c r="E913" s="68"/>
      <c r="F913" s="16"/>
      <c r="G913" s="16"/>
      <c r="H913" s="16"/>
      <c r="I913" s="16"/>
      <c r="J913" s="16"/>
      <c r="K913" s="16"/>
      <c r="L913" s="17">
        <f t="shared" ca="1" si="228"/>
        <v>0</v>
      </c>
      <c r="M913" s="17">
        <f t="shared" ca="1" si="229"/>
        <v>0</v>
      </c>
      <c r="N913" s="16">
        <f t="shared" ca="1" si="226"/>
        <v>0</v>
      </c>
      <c r="O913" s="17">
        <f t="shared" ca="1" si="224"/>
        <v>0</v>
      </c>
      <c r="P913" s="18">
        <f t="shared" ca="1" si="222"/>
        <v>0</v>
      </c>
      <c r="Q913" s="18">
        <f t="shared" ca="1" si="227"/>
        <v>0</v>
      </c>
      <c r="R913" s="18">
        <f t="shared" ca="1" si="223"/>
        <v>0</v>
      </c>
      <c r="S913" s="18">
        <f t="shared" ca="1" si="230"/>
        <v>0</v>
      </c>
      <c r="T913" s="18">
        <f t="shared" ca="1" si="225"/>
        <v>0</v>
      </c>
      <c r="U913" s="7"/>
    </row>
    <row r="914" spans="2:21" x14ac:dyDescent="0.3">
      <c r="B914" s="68"/>
      <c r="C914" s="68"/>
      <c r="D914" s="7"/>
      <c r="E914" s="68"/>
      <c r="F914" s="16"/>
      <c r="G914" s="16"/>
      <c r="H914" s="16"/>
      <c r="I914" s="16"/>
      <c r="J914" s="16"/>
      <c r="K914" s="16"/>
      <c r="L914" s="17">
        <f t="shared" ca="1" si="228"/>
        <v>0</v>
      </c>
      <c r="M914" s="17">
        <f t="shared" ca="1" si="229"/>
        <v>0</v>
      </c>
      <c r="N914" s="16">
        <f t="shared" ca="1" si="226"/>
        <v>0</v>
      </c>
      <c r="O914" s="17">
        <f t="shared" ca="1" si="224"/>
        <v>0</v>
      </c>
      <c r="P914" s="18">
        <f t="shared" ca="1" si="222"/>
        <v>0</v>
      </c>
      <c r="Q914" s="18">
        <f t="shared" ca="1" si="227"/>
        <v>0</v>
      </c>
      <c r="R914" s="18">
        <f t="shared" ca="1" si="223"/>
        <v>0</v>
      </c>
      <c r="S914" s="18">
        <f t="shared" ca="1" si="230"/>
        <v>0</v>
      </c>
      <c r="T914" s="18">
        <f t="shared" ca="1" si="225"/>
        <v>0</v>
      </c>
      <c r="U914" s="7"/>
    </row>
    <row r="915" spans="2:21" x14ac:dyDescent="0.3">
      <c r="B915" s="68"/>
      <c r="C915" s="68"/>
      <c r="D915" s="7"/>
      <c r="E915" s="68"/>
      <c r="F915" s="16"/>
      <c r="G915" s="16"/>
      <c r="H915" s="16"/>
      <c r="I915" s="16"/>
      <c r="J915" s="16"/>
      <c r="K915" s="16"/>
      <c r="L915" s="17">
        <f t="shared" ca="1" si="228"/>
        <v>0</v>
      </c>
      <c r="M915" s="17">
        <f t="shared" ca="1" si="229"/>
        <v>0</v>
      </c>
      <c r="N915" s="16">
        <f t="shared" ca="1" si="226"/>
        <v>0</v>
      </c>
      <c r="O915" s="17">
        <f t="shared" ca="1" si="224"/>
        <v>0</v>
      </c>
      <c r="P915" s="18">
        <f t="shared" ref="P915:P978" ca="1" si="231">O915/4</f>
        <v>0</v>
      </c>
      <c r="Q915" s="18">
        <f t="shared" ca="1" si="227"/>
        <v>0</v>
      </c>
      <c r="R915" s="18">
        <f t="shared" ca="1" si="223"/>
        <v>0</v>
      </c>
      <c r="S915" s="18">
        <f t="shared" ca="1" si="230"/>
        <v>0</v>
      </c>
      <c r="T915" s="18">
        <f t="shared" ca="1" si="225"/>
        <v>0</v>
      </c>
      <c r="U915" s="7"/>
    </row>
    <row r="916" spans="2:21" x14ac:dyDescent="0.3">
      <c r="B916" s="68"/>
      <c r="C916" s="68"/>
      <c r="D916" s="7"/>
      <c r="E916" s="68"/>
      <c r="F916" s="16"/>
      <c r="G916" s="16"/>
      <c r="H916" s="16"/>
      <c r="I916" s="16"/>
      <c r="J916" s="16"/>
      <c r="K916" s="16"/>
      <c r="L916" s="17">
        <f t="shared" ca="1" si="228"/>
        <v>0</v>
      </c>
      <c r="M916" s="17">
        <f t="shared" ca="1" si="229"/>
        <v>0</v>
      </c>
      <c r="N916" s="16">
        <f t="shared" ca="1" si="226"/>
        <v>0</v>
      </c>
      <c r="O916" s="17">
        <f t="shared" ca="1" si="224"/>
        <v>0</v>
      </c>
      <c r="P916" s="18">
        <f t="shared" ca="1" si="231"/>
        <v>0</v>
      </c>
      <c r="Q916" s="18">
        <f t="shared" ca="1" si="227"/>
        <v>0</v>
      </c>
      <c r="R916" s="18">
        <f t="shared" ca="1" si="223"/>
        <v>0</v>
      </c>
      <c r="S916" s="18">
        <f t="shared" ca="1" si="230"/>
        <v>0</v>
      </c>
      <c r="T916" s="18">
        <f t="shared" ca="1" si="225"/>
        <v>0</v>
      </c>
      <c r="U916" s="7"/>
    </row>
    <row r="917" spans="2:21" x14ac:dyDescent="0.3">
      <c r="B917" s="68"/>
      <c r="C917" s="68"/>
      <c r="D917" s="7"/>
      <c r="E917" s="68"/>
      <c r="F917" s="16"/>
      <c r="G917" s="16"/>
      <c r="H917" s="16"/>
      <c r="I917" s="16"/>
      <c r="J917" s="16"/>
      <c r="K917" s="16"/>
      <c r="L917" s="17">
        <f t="shared" ca="1" si="228"/>
        <v>0</v>
      </c>
      <c r="M917" s="17">
        <f t="shared" ca="1" si="229"/>
        <v>0</v>
      </c>
      <c r="N917" s="16">
        <f t="shared" ca="1" si="226"/>
        <v>0</v>
      </c>
      <c r="O917" s="17">
        <f t="shared" ca="1" si="224"/>
        <v>0</v>
      </c>
      <c r="P917" s="18">
        <f t="shared" ca="1" si="231"/>
        <v>0</v>
      </c>
      <c r="Q917" s="18">
        <f t="shared" ca="1" si="227"/>
        <v>0</v>
      </c>
      <c r="R917" s="18">
        <f t="shared" ca="1" si="223"/>
        <v>0</v>
      </c>
      <c r="S917" s="18">
        <f t="shared" ca="1" si="230"/>
        <v>0</v>
      </c>
      <c r="T917" s="18">
        <f t="shared" ca="1" si="225"/>
        <v>0</v>
      </c>
      <c r="U917" s="7"/>
    </row>
    <row r="918" spans="2:21" x14ac:dyDescent="0.3">
      <c r="B918" s="68"/>
      <c r="C918" s="68"/>
      <c r="D918" s="7"/>
      <c r="E918" s="68"/>
      <c r="F918" s="16"/>
      <c r="G918" s="16"/>
      <c r="H918" s="16"/>
      <c r="I918" s="16"/>
      <c r="J918" s="16"/>
      <c r="K918" s="16"/>
      <c r="L918" s="17">
        <f t="shared" ca="1" si="228"/>
        <v>0</v>
      </c>
      <c r="M918" s="17">
        <f t="shared" ca="1" si="229"/>
        <v>0</v>
      </c>
      <c r="N918" s="16">
        <f t="shared" ca="1" si="226"/>
        <v>0</v>
      </c>
      <c r="O918" s="17">
        <f t="shared" ca="1" si="224"/>
        <v>0</v>
      </c>
      <c r="P918" s="18">
        <f t="shared" ca="1" si="231"/>
        <v>0</v>
      </c>
      <c r="Q918" s="18">
        <f t="shared" ca="1" si="227"/>
        <v>0</v>
      </c>
      <c r="R918" s="18">
        <f t="shared" ref="R918:R981" ca="1" si="232">P918/32</f>
        <v>0</v>
      </c>
      <c r="S918" s="18">
        <f t="shared" ca="1" si="230"/>
        <v>0</v>
      </c>
      <c r="T918" s="18">
        <f t="shared" ca="1" si="225"/>
        <v>0</v>
      </c>
      <c r="U918" s="7"/>
    </row>
    <row r="919" spans="2:21" x14ac:dyDescent="0.3">
      <c r="B919" s="68"/>
      <c r="C919" s="68"/>
      <c r="D919" s="7"/>
      <c r="E919" s="68"/>
      <c r="F919" s="16"/>
      <c r="G919" s="16"/>
      <c r="H919" s="16"/>
      <c r="I919" s="16"/>
      <c r="J919" s="16"/>
      <c r="K919" s="16"/>
      <c r="L919" s="17">
        <f t="shared" ca="1" si="228"/>
        <v>0</v>
      </c>
      <c r="M919" s="17">
        <f t="shared" ca="1" si="229"/>
        <v>0</v>
      </c>
      <c r="N919" s="16">
        <f t="shared" ca="1" si="226"/>
        <v>0</v>
      </c>
      <c r="O919" s="17">
        <f t="shared" ca="1" si="224"/>
        <v>0</v>
      </c>
      <c r="P919" s="18">
        <f t="shared" ca="1" si="231"/>
        <v>0</v>
      </c>
      <c r="Q919" s="18">
        <f t="shared" ca="1" si="227"/>
        <v>0</v>
      </c>
      <c r="R919" s="18">
        <f t="shared" ca="1" si="232"/>
        <v>0</v>
      </c>
      <c r="S919" s="18">
        <f t="shared" ca="1" si="230"/>
        <v>0</v>
      </c>
      <c r="T919" s="18">
        <f t="shared" ca="1" si="225"/>
        <v>0</v>
      </c>
      <c r="U919" s="7"/>
    </row>
    <row r="920" spans="2:21" x14ac:dyDescent="0.3">
      <c r="B920" s="68"/>
      <c r="C920" s="68"/>
      <c r="D920" s="7"/>
      <c r="E920" s="68"/>
      <c r="F920" s="16"/>
      <c r="G920" s="16"/>
      <c r="H920" s="16"/>
      <c r="I920" s="16"/>
      <c r="J920" s="16"/>
      <c r="K920" s="16"/>
      <c r="L920" s="17">
        <f t="shared" ca="1" si="228"/>
        <v>0</v>
      </c>
      <c r="M920" s="17">
        <f t="shared" ca="1" si="229"/>
        <v>0</v>
      </c>
      <c r="N920" s="16">
        <f t="shared" ca="1" si="226"/>
        <v>0</v>
      </c>
      <c r="O920" s="17">
        <f t="shared" ca="1" si="224"/>
        <v>0</v>
      </c>
      <c r="P920" s="18">
        <f t="shared" ca="1" si="231"/>
        <v>0</v>
      </c>
      <c r="Q920" s="18">
        <f t="shared" ca="1" si="227"/>
        <v>0</v>
      </c>
      <c r="R920" s="18">
        <f t="shared" ca="1" si="232"/>
        <v>0</v>
      </c>
      <c r="S920" s="18">
        <f t="shared" ca="1" si="230"/>
        <v>0</v>
      </c>
      <c r="T920" s="18">
        <f t="shared" ca="1" si="225"/>
        <v>0</v>
      </c>
      <c r="U920" s="7"/>
    </row>
    <row r="921" spans="2:21" x14ac:dyDescent="0.3">
      <c r="B921" s="68"/>
      <c r="C921" s="68"/>
      <c r="D921" s="7"/>
      <c r="E921" s="68"/>
      <c r="F921" s="16"/>
      <c r="G921" s="16"/>
      <c r="H921" s="16"/>
      <c r="I921" s="16"/>
      <c r="J921" s="16"/>
      <c r="K921" s="16"/>
      <c r="L921" s="17">
        <f t="shared" ca="1" si="228"/>
        <v>0</v>
      </c>
      <c r="M921" s="17">
        <f t="shared" ca="1" si="229"/>
        <v>0</v>
      </c>
      <c r="N921" s="16">
        <f t="shared" ca="1" si="226"/>
        <v>0</v>
      </c>
      <c r="O921" s="17">
        <f t="shared" ca="1" si="224"/>
        <v>0</v>
      </c>
      <c r="P921" s="18">
        <f t="shared" ca="1" si="231"/>
        <v>0</v>
      </c>
      <c r="Q921" s="18">
        <f t="shared" ca="1" si="227"/>
        <v>0</v>
      </c>
      <c r="R921" s="18">
        <f t="shared" ca="1" si="232"/>
        <v>0</v>
      </c>
      <c r="S921" s="18">
        <f t="shared" ca="1" si="230"/>
        <v>0</v>
      </c>
      <c r="T921" s="18">
        <f t="shared" ca="1" si="225"/>
        <v>0</v>
      </c>
      <c r="U921" s="7"/>
    </row>
    <row r="922" spans="2:21" x14ac:dyDescent="0.3">
      <c r="B922" s="68"/>
      <c r="C922" s="68"/>
      <c r="D922" s="7"/>
      <c r="E922" s="68"/>
      <c r="F922" s="16"/>
      <c r="G922" s="16"/>
      <c r="H922" s="16"/>
      <c r="I922" s="16"/>
      <c r="J922" s="16"/>
      <c r="K922" s="16"/>
      <c r="L922" s="17">
        <f t="shared" ca="1" si="228"/>
        <v>0</v>
      </c>
      <c r="M922" s="17">
        <f t="shared" ca="1" si="229"/>
        <v>0</v>
      </c>
      <c r="N922" s="16">
        <f t="shared" ca="1" si="226"/>
        <v>0</v>
      </c>
      <c r="O922" s="17">
        <f t="shared" ca="1" si="224"/>
        <v>0</v>
      </c>
      <c r="P922" s="18">
        <f t="shared" ca="1" si="231"/>
        <v>0</v>
      </c>
      <c r="Q922" s="18">
        <f t="shared" ca="1" si="227"/>
        <v>0</v>
      </c>
      <c r="R922" s="18">
        <f t="shared" ca="1" si="232"/>
        <v>0</v>
      </c>
      <c r="S922" s="18">
        <f t="shared" ca="1" si="230"/>
        <v>0</v>
      </c>
      <c r="T922" s="18">
        <f t="shared" ca="1" si="225"/>
        <v>0</v>
      </c>
      <c r="U922" s="7"/>
    </row>
    <row r="923" spans="2:21" x14ac:dyDescent="0.3">
      <c r="B923" s="68"/>
      <c r="C923" s="68"/>
      <c r="D923" s="7"/>
      <c r="E923" s="68"/>
      <c r="F923" s="16"/>
      <c r="G923" s="16"/>
      <c r="H923" s="16"/>
      <c r="I923" s="16"/>
      <c r="J923" s="16"/>
      <c r="K923" s="16"/>
      <c r="L923" s="17">
        <f t="shared" ca="1" si="228"/>
        <v>0</v>
      </c>
      <c r="M923" s="17">
        <f t="shared" ca="1" si="229"/>
        <v>0</v>
      </c>
      <c r="N923" s="16">
        <f t="shared" ca="1" si="226"/>
        <v>0</v>
      </c>
      <c r="O923" s="17">
        <f t="shared" ca="1" si="224"/>
        <v>0</v>
      </c>
      <c r="P923" s="18">
        <f t="shared" ca="1" si="231"/>
        <v>0</v>
      </c>
      <c r="Q923" s="18">
        <f t="shared" ca="1" si="227"/>
        <v>0</v>
      </c>
      <c r="R923" s="18">
        <f t="shared" ca="1" si="232"/>
        <v>0</v>
      </c>
      <c r="S923" s="18">
        <f t="shared" ca="1" si="230"/>
        <v>0</v>
      </c>
      <c r="T923" s="18">
        <f t="shared" ca="1" si="225"/>
        <v>0</v>
      </c>
      <c r="U923" s="7"/>
    </row>
    <row r="924" spans="2:21" x14ac:dyDescent="0.3">
      <c r="B924" s="68"/>
      <c r="C924" s="68"/>
      <c r="D924" s="7"/>
      <c r="E924" s="68"/>
      <c r="F924" s="16"/>
      <c r="G924" s="16"/>
      <c r="H924" s="16"/>
      <c r="I924" s="16"/>
      <c r="J924" s="16"/>
      <c r="K924" s="16"/>
      <c r="L924" s="17">
        <f t="shared" ca="1" si="228"/>
        <v>0</v>
      </c>
      <c r="M924" s="17">
        <f t="shared" ca="1" si="229"/>
        <v>0</v>
      </c>
      <c r="N924" s="16">
        <f t="shared" ca="1" si="226"/>
        <v>0</v>
      </c>
      <c r="O924" s="17">
        <f t="shared" ref="O924:O987" ca="1" si="233">R924*128</f>
        <v>0</v>
      </c>
      <c r="P924" s="18">
        <f t="shared" ca="1" si="231"/>
        <v>0</v>
      </c>
      <c r="Q924" s="18">
        <f t="shared" ca="1" si="227"/>
        <v>0</v>
      </c>
      <c r="R924" s="18">
        <f t="shared" ca="1" si="232"/>
        <v>0</v>
      </c>
      <c r="S924" s="18">
        <f t="shared" ca="1" si="230"/>
        <v>0</v>
      </c>
      <c r="T924" s="18">
        <f t="shared" ca="1" si="225"/>
        <v>0</v>
      </c>
      <c r="U924" s="7"/>
    </row>
    <row r="925" spans="2:21" x14ac:dyDescent="0.3">
      <c r="B925" s="68"/>
      <c r="C925" s="68"/>
      <c r="D925" s="7"/>
      <c r="E925" s="68"/>
      <c r="F925" s="16"/>
      <c r="G925" s="16"/>
      <c r="H925" s="16"/>
      <c r="I925" s="16"/>
      <c r="J925" s="16"/>
      <c r="K925" s="16"/>
      <c r="L925" s="17">
        <f t="shared" ca="1" si="228"/>
        <v>0</v>
      </c>
      <c r="M925" s="17">
        <f t="shared" ca="1" si="229"/>
        <v>0</v>
      </c>
      <c r="N925" s="16">
        <f t="shared" ca="1" si="226"/>
        <v>0</v>
      </c>
      <c r="O925" s="17">
        <f t="shared" ca="1" si="233"/>
        <v>0</v>
      </c>
      <c r="P925" s="18">
        <f t="shared" ca="1" si="231"/>
        <v>0</v>
      </c>
      <c r="Q925" s="18">
        <f t="shared" ca="1" si="227"/>
        <v>0</v>
      </c>
      <c r="R925" s="18">
        <f t="shared" ca="1" si="232"/>
        <v>0</v>
      </c>
      <c r="S925" s="18">
        <f t="shared" ca="1" si="230"/>
        <v>0</v>
      </c>
      <c r="T925" s="18">
        <f t="shared" ca="1" si="225"/>
        <v>0</v>
      </c>
      <c r="U925" s="7"/>
    </row>
    <row r="926" spans="2:21" x14ac:dyDescent="0.3">
      <c r="B926" s="68"/>
      <c r="C926" s="68"/>
      <c r="D926" s="7"/>
      <c r="E926" s="68"/>
      <c r="F926" s="16"/>
      <c r="G926" s="16"/>
      <c r="H926" s="16"/>
      <c r="I926" s="16"/>
      <c r="J926" s="16"/>
      <c r="K926" s="16"/>
      <c r="L926" s="17">
        <f t="shared" ca="1" si="228"/>
        <v>0</v>
      </c>
      <c r="M926" s="17">
        <f t="shared" ca="1" si="229"/>
        <v>0</v>
      </c>
      <c r="N926" s="16">
        <f t="shared" ca="1" si="226"/>
        <v>0</v>
      </c>
      <c r="O926" s="17">
        <f t="shared" ca="1" si="233"/>
        <v>0</v>
      </c>
      <c r="P926" s="18">
        <f t="shared" ca="1" si="231"/>
        <v>0</v>
      </c>
      <c r="Q926" s="18">
        <f t="shared" ca="1" si="227"/>
        <v>0</v>
      </c>
      <c r="R926" s="18">
        <f t="shared" ca="1" si="232"/>
        <v>0</v>
      </c>
      <c r="S926" s="18">
        <f t="shared" ca="1" si="230"/>
        <v>0</v>
      </c>
      <c r="T926" s="18">
        <f t="shared" ca="1" si="225"/>
        <v>0</v>
      </c>
      <c r="U926" s="7"/>
    </row>
    <row r="927" spans="2:21" x14ac:dyDescent="0.3">
      <c r="B927" s="68"/>
      <c r="C927" s="68"/>
      <c r="D927" s="7"/>
      <c r="E927" s="68"/>
      <c r="F927" s="16"/>
      <c r="G927" s="16"/>
      <c r="H927" s="16"/>
      <c r="I927" s="16"/>
      <c r="J927" s="16"/>
      <c r="K927" s="16"/>
      <c r="L927" s="17">
        <f t="shared" ca="1" si="228"/>
        <v>0</v>
      </c>
      <c r="M927" s="17">
        <f t="shared" ca="1" si="229"/>
        <v>0</v>
      </c>
      <c r="N927" s="16">
        <f t="shared" ca="1" si="226"/>
        <v>0</v>
      </c>
      <c r="O927" s="17">
        <f t="shared" ca="1" si="233"/>
        <v>0</v>
      </c>
      <c r="P927" s="18">
        <f t="shared" ca="1" si="231"/>
        <v>0</v>
      </c>
      <c r="Q927" s="18">
        <f t="shared" ca="1" si="227"/>
        <v>0</v>
      </c>
      <c r="R927" s="18">
        <f t="shared" ca="1" si="232"/>
        <v>0</v>
      </c>
      <c r="S927" s="18">
        <f t="shared" ca="1" si="230"/>
        <v>0</v>
      </c>
      <c r="T927" s="18">
        <f t="shared" ca="1" si="225"/>
        <v>0</v>
      </c>
      <c r="U927" s="7"/>
    </row>
    <row r="928" spans="2:21" x14ac:dyDescent="0.3">
      <c r="B928" s="68"/>
      <c r="C928" s="68"/>
      <c r="D928" s="7"/>
      <c r="E928" s="68"/>
      <c r="F928" s="16"/>
      <c r="G928" s="16"/>
      <c r="H928" s="16"/>
      <c r="I928" s="16"/>
      <c r="J928" s="16"/>
      <c r="K928" s="16"/>
      <c r="L928" s="17">
        <f t="shared" ca="1" si="228"/>
        <v>0</v>
      </c>
      <c r="M928" s="17">
        <f t="shared" ca="1" si="229"/>
        <v>0</v>
      </c>
      <c r="N928" s="16">
        <f t="shared" ca="1" si="226"/>
        <v>0</v>
      </c>
      <c r="O928" s="17">
        <f t="shared" ca="1" si="233"/>
        <v>0</v>
      </c>
      <c r="P928" s="18">
        <f t="shared" ca="1" si="231"/>
        <v>0</v>
      </c>
      <c r="Q928" s="18">
        <f t="shared" ca="1" si="227"/>
        <v>0</v>
      </c>
      <c r="R928" s="18">
        <f t="shared" ca="1" si="232"/>
        <v>0</v>
      </c>
      <c r="S928" s="18">
        <f t="shared" ca="1" si="230"/>
        <v>0</v>
      </c>
      <c r="T928" s="18">
        <f t="shared" ca="1" si="225"/>
        <v>0</v>
      </c>
      <c r="U928" s="7"/>
    </row>
    <row r="929" spans="2:21" x14ac:dyDescent="0.3">
      <c r="B929" s="68"/>
      <c r="C929" s="68"/>
      <c r="D929" s="7"/>
      <c r="E929" s="68"/>
      <c r="F929" s="16"/>
      <c r="G929" s="16"/>
      <c r="H929" s="16"/>
      <c r="I929" s="16"/>
      <c r="J929" s="16"/>
      <c r="K929" s="16"/>
      <c r="L929" s="17">
        <f t="shared" ca="1" si="228"/>
        <v>0</v>
      </c>
      <c r="M929" s="17">
        <f t="shared" ca="1" si="229"/>
        <v>0</v>
      </c>
      <c r="N929" s="16">
        <f t="shared" ca="1" si="226"/>
        <v>0</v>
      </c>
      <c r="O929" s="17">
        <f t="shared" ca="1" si="233"/>
        <v>0</v>
      </c>
      <c r="P929" s="18">
        <f t="shared" ca="1" si="231"/>
        <v>0</v>
      </c>
      <c r="Q929" s="18">
        <f t="shared" ca="1" si="227"/>
        <v>0</v>
      </c>
      <c r="R929" s="18">
        <f t="shared" ca="1" si="232"/>
        <v>0</v>
      </c>
      <c r="S929" s="18">
        <f t="shared" ca="1" si="230"/>
        <v>0</v>
      </c>
      <c r="T929" s="18">
        <f t="shared" ca="1" si="225"/>
        <v>0</v>
      </c>
      <c r="U929" s="7"/>
    </row>
    <row r="930" spans="2:21" x14ac:dyDescent="0.3">
      <c r="B930" s="68"/>
      <c r="C930" s="68"/>
      <c r="D930" s="7"/>
      <c r="E930" s="68"/>
      <c r="F930" s="16"/>
      <c r="G930" s="16"/>
      <c r="H930" s="16"/>
      <c r="I930" s="16"/>
      <c r="J930" s="16"/>
      <c r="K930" s="16"/>
      <c r="L930" s="17">
        <f t="shared" ca="1" si="228"/>
        <v>0</v>
      </c>
      <c r="M930" s="17">
        <f t="shared" ca="1" si="229"/>
        <v>0</v>
      </c>
      <c r="N930" s="16">
        <f t="shared" ca="1" si="226"/>
        <v>0</v>
      </c>
      <c r="O930" s="17">
        <f t="shared" ca="1" si="233"/>
        <v>0</v>
      </c>
      <c r="P930" s="18">
        <f t="shared" ca="1" si="231"/>
        <v>0</v>
      </c>
      <c r="Q930" s="18">
        <f t="shared" ca="1" si="227"/>
        <v>0</v>
      </c>
      <c r="R930" s="18">
        <f t="shared" ca="1" si="232"/>
        <v>0</v>
      </c>
      <c r="S930" s="18">
        <f t="shared" ca="1" si="230"/>
        <v>0</v>
      </c>
      <c r="T930" s="18">
        <f t="shared" ca="1" si="225"/>
        <v>0</v>
      </c>
      <c r="U930" s="7"/>
    </row>
    <row r="931" spans="2:21" x14ac:dyDescent="0.3">
      <c r="B931" s="68"/>
      <c r="C931" s="68"/>
      <c r="D931" s="7"/>
      <c r="E931" s="68"/>
      <c r="F931" s="16"/>
      <c r="G931" s="16"/>
      <c r="H931" s="16"/>
      <c r="I931" s="16"/>
      <c r="J931" s="16"/>
      <c r="K931" s="16"/>
      <c r="L931" s="17">
        <f t="shared" ca="1" si="228"/>
        <v>0</v>
      </c>
      <c r="M931" s="17">
        <f t="shared" ca="1" si="229"/>
        <v>0</v>
      </c>
      <c r="N931" s="16">
        <f t="shared" ca="1" si="226"/>
        <v>0</v>
      </c>
      <c r="O931" s="17">
        <f t="shared" ca="1" si="233"/>
        <v>0</v>
      </c>
      <c r="P931" s="18">
        <f t="shared" ca="1" si="231"/>
        <v>0</v>
      </c>
      <c r="Q931" s="18">
        <f t="shared" ca="1" si="227"/>
        <v>0</v>
      </c>
      <c r="R931" s="18">
        <f t="shared" ca="1" si="232"/>
        <v>0</v>
      </c>
      <c r="S931" s="18">
        <f t="shared" ca="1" si="230"/>
        <v>0</v>
      </c>
      <c r="T931" s="18">
        <f t="shared" ca="1" si="225"/>
        <v>0</v>
      </c>
      <c r="U931" s="7"/>
    </row>
    <row r="932" spans="2:21" x14ac:dyDescent="0.3">
      <c r="B932" s="68"/>
      <c r="C932" s="68"/>
      <c r="D932" s="7"/>
      <c r="E932" s="68"/>
      <c r="F932" s="16"/>
      <c r="G932" s="16"/>
      <c r="H932" s="16"/>
      <c r="I932" s="16"/>
      <c r="J932" s="16"/>
      <c r="K932" s="16"/>
      <c r="L932" s="17">
        <f t="shared" ca="1" si="228"/>
        <v>0</v>
      </c>
      <c r="M932" s="17">
        <f t="shared" ca="1" si="229"/>
        <v>0</v>
      </c>
      <c r="N932" s="16">
        <f t="shared" ca="1" si="226"/>
        <v>0</v>
      </c>
      <c r="O932" s="17">
        <f t="shared" ca="1" si="233"/>
        <v>0</v>
      </c>
      <c r="P932" s="18">
        <f t="shared" ca="1" si="231"/>
        <v>0</v>
      </c>
      <c r="Q932" s="18">
        <f t="shared" ca="1" si="227"/>
        <v>0</v>
      </c>
      <c r="R932" s="18">
        <f t="shared" ca="1" si="232"/>
        <v>0</v>
      </c>
      <c r="S932" s="18">
        <f t="shared" ca="1" si="230"/>
        <v>0</v>
      </c>
      <c r="T932" s="18">
        <f t="shared" ca="1" si="225"/>
        <v>0</v>
      </c>
      <c r="U932" s="7"/>
    </row>
    <row r="933" spans="2:21" x14ac:dyDescent="0.3">
      <c r="B933" s="68"/>
      <c r="C933" s="68"/>
      <c r="D933" s="7"/>
      <c r="E933" s="68"/>
      <c r="F933" s="16"/>
      <c r="G933" s="16"/>
      <c r="H933" s="16"/>
      <c r="I933" s="16"/>
      <c r="J933" s="16"/>
      <c r="K933" s="16"/>
      <c r="L933" s="17">
        <f t="shared" ca="1" si="228"/>
        <v>0</v>
      </c>
      <c r="M933" s="17">
        <f t="shared" ca="1" si="229"/>
        <v>0</v>
      </c>
      <c r="N933" s="16">
        <f t="shared" ca="1" si="226"/>
        <v>0</v>
      </c>
      <c r="O933" s="17">
        <f t="shared" ca="1" si="233"/>
        <v>0</v>
      </c>
      <c r="P933" s="18">
        <f t="shared" ca="1" si="231"/>
        <v>0</v>
      </c>
      <c r="Q933" s="18">
        <f t="shared" ca="1" si="227"/>
        <v>0</v>
      </c>
      <c r="R933" s="18">
        <f t="shared" ca="1" si="232"/>
        <v>0</v>
      </c>
      <c r="S933" s="18">
        <f t="shared" ca="1" si="230"/>
        <v>0</v>
      </c>
      <c r="T933" s="18">
        <f t="shared" ca="1" si="225"/>
        <v>0</v>
      </c>
      <c r="U933" s="7"/>
    </row>
    <row r="934" spans="2:21" x14ac:dyDescent="0.3">
      <c r="B934" s="68"/>
      <c r="C934" s="68"/>
      <c r="D934" s="7"/>
      <c r="E934" s="68"/>
      <c r="F934" s="16"/>
      <c r="G934" s="16"/>
      <c r="H934" s="16"/>
      <c r="I934" s="16"/>
      <c r="J934" s="16"/>
      <c r="K934" s="16"/>
      <c r="L934" s="17">
        <f t="shared" ca="1" si="228"/>
        <v>0</v>
      </c>
      <c r="M934" s="17">
        <f t="shared" ca="1" si="229"/>
        <v>0</v>
      </c>
      <c r="N934" s="16">
        <f t="shared" ca="1" si="226"/>
        <v>0</v>
      </c>
      <c r="O934" s="17">
        <f t="shared" ca="1" si="233"/>
        <v>0</v>
      </c>
      <c r="P934" s="18">
        <f t="shared" ca="1" si="231"/>
        <v>0</v>
      </c>
      <c r="Q934" s="18">
        <f t="shared" ca="1" si="227"/>
        <v>0</v>
      </c>
      <c r="R934" s="18">
        <f t="shared" ca="1" si="232"/>
        <v>0</v>
      </c>
      <c r="S934" s="18">
        <f t="shared" ca="1" si="230"/>
        <v>0</v>
      </c>
      <c r="T934" s="18">
        <f t="shared" ca="1" si="225"/>
        <v>0</v>
      </c>
      <c r="U934" s="7"/>
    </row>
    <row r="935" spans="2:21" x14ac:dyDescent="0.3">
      <c r="B935" s="68"/>
      <c r="C935" s="68"/>
      <c r="D935" s="7"/>
      <c r="E935" s="68"/>
      <c r="F935" s="16"/>
      <c r="G935" s="16"/>
      <c r="H935" s="16"/>
      <c r="I935" s="16"/>
      <c r="J935" s="16"/>
      <c r="K935" s="16"/>
      <c r="L935" s="17">
        <f t="shared" ca="1" si="228"/>
        <v>0</v>
      </c>
      <c r="M935" s="17">
        <f t="shared" ca="1" si="229"/>
        <v>0</v>
      </c>
      <c r="N935" s="16">
        <f t="shared" ca="1" si="226"/>
        <v>0</v>
      </c>
      <c r="O935" s="17">
        <f t="shared" ca="1" si="233"/>
        <v>0</v>
      </c>
      <c r="P935" s="18">
        <f t="shared" ca="1" si="231"/>
        <v>0</v>
      </c>
      <c r="Q935" s="18">
        <f t="shared" ca="1" si="227"/>
        <v>0</v>
      </c>
      <c r="R935" s="18">
        <f t="shared" ca="1" si="232"/>
        <v>0</v>
      </c>
      <c r="S935" s="18">
        <f t="shared" ca="1" si="230"/>
        <v>0</v>
      </c>
      <c r="T935" s="18">
        <f t="shared" ca="1" si="225"/>
        <v>0</v>
      </c>
      <c r="U935" s="7"/>
    </row>
    <row r="936" spans="2:21" x14ac:dyDescent="0.3">
      <c r="B936" s="68"/>
      <c r="C936" s="68"/>
      <c r="D936" s="7"/>
      <c r="E936" s="68"/>
      <c r="F936" s="16"/>
      <c r="G936" s="16"/>
      <c r="H936" s="16"/>
      <c r="I936" s="16"/>
      <c r="J936" s="16"/>
      <c r="K936" s="16"/>
      <c r="L936" s="17">
        <f t="shared" ca="1" si="228"/>
        <v>0</v>
      </c>
      <c r="M936" s="17">
        <f t="shared" ca="1" si="229"/>
        <v>0</v>
      </c>
      <c r="N936" s="16">
        <f t="shared" ca="1" si="226"/>
        <v>0</v>
      </c>
      <c r="O936" s="17">
        <f t="shared" ca="1" si="233"/>
        <v>0</v>
      </c>
      <c r="P936" s="18">
        <f t="shared" ca="1" si="231"/>
        <v>0</v>
      </c>
      <c r="Q936" s="18">
        <f t="shared" ca="1" si="227"/>
        <v>0</v>
      </c>
      <c r="R936" s="18">
        <f t="shared" ca="1" si="232"/>
        <v>0</v>
      </c>
      <c r="S936" s="18">
        <f t="shared" ca="1" si="230"/>
        <v>0</v>
      </c>
      <c r="T936" s="18">
        <f t="shared" ca="1" si="225"/>
        <v>0</v>
      </c>
      <c r="U936" s="7"/>
    </row>
    <row r="937" spans="2:21" x14ac:dyDescent="0.3">
      <c r="B937" s="68"/>
      <c r="C937" s="68"/>
      <c r="D937" s="7"/>
      <c r="E937" s="68"/>
      <c r="F937" s="16"/>
      <c r="G937" s="16"/>
      <c r="H937" s="16"/>
      <c r="I937" s="16"/>
      <c r="J937" s="16"/>
      <c r="K937" s="16"/>
      <c r="L937" s="17">
        <f t="shared" ca="1" si="228"/>
        <v>0</v>
      </c>
      <c r="M937" s="17">
        <f t="shared" ca="1" si="229"/>
        <v>0</v>
      </c>
      <c r="N937" s="16">
        <f t="shared" ca="1" si="226"/>
        <v>0</v>
      </c>
      <c r="O937" s="17">
        <f t="shared" ca="1" si="233"/>
        <v>0</v>
      </c>
      <c r="P937" s="18">
        <f t="shared" ca="1" si="231"/>
        <v>0</v>
      </c>
      <c r="Q937" s="18">
        <f t="shared" ca="1" si="227"/>
        <v>0</v>
      </c>
      <c r="R937" s="18">
        <f t="shared" ca="1" si="232"/>
        <v>0</v>
      </c>
      <c r="S937" s="18">
        <f t="shared" ca="1" si="230"/>
        <v>0</v>
      </c>
      <c r="T937" s="18">
        <f t="shared" ca="1" si="225"/>
        <v>0</v>
      </c>
      <c r="U937" s="7"/>
    </row>
    <row r="938" spans="2:21" x14ac:dyDescent="0.3">
      <c r="B938" s="68"/>
      <c r="C938" s="68"/>
      <c r="D938" s="7"/>
      <c r="E938" s="68"/>
      <c r="F938" s="16"/>
      <c r="G938" s="16"/>
      <c r="H938" s="16"/>
      <c r="I938" s="16"/>
      <c r="J938" s="16"/>
      <c r="K938" s="16"/>
      <c r="L938" s="17">
        <f t="shared" ca="1" si="228"/>
        <v>0</v>
      </c>
      <c r="M938" s="17">
        <f t="shared" ca="1" si="229"/>
        <v>0</v>
      </c>
      <c r="N938" s="16">
        <f t="shared" ca="1" si="226"/>
        <v>0</v>
      </c>
      <c r="O938" s="17">
        <f t="shared" ca="1" si="233"/>
        <v>0</v>
      </c>
      <c r="P938" s="18">
        <f t="shared" ca="1" si="231"/>
        <v>0</v>
      </c>
      <c r="Q938" s="18">
        <f t="shared" ca="1" si="227"/>
        <v>0</v>
      </c>
      <c r="R938" s="18">
        <f t="shared" ca="1" si="232"/>
        <v>0</v>
      </c>
      <c r="S938" s="18">
        <f t="shared" ca="1" si="230"/>
        <v>0</v>
      </c>
      <c r="T938" s="18">
        <f t="shared" ca="1" si="225"/>
        <v>0</v>
      </c>
      <c r="U938" s="7"/>
    </row>
    <row r="939" spans="2:21" x14ac:dyDescent="0.3">
      <c r="B939" s="68"/>
      <c r="C939" s="68"/>
      <c r="D939" s="7"/>
      <c r="E939" s="68"/>
      <c r="F939" s="16"/>
      <c r="G939" s="16"/>
      <c r="H939" s="16"/>
      <c r="I939" s="16"/>
      <c r="J939" s="16"/>
      <c r="K939" s="16"/>
      <c r="L939" s="17">
        <f t="shared" ca="1" si="228"/>
        <v>0</v>
      </c>
      <c r="M939" s="17">
        <f t="shared" ca="1" si="229"/>
        <v>0</v>
      </c>
      <c r="N939" s="16">
        <f t="shared" ca="1" si="226"/>
        <v>0</v>
      </c>
      <c r="O939" s="17">
        <f t="shared" ca="1" si="233"/>
        <v>0</v>
      </c>
      <c r="P939" s="18">
        <f t="shared" ca="1" si="231"/>
        <v>0</v>
      </c>
      <c r="Q939" s="18">
        <f t="shared" ca="1" si="227"/>
        <v>0</v>
      </c>
      <c r="R939" s="18">
        <f t="shared" ca="1" si="232"/>
        <v>0</v>
      </c>
      <c r="S939" s="18">
        <f t="shared" ca="1" si="230"/>
        <v>0</v>
      </c>
      <c r="T939" s="18">
        <f t="shared" ca="1" si="225"/>
        <v>0</v>
      </c>
      <c r="U939" s="7"/>
    </row>
    <row r="940" spans="2:21" x14ac:dyDescent="0.3">
      <c r="B940" s="68"/>
      <c r="C940" s="68"/>
      <c r="D940" s="7"/>
      <c r="E940" s="68"/>
      <c r="F940" s="16"/>
      <c r="G940" s="16"/>
      <c r="H940" s="16"/>
      <c r="I940" s="16"/>
      <c r="J940" s="16"/>
      <c r="K940" s="16"/>
      <c r="L940" s="17">
        <f t="shared" ca="1" si="228"/>
        <v>0</v>
      </c>
      <c r="M940" s="17">
        <f t="shared" ca="1" si="229"/>
        <v>0</v>
      </c>
      <c r="N940" s="16">
        <f t="shared" ca="1" si="226"/>
        <v>0</v>
      </c>
      <c r="O940" s="17">
        <f t="shared" ca="1" si="233"/>
        <v>0</v>
      </c>
      <c r="P940" s="18">
        <f t="shared" ca="1" si="231"/>
        <v>0</v>
      </c>
      <c r="Q940" s="18">
        <f t="shared" ca="1" si="227"/>
        <v>0</v>
      </c>
      <c r="R940" s="18">
        <f t="shared" ca="1" si="232"/>
        <v>0</v>
      </c>
      <c r="S940" s="18">
        <f t="shared" ca="1" si="230"/>
        <v>0</v>
      </c>
      <c r="T940" s="18">
        <f t="shared" ref="T940:T1003" ca="1" si="234">S940/3</f>
        <v>0</v>
      </c>
      <c r="U940" s="7"/>
    </row>
    <row r="941" spans="2:21" x14ac:dyDescent="0.3">
      <c r="B941" s="68"/>
      <c r="C941" s="68"/>
      <c r="D941" s="7"/>
      <c r="E941" s="68"/>
      <c r="F941" s="16"/>
      <c r="G941" s="16"/>
      <c r="H941" s="16"/>
      <c r="I941" s="16"/>
      <c r="J941" s="16"/>
      <c r="K941" s="16"/>
      <c r="L941" s="17">
        <f t="shared" ca="1" si="228"/>
        <v>0</v>
      </c>
      <c r="M941" s="17">
        <f t="shared" ca="1" si="229"/>
        <v>0</v>
      </c>
      <c r="N941" s="16">
        <f t="shared" ca="1" si="226"/>
        <v>0</v>
      </c>
      <c r="O941" s="17">
        <f t="shared" ca="1" si="233"/>
        <v>0</v>
      </c>
      <c r="P941" s="18">
        <f t="shared" ca="1" si="231"/>
        <v>0</v>
      </c>
      <c r="Q941" s="18">
        <f t="shared" ca="1" si="227"/>
        <v>0</v>
      </c>
      <c r="R941" s="18">
        <f t="shared" ca="1" si="232"/>
        <v>0</v>
      </c>
      <c r="S941" s="18">
        <f t="shared" ca="1" si="230"/>
        <v>0</v>
      </c>
      <c r="T941" s="18">
        <f t="shared" ca="1" si="234"/>
        <v>0</v>
      </c>
      <c r="U941" s="7"/>
    </row>
    <row r="942" spans="2:21" x14ac:dyDescent="0.3">
      <c r="B942" s="68"/>
      <c r="C942" s="68"/>
      <c r="D942" s="7"/>
      <c r="E942" s="68"/>
      <c r="F942" s="16"/>
      <c r="G942" s="16"/>
      <c r="H942" s="16"/>
      <c r="I942" s="16"/>
      <c r="J942" s="16"/>
      <c r="K942" s="16"/>
      <c r="L942" s="17">
        <f t="shared" ca="1" si="228"/>
        <v>0</v>
      </c>
      <c r="M942" s="17">
        <f t="shared" ca="1" si="229"/>
        <v>0</v>
      </c>
      <c r="N942" s="16">
        <f t="shared" ca="1" si="226"/>
        <v>0</v>
      </c>
      <c r="O942" s="17">
        <f t="shared" ca="1" si="233"/>
        <v>0</v>
      </c>
      <c r="P942" s="18">
        <f t="shared" ca="1" si="231"/>
        <v>0</v>
      </c>
      <c r="Q942" s="18">
        <f t="shared" ca="1" si="227"/>
        <v>0</v>
      </c>
      <c r="R942" s="18">
        <f t="shared" ca="1" si="232"/>
        <v>0</v>
      </c>
      <c r="S942" s="18">
        <f t="shared" ca="1" si="230"/>
        <v>0</v>
      </c>
      <c r="T942" s="18">
        <f t="shared" ca="1" si="234"/>
        <v>0</v>
      </c>
      <c r="U942" s="7"/>
    </row>
    <row r="943" spans="2:21" x14ac:dyDescent="0.3">
      <c r="B943" s="68"/>
      <c r="C943" s="68"/>
      <c r="D943" s="7"/>
      <c r="E943" s="68"/>
      <c r="F943" s="16"/>
      <c r="G943" s="16"/>
      <c r="H943" s="16"/>
      <c r="I943" s="16"/>
      <c r="J943" s="16"/>
      <c r="K943" s="16"/>
      <c r="L943" s="17">
        <f t="shared" ca="1" si="228"/>
        <v>0</v>
      </c>
      <c r="M943" s="17">
        <f t="shared" ca="1" si="229"/>
        <v>0</v>
      </c>
      <c r="N943" s="16">
        <f t="shared" ca="1" si="226"/>
        <v>0</v>
      </c>
      <c r="O943" s="17">
        <f t="shared" ca="1" si="233"/>
        <v>0</v>
      </c>
      <c r="P943" s="18">
        <f t="shared" ca="1" si="231"/>
        <v>0</v>
      </c>
      <c r="Q943" s="18">
        <f t="shared" ca="1" si="227"/>
        <v>0</v>
      </c>
      <c r="R943" s="18">
        <f t="shared" ca="1" si="232"/>
        <v>0</v>
      </c>
      <c r="S943" s="18">
        <f t="shared" ca="1" si="230"/>
        <v>0</v>
      </c>
      <c r="T943" s="18">
        <f t="shared" ca="1" si="234"/>
        <v>0</v>
      </c>
      <c r="U943" s="7"/>
    </row>
    <row r="944" spans="2:21" x14ac:dyDescent="0.3">
      <c r="B944" s="68"/>
      <c r="C944" s="68"/>
      <c r="D944" s="7"/>
      <c r="E944" s="68"/>
      <c r="F944" s="16"/>
      <c r="G944" s="16"/>
      <c r="H944" s="16"/>
      <c r="I944" s="16"/>
      <c r="J944" s="16"/>
      <c r="K944" s="16"/>
      <c r="L944" s="17">
        <f t="shared" ca="1" si="228"/>
        <v>0</v>
      </c>
      <c r="M944" s="17">
        <f t="shared" ca="1" si="229"/>
        <v>0</v>
      </c>
      <c r="N944" s="16">
        <f t="shared" ca="1" si="226"/>
        <v>0</v>
      </c>
      <c r="O944" s="17">
        <f t="shared" ca="1" si="233"/>
        <v>0</v>
      </c>
      <c r="P944" s="18">
        <f t="shared" ca="1" si="231"/>
        <v>0</v>
      </c>
      <c r="Q944" s="18">
        <f t="shared" ca="1" si="227"/>
        <v>0</v>
      </c>
      <c r="R944" s="18">
        <f t="shared" ca="1" si="232"/>
        <v>0</v>
      </c>
      <c r="S944" s="18">
        <f t="shared" ca="1" si="230"/>
        <v>0</v>
      </c>
      <c r="T944" s="18">
        <f t="shared" ca="1" si="234"/>
        <v>0</v>
      </c>
      <c r="U944" s="7"/>
    </row>
    <row r="945" spans="2:21" x14ac:dyDescent="0.3">
      <c r="B945" s="68"/>
      <c r="C945" s="68"/>
      <c r="D945" s="7"/>
      <c r="E945" s="68"/>
      <c r="F945" s="16"/>
      <c r="G945" s="16"/>
      <c r="H945" s="16"/>
      <c r="I945" s="16"/>
      <c r="J945" s="16"/>
      <c r="K945" s="16"/>
      <c r="L945" s="17">
        <f t="shared" ca="1" si="228"/>
        <v>0</v>
      </c>
      <c r="M945" s="17">
        <f t="shared" ca="1" si="229"/>
        <v>0</v>
      </c>
      <c r="N945" s="16">
        <f t="shared" ca="1" si="226"/>
        <v>0</v>
      </c>
      <c r="O945" s="17">
        <f t="shared" ca="1" si="233"/>
        <v>0</v>
      </c>
      <c r="P945" s="18">
        <f t="shared" ca="1" si="231"/>
        <v>0</v>
      </c>
      <c r="Q945" s="18">
        <f t="shared" ca="1" si="227"/>
        <v>0</v>
      </c>
      <c r="R945" s="18">
        <f t="shared" ca="1" si="232"/>
        <v>0</v>
      </c>
      <c r="S945" s="18">
        <f t="shared" ca="1" si="230"/>
        <v>0</v>
      </c>
      <c r="T945" s="18">
        <f t="shared" ca="1" si="234"/>
        <v>0</v>
      </c>
      <c r="U945" s="7"/>
    </row>
    <row r="946" spans="2:21" x14ac:dyDescent="0.3">
      <c r="B946" s="68"/>
      <c r="C946" s="68"/>
      <c r="D946" s="7"/>
      <c r="E946" s="68"/>
      <c r="F946" s="16"/>
      <c r="G946" s="16"/>
      <c r="H946" s="16"/>
      <c r="I946" s="16"/>
      <c r="J946" s="16"/>
      <c r="K946" s="16"/>
      <c r="L946" s="17">
        <f t="shared" ca="1" si="228"/>
        <v>0</v>
      </c>
      <c r="M946" s="17">
        <f t="shared" ca="1" si="229"/>
        <v>0</v>
      </c>
      <c r="N946" s="16">
        <f t="shared" ca="1" si="226"/>
        <v>0</v>
      </c>
      <c r="O946" s="17">
        <f t="shared" ca="1" si="233"/>
        <v>0</v>
      </c>
      <c r="P946" s="18">
        <f t="shared" ca="1" si="231"/>
        <v>0</v>
      </c>
      <c r="Q946" s="18">
        <f t="shared" ca="1" si="227"/>
        <v>0</v>
      </c>
      <c r="R946" s="18">
        <f t="shared" ca="1" si="232"/>
        <v>0</v>
      </c>
      <c r="S946" s="18">
        <f t="shared" ca="1" si="230"/>
        <v>0</v>
      </c>
      <c r="T946" s="18">
        <f t="shared" ca="1" si="234"/>
        <v>0</v>
      </c>
      <c r="U946" s="7"/>
    </row>
    <row r="947" spans="2:21" x14ac:dyDescent="0.3">
      <c r="B947" s="68"/>
      <c r="C947" s="68"/>
      <c r="D947" s="7"/>
      <c r="E947" s="68"/>
      <c r="F947" s="16"/>
      <c r="G947" s="16"/>
      <c r="H947" s="16"/>
      <c r="I947" s="16"/>
      <c r="J947" s="16"/>
      <c r="K947" s="16"/>
      <c r="L947" s="17">
        <f t="shared" ca="1" si="228"/>
        <v>0</v>
      </c>
      <c r="M947" s="17">
        <f t="shared" ca="1" si="229"/>
        <v>0</v>
      </c>
      <c r="N947" s="16">
        <f t="shared" ca="1" si="226"/>
        <v>0</v>
      </c>
      <c r="O947" s="17">
        <f t="shared" ca="1" si="233"/>
        <v>0</v>
      </c>
      <c r="P947" s="18">
        <f t="shared" ca="1" si="231"/>
        <v>0</v>
      </c>
      <c r="Q947" s="18">
        <f t="shared" ca="1" si="227"/>
        <v>0</v>
      </c>
      <c r="R947" s="18">
        <f t="shared" ca="1" si="232"/>
        <v>0</v>
      </c>
      <c r="S947" s="18">
        <f t="shared" ca="1" si="230"/>
        <v>0</v>
      </c>
      <c r="T947" s="18">
        <f t="shared" ca="1" si="234"/>
        <v>0</v>
      </c>
      <c r="U947" s="7"/>
    </row>
    <row r="948" spans="2:21" x14ac:dyDescent="0.3">
      <c r="B948" s="68"/>
      <c r="C948" s="68"/>
      <c r="D948" s="7"/>
      <c r="E948" s="68"/>
      <c r="F948" s="16"/>
      <c r="G948" s="16"/>
      <c r="H948" s="16"/>
      <c r="I948" s="16"/>
      <c r="J948" s="16"/>
      <c r="K948" s="16"/>
      <c r="L948" s="17">
        <f t="shared" ca="1" si="228"/>
        <v>0</v>
      </c>
      <c r="M948" s="17">
        <f t="shared" ca="1" si="229"/>
        <v>0</v>
      </c>
      <c r="N948" s="16">
        <f t="shared" ca="1" si="226"/>
        <v>0</v>
      </c>
      <c r="O948" s="17">
        <f t="shared" ca="1" si="233"/>
        <v>0</v>
      </c>
      <c r="P948" s="18">
        <f t="shared" ca="1" si="231"/>
        <v>0</v>
      </c>
      <c r="Q948" s="18">
        <f t="shared" ca="1" si="227"/>
        <v>0</v>
      </c>
      <c r="R948" s="18">
        <f t="shared" ca="1" si="232"/>
        <v>0</v>
      </c>
      <c r="S948" s="18">
        <f t="shared" ca="1" si="230"/>
        <v>0</v>
      </c>
      <c r="T948" s="18">
        <f t="shared" ca="1" si="234"/>
        <v>0</v>
      </c>
      <c r="U948" s="7"/>
    </row>
    <row r="949" spans="2:21" x14ac:dyDescent="0.3">
      <c r="B949" s="68"/>
      <c r="C949" s="68"/>
      <c r="D949" s="7"/>
      <c r="E949" s="68"/>
      <c r="F949" s="16"/>
      <c r="G949" s="16"/>
      <c r="H949" s="16"/>
      <c r="I949" s="16"/>
      <c r="J949" s="16"/>
      <c r="K949" s="16"/>
      <c r="L949" s="17">
        <f t="shared" ca="1" si="228"/>
        <v>0</v>
      </c>
      <c r="M949" s="17">
        <f t="shared" ca="1" si="229"/>
        <v>0</v>
      </c>
      <c r="N949" s="16">
        <f t="shared" ca="1" si="226"/>
        <v>0</v>
      </c>
      <c r="O949" s="17">
        <f t="shared" ca="1" si="233"/>
        <v>0</v>
      </c>
      <c r="P949" s="18">
        <f t="shared" ca="1" si="231"/>
        <v>0</v>
      </c>
      <c r="Q949" s="18">
        <f t="shared" ca="1" si="227"/>
        <v>0</v>
      </c>
      <c r="R949" s="18">
        <f t="shared" ca="1" si="232"/>
        <v>0</v>
      </c>
      <c r="S949" s="18">
        <f t="shared" ca="1" si="230"/>
        <v>0</v>
      </c>
      <c r="T949" s="18">
        <f t="shared" ca="1" si="234"/>
        <v>0</v>
      </c>
      <c r="U949" s="7"/>
    </row>
    <row r="950" spans="2:21" x14ac:dyDescent="0.3">
      <c r="B950" s="68"/>
      <c r="C950" s="68"/>
      <c r="D950" s="7"/>
      <c r="E950" s="68"/>
      <c r="F950" s="16"/>
      <c r="G950" s="16"/>
      <c r="H950" s="16"/>
      <c r="I950" s="16"/>
      <c r="J950" s="16"/>
      <c r="K950" s="16"/>
      <c r="L950" s="17">
        <f t="shared" ca="1" si="228"/>
        <v>0</v>
      </c>
      <c r="M950" s="17">
        <f t="shared" ca="1" si="229"/>
        <v>0</v>
      </c>
      <c r="N950" s="16">
        <f t="shared" ca="1" si="226"/>
        <v>0</v>
      </c>
      <c r="O950" s="17">
        <f t="shared" ca="1" si="233"/>
        <v>0</v>
      </c>
      <c r="P950" s="18">
        <f t="shared" ca="1" si="231"/>
        <v>0</v>
      </c>
      <c r="Q950" s="18">
        <f t="shared" ca="1" si="227"/>
        <v>0</v>
      </c>
      <c r="R950" s="18">
        <f t="shared" ca="1" si="232"/>
        <v>0</v>
      </c>
      <c r="S950" s="18">
        <f t="shared" ca="1" si="230"/>
        <v>0</v>
      </c>
      <c r="T950" s="18">
        <f t="shared" ca="1" si="234"/>
        <v>0</v>
      </c>
      <c r="U950" s="7"/>
    </row>
    <row r="951" spans="2:21" x14ac:dyDescent="0.3">
      <c r="B951" s="68"/>
      <c r="C951" s="68"/>
      <c r="D951" s="7"/>
      <c r="E951" s="68"/>
      <c r="F951" s="16"/>
      <c r="G951" s="16"/>
      <c r="H951" s="16"/>
      <c r="I951" s="16"/>
      <c r="J951" s="16"/>
      <c r="K951" s="16"/>
      <c r="L951" s="17">
        <f t="shared" ca="1" si="228"/>
        <v>0</v>
      </c>
      <c r="M951" s="17">
        <f t="shared" ca="1" si="229"/>
        <v>0</v>
      </c>
      <c r="N951" s="16">
        <f t="shared" ca="1" si="226"/>
        <v>0</v>
      </c>
      <c r="O951" s="17">
        <f t="shared" ca="1" si="233"/>
        <v>0</v>
      </c>
      <c r="P951" s="18">
        <f t="shared" ca="1" si="231"/>
        <v>0</v>
      </c>
      <c r="Q951" s="18">
        <f t="shared" ca="1" si="227"/>
        <v>0</v>
      </c>
      <c r="R951" s="18">
        <f t="shared" ca="1" si="232"/>
        <v>0</v>
      </c>
      <c r="S951" s="18">
        <f t="shared" ca="1" si="230"/>
        <v>0</v>
      </c>
      <c r="T951" s="18">
        <f t="shared" ca="1" si="234"/>
        <v>0</v>
      </c>
      <c r="U951" s="7"/>
    </row>
    <row r="952" spans="2:21" x14ac:dyDescent="0.3">
      <c r="B952" s="68"/>
      <c r="C952" s="68"/>
      <c r="D952" s="7"/>
      <c r="E952" s="68"/>
      <c r="F952" s="16"/>
      <c r="G952" s="16"/>
      <c r="H952" s="16"/>
      <c r="I952" s="16"/>
      <c r="J952" s="16"/>
      <c r="K952" s="16"/>
      <c r="L952" s="17">
        <f t="shared" ca="1" si="228"/>
        <v>0</v>
      </c>
      <c r="M952" s="17">
        <f t="shared" ca="1" si="229"/>
        <v>0</v>
      </c>
      <c r="N952" s="16">
        <f t="shared" ca="1" si="226"/>
        <v>0</v>
      </c>
      <c r="O952" s="17">
        <f t="shared" ca="1" si="233"/>
        <v>0</v>
      </c>
      <c r="P952" s="18">
        <f t="shared" ca="1" si="231"/>
        <v>0</v>
      </c>
      <c r="Q952" s="18">
        <f t="shared" ca="1" si="227"/>
        <v>0</v>
      </c>
      <c r="R952" s="18">
        <f t="shared" ca="1" si="232"/>
        <v>0</v>
      </c>
      <c r="S952" s="18">
        <f t="shared" ca="1" si="230"/>
        <v>0</v>
      </c>
      <c r="T952" s="18">
        <f t="shared" ca="1" si="234"/>
        <v>0</v>
      </c>
      <c r="U952" s="7"/>
    </row>
    <row r="953" spans="2:21" x14ac:dyDescent="0.3">
      <c r="B953" s="68"/>
      <c r="C953" s="68"/>
      <c r="D953" s="7"/>
      <c r="E953" s="68"/>
      <c r="F953" s="16"/>
      <c r="G953" s="16"/>
      <c r="H953" s="16"/>
      <c r="I953" s="16"/>
      <c r="J953" s="16"/>
      <c r="K953" s="16"/>
      <c r="L953" s="17">
        <f t="shared" ca="1" si="228"/>
        <v>0</v>
      </c>
      <c r="M953" s="17">
        <f t="shared" ca="1" si="229"/>
        <v>0</v>
      </c>
      <c r="N953" s="16">
        <f t="shared" ca="1" si="226"/>
        <v>0</v>
      </c>
      <c r="O953" s="17">
        <f t="shared" ca="1" si="233"/>
        <v>0</v>
      </c>
      <c r="P953" s="18">
        <f t="shared" ca="1" si="231"/>
        <v>0</v>
      </c>
      <c r="Q953" s="18">
        <f t="shared" ca="1" si="227"/>
        <v>0</v>
      </c>
      <c r="R953" s="18">
        <f t="shared" ca="1" si="232"/>
        <v>0</v>
      </c>
      <c r="S953" s="18">
        <f t="shared" ca="1" si="230"/>
        <v>0</v>
      </c>
      <c r="T953" s="18">
        <f t="shared" ca="1" si="234"/>
        <v>0</v>
      </c>
      <c r="U953" s="7"/>
    </row>
    <row r="954" spans="2:21" x14ac:dyDescent="0.3">
      <c r="B954" s="68"/>
      <c r="C954" s="68"/>
      <c r="D954" s="7"/>
      <c r="E954" s="68"/>
      <c r="F954" s="16"/>
      <c r="G954" s="16"/>
      <c r="H954" s="16"/>
      <c r="I954" s="16"/>
      <c r="J954" s="16"/>
      <c r="K954" s="16"/>
      <c r="L954" s="17">
        <f t="shared" ca="1" si="228"/>
        <v>0</v>
      </c>
      <c r="M954" s="17">
        <f t="shared" ca="1" si="229"/>
        <v>0</v>
      </c>
      <c r="N954" s="16">
        <f t="shared" ca="1" si="226"/>
        <v>0</v>
      </c>
      <c r="O954" s="17">
        <f t="shared" ca="1" si="233"/>
        <v>0</v>
      </c>
      <c r="P954" s="18">
        <f t="shared" ca="1" si="231"/>
        <v>0</v>
      </c>
      <c r="Q954" s="18">
        <f t="shared" ca="1" si="227"/>
        <v>0</v>
      </c>
      <c r="R954" s="18">
        <f t="shared" ca="1" si="232"/>
        <v>0</v>
      </c>
      <c r="S954" s="18">
        <f t="shared" ca="1" si="230"/>
        <v>0</v>
      </c>
      <c r="T954" s="18">
        <f t="shared" ca="1" si="234"/>
        <v>0</v>
      </c>
      <c r="U954" s="7"/>
    </row>
    <row r="955" spans="2:21" x14ac:dyDescent="0.3">
      <c r="B955" s="68"/>
      <c r="C955" s="68"/>
      <c r="D955" s="7"/>
      <c r="E955" s="68"/>
      <c r="F955" s="16"/>
      <c r="G955" s="16"/>
      <c r="H955" s="16"/>
      <c r="I955" s="16"/>
      <c r="J955" s="16"/>
      <c r="K955" s="16"/>
      <c r="L955" s="17">
        <f t="shared" ca="1" si="228"/>
        <v>0</v>
      </c>
      <c r="M955" s="17">
        <f t="shared" ca="1" si="229"/>
        <v>0</v>
      </c>
      <c r="N955" s="16">
        <f t="shared" ca="1" si="226"/>
        <v>0</v>
      </c>
      <c r="O955" s="17">
        <f t="shared" ca="1" si="233"/>
        <v>0</v>
      </c>
      <c r="P955" s="18">
        <f t="shared" ca="1" si="231"/>
        <v>0</v>
      </c>
      <c r="Q955" s="18">
        <f t="shared" ca="1" si="227"/>
        <v>0</v>
      </c>
      <c r="R955" s="18">
        <f t="shared" ca="1" si="232"/>
        <v>0</v>
      </c>
      <c r="S955" s="18">
        <f t="shared" ca="1" si="230"/>
        <v>0</v>
      </c>
      <c r="T955" s="18">
        <f t="shared" ca="1" si="234"/>
        <v>0</v>
      </c>
      <c r="U955" s="7"/>
    </row>
    <row r="956" spans="2:21" x14ac:dyDescent="0.3">
      <c r="B956" s="68"/>
      <c r="C956" s="68"/>
      <c r="D956" s="7"/>
      <c r="E956" s="68"/>
      <c r="F956" s="16"/>
      <c r="G956" s="16"/>
      <c r="H956" s="16"/>
      <c r="I956" s="16"/>
      <c r="J956" s="16"/>
      <c r="K956" s="16"/>
      <c r="L956" s="17">
        <f t="shared" ca="1" si="228"/>
        <v>0</v>
      </c>
      <c r="M956" s="17">
        <f t="shared" ca="1" si="229"/>
        <v>0</v>
      </c>
      <c r="N956" s="16">
        <f t="shared" ca="1" si="226"/>
        <v>0</v>
      </c>
      <c r="O956" s="17">
        <f t="shared" ca="1" si="233"/>
        <v>0</v>
      </c>
      <c r="P956" s="18">
        <f t="shared" ca="1" si="231"/>
        <v>0</v>
      </c>
      <c r="Q956" s="18">
        <f t="shared" ca="1" si="227"/>
        <v>0</v>
      </c>
      <c r="R956" s="18">
        <f t="shared" ca="1" si="232"/>
        <v>0</v>
      </c>
      <c r="S956" s="18">
        <f t="shared" ca="1" si="230"/>
        <v>0</v>
      </c>
      <c r="T956" s="18">
        <f t="shared" ca="1" si="234"/>
        <v>0</v>
      </c>
      <c r="U956" s="7"/>
    </row>
    <row r="957" spans="2:21" x14ac:dyDescent="0.3">
      <c r="B957" s="68"/>
      <c r="C957" s="68"/>
      <c r="D957" s="7"/>
      <c r="E957" s="68"/>
      <c r="F957" s="16"/>
      <c r="G957" s="16"/>
      <c r="H957" s="16"/>
      <c r="I957" s="16"/>
      <c r="J957" s="16"/>
      <c r="K957" s="16"/>
      <c r="L957" s="17">
        <f t="shared" ca="1" si="228"/>
        <v>0</v>
      </c>
      <c r="M957" s="17">
        <f t="shared" ca="1" si="229"/>
        <v>0</v>
      </c>
      <c r="N957" s="16">
        <f t="shared" ca="1" si="226"/>
        <v>0</v>
      </c>
      <c r="O957" s="17">
        <f t="shared" ca="1" si="233"/>
        <v>0</v>
      </c>
      <c r="P957" s="18">
        <f t="shared" ca="1" si="231"/>
        <v>0</v>
      </c>
      <c r="Q957" s="18">
        <f t="shared" ca="1" si="227"/>
        <v>0</v>
      </c>
      <c r="R957" s="18">
        <f t="shared" ca="1" si="232"/>
        <v>0</v>
      </c>
      <c r="S957" s="18">
        <f t="shared" ca="1" si="230"/>
        <v>0</v>
      </c>
      <c r="T957" s="18">
        <f t="shared" ca="1" si="234"/>
        <v>0</v>
      </c>
      <c r="U957" s="7"/>
    </row>
    <row r="958" spans="2:21" x14ac:dyDescent="0.3">
      <c r="B958" s="68"/>
      <c r="C958" s="68"/>
      <c r="D958" s="7"/>
      <c r="E958" s="68"/>
      <c r="F958" s="16"/>
      <c r="G958" s="16"/>
      <c r="H958" s="16"/>
      <c r="I958" s="16"/>
      <c r="J958" s="16"/>
      <c r="K958" s="16"/>
      <c r="L958" s="17">
        <f t="shared" ca="1" si="228"/>
        <v>0</v>
      </c>
      <c r="M958" s="17">
        <f t="shared" ca="1" si="229"/>
        <v>0</v>
      </c>
      <c r="N958" s="16">
        <f t="shared" ca="1" si="226"/>
        <v>0</v>
      </c>
      <c r="O958" s="17">
        <f t="shared" ca="1" si="233"/>
        <v>0</v>
      </c>
      <c r="P958" s="18">
        <f t="shared" ca="1" si="231"/>
        <v>0</v>
      </c>
      <c r="Q958" s="18">
        <f t="shared" ca="1" si="227"/>
        <v>0</v>
      </c>
      <c r="R958" s="18">
        <f t="shared" ca="1" si="232"/>
        <v>0</v>
      </c>
      <c r="S958" s="18">
        <f t="shared" ca="1" si="230"/>
        <v>0</v>
      </c>
      <c r="T958" s="18">
        <f t="shared" ca="1" si="234"/>
        <v>0</v>
      </c>
      <c r="U958" s="7"/>
    </row>
    <row r="959" spans="2:21" x14ac:dyDescent="0.3">
      <c r="B959" s="68"/>
      <c r="C959" s="68"/>
      <c r="D959" s="7"/>
      <c r="E959" s="68"/>
      <c r="F959" s="16"/>
      <c r="G959" s="16"/>
      <c r="H959" s="16"/>
      <c r="I959" s="16"/>
      <c r="J959" s="16"/>
      <c r="K959" s="16"/>
      <c r="L959" s="17">
        <f t="shared" ca="1" si="228"/>
        <v>0</v>
      </c>
      <c r="M959" s="17">
        <f t="shared" ca="1" si="229"/>
        <v>0</v>
      </c>
      <c r="N959" s="16">
        <f t="shared" ca="1" si="226"/>
        <v>0</v>
      </c>
      <c r="O959" s="17">
        <f t="shared" ca="1" si="233"/>
        <v>0</v>
      </c>
      <c r="P959" s="18">
        <f t="shared" ca="1" si="231"/>
        <v>0</v>
      </c>
      <c r="Q959" s="18">
        <f t="shared" ca="1" si="227"/>
        <v>0</v>
      </c>
      <c r="R959" s="18">
        <f t="shared" ca="1" si="232"/>
        <v>0</v>
      </c>
      <c r="S959" s="18">
        <f t="shared" ca="1" si="230"/>
        <v>0</v>
      </c>
      <c r="T959" s="18">
        <f t="shared" ca="1" si="234"/>
        <v>0</v>
      </c>
      <c r="U959" s="7"/>
    </row>
    <row r="960" spans="2:21" x14ac:dyDescent="0.3">
      <c r="B960" s="68"/>
      <c r="C960" s="68"/>
      <c r="D960" s="7"/>
      <c r="E960" s="68"/>
      <c r="F960" s="16"/>
      <c r="G960" s="16"/>
      <c r="H960" s="16"/>
      <c r="I960" s="16"/>
      <c r="J960" s="16"/>
      <c r="K960" s="16"/>
      <c r="L960" s="17">
        <f t="shared" ca="1" si="228"/>
        <v>0</v>
      </c>
      <c r="M960" s="17">
        <f t="shared" ca="1" si="229"/>
        <v>0</v>
      </c>
      <c r="N960" s="16">
        <f t="shared" ca="1" si="226"/>
        <v>0</v>
      </c>
      <c r="O960" s="17">
        <f t="shared" ca="1" si="233"/>
        <v>0</v>
      </c>
      <c r="P960" s="18">
        <f t="shared" ca="1" si="231"/>
        <v>0</v>
      </c>
      <c r="Q960" s="18">
        <f t="shared" ca="1" si="227"/>
        <v>0</v>
      </c>
      <c r="R960" s="18">
        <f t="shared" ca="1" si="232"/>
        <v>0</v>
      </c>
      <c r="S960" s="18">
        <f t="shared" ca="1" si="230"/>
        <v>0</v>
      </c>
      <c r="T960" s="18">
        <f t="shared" ca="1" si="234"/>
        <v>0</v>
      </c>
      <c r="U960" s="7"/>
    </row>
    <row r="961" spans="2:21" x14ac:dyDescent="0.3">
      <c r="B961" s="68"/>
      <c r="C961" s="68"/>
      <c r="D961" s="7"/>
      <c r="E961" s="68"/>
      <c r="F961" s="16"/>
      <c r="G961" s="16"/>
      <c r="H961" s="16"/>
      <c r="I961" s="16"/>
      <c r="J961" s="16"/>
      <c r="K961" s="16"/>
      <c r="L961" s="17">
        <f t="shared" ca="1" si="228"/>
        <v>0</v>
      </c>
      <c r="M961" s="17">
        <f t="shared" ca="1" si="229"/>
        <v>0</v>
      </c>
      <c r="N961" s="16">
        <f t="shared" ca="1" si="226"/>
        <v>0</v>
      </c>
      <c r="O961" s="17">
        <f t="shared" ca="1" si="233"/>
        <v>0</v>
      </c>
      <c r="P961" s="18">
        <f t="shared" ca="1" si="231"/>
        <v>0</v>
      </c>
      <c r="Q961" s="18">
        <f t="shared" ca="1" si="227"/>
        <v>0</v>
      </c>
      <c r="R961" s="18">
        <f t="shared" ca="1" si="232"/>
        <v>0</v>
      </c>
      <c r="S961" s="18">
        <f t="shared" ca="1" si="230"/>
        <v>0</v>
      </c>
      <c r="T961" s="18">
        <f t="shared" ca="1" si="234"/>
        <v>0</v>
      </c>
      <c r="U961" s="7"/>
    </row>
    <row r="962" spans="2:21" x14ac:dyDescent="0.3">
      <c r="B962" s="68"/>
      <c r="C962" s="68"/>
      <c r="D962" s="7"/>
      <c r="E962" s="68"/>
      <c r="F962" s="16"/>
      <c r="G962" s="16"/>
      <c r="H962" s="16"/>
      <c r="I962" s="16"/>
      <c r="J962" s="16"/>
      <c r="K962" s="16"/>
      <c r="L962" s="17">
        <f t="shared" ca="1" si="228"/>
        <v>0</v>
      </c>
      <c r="M962" s="17">
        <f t="shared" ca="1" si="229"/>
        <v>0</v>
      </c>
      <c r="N962" s="16">
        <f t="shared" ref="N962:N1025" ca="1" si="235">L962/453.592</f>
        <v>0</v>
      </c>
      <c r="O962" s="17">
        <f t="shared" ca="1" si="233"/>
        <v>0</v>
      </c>
      <c r="P962" s="18">
        <f t="shared" ca="1" si="231"/>
        <v>0</v>
      </c>
      <c r="Q962" s="18">
        <f t="shared" ref="Q962:Q1025" ca="1" si="236">P962/4</f>
        <v>0</v>
      </c>
      <c r="R962" s="18">
        <f t="shared" ca="1" si="232"/>
        <v>0</v>
      </c>
      <c r="S962" s="18">
        <f t="shared" ca="1" si="230"/>
        <v>0</v>
      </c>
      <c r="T962" s="18">
        <f t="shared" ca="1" si="234"/>
        <v>0</v>
      </c>
      <c r="U962" s="7"/>
    </row>
    <row r="963" spans="2:21" x14ac:dyDescent="0.3">
      <c r="B963" s="68"/>
      <c r="C963" s="68"/>
      <c r="D963" s="7"/>
      <c r="E963" s="68"/>
      <c r="F963" s="16"/>
      <c r="G963" s="16"/>
      <c r="H963" s="16"/>
      <c r="I963" s="16"/>
      <c r="J963" s="16"/>
      <c r="K963" s="16"/>
      <c r="L963" s="17">
        <f t="shared" ca="1" si="228"/>
        <v>0</v>
      </c>
      <c r="M963" s="17">
        <f t="shared" ca="1" si="229"/>
        <v>0</v>
      </c>
      <c r="N963" s="16">
        <f t="shared" ca="1" si="235"/>
        <v>0</v>
      </c>
      <c r="O963" s="17">
        <f t="shared" ca="1" si="233"/>
        <v>0</v>
      </c>
      <c r="P963" s="18">
        <f t="shared" ca="1" si="231"/>
        <v>0</v>
      </c>
      <c r="Q963" s="18">
        <f t="shared" ca="1" si="236"/>
        <v>0</v>
      </c>
      <c r="R963" s="18">
        <f t="shared" ca="1" si="232"/>
        <v>0</v>
      </c>
      <c r="S963" s="18">
        <f t="shared" ca="1" si="230"/>
        <v>0</v>
      </c>
      <c r="T963" s="18">
        <f t="shared" ca="1" si="234"/>
        <v>0</v>
      </c>
      <c r="U963" s="7"/>
    </row>
    <row r="964" spans="2:21" x14ac:dyDescent="0.3">
      <c r="B964" s="68"/>
      <c r="C964" s="68"/>
      <c r="D964" s="7"/>
      <c r="E964" s="68"/>
      <c r="F964" s="16"/>
      <c r="G964" s="16"/>
      <c r="H964" s="16"/>
      <c r="I964" s="16"/>
      <c r="J964" s="16"/>
      <c r="K964" s="16"/>
      <c r="L964" s="17">
        <f t="shared" ca="1" si="228"/>
        <v>0</v>
      </c>
      <c r="M964" s="17">
        <f t="shared" ca="1" si="229"/>
        <v>0</v>
      </c>
      <c r="N964" s="16">
        <f t="shared" ca="1" si="235"/>
        <v>0</v>
      </c>
      <c r="O964" s="17">
        <f t="shared" ca="1" si="233"/>
        <v>0</v>
      </c>
      <c r="P964" s="18">
        <f t="shared" ca="1" si="231"/>
        <v>0</v>
      </c>
      <c r="Q964" s="18">
        <f t="shared" ca="1" si="236"/>
        <v>0</v>
      </c>
      <c r="R964" s="18">
        <f t="shared" ca="1" si="232"/>
        <v>0</v>
      </c>
      <c r="S964" s="18">
        <f t="shared" ca="1" si="230"/>
        <v>0</v>
      </c>
      <c r="T964" s="18">
        <f t="shared" ca="1" si="234"/>
        <v>0</v>
      </c>
      <c r="U964" s="7"/>
    </row>
    <row r="965" spans="2:21" x14ac:dyDescent="0.3">
      <c r="B965" s="68"/>
      <c r="C965" s="68"/>
      <c r="D965" s="7"/>
      <c r="E965" s="68"/>
      <c r="F965" s="16"/>
      <c r="G965" s="16"/>
      <c r="H965" s="16"/>
      <c r="I965" s="16"/>
      <c r="J965" s="16"/>
      <c r="K965" s="16"/>
      <c r="L965" s="17">
        <f t="shared" ca="1" si="228"/>
        <v>0</v>
      </c>
      <c r="M965" s="17">
        <f t="shared" ca="1" si="229"/>
        <v>0</v>
      </c>
      <c r="N965" s="16">
        <f t="shared" ca="1" si="235"/>
        <v>0</v>
      </c>
      <c r="O965" s="17">
        <f t="shared" ca="1" si="233"/>
        <v>0</v>
      </c>
      <c r="P965" s="18">
        <f t="shared" ca="1" si="231"/>
        <v>0</v>
      </c>
      <c r="Q965" s="18">
        <f t="shared" ca="1" si="236"/>
        <v>0</v>
      </c>
      <c r="R965" s="18">
        <f t="shared" ca="1" si="232"/>
        <v>0</v>
      </c>
      <c r="S965" s="18">
        <f t="shared" ca="1" si="230"/>
        <v>0</v>
      </c>
      <c r="T965" s="18">
        <f t="shared" ca="1" si="234"/>
        <v>0</v>
      </c>
      <c r="U965" s="7"/>
    </row>
    <row r="966" spans="2:21" x14ac:dyDescent="0.3">
      <c r="B966" s="68"/>
      <c r="C966" s="68"/>
      <c r="D966" s="7"/>
      <c r="E966" s="68"/>
      <c r="F966" s="16"/>
      <c r="G966" s="16"/>
      <c r="H966" s="16"/>
      <c r="I966" s="16"/>
      <c r="J966" s="16"/>
      <c r="K966" s="16"/>
      <c r="L966" s="17">
        <f t="shared" ca="1" si="228"/>
        <v>0</v>
      </c>
      <c r="M966" s="17">
        <f t="shared" ca="1" si="229"/>
        <v>0</v>
      </c>
      <c r="N966" s="16">
        <f t="shared" ca="1" si="235"/>
        <v>0</v>
      </c>
      <c r="O966" s="17">
        <f t="shared" ca="1" si="233"/>
        <v>0</v>
      </c>
      <c r="P966" s="18">
        <f t="shared" ca="1" si="231"/>
        <v>0</v>
      </c>
      <c r="Q966" s="18">
        <f t="shared" ca="1" si="236"/>
        <v>0</v>
      </c>
      <c r="R966" s="18">
        <f t="shared" ca="1" si="232"/>
        <v>0</v>
      </c>
      <c r="S966" s="18">
        <f t="shared" ca="1" si="230"/>
        <v>0</v>
      </c>
      <c r="T966" s="18">
        <f t="shared" ca="1" si="234"/>
        <v>0</v>
      </c>
      <c r="U966" s="7"/>
    </row>
    <row r="967" spans="2:21" x14ac:dyDescent="0.3">
      <c r="B967" s="68"/>
      <c r="C967" s="68"/>
      <c r="D967" s="7"/>
      <c r="E967" s="68"/>
      <c r="F967" s="16"/>
      <c r="G967" s="16"/>
      <c r="H967" s="16"/>
      <c r="I967" s="16"/>
      <c r="J967" s="16"/>
      <c r="K967" s="16"/>
      <c r="L967" s="17">
        <f t="shared" ca="1" si="228"/>
        <v>0</v>
      </c>
      <c r="M967" s="17">
        <f t="shared" ca="1" si="229"/>
        <v>0</v>
      </c>
      <c r="N967" s="16">
        <f t="shared" ca="1" si="235"/>
        <v>0</v>
      </c>
      <c r="O967" s="17">
        <f t="shared" ca="1" si="233"/>
        <v>0</v>
      </c>
      <c r="P967" s="18">
        <f t="shared" ca="1" si="231"/>
        <v>0</v>
      </c>
      <c r="Q967" s="18">
        <f t="shared" ca="1" si="236"/>
        <v>0</v>
      </c>
      <c r="R967" s="18">
        <f t="shared" ca="1" si="232"/>
        <v>0</v>
      </c>
      <c r="S967" s="18">
        <f t="shared" ca="1" si="230"/>
        <v>0</v>
      </c>
      <c r="T967" s="18">
        <f t="shared" ca="1" si="234"/>
        <v>0</v>
      </c>
      <c r="U967" s="7"/>
    </row>
    <row r="968" spans="2:21" x14ac:dyDescent="0.3">
      <c r="B968" s="68"/>
      <c r="C968" s="68"/>
      <c r="D968" s="7"/>
      <c r="E968" s="68"/>
      <c r="F968" s="16"/>
      <c r="G968" s="16"/>
      <c r="H968" s="16"/>
      <c r="I968" s="16"/>
      <c r="J968" s="16"/>
      <c r="K968" s="16"/>
      <c r="L968" s="17">
        <f t="shared" ref="L968:L1031" ca="1" si="237">M968*16</f>
        <v>0</v>
      </c>
      <c r="M968" s="17">
        <f t="shared" ca="1" si="229"/>
        <v>0</v>
      </c>
      <c r="N968" s="16">
        <f t="shared" ca="1" si="235"/>
        <v>0</v>
      </c>
      <c r="O968" s="17">
        <f t="shared" ca="1" si="233"/>
        <v>0</v>
      </c>
      <c r="P968" s="18">
        <f t="shared" ca="1" si="231"/>
        <v>0</v>
      </c>
      <c r="Q968" s="18">
        <f t="shared" ca="1" si="236"/>
        <v>0</v>
      </c>
      <c r="R968" s="18">
        <f t="shared" ca="1" si="232"/>
        <v>0</v>
      </c>
      <c r="S968" s="18">
        <f t="shared" ca="1" si="230"/>
        <v>0</v>
      </c>
      <c r="T968" s="18">
        <f t="shared" ca="1" si="234"/>
        <v>0</v>
      </c>
      <c r="U968" s="7"/>
    </row>
    <row r="969" spans="2:21" x14ac:dyDescent="0.3">
      <c r="B969" s="68"/>
      <c r="C969" s="68"/>
      <c r="D969" s="7"/>
      <c r="E969" s="68"/>
      <c r="F969" s="16"/>
      <c r="G969" s="16"/>
      <c r="H969" s="16"/>
      <c r="I969" s="16"/>
      <c r="J969" s="16"/>
      <c r="K969" s="16"/>
      <c r="L969" s="17">
        <f t="shared" ca="1" si="237"/>
        <v>0</v>
      </c>
      <c r="M969" s="17">
        <f t="shared" ref="M969:M1032" ca="1" si="238">L969/16</f>
        <v>0</v>
      </c>
      <c r="N969" s="16">
        <f t="shared" ca="1" si="235"/>
        <v>0</v>
      </c>
      <c r="O969" s="17">
        <f t="shared" ca="1" si="233"/>
        <v>0</v>
      </c>
      <c r="P969" s="18">
        <f t="shared" ca="1" si="231"/>
        <v>0</v>
      </c>
      <c r="Q969" s="18">
        <f t="shared" ca="1" si="236"/>
        <v>0</v>
      </c>
      <c r="R969" s="18">
        <f t="shared" ca="1" si="232"/>
        <v>0</v>
      </c>
      <c r="S969" s="18">
        <f t="shared" ca="1" si="230"/>
        <v>0</v>
      </c>
      <c r="T969" s="18">
        <f t="shared" ca="1" si="234"/>
        <v>0</v>
      </c>
      <c r="U969" s="7"/>
    </row>
    <row r="970" spans="2:21" x14ac:dyDescent="0.3">
      <c r="B970" s="68"/>
      <c r="C970" s="68"/>
      <c r="D970" s="7"/>
      <c r="E970" s="68"/>
      <c r="F970" s="16"/>
      <c r="G970" s="16"/>
      <c r="H970" s="16"/>
      <c r="I970" s="16"/>
      <c r="J970" s="16"/>
      <c r="K970" s="16"/>
      <c r="L970" s="17">
        <f t="shared" ca="1" si="237"/>
        <v>0</v>
      </c>
      <c r="M970" s="17">
        <f t="shared" ca="1" si="238"/>
        <v>0</v>
      </c>
      <c r="N970" s="16">
        <f t="shared" ca="1" si="235"/>
        <v>0</v>
      </c>
      <c r="O970" s="17">
        <f t="shared" ca="1" si="233"/>
        <v>0</v>
      </c>
      <c r="P970" s="18">
        <f t="shared" ca="1" si="231"/>
        <v>0</v>
      </c>
      <c r="Q970" s="18">
        <f t="shared" ca="1" si="236"/>
        <v>0</v>
      </c>
      <c r="R970" s="18">
        <f t="shared" ca="1" si="232"/>
        <v>0</v>
      </c>
      <c r="S970" s="18">
        <f t="shared" ca="1" si="230"/>
        <v>0</v>
      </c>
      <c r="T970" s="18">
        <f t="shared" ca="1" si="234"/>
        <v>0</v>
      </c>
      <c r="U970" s="7"/>
    </row>
    <row r="971" spans="2:21" x14ac:dyDescent="0.3">
      <c r="B971" s="68"/>
      <c r="C971" s="68"/>
      <c r="D971" s="7"/>
      <c r="E971" s="68"/>
      <c r="F971" s="16"/>
      <c r="G971" s="16"/>
      <c r="H971" s="16"/>
      <c r="I971" s="16"/>
      <c r="J971" s="16"/>
      <c r="K971" s="16"/>
      <c r="L971" s="17">
        <f t="shared" ca="1" si="237"/>
        <v>0</v>
      </c>
      <c r="M971" s="17">
        <f t="shared" ca="1" si="238"/>
        <v>0</v>
      </c>
      <c r="N971" s="16">
        <f t="shared" ca="1" si="235"/>
        <v>0</v>
      </c>
      <c r="O971" s="17">
        <f t="shared" ca="1" si="233"/>
        <v>0</v>
      </c>
      <c r="P971" s="18">
        <f t="shared" ca="1" si="231"/>
        <v>0</v>
      </c>
      <c r="Q971" s="18">
        <f t="shared" ca="1" si="236"/>
        <v>0</v>
      </c>
      <c r="R971" s="18">
        <f t="shared" ca="1" si="232"/>
        <v>0</v>
      </c>
      <c r="S971" s="18">
        <f t="shared" ca="1" si="230"/>
        <v>0</v>
      </c>
      <c r="T971" s="18">
        <f t="shared" ca="1" si="234"/>
        <v>0</v>
      </c>
      <c r="U971" s="7"/>
    </row>
    <row r="972" spans="2:21" x14ac:dyDescent="0.3">
      <c r="B972" s="68"/>
      <c r="C972" s="68"/>
      <c r="D972" s="7"/>
      <c r="E972" s="68"/>
      <c r="F972" s="16"/>
      <c r="G972" s="16"/>
      <c r="H972" s="16"/>
      <c r="I972" s="16"/>
      <c r="J972" s="16"/>
      <c r="K972" s="16"/>
      <c r="L972" s="17">
        <f t="shared" ca="1" si="237"/>
        <v>0</v>
      </c>
      <c r="M972" s="17">
        <f t="shared" ca="1" si="238"/>
        <v>0</v>
      </c>
      <c r="N972" s="16">
        <f t="shared" ca="1" si="235"/>
        <v>0</v>
      </c>
      <c r="O972" s="17">
        <f t="shared" ca="1" si="233"/>
        <v>0</v>
      </c>
      <c r="P972" s="18">
        <f t="shared" ca="1" si="231"/>
        <v>0</v>
      </c>
      <c r="Q972" s="18">
        <f t="shared" ca="1" si="236"/>
        <v>0</v>
      </c>
      <c r="R972" s="18">
        <f t="shared" ca="1" si="232"/>
        <v>0</v>
      </c>
      <c r="S972" s="18">
        <f t="shared" ref="S972:S1035" ca="1" si="239">R972/2</f>
        <v>0</v>
      </c>
      <c r="T972" s="18">
        <f t="shared" ca="1" si="234"/>
        <v>0</v>
      </c>
      <c r="U972" s="7"/>
    </row>
    <row r="973" spans="2:21" x14ac:dyDescent="0.3">
      <c r="B973" s="68"/>
      <c r="C973" s="68"/>
      <c r="D973" s="7"/>
      <c r="E973" s="68"/>
      <c r="F973" s="16"/>
      <c r="G973" s="16"/>
      <c r="H973" s="16"/>
      <c r="I973" s="16"/>
      <c r="J973" s="16"/>
      <c r="K973" s="16"/>
      <c r="L973" s="17">
        <f t="shared" ca="1" si="237"/>
        <v>0</v>
      </c>
      <c r="M973" s="17">
        <f t="shared" ca="1" si="238"/>
        <v>0</v>
      </c>
      <c r="N973" s="16">
        <f t="shared" ca="1" si="235"/>
        <v>0</v>
      </c>
      <c r="O973" s="17">
        <f t="shared" ca="1" si="233"/>
        <v>0</v>
      </c>
      <c r="P973" s="18">
        <f t="shared" ca="1" si="231"/>
        <v>0</v>
      </c>
      <c r="Q973" s="18">
        <f t="shared" ca="1" si="236"/>
        <v>0</v>
      </c>
      <c r="R973" s="18">
        <f t="shared" ca="1" si="232"/>
        <v>0</v>
      </c>
      <c r="S973" s="18">
        <f t="shared" ca="1" si="239"/>
        <v>0</v>
      </c>
      <c r="T973" s="18">
        <f t="shared" ca="1" si="234"/>
        <v>0</v>
      </c>
      <c r="U973" s="7"/>
    </row>
    <row r="974" spans="2:21" x14ac:dyDescent="0.3">
      <c r="B974" s="68"/>
      <c r="C974" s="68"/>
      <c r="D974" s="7"/>
      <c r="E974" s="68"/>
      <c r="F974" s="16"/>
      <c r="G974" s="16"/>
      <c r="H974" s="16"/>
      <c r="I974" s="16"/>
      <c r="J974" s="16"/>
      <c r="K974" s="16"/>
      <c r="L974" s="17">
        <f t="shared" ca="1" si="237"/>
        <v>0</v>
      </c>
      <c r="M974" s="17">
        <f t="shared" ca="1" si="238"/>
        <v>0</v>
      </c>
      <c r="N974" s="16">
        <f t="shared" ca="1" si="235"/>
        <v>0</v>
      </c>
      <c r="O974" s="17">
        <f t="shared" ca="1" si="233"/>
        <v>0</v>
      </c>
      <c r="P974" s="18">
        <f t="shared" ca="1" si="231"/>
        <v>0</v>
      </c>
      <c r="Q974" s="18">
        <f t="shared" ca="1" si="236"/>
        <v>0</v>
      </c>
      <c r="R974" s="18">
        <f t="shared" ca="1" si="232"/>
        <v>0</v>
      </c>
      <c r="S974" s="18">
        <f t="shared" ca="1" si="239"/>
        <v>0</v>
      </c>
      <c r="T974" s="18">
        <f t="shared" ca="1" si="234"/>
        <v>0</v>
      </c>
      <c r="U974" s="7"/>
    </row>
    <row r="975" spans="2:21" x14ac:dyDescent="0.3">
      <c r="B975" s="68"/>
      <c r="C975" s="68"/>
      <c r="D975" s="7"/>
      <c r="E975" s="68"/>
      <c r="F975" s="16"/>
      <c r="G975" s="16"/>
      <c r="H975" s="16"/>
      <c r="I975" s="16"/>
      <c r="J975" s="16"/>
      <c r="K975" s="16"/>
      <c r="L975" s="17">
        <f t="shared" ca="1" si="237"/>
        <v>0</v>
      </c>
      <c r="M975" s="17">
        <f t="shared" ca="1" si="238"/>
        <v>0</v>
      </c>
      <c r="N975" s="16">
        <f t="shared" ca="1" si="235"/>
        <v>0</v>
      </c>
      <c r="O975" s="17">
        <f t="shared" ca="1" si="233"/>
        <v>0</v>
      </c>
      <c r="P975" s="18">
        <f t="shared" ca="1" si="231"/>
        <v>0</v>
      </c>
      <c r="Q975" s="18">
        <f t="shared" ca="1" si="236"/>
        <v>0</v>
      </c>
      <c r="R975" s="18">
        <f t="shared" ca="1" si="232"/>
        <v>0</v>
      </c>
      <c r="S975" s="18">
        <f t="shared" ca="1" si="239"/>
        <v>0</v>
      </c>
      <c r="T975" s="18">
        <f t="shared" ca="1" si="234"/>
        <v>0</v>
      </c>
      <c r="U975" s="7"/>
    </row>
    <row r="976" spans="2:21" x14ac:dyDescent="0.3">
      <c r="B976" s="68"/>
      <c r="C976" s="68"/>
      <c r="D976" s="7"/>
      <c r="E976" s="68"/>
      <c r="F976" s="16"/>
      <c r="G976" s="16"/>
      <c r="H976" s="16"/>
      <c r="I976" s="16"/>
      <c r="J976" s="16"/>
      <c r="K976" s="16"/>
      <c r="L976" s="17">
        <f t="shared" ca="1" si="237"/>
        <v>0</v>
      </c>
      <c r="M976" s="17">
        <f t="shared" ca="1" si="238"/>
        <v>0</v>
      </c>
      <c r="N976" s="16">
        <f t="shared" ca="1" si="235"/>
        <v>0</v>
      </c>
      <c r="O976" s="17">
        <f t="shared" ca="1" si="233"/>
        <v>0</v>
      </c>
      <c r="P976" s="18">
        <f t="shared" ca="1" si="231"/>
        <v>0</v>
      </c>
      <c r="Q976" s="18">
        <f t="shared" ca="1" si="236"/>
        <v>0</v>
      </c>
      <c r="R976" s="18">
        <f t="shared" ca="1" si="232"/>
        <v>0</v>
      </c>
      <c r="S976" s="18">
        <f t="shared" ca="1" si="239"/>
        <v>0</v>
      </c>
      <c r="T976" s="18">
        <f t="shared" ca="1" si="234"/>
        <v>0</v>
      </c>
      <c r="U976" s="7"/>
    </row>
    <row r="977" spans="2:21" x14ac:dyDescent="0.3">
      <c r="B977" s="68"/>
      <c r="C977" s="68"/>
      <c r="D977" s="7"/>
      <c r="E977" s="68"/>
      <c r="F977" s="16"/>
      <c r="G977" s="16"/>
      <c r="H977" s="16"/>
      <c r="I977" s="16"/>
      <c r="J977" s="16"/>
      <c r="K977" s="16"/>
      <c r="L977" s="17">
        <f t="shared" ca="1" si="237"/>
        <v>0</v>
      </c>
      <c r="M977" s="17">
        <f t="shared" ca="1" si="238"/>
        <v>0</v>
      </c>
      <c r="N977" s="16">
        <f t="shared" ca="1" si="235"/>
        <v>0</v>
      </c>
      <c r="O977" s="17">
        <f t="shared" ca="1" si="233"/>
        <v>0</v>
      </c>
      <c r="P977" s="18">
        <f t="shared" ca="1" si="231"/>
        <v>0</v>
      </c>
      <c r="Q977" s="18">
        <f t="shared" ca="1" si="236"/>
        <v>0</v>
      </c>
      <c r="R977" s="18">
        <f t="shared" ca="1" si="232"/>
        <v>0</v>
      </c>
      <c r="S977" s="18">
        <f t="shared" ca="1" si="239"/>
        <v>0</v>
      </c>
      <c r="T977" s="18">
        <f t="shared" ca="1" si="234"/>
        <v>0</v>
      </c>
      <c r="U977" s="7"/>
    </row>
    <row r="978" spans="2:21" x14ac:dyDescent="0.3">
      <c r="B978" s="68"/>
      <c r="C978" s="68"/>
      <c r="D978" s="7"/>
      <c r="E978" s="68"/>
      <c r="F978" s="16"/>
      <c r="G978" s="16"/>
      <c r="H978" s="16"/>
      <c r="I978" s="16"/>
      <c r="J978" s="16"/>
      <c r="K978" s="16"/>
      <c r="L978" s="17">
        <f t="shared" ca="1" si="237"/>
        <v>0</v>
      </c>
      <c r="M978" s="17">
        <f t="shared" ca="1" si="238"/>
        <v>0</v>
      </c>
      <c r="N978" s="16">
        <f t="shared" ca="1" si="235"/>
        <v>0</v>
      </c>
      <c r="O978" s="17">
        <f t="shared" ca="1" si="233"/>
        <v>0</v>
      </c>
      <c r="P978" s="18">
        <f t="shared" ca="1" si="231"/>
        <v>0</v>
      </c>
      <c r="Q978" s="18">
        <f t="shared" ca="1" si="236"/>
        <v>0</v>
      </c>
      <c r="R978" s="18">
        <f t="shared" ca="1" si="232"/>
        <v>0</v>
      </c>
      <c r="S978" s="18">
        <f t="shared" ca="1" si="239"/>
        <v>0</v>
      </c>
      <c r="T978" s="18">
        <f t="shared" ca="1" si="234"/>
        <v>0</v>
      </c>
      <c r="U978" s="7"/>
    </row>
    <row r="979" spans="2:21" x14ac:dyDescent="0.3">
      <c r="B979" s="68"/>
      <c r="C979" s="68"/>
      <c r="D979" s="7"/>
      <c r="E979" s="68"/>
      <c r="F979" s="16"/>
      <c r="G979" s="16"/>
      <c r="H979" s="16"/>
      <c r="I979" s="16"/>
      <c r="J979" s="16"/>
      <c r="K979" s="16"/>
      <c r="L979" s="17">
        <f t="shared" ca="1" si="237"/>
        <v>0</v>
      </c>
      <c r="M979" s="17">
        <f t="shared" ca="1" si="238"/>
        <v>0</v>
      </c>
      <c r="N979" s="16">
        <f t="shared" ca="1" si="235"/>
        <v>0</v>
      </c>
      <c r="O979" s="17">
        <f t="shared" ca="1" si="233"/>
        <v>0</v>
      </c>
      <c r="P979" s="18">
        <f t="shared" ref="P979:P1042" ca="1" si="240">O979/4</f>
        <v>0</v>
      </c>
      <c r="Q979" s="18">
        <f t="shared" ca="1" si="236"/>
        <v>0</v>
      </c>
      <c r="R979" s="18">
        <f t="shared" ca="1" si="232"/>
        <v>0</v>
      </c>
      <c r="S979" s="18">
        <f t="shared" ca="1" si="239"/>
        <v>0</v>
      </c>
      <c r="T979" s="18">
        <f t="shared" ca="1" si="234"/>
        <v>0</v>
      </c>
      <c r="U979" s="7"/>
    </row>
    <row r="980" spans="2:21" x14ac:dyDescent="0.3">
      <c r="B980" s="68"/>
      <c r="C980" s="68"/>
      <c r="D980" s="7"/>
      <c r="E980" s="68"/>
      <c r="F980" s="16"/>
      <c r="G980" s="16"/>
      <c r="H980" s="16"/>
      <c r="I980" s="16"/>
      <c r="J980" s="16"/>
      <c r="K980" s="16"/>
      <c r="L980" s="17">
        <f t="shared" ca="1" si="237"/>
        <v>0</v>
      </c>
      <c r="M980" s="17">
        <f t="shared" ca="1" si="238"/>
        <v>0</v>
      </c>
      <c r="N980" s="16">
        <f t="shared" ca="1" si="235"/>
        <v>0</v>
      </c>
      <c r="O980" s="17">
        <f t="shared" ca="1" si="233"/>
        <v>0</v>
      </c>
      <c r="P980" s="18">
        <f t="shared" ca="1" si="240"/>
        <v>0</v>
      </c>
      <c r="Q980" s="18">
        <f t="shared" ca="1" si="236"/>
        <v>0</v>
      </c>
      <c r="R980" s="18">
        <f t="shared" ca="1" si="232"/>
        <v>0</v>
      </c>
      <c r="S980" s="18">
        <f t="shared" ca="1" si="239"/>
        <v>0</v>
      </c>
      <c r="T980" s="18">
        <f t="shared" ca="1" si="234"/>
        <v>0</v>
      </c>
      <c r="U980" s="7"/>
    </row>
    <row r="981" spans="2:21" x14ac:dyDescent="0.3">
      <c r="B981" s="68"/>
      <c r="C981" s="68"/>
      <c r="D981" s="7"/>
      <c r="E981" s="68"/>
      <c r="F981" s="16"/>
      <c r="G981" s="16"/>
      <c r="H981" s="16"/>
      <c r="I981" s="16"/>
      <c r="J981" s="16"/>
      <c r="K981" s="16"/>
      <c r="L981" s="17">
        <f t="shared" ca="1" si="237"/>
        <v>0</v>
      </c>
      <c r="M981" s="17">
        <f t="shared" ca="1" si="238"/>
        <v>0</v>
      </c>
      <c r="N981" s="16">
        <f t="shared" ca="1" si="235"/>
        <v>0</v>
      </c>
      <c r="O981" s="17">
        <f t="shared" ca="1" si="233"/>
        <v>0</v>
      </c>
      <c r="P981" s="18">
        <f t="shared" ca="1" si="240"/>
        <v>0</v>
      </c>
      <c r="Q981" s="18">
        <f t="shared" ca="1" si="236"/>
        <v>0</v>
      </c>
      <c r="R981" s="18">
        <f t="shared" ca="1" si="232"/>
        <v>0</v>
      </c>
      <c r="S981" s="18">
        <f t="shared" ca="1" si="239"/>
        <v>0</v>
      </c>
      <c r="T981" s="18">
        <f t="shared" ca="1" si="234"/>
        <v>0</v>
      </c>
      <c r="U981" s="7"/>
    </row>
    <row r="982" spans="2:21" x14ac:dyDescent="0.3">
      <c r="B982" s="68"/>
      <c r="C982" s="68"/>
      <c r="D982" s="7"/>
      <c r="E982" s="68"/>
      <c r="F982" s="16"/>
      <c r="G982" s="16"/>
      <c r="H982" s="16"/>
      <c r="I982" s="16"/>
      <c r="J982" s="16"/>
      <c r="K982" s="16"/>
      <c r="L982" s="17">
        <f t="shared" ca="1" si="237"/>
        <v>0</v>
      </c>
      <c r="M982" s="17">
        <f t="shared" ca="1" si="238"/>
        <v>0</v>
      </c>
      <c r="N982" s="16">
        <f t="shared" ca="1" si="235"/>
        <v>0</v>
      </c>
      <c r="O982" s="17">
        <f t="shared" ca="1" si="233"/>
        <v>0</v>
      </c>
      <c r="P982" s="18">
        <f t="shared" ca="1" si="240"/>
        <v>0</v>
      </c>
      <c r="Q982" s="18">
        <f t="shared" ca="1" si="236"/>
        <v>0</v>
      </c>
      <c r="R982" s="18">
        <f t="shared" ref="R982:R1045" ca="1" si="241">P982/32</f>
        <v>0</v>
      </c>
      <c r="S982" s="18">
        <f t="shared" ca="1" si="239"/>
        <v>0</v>
      </c>
      <c r="T982" s="18">
        <f t="shared" ca="1" si="234"/>
        <v>0</v>
      </c>
      <c r="U982" s="7"/>
    </row>
    <row r="983" spans="2:21" x14ac:dyDescent="0.3">
      <c r="B983" s="68"/>
      <c r="C983" s="68"/>
      <c r="D983" s="7"/>
      <c r="E983" s="68"/>
      <c r="F983" s="16"/>
      <c r="G983" s="16"/>
      <c r="H983" s="16"/>
      <c r="I983" s="16"/>
      <c r="J983" s="16"/>
      <c r="K983" s="16"/>
      <c r="L983" s="17">
        <f t="shared" ca="1" si="237"/>
        <v>0</v>
      </c>
      <c r="M983" s="17">
        <f t="shared" ca="1" si="238"/>
        <v>0</v>
      </c>
      <c r="N983" s="16">
        <f t="shared" ca="1" si="235"/>
        <v>0</v>
      </c>
      <c r="O983" s="17">
        <f t="shared" ca="1" si="233"/>
        <v>0</v>
      </c>
      <c r="P983" s="18">
        <f t="shared" ca="1" si="240"/>
        <v>0</v>
      </c>
      <c r="Q983" s="18">
        <f t="shared" ca="1" si="236"/>
        <v>0</v>
      </c>
      <c r="R983" s="18">
        <f t="shared" ca="1" si="241"/>
        <v>0</v>
      </c>
      <c r="S983" s="18">
        <f t="shared" ca="1" si="239"/>
        <v>0</v>
      </c>
      <c r="T983" s="18">
        <f t="shared" ca="1" si="234"/>
        <v>0</v>
      </c>
      <c r="U983" s="7"/>
    </row>
    <row r="984" spans="2:21" x14ac:dyDescent="0.3">
      <c r="B984" s="68"/>
      <c r="C984" s="68"/>
      <c r="D984" s="7"/>
      <c r="E984" s="68"/>
      <c r="F984" s="16"/>
      <c r="G984" s="16"/>
      <c r="H984" s="16"/>
      <c r="I984" s="16"/>
      <c r="J984" s="16"/>
      <c r="K984" s="16"/>
      <c r="L984" s="17">
        <f t="shared" ca="1" si="237"/>
        <v>0</v>
      </c>
      <c r="M984" s="17">
        <f t="shared" ca="1" si="238"/>
        <v>0</v>
      </c>
      <c r="N984" s="16">
        <f t="shared" ca="1" si="235"/>
        <v>0</v>
      </c>
      <c r="O984" s="17">
        <f t="shared" ca="1" si="233"/>
        <v>0</v>
      </c>
      <c r="P984" s="18">
        <f t="shared" ca="1" si="240"/>
        <v>0</v>
      </c>
      <c r="Q984" s="18">
        <f t="shared" ca="1" si="236"/>
        <v>0</v>
      </c>
      <c r="R984" s="18">
        <f t="shared" ca="1" si="241"/>
        <v>0</v>
      </c>
      <c r="S984" s="18">
        <f t="shared" ca="1" si="239"/>
        <v>0</v>
      </c>
      <c r="T984" s="18">
        <f t="shared" ca="1" si="234"/>
        <v>0</v>
      </c>
      <c r="U984" s="7"/>
    </row>
    <row r="985" spans="2:21" x14ac:dyDescent="0.3">
      <c r="B985" s="68"/>
      <c r="C985" s="68"/>
      <c r="D985" s="7"/>
      <c r="E985" s="68"/>
      <c r="F985" s="16"/>
      <c r="G985" s="16"/>
      <c r="H985" s="16"/>
      <c r="I985" s="16"/>
      <c r="J985" s="16"/>
      <c r="K985" s="16"/>
      <c r="L985" s="17">
        <f t="shared" ca="1" si="237"/>
        <v>0</v>
      </c>
      <c r="M985" s="17">
        <f t="shared" ca="1" si="238"/>
        <v>0</v>
      </c>
      <c r="N985" s="16">
        <f t="shared" ca="1" si="235"/>
        <v>0</v>
      </c>
      <c r="O985" s="17">
        <f t="shared" ca="1" si="233"/>
        <v>0</v>
      </c>
      <c r="P985" s="18">
        <f t="shared" ca="1" si="240"/>
        <v>0</v>
      </c>
      <c r="Q985" s="18">
        <f t="shared" ca="1" si="236"/>
        <v>0</v>
      </c>
      <c r="R985" s="18">
        <f t="shared" ca="1" si="241"/>
        <v>0</v>
      </c>
      <c r="S985" s="18">
        <f t="shared" ca="1" si="239"/>
        <v>0</v>
      </c>
      <c r="T985" s="18">
        <f t="shared" ca="1" si="234"/>
        <v>0</v>
      </c>
      <c r="U985" s="7"/>
    </row>
    <row r="986" spans="2:21" x14ac:dyDescent="0.3">
      <c r="B986" s="68"/>
      <c r="C986" s="68"/>
      <c r="D986" s="7"/>
      <c r="E986" s="68"/>
      <c r="F986" s="16"/>
      <c r="G986" s="16"/>
      <c r="H986" s="16"/>
      <c r="I986" s="16"/>
      <c r="J986" s="16"/>
      <c r="K986" s="16"/>
      <c r="L986" s="17">
        <f t="shared" ca="1" si="237"/>
        <v>0</v>
      </c>
      <c r="M986" s="17">
        <f t="shared" ca="1" si="238"/>
        <v>0</v>
      </c>
      <c r="N986" s="16">
        <f t="shared" ca="1" si="235"/>
        <v>0</v>
      </c>
      <c r="O986" s="17">
        <f t="shared" ca="1" si="233"/>
        <v>0</v>
      </c>
      <c r="P986" s="18">
        <f t="shared" ca="1" si="240"/>
        <v>0</v>
      </c>
      <c r="Q986" s="18">
        <f t="shared" ca="1" si="236"/>
        <v>0</v>
      </c>
      <c r="R986" s="18">
        <f t="shared" ca="1" si="241"/>
        <v>0</v>
      </c>
      <c r="S986" s="18">
        <f t="shared" ca="1" si="239"/>
        <v>0</v>
      </c>
      <c r="T986" s="18">
        <f t="shared" ca="1" si="234"/>
        <v>0</v>
      </c>
      <c r="U986" s="7"/>
    </row>
    <row r="987" spans="2:21" x14ac:dyDescent="0.3">
      <c r="B987" s="68"/>
      <c r="C987" s="68"/>
      <c r="D987" s="7"/>
      <c r="E987" s="68"/>
      <c r="F987" s="16"/>
      <c r="G987" s="16"/>
      <c r="H987" s="16"/>
      <c r="I987" s="16"/>
      <c r="J987" s="16"/>
      <c r="K987" s="16"/>
      <c r="L987" s="17">
        <f t="shared" ca="1" si="237"/>
        <v>0</v>
      </c>
      <c r="M987" s="17">
        <f t="shared" ca="1" si="238"/>
        <v>0</v>
      </c>
      <c r="N987" s="16">
        <f t="shared" ca="1" si="235"/>
        <v>0</v>
      </c>
      <c r="O987" s="17">
        <f t="shared" ca="1" si="233"/>
        <v>0</v>
      </c>
      <c r="P987" s="18">
        <f t="shared" ca="1" si="240"/>
        <v>0</v>
      </c>
      <c r="Q987" s="18">
        <f t="shared" ca="1" si="236"/>
        <v>0</v>
      </c>
      <c r="R987" s="18">
        <f t="shared" ca="1" si="241"/>
        <v>0</v>
      </c>
      <c r="S987" s="18">
        <f t="shared" ca="1" si="239"/>
        <v>0</v>
      </c>
      <c r="T987" s="18">
        <f t="shared" ca="1" si="234"/>
        <v>0</v>
      </c>
      <c r="U987" s="7"/>
    </row>
    <row r="988" spans="2:21" x14ac:dyDescent="0.3">
      <c r="B988" s="68"/>
      <c r="C988" s="68"/>
      <c r="D988" s="7"/>
      <c r="E988" s="68"/>
      <c r="F988" s="16"/>
      <c r="G988" s="16"/>
      <c r="H988" s="16"/>
      <c r="I988" s="16"/>
      <c r="J988" s="16"/>
      <c r="K988" s="16"/>
      <c r="L988" s="17">
        <f t="shared" ca="1" si="237"/>
        <v>0</v>
      </c>
      <c r="M988" s="17">
        <f t="shared" ca="1" si="238"/>
        <v>0</v>
      </c>
      <c r="N988" s="16">
        <f t="shared" ca="1" si="235"/>
        <v>0</v>
      </c>
      <c r="O988" s="17">
        <f t="shared" ref="O988:O1051" ca="1" si="242">R988*128</f>
        <v>0</v>
      </c>
      <c r="P988" s="18">
        <f t="shared" ca="1" si="240"/>
        <v>0</v>
      </c>
      <c r="Q988" s="18">
        <f t="shared" ca="1" si="236"/>
        <v>0</v>
      </c>
      <c r="R988" s="18">
        <f t="shared" ca="1" si="241"/>
        <v>0</v>
      </c>
      <c r="S988" s="18">
        <f t="shared" ca="1" si="239"/>
        <v>0</v>
      </c>
      <c r="T988" s="18">
        <f t="shared" ca="1" si="234"/>
        <v>0</v>
      </c>
      <c r="U988" s="7"/>
    </row>
    <row r="989" spans="2:21" x14ac:dyDescent="0.3">
      <c r="B989" s="68"/>
      <c r="C989" s="68"/>
      <c r="D989" s="7"/>
      <c r="E989" s="68"/>
      <c r="F989" s="16"/>
      <c r="G989" s="16"/>
      <c r="H989" s="16"/>
      <c r="I989" s="16"/>
      <c r="J989" s="16"/>
      <c r="K989" s="16"/>
      <c r="L989" s="17">
        <f t="shared" ca="1" si="237"/>
        <v>0</v>
      </c>
      <c r="M989" s="17">
        <f t="shared" ca="1" si="238"/>
        <v>0</v>
      </c>
      <c r="N989" s="16">
        <f t="shared" ca="1" si="235"/>
        <v>0</v>
      </c>
      <c r="O989" s="17">
        <f t="shared" ca="1" si="242"/>
        <v>0</v>
      </c>
      <c r="P989" s="18">
        <f t="shared" ca="1" si="240"/>
        <v>0</v>
      </c>
      <c r="Q989" s="18">
        <f t="shared" ca="1" si="236"/>
        <v>0</v>
      </c>
      <c r="R989" s="18">
        <f t="shared" ca="1" si="241"/>
        <v>0</v>
      </c>
      <c r="S989" s="18">
        <f t="shared" ca="1" si="239"/>
        <v>0</v>
      </c>
      <c r="T989" s="18">
        <f t="shared" ca="1" si="234"/>
        <v>0</v>
      </c>
      <c r="U989" s="7"/>
    </row>
    <row r="990" spans="2:21" x14ac:dyDescent="0.3">
      <c r="B990" s="68"/>
      <c r="C990" s="68"/>
      <c r="D990" s="7"/>
      <c r="E990" s="68"/>
      <c r="F990" s="16"/>
      <c r="G990" s="16"/>
      <c r="H990" s="16"/>
      <c r="I990" s="16"/>
      <c r="J990" s="16"/>
      <c r="K990" s="16"/>
      <c r="L990" s="17">
        <f t="shared" ca="1" si="237"/>
        <v>0</v>
      </c>
      <c r="M990" s="17">
        <f t="shared" ca="1" si="238"/>
        <v>0</v>
      </c>
      <c r="N990" s="16">
        <f t="shared" ca="1" si="235"/>
        <v>0</v>
      </c>
      <c r="O990" s="17">
        <f t="shared" ca="1" si="242"/>
        <v>0</v>
      </c>
      <c r="P990" s="18">
        <f t="shared" ca="1" si="240"/>
        <v>0</v>
      </c>
      <c r="Q990" s="18">
        <f t="shared" ca="1" si="236"/>
        <v>0</v>
      </c>
      <c r="R990" s="18">
        <f t="shared" ca="1" si="241"/>
        <v>0</v>
      </c>
      <c r="S990" s="18">
        <f t="shared" ca="1" si="239"/>
        <v>0</v>
      </c>
      <c r="T990" s="18">
        <f t="shared" ca="1" si="234"/>
        <v>0</v>
      </c>
      <c r="U990" s="7"/>
    </row>
    <row r="991" spans="2:21" x14ac:dyDescent="0.3">
      <c r="B991" s="68"/>
      <c r="C991" s="68"/>
      <c r="D991" s="7"/>
      <c r="E991" s="68"/>
      <c r="F991" s="16"/>
      <c r="G991" s="16"/>
      <c r="H991" s="16"/>
      <c r="I991" s="16"/>
      <c r="J991" s="16"/>
      <c r="K991" s="16"/>
      <c r="L991" s="17">
        <f t="shared" ca="1" si="237"/>
        <v>0</v>
      </c>
      <c r="M991" s="17">
        <f t="shared" ca="1" si="238"/>
        <v>0</v>
      </c>
      <c r="N991" s="16">
        <f t="shared" ca="1" si="235"/>
        <v>0</v>
      </c>
      <c r="O991" s="17">
        <f t="shared" ca="1" si="242"/>
        <v>0</v>
      </c>
      <c r="P991" s="18">
        <f t="shared" ca="1" si="240"/>
        <v>0</v>
      </c>
      <c r="Q991" s="18">
        <f t="shared" ca="1" si="236"/>
        <v>0</v>
      </c>
      <c r="R991" s="18">
        <f t="shared" ca="1" si="241"/>
        <v>0</v>
      </c>
      <c r="S991" s="18">
        <f t="shared" ca="1" si="239"/>
        <v>0</v>
      </c>
      <c r="T991" s="18">
        <f t="shared" ca="1" si="234"/>
        <v>0</v>
      </c>
      <c r="U991" s="7"/>
    </row>
    <row r="992" spans="2:21" x14ac:dyDescent="0.3">
      <c r="B992" s="68"/>
      <c r="C992" s="68"/>
      <c r="D992" s="7"/>
      <c r="E992" s="68"/>
      <c r="F992" s="16"/>
      <c r="G992" s="16"/>
      <c r="H992" s="16"/>
      <c r="I992" s="16"/>
      <c r="J992" s="16"/>
      <c r="K992" s="16"/>
      <c r="L992" s="17">
        <f t="shared" ca="1" si="237"/>
        <v>0</v>
      </c>
      <c r="M992" s="17">
        <f t="shared" ca="1" si="238"/>
        <v>0</v>
      </c>
      <c r="N992" s="16">
        <f t="shared" ca="1" si="235"/>
        <v>0</v>
      </c>
      <c r="O992" s="17">
        <f t="shared" ca="1" si="242"/>
        <v>0</v>
      </c>
      <c r="P992" s="18">
        <f t="shared" ca="1" si="240"/>
        <v>0</v>
      </c>
      <c r="Q992" s="18">
        <f t="shared" ca="1" si="236"/>
        <v>0</v>
      </c>
      <c r="R992" s="18">
        <f t="shared" ca="1" si="241"/>
        <v>0</v>
      </c>
      <c r="S992" s="18">
        <f t="shared" ca="1" si="239"/>
        <v>0</v>
      </c>
      <c r="T992" s="18">
        <f t="shared" ca="1" si="234"/>
        <v>0</v>
      </c>
      <c r="U992" s="7"/>
    </row>
    <row r="993" spans="2:21" x14ac:dyDescent="0.3">
      <c r="B993" s="68"/>
      <c r="C993" s="68"/>
      <c r="D993" s="7"/>
      <c r="E993" s="68"/>
      <c r="F993" s="16"/>
      <c r="G993" s="16"/>
      <c r="H993" s="16"/>
      <c r="I993" s="16"/>
      <c r="J993" s="16"/>
      <c r="K993" s="16"/>
      <c r="L993" s="17">
        <f t="shared" ca="1" si="237"/>
        <v>0</v>
      </c>
      <c r="M993" s="17">
        <f t="shared" ca="1" si="238"/>
        <v>0</v>
      </c>
      <c r="N993" s="16">
        <f t="shared" ca="1" si="235"/>
        <v>0</v>
      </c>
      <c r="O993" s="17">
        <f t="shared" ca="1" si="242"/>
        <v>0</v>
      </c>
      <c r="P993" s="18">
        <f t="shared" ca="1" si="240"/>
        <v>0</v>
      </c>
      <c r="Q993" s="18">
        <f t="shared" ca="1" si="236"/>
        <v>0</v>
      </c>
      <c r="R993" s="18">
        <f t="shared" ca="1" si="241"/>
        <v>0</v>
      </c>
      <c r="S993" s="18">
        <f t="shared" ca="1" si="239"/>
        <v>0</v>
      </c>
      <c r="T993" s="18">
        <f t="shared" ca="1" si="234"/>
        <v>0</v>
      </c>
      <c r="U993" s="7"/>
    </row>
    <row r="994" spans="2:21" x14ac:dyDescent="0.3">
      <c r="B994" s="68"/>
      <c r="C994" s="68"/>
      <c r="D994" s="7"/>
      <c r="E994" s="68"/>
      <c r="F994" s="16"/>
      <c r="G994" s="16"/>
      <c r="H994" s="16"/>
      <c r="I994" s="16"/>
      <c r="J994" s="16"/>
      <c r="K994" s="16"/>
      <c r="L994" s="17">
        <f t="shared" ca="1" si="237"/>
        <v>0</v>
      </c>
      <c r="M994" s="17">
        <f t="shared" ca="1" si="238"/>
        <v>0</v>
      </c>
      <c r="N994" s="16">
        <f t="shared" ca="1" si="235"/>
        <v>0</v>
      </c>
      <c r="O994" s="17">
        <f t="shared" ca="1" si="242"/>
        <v>0</v>
      </c>
      <c r="P994" s="18">
        <f t="shared" ca="1" si="240"/>
        <v>0</v>
      </c>
      <c r="Q994" s="18">
        <f t="shared" ca="1" si="236"/>
        <v>0</v>
      </c>
      <c r="R994" s="18">
        <f t="shared" ca="1" si="241"/>
        <v>0</v>
      </c>
      <c r="S994" s="18">
        <f t="shared" ca="1" si="239"/>
        <v>0</v>
      </c>
      <c r="T994" s="18">
        <f t="shared" ca="1" si="234"/>
        <v>0</v>
      </c>
      <c r="U994" s="7"/>
    </row>
    <row r="995" spans="2:21" x14ac:dyDescent="0.3">
      <c r="B995" s="68"/>
      <c r="C995" s="68"/>
      <c r="D995" s="7"/>
      <c r="E995" s="68"/>
      <c r="F995" s="16"/>
      <c r="G995" s="16"/>
      <c r="H995" s="16"/>
      <c r="I995" s="16"/>
      <c r="J995" s="16"/>
      <c r="K995" s="16"/>
      <c r="L995" s="17">
        <f t="shared" ca="1" si="237"/>
        <v>0</v>
      </c>
      <c r="M995" s="17">
        <f t="shared" ca="1" si="238"/>
        <v>0</v>
      </c>
      <c r="N995" s="16">
        <f t="shared" ca="1" si="235"/>
        <v>0</v>
      </c>
      <c r="O995" s="17">
        <f t="shared" ca="1" si="242"/>
        <v>0</v>
      </c>
      <c r="P995" s="18">
        <f t="shared" ca="1" si="240"/>
        <v>0</v>
      </c>
      <c r="Q995" s="18">
        <f t="shared" ca="1" si="236"/>
        <v>0</v>
      </c>
      <c r="R995" s="18">
        <f t="shared" ca="1" si="241"/>
        <v>0</v>
      </c>
      <c r="S995" s="18">
        <f t="shared" ca="1" si="239"/>
        <v>0</v>
      </c>
      <c r="T995" s="18">
        <f t="shared" ca="1" si="234"/>
        <v>0</v>
      </c>
      <c r="U995" s="7"/>
    </row>
    <row r="996" spans="2:21" x14ac:dyDescent="0.3">
      <c r="B996" s="68"/>
      <c r="C996" s="68"/>
      <c r="D996" s="7"/>
      <c r="E996" s="68"/>
      <c r="F996" s="16"/>
      <c r="G996" s="16"/>
      <c r="H996" s="16"/>
      <c r="I996" s="16"/>
      <c r="J996" s="16"/>
      <c r="K996" s="16"/>
      <c r="L996" s="17">
        <f t="shared" ca="1" si="237"/>
        <v>0</v>
      </c>
      <c r="M996" s="17">
        <f t="shared" ca="1" si="238"/>
        <v>0</v>
      </c>
      <c r="N996" s="16">
        <f t="shared" ca="1" si="235"/>
        <v>0</v>
      </c>
      <c r="O996" s="17">
        <f t="shared" ca="1" si="242"/>
        <v>0</v>
      </c>
      <c r="P996" s="18">
        <f t="shared" ca="1" si="240"/>
        <v>0</v>
      </c>
      <c r="Q996" s="18">
        <f t="shared" ca="1" si="236"/>
        <v>0</v>
      </c>
      <c r="R996" s="18">
        <f t="shared" ca="1" si="241"/>
        <v>0</v>
      </c>
      <c r="S996" s="18">
        <f t="shared" ca="1" si="239"/>
        <v>0</v>
      </c>
      <c r="T996" s="18">
        <f t="shared" ca="1" si="234"/>
        <v>0</v>
      </c>
      <c r="U996" s="7"/>
    </row>
    <row r="997" spans="2:21" x14ac:dyDescent="0.3">
      <c r="B997" s="68"/>
      <c r="C997" s="68"/>
      <c r="D997" s="7"/>
      <c r="E997" s="68"/>
      <c r="F997" s="16"/>
      <c r="G997" s="16"/>
      <c r="H997" s="16"/>
      <c r="I997" s="16"/>
      <c r="J997" s="16"/>
      <c r="K997" s="16"/>
      <c r="L997" s="17">
        <f t="shared" ca="1" si="237"/>
        <v>0</v>
      </c>
      <c r="M997" s="17">
        <f t="shared" ca="1" si="238"/>
        <v>0</v>
      </c>
      <c r="N997" s="16">
        <f t="shared" ca="1" si="235"/>
        <v>0</v>
      </c>
      <c r="O997" s="17">
        <f t="shared" ca="1" si="242"/>
        <v>0</v>
      </c>
      <c r="P997" s="18">
        <f t="shared" ca="1" si="240"/>
        <v>0</v>
      </c>
      <c r="Q997" s="18">
        <f t="shared" ca="1" si="236"/>
        <v>0</v>
      </c>
      <c r="R997" s="18">
        <f t="shared" ca="1" si="241"/>
        <v>0</v>
      </c>
      <c r="S997" s="18">
        <f t="shared" ca="1" si="239"/>
        <v>0</v>
      </c>
      <c r="T997" s="18">
        <f t="shared" ca="1" si="234"/>
        <v>0</v>
      </c>
      <c r="U997" s="7"/>
    </row>
    <row r="998" spans="2:21" x14ac:dyDescent="0.3">
      <c r="B998" s="68"/>
      <c r="C998" s="68"/>
      <c r="D998" s="7"/>
      <c r="E998" s="68"/>
      <c r="F998" s="16"/>
      <c r="G998" s="16"/>
      <c r="H998" s="16"/>
      <c r="I998" s="16"/>
      <c r="J998" s="16"/>
      <c r="K998" s="16"/>
      <c r="L998" s="17">
        <f t="shared" ca="1" si="237"/>
        <v>0</v>
      </c>
      <c r="M998" s="17">
        <f t="shared" ca="1" si="238"/>
        <v>0</v>
      </c>
      <c r="N998" s="16">
        <f t="shared" ca="1" si="235"/>
        <v>0</v>
      </c>
      <c r="O998" s="17">
        <f t="shared" ca="1" si="242"/>
        <v>0</v>
      </c>
      <c r="P998" s="18">
        <f t="shared" ca="1" si="240"/>
        <v>0</v>
      </c>
      <c r="Q998" s="18">
        <f t="shared" ca="1" si="236"/>
        <v>0</v>
      </c>
      <c r="R998" s="18">
        <f t="shared" ca="1" si="241"/>
        <v>0</v>
      </c>
      <c r="S998" s="18">
        <f t="shared" ca="1" si="239"/>
        <v>0</v>
      </c>
      <c r="T998" s="18">
        <f t="shared" ca="1" si="234"/>
        <v>0</v>
      </c>
      <c r="U998" s="7"/>
    </row>
    <row r="999" spans="2:21" x14ac:dyDescent="0.3">
      <c r="B999" s="68"/>
      <c r="C999" s="68"/>
      <c r="D999" s="7"/>
      <c r="E999" s="68"/>
      <c r="F999" s="16"/>
      <c r="G999" s="16"/>
      <c r="H999" s="16"/>
      <c r="I999" s="16"/>
      <c r="J999" s="16"/>
      <c r="K999" s="16"/>
      <c r="L999" s="17">
        <f t="shared" ca="1" si="237"/>
        <v>0</v>
      </c>
      <c r="M999" s="17">
        <f t="shared" ca="1" si="238"/>
        <v>0</v>
      </c>
      <c r="N999" s="16">
        <f t="shared" ca="1" si="235"/>
        <v>0</v>
      </c>
      <c r="O999" s="17">
        <f t="shared" ca="1" si="242"/>
        <v>0</v>
      </c>
      <c r="P999" s="18">
        <f t="shared" ca="1" si="240"/>
        <v>0</v>
      </c>
      <c r="Q999" s="18">
        <f t="shared" ca="1" si="236"/>
        <v>0</v>
      </c>
      <c r="R999" s="18">
        <f t="shared" ca="1" si="241"/>
        <v>0</v>
      </c>
      <c r="S999" s="18">
        <f t="shared" ca="1" si="239"/>
        <v>0</v>
      </c>
      <c r="T999" s="18">
        <f t="shared" ca="1" si="234"/>
        <v>0</v>
      </c>
      <c r="U999" s="7"/>
    </row>
    <row r="1000" spans="2:21" x14ac:dyDescent="0.3">
      <c r="B1000" s="68"/>
      <c r="C1000" s="68"/>
      <c r="D1000" s="7"/>
      <c r="E1000" s="68"/>
      <c r="F1000" s="16"/>
      <c r="G1000" s="16"/>
      <c r="H1000" s="16"/>
      <c r="I1000" s="16"/>
      <c r="J1000" s="16"/>
      <c r="K1000" s="16"/>
      <c r="L1000" s="17">
        <f t="shared" ca="1" si="237"/>
        <v>0</v>
      </c>
      <c r="M1000" s="17">
        <f t="shared" ca="1" si="238"/>
        <v>0</v>
      </c>
      <c r="N1000" s="16">
        <f t="shared" ca="1" si="235"/>
        <v>0</v>
      </c>
      <c r="O1000" s="17">
        <f t="shared" ca="1" si="242"/>
        <v>0</v>
      </c>
      <c r="P1000" s="18">
        <f t="shared" ca="1" si="240"/>
        <v>0</v>
      </c>
      <c r="Q1000" s="18">
        <f t="shared" ca="1" si="236"/>
        <v>0</v>
      </c>
      <c r="R1000" s="18">
        <f t="shared" ca="1" si="241"/>
        <v>0</v>
      </c>
      <c r="S1000" s="18">
        <f t="shared" ca="1" si="239"/>
        <v>0</v>
      </c>
      <c r="T1000" s="18">
        <f t="shared" ca="1" si="234"/>
        <v>0</v>
      </c>
      <c r="U1000" s="7"/>
    </row>
    <row r="1001" spans="2:21" x14ac:dyDescent="0.3">
      <c r="B1001" s="68"/>
      <c r="C1001" s="68"/>
      <c r="D1001" s="7"/>
      <c r="E1001" s="68"/>
      <c r="F1001" s="16"/>
      <c r="G1001" s="16"/>
      <c r="H1001" s="16"/>
      <c r="I1001" s="16"/>
      <c r="J1001" s="16"/>
      <c r="K1001" s="16"/>
      <c r="L1001" s="17">
        <f t="shared" ca="1" si="237"/>
        <v>0</v>
      </c>
      <c r="M1001" s="17">
        <f t="shared" ca="1" si="238"/>
        <v>0</v>
      </c>
      <c r="N1001" s="16">
        <f t="shared" ca="1" si="235"/>
        <v>0</v>
      </c>
      <c r="O1001" s="17">
        <f t="shared" ca="1" si="242"/>
        <v>0</v>
      </c>
      <c r="P1001" s="18">
        <f t="shared" ca="1" si="240"/>
        <v>0</v>
      </c>
      <c r="Q1001" s="18">
        <f t="shared" ca="1" si="236"/>
        <v>0</v>
      </c>
      <c r="R1001" s="18">
        <f t="shared" ca="1" si="241"/>
        <v>0</v>
      </c>
      <c r="S1001" s="18">
        <f t="shared" ca="1" si="239"/>
        <v>0</v>
      </c>
      <c r="T1001" s="18">
        <f t="shared" ca="1" si="234"/>
        <v>0</v>
      </c>
      <c r="U1001" s="7"/>
    </row>
    <row r="1002" spans="2:21" x14ac:dyDescent="0.3">
      <c r="B1002" s="68"/>
      <c r="C1002" s="68"/>
      <c r="D1002" s="7"/>
      <c r="E1002" s="68"/>
      <c r="F1002" s="16"/>
      <c r="G1002" s="16"/>
      <c r="H1002" s="16"/>
      <c r="I1002" s="16"/>
      <c r="J1002" s="16"/>
      <c r="K1002" s="16"/>
      <c r="L1002" s="17">
        <f t="shared" ca="1" si="237"/>
        <v>0</v>
      </c>
      <c r="M1002" s="17">
        <f t="shared" ca="1" si="238"/>
        <v>0</v>
      </c>
      <c r="N1002" s="16">
        <f t="shared" ca="1" si="235"/>
        <v>0</v>
      </c>
      <c r="O1002" s="17">
        <f t="shared" ca="1" si="242"/>
        <v>0</v>
      </c>
      <c r="P1002" s="18">
        <f t="shared" ca="1" si="240"/>
        <v>0</v>
      </c>
      <c r="Q1002" s="18">
        <f t="shared" ca="1" si="236"/>
        <v>0</v>
      </c>
      <c r="R1002" s="18">
        <f t="shared" ca="1" si="241"/>
        <v>0</v>
      </c>
      <c r="S1002" s="18">
        <f t="shared" ca="1" si="239"/>
        <v>0</v>
      </c>
      <c r="T1002" s="18">
        <f t="shared" ca="1" si="234"/>
        <v>0</v>
      </c>
      <c r="U1002" s="7"/>
    </row>
    <row r="1003" spans="2:21" x14ac:dyDescent="0.3">
      <c r="B1003" s="68"/>
      <c r="C1003" s="68"/>
      <c r="D1003" s="7"/>
      <c r="E1003" s="68"/>
      <c r="F1003" s="16"/>
      <c r="G1003" s="16"/>
      <c r="H1003" s="16"/>
      <c r="I1003" s="16"/>
      <c r="J1003" s="16"/>
      <c r="K1003" s="16"/>
      <c r="L1003" s="17">
        <f t="shared" ca="1" si="237"/>
        <v>0</v>
      </c>
      <c r="M1003" s="17">
        <f t="shared" ca="1" si="238"/>
        <v>0</v>
      </c>
      <c r="N1003" s="16">
        <f t="shared" ca="1" si="235"/>
        <v>0</v>
      </c>
      <c r="O1003" s="17">
        <f t="shared" ca="1" si="242"/>
        <v>0</v>
      </c>
      <c r="P1003" s="18">
        <f t="shared" ca="1" si="240"/>
        <v>0</v>
      </c>
      <c r="Q1003" s="18">
        <f t="shared" ca="1" si="236"/>
        <v>0</v>
      </c>
      <c r="R1003" s="18">
        <f t="shared" ca="1" si="241"/>
        <v>0</v>
      </c>
      <c r="S1003" s="18">
        <f t="shared" ca="1" si="239"/>
        <v>0</v>
      </c>
      <c r="T1003" s="18">
        <f t="shared" ca="1" si="234"/>
        <v>0</v>
      </c>
      <c r="U1003" s="7"/>
    </row>
    <row r="1004" spans="2:21" x14ac:dyDescent="0.3">
      <c r="B1004" s="68"/>
      <c r="C1004" s="68"/>
      <c r="D1004" s="7"/>
      <c r="E1004" s="68"/>
      <c r="F1004" s="16"/>
      <c r="G1004" s="16"/>
      <c r="H1004" s="16"/>
      <c r="I1004" s="16"/>
      <c r="J1004" s="16"/>
      <c r="K1004" s="16"/>
      <c r="L1004" s="17">
        <f t="shared" ca="1" si="237"/>
        <v>0</v>
      </c>
      <c r="M1004" s="17">
        <f t="shared" ca="1" si="238"/>
        <v>0</v>
      </c>
      <c r="N1004" s="16">
        <f t="shared" ca="1" si="235"/>
        <v>0</v>
      </c>
      <c r="O1004" s="17">
        <f t="shared" ca="1" si="242"/>
        <v>0</v>
      </c>
      <c r="P1004" s="18">
        <f t="shared" ca="1" si="240"/>
        <v>0</v>
      </c>
      <c r="Q1004" s="18">
        <f t="shared" ca="1" si="236"/>
        <v>0</v>
      </c>
      <c r="R1004" s="18">
        <f t="shared" ca="1" si="241"/>
        <v>0</v>
      </c>
      <c r="S1004" s="18">
        <f t="shared" ca="1" si="239"/>
        <v>0</v>
      </c>
      <c r="T1004" s="18">
        <f t="shared" ref="T1004:T1067" ca="1" si="243">S1004/3</f>
        <v>0</v>
      </c>
      <c r="U1004" s="7"/>
    </row>
    <row r="1005" spans="2:21" x14ac:dyDescent="0.3">
      <c r="B1005" s="68"/>
      <c r="C1005" s="68"/>
      <c r="D1005" s="7"/>
      <c r="E1005" s="68"/>
      <c r="F1005" s="16"/>
      <c r="G1005" s="16"/>
      <c r="H1005" s="16"/>
      <c r="I1005" s="16"/>
      <c r="J1005" s="16"/>
      <c r="K1005" s="16"/>
      <c r="L1005" s="17">
        <f t="shared" ca="1" si="237"/>
        <v>0</v>
      </c>
      <c r="M1005" s="17">
        <f t="shared" ca="1" si="238"/>
        <v>0</v>
      </c>
      <c r="N1005" s="16">
        <f t="shared" ca="1" si="235"/>
        <v>0</v>
      </c>
      <c r="O1005" s="17">
        <f t="shared" ca="1" si="242"/>
        <v>0</v>
      </c>
      <c r="P1005" s="18">
        <f t="shared" ca="1" si="240"/>
        <v>0</v>
      </c>
      <c r="Q1005" s="18">
        <f t="shared" ca="1" si="236"/>
        <v>0</v>
      </c>
      <c r="R1005" s="18">
        <f t="shared" ca="1" si="241"/>
        <v>0</v>
      </c>
      <c r="S1005" s="18">
        <f t="shared" ca="1" si="239"/>
        <v>0</v>
      </c>
      <c r="T1005" s="18">
        <f t="shared" ca="1" si="243"/>
        <v>0</v>
      </c>
      <c r="U1005" s="7"/>
    </row>
    <row r="1006" spans="2:21" x14ac:dyDescent="0.3">
      <c r="B1006" s="68"/>
      <c r="C1006" s="68"/>
      <c r="D1006" s="7"/>
      <c r="E1006" s="68"/>
      <c r="F1006" s="16"/>
      <c r="G1006" s="16"/>
      <c r="H1006" s="16"/>
      <c r="I1006" s="16"/>
      <c r="J1006" s="16"/>
      <c r="K1006" s="16"/>
      <c r="L1006" s="17">
        <f t="shared" ca="1" si="237"/>
        <v>0</v>
      </c>
      <c r="M1006" s="17">
        <f t="shared" ca="1" si="238"/>
        <v>0</v>
      </c>
      <c r="N1006" s="16">
        <f t="shared" ca="1" si="235"/>
        <v>0</v>
      </c>
      <c r="O1006" s="17">
        <f t="shared" ca="1" si="242"/>
        <v>0</v>
      </c>
      <c r="P1006" s="18">
        <f t="shared" ca="1" si="240"/>
        <v>0</v>
      </c>
      <c r="Q1006" s="18">
        <f t="shared" ca="1" si="236"/>
        <v>0</v>
      </c>
      <c r="R1006" s="18">
        <f t="shared" ca="1" si="241"/>
        <v>0</v>
      </c>
      <c r="S1006" s="18">
        <f t="shared" ca="1" si="239"/>
        <v>0</v>
      </c>
      <c r="T1006" s="18">
        <f t="shared" ca="1" si="243"/>
        <v>0</v>
      </c>
      <c r="U1006" s="7"/>
    </row>
    <row r="1007" spans="2:21" x14ac:dyDescent="0.3">
      <c r="B1007" s="68"/>
      <c r="C1007" s="68"/>
      <c r="D1007" s="7"/>
      <c r="E1007" s="68"/>
      <c r="F1007" s="16"/>
      <c r="G1007" s="16"/>
      <c r="H1007" s="16"/>
      <c r="I1007" s="16"/>
      <c r="J1007" s="16"/>
      <c r="K1007" s="16"/>
      <c r="L1007" s="17">
        <f t="shared" ca="1" si="237"/>
        <v>0</v>
      </c>
      <c r="M1007" s="17">
        <f t="shared" ca="1" si="238"/>
        <v>0</v>
      </c>
      <c r="N1007" s="16">
        <f t="shared" ca="1" si="235"/>
        <v>0</v>
      </c>
      <c r="O1007" s="17">
        <f t="shared" ca="1" si="242"/>
        <v>0</v>
      </c>
      <c r="P1007" s="18">
        <f t="shared" ca="1" si="240"/>
        <v>0</v>
      </c>
      <c r="Q1007" s="18">
        <f t="shared" ca="1" si="236"/>
        <v>0</v>
      </c>
      <c r="R1007" s="18">
        <f t="shared" ca="1" si="241"/>
        <v>0</v>
      </c>
      <c r="S1007" s="18">
        <f t="shared" ca="1" si="239"/>
        <v>0</v>
      </c>
      <c r="T1007" s="18">
        <f t="shared" ca="1" si="243"/>
        <v>0</v>
      </c>
      <c r="U1007" s="7"/>
    </row>
    <row r="1008" spans="2:21" x14ac:dyDescent="0.3">
      <c r="B1008" s="68"/>
      <c r="C1008" s="68"/>
      <c r="D1008" s="7"/>
      <c r="E1008" s="68"/>
      <c r="F1008" s="16"/>
      <c r="G1008" s="16"/>
      <c r="H1008" s="16"/>
      <c r="I1008" s="16"/>
      <c r="J1008" s="16"/>
      <c r="K1008" s="16"/>
      <c r="L1008" s="17">
        <f t="shared" ca="1" si="237"/>
        <v>0</v>
      </c>
      <c r="M1008" s="17">
        <f t="shared" ca="1" si="238"/>
        <v>0</v>
      </c>
      <c r="N1008" s="16">
        <f t="shared" ca="1" si="235"/>
        <v>0</v>
      </c>
      <c r="O1008" s="17">
        <f t="shared" ca="1" si="242"/>
        <v>0</v>
      </c>
      <c r="P1008" s="18">
        <f t="shared" ca="1" si="240"/>
        <v>0</v>
      </c>
      <c r="Q1008" s="18">
        <f t="shared" ca="1" si="236"/>
        <v>0</v>
      </c>
      <c r="R1008" s="18">
        <f t="shared" ca="1" si="241"/>
        <v>0</v>
      </c>
      <c r="S1008" s="18">
        <f t="shared" ca="1" si="239"/>
        <v>0</v>
      </c>
      <c r="T1008" s="18">
        <f t="shared" ca="1" si="243"/>
        <v>0</v>
      </c>
      <c r="U1008" s="7"/>
    </row>
    <row r="1009" spans="2:21" x14ac:dyDescent="0.3">
      <c r="B1009" s="68"/>
      <c r="C1009" s="68"/>
      <c r="D1009" s="7"/>
      <c r="E1009" s="68"/>
      <c r="F1009" s="16"/>
      <c r="G1009" s="16"/>
      <c r="H1009" s="16"/>
      <c r="I1009" s="16"/>
      <c r="J1009" s="16"/>
      <c r="K1009" s="16"/>
      <c r="L1009" s="17">
        <f t="shared" ca="1" si="237"/>
        <v>0</v>
      </c>
      <c r="M1009" s="17">
        <f t="shared" ca="1" si="238"/>
        <v>0</v>
      </c>
      <c r="N1009" s="16">
        <f t="shared" ca="1" si="235"/>
        <v>0</v>
      </c>
      <c r="O1009" s="17">
        <f t="shared" ca="1" si="242"/>
        <v>0</v>
      </c>
      <c r="P1009" s="18">
        <f t="shared" ca="1" si="240"/>
        <v>0</v>
      </c>
      <c r="Q1009" s="18">
        <f t="shared" ca="1" si="236"/>
        <v>0</v>
      </c>
      <c r="R1009" s="18">
        <f t="shared" ca="1" si="241"/>
        <v>0</v>
      </c>
      <c r="S1009" s="18">
        <f t="shared" ca="1" si="239"/>
        <v>0</v>
      </c>
      <c r="T1009" s="18">
        <f t="shared" ca="1" si="243"/>
        <v>0</v>
      </c>
      <c r="U1009" s="7"/>
    </row>
    <row r="1010" spans="2:21" x14ac:dyDescent="0.3">
      <c r="B1010" s="68"/>
      <c r="C1010" s="68"/>
      <c r="D1010" s="7"/>
      <c r="E1010" s="68"/>
      <c r="F1010" s="16"/>
      <c r="G1010" s="16"/>
      <c r="H1010" s="16"/>
      <c r="I1010" s="16"/>
      <c r="J1010" s="16"/>
      <c r="K1010" s="16"/>
      <c r="L1010" s="17">
        <f t="shared" ca="1" si="237"/>
        <v>0</v>
      </c>
      <c r="M1010" s="17">
        <f t="shared" ca="1" si="238"/>
        <v>0</v>
      </c>
      <c r="N1010" s="16">
        <f t="shared" ca="1" si="235"/>
        <v>0</v>
      </c>
      <c r="O1010" s="17">
        <f t="shared" ca="1" si="242"/>
        <v>0</v>
      </c>
      <c r="P1010" s="18">
        <f t="shared" ca="1" si="240"/>
        <v>0</v>
      </c>
      <c r="Q1010" s="18">
        <f t="shared" ca="1" si="236"/>
        <v>0</v>
      </c>
      <c r="R1010" s="18">
        <f t="shared" ca="1" si="241"/>
        <v>0</v>
      </c>
      <c r="S1010" s="18">
        <f t="shared" ca="1" si="239"/>
        <v>0</v>
      </c>
      <c r="T1010" s="18">
        <f t="shared" ca="1" si="243"/>
        <v>0</v>
      </c>
      <c r="U1010" s="7"/>
    </row>
    <row r="1011" spans="2:21" x14ac:dyDescent="0.3">
      <c r="B1011" s="68"/>
      <c r="C1011" s="68"/>
      <c r="D1011" s="7"/>
      <c r="E1011" s="68"/>
      <c r="F1011" s="16"/>
      <c r="G1011" s="16"/>
      <c r="H1011" s="16"/>
      <c r="I1011" s="16"/>
      <c r="J1011" s="16"/>
      <c r="K1011" s="16"/>
      <c r="L1011" s="17">
        <f t="shared" ca="1" si="237"/>
        <v>0</v>
      </c>
      <c r="M1011" s="17">
        <f t="shared" ca="1" si="238"/>
        <v>0</v>
      </c>
      <c r="N1011" s="16">
        <f t="shared" ca="1" si="235"/>
        <v>0</v>
      </c>
      <c r="O1011" s="17">
        <f t="shared" ca="1" si="242"/>
        <v>0</v>
      </c>
      <c r="P1011" s="18">
        <f t="shared" ca="1" si="240"/>
        <v>0</v>
      </c>
      <c r="Q1011" s="18">
        <f t="shared" ca="1" si="236"/>
        <v>0</v>
      </c>
      <c r="R1011" s="18">
        <f t="shared" ca="1" si="241"/>
        <v>0</v>
      </c>
      <c r="S1011" s="18">
        <f t="shared" ca="1" si="239"/>
        <v>0</v>
      </c>
      <c r="T1011" s="18">
        <f t="shared" ca="1" si="243"/>
        <v>0</v>
      </c>
      <c r="U1011" s="7"/>
    </row>
    <row r="1012" spans="2:21" x14ac:dyDescent="0.3">
      <c r="B1012" s="68"/>
      <c r="C1012" s="68"/>
      <c r="D1012" s="7"/>
      <c r="E1012" s="68"/>
      <c r="F1012" s="16"/>
      <c r="G1012" s="16"/>
      <c r="H1012" s="16"/>
      <c r="I1012" s="16"/>
      <c r="J1012" s="16"/>
      <c r="K1012" s="16"/>
      <c r="L1012" s="17">
        <f t="shared" ca="1" si="237"/>
        <v>0</v>
      </c>
      <c r="M1012" s="17">
        <f t="shared" ca="1" si="238"/>
        <v>0</v>
      </c>
      <c r="N1012" s="16">
        <f t="shared" ca="1" si="235"/>
        <v>0</v>
      </c>
      <c r="O1012" s="17">
        <f t="shared" ca="1" si="242"/>
        <v>0</v>
      </c>
      <c r="P1012" s="18">
        <f t="shared" ca="1" si="240"/>
        <v>0</v>
      </c>
      <c r="Q1012" s="18">
        <f t="shared" ca="1" si="236"/>
        <v>0</v>
      </c>
      <c r="R1012" s="18">
        <f t="shared" ca="1" si="241"/>
        <v>0</v>
      </c>
      <c r="S1012" s="18">
        <f t="shared" ca="1" si="239"/>
        <v>0</v>
      </c>
      <c r="T1012" s="18">
        <f t="shared" ca="1" si="243"/>
        <v>0</v>
      </c>
      <c r="U1012" s="7"/>
    </row>
    <row r="1013" spans="2:21" x14ac:dyDescent="0.3">
      <c r="B1013" s="68"/>
      <c r="C1013" s="68"/>
      <c r="D1013" s="7"/>
      <c r="E1013" s="68"/>
      <c r="F1013" s="16"/>
      <c r="G1013" s="16"/>
      <c r="H1013" s="16"/>
      <c r="I1013" s="16"/>
      <c r="J1013" s="16"/>
      <c r="K1013" s="16"/>
      <c r="L1013" s="17">
        <f t="shared" ca="1" si="237"/>
        <v>0</v>
      </c>
      <c r="M1013" s="17">
        <f t="shared" ca="1" si="238"/>
        <v>0</v>
      </c>
      <c r="N1013" s="16">
        <f t="shared" ca="1" si="235"/>
        <v>0</v>
      </c>
      <c r="O1013" s="17">
        <f t="shared" ca="1" si="242"/>
        <v>0</v>
      </c>
      <c r="P1013" s="18">
        <f t="shared" ca="1" si="240"/>
        <v>0</v>
      </c>
      <c r="Q1013" s="18">
        <f t="shared" ca="1" si="236"/>
        <v>0</v>
      </c>
      <c r="R1013" s="18">
        <f t="shared" ca="1" si="241"/>
        <v>0</v>
      </c>
      <c r="S1013" s="18">
        <f t="shared" ca="1" si="239"/>
        <v>0</v>
      </c>
      <c r="T1013" s="18">
        <f t="shared" ca="1" si="243"/>
        <v>0</v>
      </c>
      <c r="U1013" s="7"/>
    </row>
    <row r="1014" spans="2:21" x14ac:dyDescent="0.3">
      <c r="B1014" s="68"/>
      <c r="C1014" s="68"/>
      <c r="D1014" s="7"/>
      <c r="E1014" s="68"/>
      <c r="F1014" s="16"/>
      <c r="G1014" s="16"/>
      <c r="H1014" s="16"/>
      <c r="I1014" s="16"/>
      <c r="J1014" s="16"/>
      <c r="K1014" s="16"/>
      <c r="L1014" s="17">
        <f t="shared" ca="1" si="237"/>
        <v>0</v>
      </c>
      <c r="M1014" s="17">
        <f t="shared" ca="1" si="238"/>
        <v>0</v>
      </c>
      <c r="N1014" s="16">
        <f t="shared" ca="1" si="235"/>
        <v>0</v>
      </c>
      <c r="O1014" s="17">
        <f t="shared" ca="1" si="242"/>
        <v>0</v>
      </c>
      <c r="P1014" s="18">
        <f t="shared" ca="1" si="240"/>
        <v>0</v>
      </c>
      <c r="Q1014" s="18">
        <f t="shared" ca="1" si="236"/>
        <v>0</v>
      </c>
      <c r="R1014" s="18">
        <f t="shared" ca="1" si="241"/>
        <v>0</v>
      </c>
      <c r="S1014" s="18">
        <f t="shared" ca="1" si="239"/>
        <v>0</v>
      </c>
      <c r="T1014" s="18">
        <f t="shared" ca="1" si="243"/>
        <v>0</v>
      </c>
      <c r="U1014" s="7"/>
    </row>
    <row r="1015" spans="2:21" x14ac:dyDescent="0.3">
      <c r="B1015" s="68"/>
      <c r="C1015" s="68"/>
      <c r="D1015" s="7"/>
      <c r="E1015" s="68"/>
      <c r="F1015" s="16"/>
      <c r="G1015" s="16"/>
      <c r="H1015" s="16"/>
      <c r="I1015" s="16"/>
      <c r="J1015" s="16"/>
      <c r="K1015" s="16"/>
      <c r="L1015" s="17">
        <f t="shared" ca="1" si="237"/>
        <v>0</v>
      </c>
      <c r="M1015" s="17">
        <f t="shared" ca="1" si="238"/>
        <v>0</v>
      </c>
      <c r="N1015" s="16">
        <f t="shared" ca="1" si="235"/>
        <v>0</v>
      </c>
      <c r="O1015" s="17">
        <f t="shared" ca="1" si="242"/>
        <v>0</v>
      </c>
      <c r="P1015" s="18">
        <f t="shared" ca="1" si="240"/>
        <v>0</v>
      </c>
      <c r="Q1015" s="18">
        <f t="shared" ca="1" si="236"/>
        <v>0</v>
      </c>
      <c r="R1015" s="18">
        <f t="shared" ca="1" si="241"/>
        <v>0</v>
      </c>
      <c r="S1015" s="18">
        <f t="shared" ca="1" si="239"/>
        <v>0</v>
      </c>
      <c r="T1015" s="18">
        <f t="shared" ca="1" si="243"/>
        <v>0</v>
      </c>
      <c r="U1015" s="7"/>
    </row>
    <row r="1016" spans="2:21" x14ac:dyDescent="0.3">
      <c r="B1016" s="68"/>
      <c r="C1016" s="68"/>
      <c r="D1016" s="7"/>
      <c r="E1016" s="68"/>
      <c r="F1016" s="16"/>
      <c r="G1016" s="16"/>
      <c r="H1016" s="16"/>
      <c r="I1016" s="16"/>
      <c r="J1016" s="16"/>
      <c r="K1016" s="16"/>
      <c r="L1016" s="17">
        <f t="shared" ca="1" si="237"/>
        <v>0</v>
      </c>
      <c r="M1016" s="17">
        <f t="shared" ca="1" si="238"/>
        <v>0</v>
      </c>
      <c r="N1016" s="16">
        <f t="shared" ca="1" si="235"/>
        <v>0</v>
      </c>
      <c r="O1016" s="17">
        <f t="shared" ca="1" si="242"/>
        <v>0</v>
      </c>
      <c r="P1016" s="18">
        <f t="shared" ca="1" si="240"/>
        <v>0</v>
      </c>
      <c r="Q1016" s="18">
        <f t="shared" ca="1" si="236"/>
        <v>0</v>
      </c>
      <c r="R1016" s="18">
        <f t="shared" ca="1" si="241"/>
        <v>0</v>
      </c>
      <c r="S1016" s="18">
        <f t="shared" ca="1" si="239"/>
        <v>0</v>
      </c>
      <c r="T1016" s="18">
        <f t="shared" ca="1" si="243"/>
        <v>0</v>
      </c>
      <c r="U1016" s="7"/>
    </row>
    <row r="1017" spans="2:21" x14ac:dyDescent="0.3">
      <c r="B1017" s="68"/>
      <c r="C1017" s="68"/>
      <c r="D1017" s="7"/>
      <c r="E1017" s="68"/>
      <c r="F1017" s="16"/>
      <c r="G1017" s="16"/>
      <c r="H1017" s="16"/>
      <c r="I1017" s="16"/>
      <c r="J1017" s="16"/>
      <c r="K1017" s="16"/>
      <c r="L1017" s="17">
        <f t="shared" ca="1" si="237"/>
        <v>0</v>
      </c>
      <c r="M1017" s="17">
        <f t="shared" ca="1" si="238"/>
        <v>0</v>
      </c>
      <c r="N1017" s="16">
        <f t="shared" ca="1" si="235"/>
        <v>0</v>
      </c>
      <c r="O1017" s="17">
        <f t="shared" ca="1" si="242"/>
        <v>0</v>
      </c>
      <c r="P1017" s="18">
        <f t="shared" ca="1" si="240"/>
        <v>0</v>
      </c>
      <c r="Q1017" s="18">
        <f t="shared" ca="1" si="236"/>
        <v>0</v>
      </c>
      <c r="R1017" s="18">
        <f t="shared" ca="1" si="241"/>
        <v>0</v>
      </c>
      <c r="S1017" s="18">
        <f t="shared" ca="1" si="239"/>
        <v>0</v>
      </c>
      <c r="T1017" s="18">
        <f t="shared" ca="1" si="243"/>
        <v>0</v>
      </c>
      <c r="U1017" s="7"/>
    </row>
    <row r="1018" spans="2:21" x14ac:dyDescent="0.3">
      <c r="B1018" s="68"/>
      <c r="C1018" s="68"/>
      <c r="D1018" s="7"/>
      <c r="E1018" s="68"/>
      <c r="F1018" s="16"/>
      <c r="G1018" s="16"/>
      <c r="H1018" s="16"/>
      <c r="I1018" s="16"/>
      <c r="J1018" s="16"/>
      <c r="K1018" s="16"/>
      <c r="L1018" s="17">
        <f t="shared" ca="1" si="237"/>
        <v>0</v>
      </c>
      <c r="M1018" s="17">
        <f t="shared" ca="1" si="238"/>
        <v>0</v>
      </c>
      <c r="N1018" s="16">
        <f t="shared" ca="1" si="235"/>
        <v>0</v>
      </c>
      <c r="O1018" s="17">
        <f t="shared" ca="1" si="242"/>
        <v>0</v>
      </c>
      <c r="P1018" s="18">
        <f t="shared" ca="1" si="240"/>
        <v>0</v>
      </c>
      <c r="Q1018" s="18">
        <f t="shared" ca="1" si="236"/>
        <v>0</v>
      </c>
      <c r="R1018" s="18">
        <f t="shared" ca="1" si="241"/>
        <v>0</v>
      </c>
      <c r="S1018" s="18">
        <f t="shared" ca="1" si="239"/>
        <v>0</v>
      </c>
      <c r="T1018" s="18">
        <f t="shared" ca="1" si="243"/>
        <v>0</v>
      </c>
      <c r="U1018" s="7"/>
    </row>
    <row r="1019" spans="2:21" x14ac:dyDescent="0.3">
      <c r="B1019" s="68"/>
      <c r="C1019" s="68"/>
      <c r="D1019" s="7"/>
      <c r="E1019" s="68"/>
      <c r="F1019" s="16"/>
      <c r="G1019" s="16"/>
      <c r="H1019" s="16"/>
      <c r="I1019" s="16"/>
      <c r="J1019" s="16"/>
      <c r="K1019" s="16"/>
      <c r="L1019" s="17">
        <f t="shared" ca="1" si="237"/>
        <v>0</v>
      </c>
      <c r="M1019" s="17">
        <f t="shared" ca="1" si="238"/>
        <v>0</v>
      </c>
      <c r="N1019" s="16">
        <f t="shared" ca="1" si="235"/>
        <v>0</v>
      </c>
      <c r="O1019" s="17">
        <f t="shared" ca="1" si="242"/>
        <v>0</v>
      </c>
      <c r="P1019" s="18">
        <f t="shared" ca="1" si="240"/>
        <v>0</v>
      </c>
      <c r="Q1019" s="18">
        <f t="shared" ca="1" si="236"/>
        <v>0</v>
      </c>
      <c r="R1019" s="18">
        <f t="shared" ca="1" si="241"/>
        <v>0</v>
      </c>
      <c r="S1019" s="18">
        <f t="shared" ca="1" si="239"/>
        <v>0</v>
      </c>
      <c r="T1019" s="18">
        <f t="shared" ca="1" si="243"/>
        <v>0</v>
      </c>
      <c r="U1019" s="7"/>
    </row>
    <row r="1020" spans="2:21" x14ac:dyDescent="0.3">
      <c r="B1020" s="68"/>
      <c r="C1020" s="68"/>
      <c r="D1020" s="7"/>
      <c r="E1020" s="68"/>
      <c r="F1020" s="16"/>
      <c r="G1020" s="16"/>
      <c r="H1020" s="16"/>
      <c r="I1020" s="16"/>
      <c r="J1020" s="16"/>
      <c r="K1020" s="16"/>
      <c r="L1020" s="17">
        <f t="shared" ca="1" si="237"/>
        <v>0</v>
      </c>
      <c r="M1020" s="17">
        <f t="shared" ca="1" si="238"/>
        <v>0</v>
      </c>
      <c r="N1020" s="16">
        <f t="shared" ca="1" si="235"/>
        <v>0</v>
      </c>
      <c r="O1020" s="17">
        <f t="shared" ca="1" si="242"/>
        <v>0</v>
      </c>
      <c r="P1020" s="18">
        <f t="shared" ca="1" si="240"/>
        <v>0</v>
      </c>
      <c r="Q1020" s="18">
        <f t="shared" ca="1" si="236"/>
        <v>0</v>
      </c>
      <c r="R1020" s="18">
        <f t="shared" ca="1" si="241"/>
        <v>0</v>
      </c>
      <c r="S1020" s="18">
        <f t="shared" ca="1" si="239"/>
        <v>0</v>
      </c>
      <c r="T1020" s="18">
        <f t="shared" ca="1" si="243"/>
        <v>0</v>
      </c>
      <c r="U1020" s="7"/>
    </row>
    <row r="1021" spans="2:21" x14ac:dyDescent="0.3">
      <c r="B1021" s="68"/>
      <c r="C1021" s="68"/>
      <c r="D1021" s="7"/>
      <c r="E1021" s="68"/>
      <c r="F1021" s="16"/>
      <c r="G1021" s="16"/>
      <c r="H1021" s="16"/>
      <c r="I1021" s="16"/>
      <c r="J1021" s="16"/>
      <c r="K1021" s="16"/>
      <c r="L1021" s="17">
        <f t="shared" ca="1" si="237"/>
        <v>0</v>
      </c>
      <c r="M1021" s="17">
        <f t="shared" ca="1" si="238"/>
        <v>0</v>
      </c>
      <c r="N1021" s="16">
        <f t="shared" ca="1" si="235"/>
        <v>0</v>
      </c>
      <c r="O1021" s="17">
        <f t="shared" ca="1" si="242"/>
        <v>0</v>
      </c>
      <c r="P1021" s="18">
        <f t="shared" ca="1" si="240"/>
        <v>0</v>
      </c>
      <c r="Q1021" s="18">
        <f t="shared" ca="1" si="236"/>
        <v>0</v>
      </c>
      <c r="R1021" s="18">
        <f t="shared" ca="1" si="241"/>
        <v>0</v>
      </c>
      <c r="S1021" s="18">
        <f t="shared" ca="1" si="239"/>
        <v>0</v>
      </c>
      <c r="T1021" s="18">
        <f t="shared" ca="1" si="243"/>
        <v>0</v>
      </c>
      <c r="U1021" s="7"/>
    </row>
    <row r="1022" spans="2:21" x14ac:dyDescent="0.3">
      <c r="B1022" s="68"/>
      <c r="C1022" s="68"/>
      <c r="D1022" s="7"/>
      <c r="E1022" s="68"/>
      <c r="F1022" s="16"/>
      <c r="G1022" s="16"/>
      <c r="H1022" s="16"/>
      <c r="I1022" s="16"/>
      <c r="J1022" s="16"/>
      <c r="K1022" s="16"/>
      <c r="L1022" s="17">
        <f t="shared" ca="1" si="237"/>
        <v>0</v>
      </c>
      <c r="M1022" s="17">
        <f t="shared" ca="1" si="238"/>
        <v>0</v>
      </c>
      <c r="N1022" s="16">
        <f t="shared" ca="1" si="235"/>
        <v>0</v>
      </c>
      <c r="O1022" s="17">
        <f t="shared" ca="1" si="242"/>
        <v>0</v>
      </c>
      <c r="P1022" s="18">
        <f t="shared" ca="1" si="240"/>
        <v>0</v>
      </c>
      <c r="Q1022" s="18">
        <f t="shared" ca="1" si="236"/>
        <v>0</v>
      </c>
      <c r="R1022" s="18">
        <f t="shared" ca="1" si="241"/>
        <v>0</v>
      </c>
      <c r="S1022" s="18">
        <f t="shared" ca="1" si="239"/>
        <v>0</v>
      </c>
      <c r="T1022" s="18">
        <f t="shared" ca="1" si="243"/>
        <v>0</v>
      </c>
      <c r="U1022" s="7"/>
    </row>
    <row r="1023" spans="2:21" x14ac:dyDescent="0.3">
      <c r="B1023" s="68"/>
      <c r="C1023" s="68"/>
      <c r="D1023" s="7"/>
      <c r="E1023" s="68"/>
      <c r="F1023" s="16"/>
      <c r="G1023" s="16"/>
      <c r="H1023" s="16"/>
      <c r="I1023" s="16"/>
      <c r="J1023" s="16"/>
      <c r="K1023" s="16"/>
      <c r="L1023" s="17">
        <f t="shared" ca="1" si="237"/>
        <v>0</v>
      </c>
      <c r="M1023" s="17">
        <f t="shared" ca="1" si="238"/>
        <v>0</v>
      </c>
      <c r="N1023" s="16">
        <f t="shared" ca="1" si="235"/>
        <v>0</v>
      </c>
      <c r="O1023" s="17">
        <f t="shared" ca="1" si="242"/>
        <v>0</v>
      </c>
      <c r="P1023" s="18">
        <f t="shared" ca="1" si="240"/>
        <v>0</v>
      </c>
      <c r="Q1023" s="18">
        <f t="shared" ca="1" si="236"/>
        <v>0</v>
      </c>
      <c r="R1023" s="18">
        <f t="shared" ca="1" si="241"/>
        <v>0</v>
      </c>
      <c r="S1023" s="18">
        <f t="shared" ca="1" si="239"/>
        <v>0</v>
      </c>
      <c r="T1023" s="18">
        <f t="shared" ca="1" si="243"/>
        <v>0</v>
      </c>
      <c r="U1023" s="7"/>
    </row>
    <row r="1024" spans="2:21" x14ac:dyDescent="0.3">
      <c r="B1024" s="68"/>
      <c r="C1024" s="68"/>
      <c r="D1024" s="7"/>
      <c r="E1024" s="68"/>
      <c r="F1024" s="16"/>
      <c r="G1024" s="16"/>
      <c r="H1024" s="16"/>
      <c r="I1024" s="16"/>
      <c r="J1024" s="16"/>
      <c r="K1024" s="16"/>
      <c r="L1024" s="17">
        <f t="shared" ca="1" si="237"/>
        <v>0</v>
      </c>
      <c r="M1024" s="17">
        <f t="shared" ca="1" si="238"/>
        <v>0</v>
      </c>
      <c r="N1024" s="16">
        <f t="shared" ca="1" si="235"/>
        <v>0</v>
      </c>
      <c r="O1024" s="17">
        <f t="shared" ca="1" si="242"/>
        <v>0</v>
      </c>
      <c r="P1024" s="18">
        <f t="shared" ca="1" si="240"/>
        <v>0</v>
      </c>
      <c r="Q1024" s="18">
        <f t="shared" ca="1" si="236"/>
        <v>0</v>
      </c>
      <c r="R1024" s="18">
        <f t="shared" ca="1" si="241"/>
        <v>0</v>
      </c>
      <c r="S1024" s="18">
        <f t="shared" ca="1" si="239"/>
        <v>0</v>
      </c>
      <c r="T1024" s="18">
        <f t="shared" ca="1" si="243"/>
        <v>0</v>
      </c>
      <c r="U1024" s="7"/>
    </row>
    <row r="1025" spans="2:21" x14ac:dyDescent="0.3">
      <c r="B1025" s="68"/>
      <c r="C1025" s="68"/>
      <c r="D1025" s="7"/>
      <c r="E1025" s="68"/>
      <c r="F1025" s="16"/>
      <c r="G1025" s="16"/>
      <c r="H1025" s="16"/>
      <c r="I1025" s="16"/>
      <c r="J1025" s="16"/>
      <c r="K1025" s="16"/>
      <c r="L1025" s="17">
        <f t="shared" ca="1" si="237"/>
        <v>0</v>
      </c>
      <c r="M1025" s="17">
        <f t="shared" ca="1" si="238"/>
        <v>0</v>
      </c>
      <c r="N1025" s="16">
        <f t="shared" ca="1" si="235"/>
        <v>0</v>
      </c>
      <c r="O1025" s="17">
        <f t="shared" ca="1" si="242"/>
        <v>0</v>
      </c>
      <c r="P1025" s="18">
        <f t="shared" ca="1" si="240"/>
        <v>0</v>
      </c>
      <c r="Q1025" s="18">
        <f t="shared" ca="1" si="236"/>
        <v>0</v>
      </c>
      <c r="R1025" s="18">
        <f t="shared" ca="1" si="241"/>
        <v>0</v>
      </c>
      <c r="S1025" s="18">
        <f t="shared" ca="1" si="239"/>
        <v>0</v>
      </c>
      <c r="T1025" s="18">
        <f t="shared" ca="1" si="243"/>
        <v>0</v>
      </c>
      <c r="U1025" s="7"/>
    </row>
    <row r="1026" spans="2:21" x14ac:dyDescent="0.3">
      <c r="B1026" s="68"/>
      <c r="C1026" s="68"/>
      <c r="D1026" s="7"/>
      <c r="E1026" s="68"/>
      <c r="F1026" s="16"/>
      <c r="G1026" s="16"/>
      <c r="H1026" s="16"/>
      <c r="I1026" s="16"/>
      <c r="J1026" s="16"/>
      <c r="K1026" s="16"/>
      <c r="L1026" s="17">
        <f t="shared" ca="1" si="237"/>
        <v>0</v>
      </c>
      <c r="M1026" s="17">
        <f t="shared" ca="1" si="238"/>
        <v>0</v>
      </c>
      <c r="N1026" s="16">
        <f t="shared" ref="N1026:N1089" ca="1" si="244">L1026/453.592</f>
        <v>0</v>
      </c>
      <c r="O1026" s="17">
        <f t="shared" ca="1" si="242"/>
        <v>0</v>
      </c>
      <c r="P1026" s="18">
        <f t="shared" ca="1" si="240"/>
        <v>0</v>
      </c>
      <c r="Q1026" s="18">
        <f t="shared" ref="Q1026:Q1089" ca="1" si="245">P1026/4</f>
        <v>0</v>
      </c>
      <c r="R1026" s="18">
        <f t="shared" ca="1" si="241"/>
        <v>0</v>
      </c>
      <c r="S1026" s="18">
        <f t="shared" ca="1" si="239"/>
        <v>0</v>
      </c>
      <c r="T1026" s="18">
        <f t="shared" ca="1" si="243"/>
        <v>0</v>
      </c>
      <c r="U1026" s="7"/>
    </row>
    <row r="1027" spans="2:21" x14ac:dyDescent="0.3">
      <c r="B1027" s="68"/>
      <c r="C1027" s="68"/>
      <c r="D1027" s="7"/>
      <c r="E1027" s="68"/>
      <c r="F1027" s="16"/>
      <c r="G1027" s="16"/>
      <c r="H1027" s="16"/>
      <c r="I1027" s="16"/>
      <c r="J1027" s="16"/>
      <c r="K1027" s="16"/>
      <c r="L1027" s="17">
        <f t="shared" ca="1" si="237"/>
        <v>0</v>
      </c>
      <c r="M1027" s="17">
        <f t="shared" ca="1" si="238"/>
        <v>0</v>
      </c>
      <c r="N1027" s="16">
        <f t="shared" ca="1" si="244"/>
        <v>0</v>
      </c>
      <c r="O1027" s="17">
        <f t="shared" ca="1" si="242"/>
        <v>0</v>
      </c>
      <c r="P1027" s="18">
        <f t="shared" ca="1" si="240"/>
        <v>0</v>
      </c>
      <c r="Q1027" s="18">
        <f t="shared" ca="1" si="245"/>
        <v>0</v>
      </c>
      <c r="R1027" s="18">
        <f t="shared" ca="1" si="241"/>
        <v>0</v>
      </c>
      <c r="S1027" s="18">
        <f t="shared" ca="1" si="239"/>
        <v>0</v>
      </c>
      <c r="T1027" s="18">
        <f t="shared" ca="1" si="243"/>
        <v>0</v>
      </c>
      <c r="U1027" s="7"/>
    </row>
    <row r="1028" spans="2:21" x14ac:dyDescent="0.3">
      <c r="B1028" s="68"/>
      <c r="C1028" s="68"/>
      <c r="D1028" s="7"/>
      <c r="E1028" s="68"/>
      <c r="F1028" s="16"/>
      <c r="G1028" s="16"/>
      <c r="H1028" s="16"/>
      <c r="I1028" s="16"/>
      <c r="J1028" s="16"/>
      <c r="K1028" s="16"/>
      <c r="L1028" s="17">
        <f t="shared" ca="1" si="237"/>
        <v>0</v>
      </c>
      <c r="M1028" s="17">
        <f t="shared" ca="1" si="238"/>
        <v>0</v>
      </c>
      <c r="N1028" s="16">
        <f t="shared" ca="1" si="244"/>
        <v>0</v>
      </c>
      <c r="O1028" s="17">
        <f t="shared" ca="1" si="242"/>
        <v>0</v>
      </c>
      <c r="P1028" s="18">
        <f t="shared" ca="1" si="240"/>
        <v>0</v>
      </c>
      <c r="Q1028" s="18">
        <f t="shared" ca="1" si="245"/>
        <v>0</v>
      </c>
      <c r="R1028" s="18">
        <f t="shared" ca="1" si="241"/>
        <v>0</v>
      </c>
      <c r="S1028" s="18">
        <f t="shared" ca="1" si="239"/>
        <v>0</v>
      </c>
      <c r="T1028" s="18">
        <f t="shared" ca="1" si="243"/>
        <v>0</v>
      </c>
      <c r="U1028" s="7"/>
    </row>
    <row r="1029" spans="2:21" x14ac:dyDescent="0.3">
      <c r="B1029" s="68"/>
      <c r="C1029" s="68"/>
      <c r="D1029" s="7"/>
      <c r="E1029" s="68"/>
      <c r="F1029" s="16"/>
      <c r="G1029" s="16"/>
      <c r="H1029" s="16"/>
      <c r="I1029" s="16"/>
      <c r="J1029" s="16"/>
      <c r="K1029" s="16"/>
      <c r="L1029" s="17">
        <f t="shared" ca="1" si="237"/>
        <v>0</v>
      </c>
      <c r="M1029" s="17">
        <f t="shared" ca="1" si="238"/>
        <v>0</v>
      </c>
      <c r="N1029" s="16">
        <f t="shared" ca="1" si="244"/>
        <v>0</v>
      </c>
      <c r="O1029" s="17">
        <f t="shared" ca="1" si="242"/>
        <v>0</v>
      </c>
      <c r="P1029" s="18">
        <f t="shared" ca="1" si="240"/>
        <v>0</v>
      </c>
      <c r="Q1029" s="18">
        <f t="shared" ca="1" si="245"/>
        <v>0</v>
      </c>
      <c r="R1029" s="18">
        <f t="shared" ca="1" si="241"/>
        <v>0</v>
      </c>
      <c r="S1029" s="18">
        <f t="shared" ca="1" si="239"/>
        <v>0</v>
      </c>
      <c r="T1029" s="18">
        <f t="shared" ca="1" si="243"/>
        <v>0</v>
      </c>
      <c r="U1029" s="7"/>
    </row>
    <row r="1030" spans="2:21" x14ac:dyDescent="0.3">
      <c r="B1030" s="68"/>
      <c r="C1030" s="68"/>
      <c r="D1030" s="7"/>
      <c r="E1030" s="68"/>
      <c r="F1030" s="16"/>
      <c r="G1030" s="16"/>
      <c r="H1030" s="16"/>
      <c r="I1030" s="16"/>
      <c r="J1030" s="16"/>
      <c r="K1030" s="16"/>
      <c r="L1030" s="17">
        <f t="shared" ca="1" si="237"/>
        <v>0</v>
      </c>
      <c r="M1030" s="17">
        <f t="shared" ca="1" si="238"/>
        <v>0</v>
      </c>
      <c r="N1030" s="16">
        <f t="shared" ca="1" si="244"/>
        <v>0</v>
      </c>
      <c r="O1030" s="17">
        <f t="shared" ca="1" si="242"/>
        <v>0</v>
      </c>
      <c r="P1030" s="18">
        <f t="shared" ca="1" si="240"/>
        <v>0</v>
      </c>
      <c r="Q1030" s="18">
        <f t="shared" ca="1" si="245"/>
        <v>0</v>
      </c>
      <c r="R1030" s="18">
        <f t="shared" ca="1" si="241"/>
        <v>0</v>
      </c>
      <c r="S1030" s="18">
        <f t="shared" ca="1" si="239"/>
        <v>0</v>
      </c>
      <c r="T1030" s="18">
        <f t="shared" ca="1" si="243"/>
        <v>0</v>
      </c>
      <c r="U1030" s="7"/>
    </row>
    <row r="1031" spans="2:21" x14ac:dyDescent="0.3">
      <c r="B1031" s="68"/>
      <c r="C1031" s="68"/>
      <c r="D1031" s="7"/>
      <c r="E1031" s="68"/>
      <c r="F1031" s="16"/>
      <c r="G1031" s="16"/>
      <c r="H1031" s="16"/>
      <c r="I1031" s="16"/>
      <c r="J1031" s="16"/>
      <c r="K1031" s="16"/>
      <c r="L1031" s="17">
        <f t="shared" ca="1" si="237"/>
        <v>0</v>
      </c>
      <c r="M1031" s="17">
        <f t="shared" ca="1" si="238"/>
        <v>0</v>
      </c>
      <c r="N1031" s="16">
        <f t="shared" ca="1" si="244"/>
        <v>0</v>
      </c>
      <c r="O1031" s="17">
        <f t="shared" ca="1" si="242"/>
        <v>0</v>
      </c>
      <c r="P1031" s="18">
        <f t="shared" ca="1" si="240"/>
        <v>0</v>
      </c>
      <c r="Q1031" s="18">
        <f t="shared" ca="1" si="245"/>
        <v>0</v>
      </c>
      <c r="R1031" s="18">
        <f t="shared" ca="1" si="241"/>
        <v>0</v>
      </c>
      <c r="S1031" s="18">
        <f t="shared" ca="1" si="239"/>
        <v>0</v>
      </c>
      <c r="T1031" s="18">
        <f t="shared" ca="1" si="243"/>
        <v>0</v>
      </c>
      <c r="U1031" s="7"/>
    </row>
    <row r="1032" spans="2:21" x14ac:dyDescent="0.3">
      <c r="B1032" s="68"/>
      <c r="C1032" s="68"/>
      <c r="D1032" s="7"/>
      <c r="E1032" s="68"/>
      <c r="F1032" s="16"/>
      <c r="G1032" s="16"/>
      <c r="H1032" s="16"/>
      <c r="I1032" s="16"/>
      <c r="J1032" s="16"/>
      <c r="K1032" s="16"/>
      <c r="L1032" s="17">
        <f t="shared" ref="L1032:L1095" ca="1" si="246">M1032*16</f>
        <v>0</v>
      </c>
      <c r="M1032" s="17">
        <f t="shared" ca="1" si="238"/>
        <v>0</v>
      </c>
      <c r="N1032" s="16">
        <f t="shared" ca="1" si="244"/>
        <v>0</v>
      </c>
      <c r="O1032" s="17">
        <f t="shared" ca="1" si="242"/>
        <v>0</v>
      </c>
      <c r="P1032" s="18">
        <f t="shared" ca="1" si="240"/>
        <v>0</v>
      </c>
      <c r="Q1032" s="18">
        <f t="shared" ca="1" si="245"/>
        <v>0</v>
      </c>
      <c r="R1032" s="18">
        <f t="shared" ca="1" si="241"/>
        <v>0</v>
      </c>
      <c r="S1032" s="18">
        <f t="shared" ca="1" si="239"/>
        <v>0</v>
      </c>
      <c r="T1032" s="18">
        <f t="shared" ca="1" si="243"/>
        <v>0</v>
      </c>
      <c r="U1032" s="7"/>
    </row>
    <row r="1033" spans="2:21" x14ac:dyDescent="0.3">
      <c r="B1033" s="68"/>
      <c r="C1033" s="68"/>
      <c r="D1033" s="7"/>
      <c r="E1033" s="68"/>
      <c r="F1033" s="16"/>
      <c r="G1033" s="16"/>
      <c r="H1033" s="16"/>
      <c r="I1033" s="16"/>
      <c r="J1033" s="16"/>
      <c r="K1033" s="16"/>
      <c r="L1033" s="17">
        <f t="shared" ca="1" si="246"/>
        <v>0</v>
      </c>
      <c r="M1033" s="17">
        <f t="shared" ref="M1033:M1096" ca="1" si="247">L1033/16</f>
        <v>0</v>
      </c>
      <c r="N1033" s="16">
        <f t="shared" ca="1" si="244"/>
        <v>0</v>
      </c>
      <c r="O1033" s="17">
        <f t="shared" ca="1" si="242"/>
        <v>0</v>
      </c>
      <c r="P1033" s="18">
        <f t="shared" ca="1" si="240"/>
        <v>0</v>
      </c>
      <c r="Q1033" s="18">
        <f t="shared" ca="1" si="245"/>
        <v>0</v>
      </c>
      <c r="R1033" s="18">
        <f t="shared" ca="1" si="241"/>
        <v>0</v>
      </c>
      <c r="S1033" s="18">
        <f t="shared" ca="1" si="239"/>
        <v>0</v>
      </c>
      <c r="T1033" s="18">
        <f t="shared" ca="1" si="243"/>
        <v>0</v>
      </c>
      <c r="U1033" s="7"/>
    </row>
    <row r="1034" spans="2:21" x14ac:dyDescent="0.3">
      <c r="B1034" s="68"/>
      <c r="C1034" s="68"/>
      <c r="D1034" s="7"/>
      <c r="E1034" s="68"/>
      <c r="F1034" s="16"/>
      <c r="G1034" s="16"/>
      <c r="H1034" s="16"/>
      <c r="I1034" s="16"/>
      <c r="J1034" s="16"/>
      <c r="K1034" s="16"/>
      <c r="L1034" s="17">
        <f t="shared" ca="1" si="246"/>
        <v>0</v>
      </c>
      <c r="M1034" s="17">
        <f t="shared" ca="1" si="247"/>
        <v>0</v>
      </c>
      <c r="N1034" s="16">
        <f t="shared" ca="1" si="244"/>
        <v>0</v>
      </c>
      <c r="O1034" s="17">
        <f t="shared" ca="1" si="242"/>
        <v>0</v>
      </c>
      <c r="P1034" s="18">
        <f t="shared" ca="1" si="240"/>
        <v>0</v>
      </c>
      <c r="Q1034" s="18">
        <f t="shared" ca="1" si="245"/>
        <v>0</v>
      </c>
      <c r="R1034" s="18">
        <f t="shared" ca="1" si="241"/>
        <v>0</v>
      </c>
      <c r="S1034" s="18">
        <f t="shared" ca="1" si="239"/>
        <v>0</v>
      </c>
      <c r="T1034" s="18">
        <f t="shared" ca="1" si="243"/>
        <v>0</v>
      </c>
      <c r="U1034" s="7"/>
    </row>
    <row r="1035" spans="2:21" x14ac:dyDescent="0.3">
      <c r="B1035" s="68"/>
      <c r="C1035" s="68"/>
      <c r="D1035" s="7"/>
      <c r="E1035" s="68"/>
      <c r="F1035" s="16"/>
      <c r="G1035" s="16"/>
      <c r="H1035" s="16"/>
      <c r="I1035" s="16"/>
      <c r="J1035" s="16"/>
      <c r="K1035" s="16"/>
      <c r="L1035" s="17">
        <f t="shared" ca="1" si="246"/>
        <v>0</v>
      </c>
      <c r="M1035" s="17">
        <f t="shared" ca="1" si="247"/>
        <v>0</v>
      </c>
      <c r="N1035" s="16">
        <f t="shared" ca="1" si="244"/>
        <v>0</v>
      </c>
      <c r="O1035" s="17">
        <f t="shared" ca="1" si="242"/>
        <v>0</v>
      </c>
      <c r="P1035" s="18">
        <f t="shared" ca="1" si="240"/>
        <v>0</v>
      </c>
      <c r="Q1035" s="18">
        <f t="shared" ca="1" si="245"/>
        <v>0</v>
      </c>
      <c r="R1035" s="18">
        <f t="shared" ca="1" si="241"/>
        <v>0</v>
      </c>
      <c r="S1035" s="18">
        <f t="shared" ca="1" si="239"/>
        <v>0</v>
      </c>
      <c r="T1035" s="18">
        <f t="shared" ca="1" si="243"/>
        <v>0</v>
      </c>
      <c r="U1035" s="7"/>
    </row>
    <row r="1036" spans="2:21" x14ac:dyDescent="0.3">
      <c r="B1036" s="68"/>
      <c r="C1036" s="68"/>
      <c r="D1036" s="7"/>
      <c r="E1036" s="68"/>
      <c r="F1036" s="16"/>
      <c r="G1036" s="16"/>
      <c r="H1036" s="16"/>
      <c r="I1036" s="16"/>
      <c r="J1036" s="16"/>
      <c r="K1036" s="16"/>
      <c r="L1036" s="17">
        <f t="shared" ca="1" si="246"/>
        <v>0</v>
      </c>
      <c r="M1036" s="17">
        <f t="shared" ca="1" si="247"/>
        <v>0</v>
      </c>
      <c r="N1036" s="16">
        <f t="shared" ca="1" si="244"/>
        <v>0</v>
      </c>
      <c r="O1036" s="17">
        <f t="shared" ca="1" si="242"/>
        <v>0</v>
      </c>
      <c r="P1036" s="18">
        <f t="shared" ca="1" si="240"/>
        <v>0</v>
      </c>
      <c r="Q1036" s="18">
        <f t="shared" ca="1" si="245"/>
        <v>0</v>
      </c>
      <c r="R1036" s="18">
        <f t="shared" ca="1" si="241"/>
        <v>0</v>
      </c>
      <c r="S1036" s="18">
        <f t="shared" ref="S1036:S1099" ca="1" si="248">R1036/2</f>
        <v>0</v>
      </c>
      <c r="T1036" s="18">
        <f t="shared" ca="1" si="243"/>
        <v>0</v>
      </c>
      <c r="U1036" s="7"/>
    </row>
    <row r="1037" spans="2:21" x14ac:dyDescent="0.3">
      <c r="B1037" s="68"/>
      <c r="C1037" s="68"/>
      <c r="D1037" s="7"/>
      <c r="E1037" s="68"/>
      <c r="F1037" s="16"/>
      <c r="G1037" s="16"/>
      <c r="H1037" s="16"/>
      <c r="I1037" s="16"/>
      <c r="J1037" s="16"/>
      <c r="K1037" s="16"/>
      <c r="L1037" s="17">
        <f t="shared" ca="1" si="246"/>
        <v>0</v>
      </c>
      <c r="M1037" s="17">
        <f t="shared" ca="1" si="247"/>
        <v>0</v>
      </c>
      <c r="N1037" s="16">
        <f t="shared" ca="1" si="244"/>
        <v>0</v>
      </c>
      <c r="O1037" s="17">
        <f t="shared" ca="1" si="242"/>
        <v>0</v>
      </c>
      <c r="P1037" s="18">
        <f t="shared" ca="1" si="240"/>
        <v>0</v>
      </c>
      <c r="Q1037" s="18">
        <f t="shared" ca="1" si="245"/>
        <v>0</v>
      </c>
      <c r="R1037" s="18">
        <f t="shared" ca="1" si="241"/>
        <v>0</v>
      </c>
      <c r="S1037" s="18">
        <f t="shared" ca="1" si="248"/>
        <v>0</v>
      </c>
      <c r="T1037" s="18">
        <f t="shared" ca="1" si="243"/>
        <v>0</v>
      </c>
      <c r="U1037" s="7"/>
    </row>
    <row r="1038" spans="2:21" x14ac:dyDescent="0.3">
      <c r="B1038" s="68"/>
      <c r="C1038" s="68"/>
      <c r="D1038" s="7"/>
      <c r="E1038" s="68"/>
      <c r="F1038" s="16"/>
      <c r="G1038" s="16"/>
      <c r="H1038" s="16"/>
      <c r="I1038" s="16"/>
      <c r="J1038" s="16"/>
      <c r="K1038" s="16"/>
      <c r="L1038" s="17">
        <f t="shared" ca="1" si="246"/>
        <v>0</v>
      </c>
      <c r="M1038" s="17">
        <f t="shared" ca="1" si="247"/>
        <v>0</v>
      </c>
      <c r="N1038" s="16">
        <f t="shared" ca="1" si="244"/>
        <v>0</v>
      </c>
      <c r="O1038" s="17">
        <f t="shared" ca="1" si="242"/>
        <v>0</v>
      </c>
      <c r="P1038" s="18">
        <f t="shared" ca="1" si="240"/>
        <v>0</v>
      </c>
      <c r="Q1038" s="18">
        <f t="shared" ca="1" si="245"/>
        <v>0</v>
      </c>
      <c r="R1038" s="18">
        <f t="shared" ca="1" si="241"/>
        <v>0</v>
      </c>
      <c r="S1038" s="18">
        <f t="shared" ca="1" si="248"/>
        <v>0</v>
      </c>
      <c r="T1038" s="18">
        <f t="shared" ca="1" si="243"/>
        <v>0</v>
      </c>
      <c r="U1038" s="7"/>
    </row>
    <row r="1039" spans="2:21" x14ac:dyDescent="0.3">
      <c r="B1039" s="68"/>
      <c r="C1039" s="68"/>
      <c r="D1039" s="7"/>
      <c r="E1039" s="68"/>
      <c r="F1039" s="16"/>
      <c r="G1039" s="16"/>
      <c r="H1039" s="16"/>
      <c r="I1039" s="16"/>
      <c r="J1039" s="16"/>
      <c r="K1039" s="16"/>
      <c r="L1039" s="17">
        <f t="shared" ca="1" si="246"/>
        <v>0</v>
      </c>
      <c r="M1039" s="17">
        <f t="shared" ca="1" si="247"/>
        <v>0</v>
      </c>
      <c r="N1039" s="16">
        <f t="shared" ca="1" si="244"/>
        <v>0</v>
      </c>
      <c r="O1039" s="17">
        <f t="shared" ca="1" si="242"/>
        <v>0</v>
      </c>
      <c r="P1039" s="18">
        <f t="shared" ca="1" si="240"/>
        <v>0</v>
      </c>
      <c r="Q1039" s="18">
        <f t="shared" ca="1" si="245"/>
        <v>0</v>
      </c>
      <c r="R1039" s="18">
        <f t="shared" ca="1" si="241"/>
        <v>0</v>
      </c>
      <c r="S1039" s="18">
        <f t="shared" ca="1" si="248"/>
        <v>0</v>
      </c>
      <c r="T1039" s="18">
        <f t="shared" ca="1" si="243"/>
        <v>0</v>
      </c>
      <c r="U1039" s="7"/>
    </row>
    <row r="1040" spans="2:21" x14ac:dyDescent="0.3">
      <c r="B1040" s="68"/>
      <c r="C1040" s="68"/>
      <c r="D1040" s="7"/>
      <c r="E1040" s="68"/>
      <c r="F1040" s="16"/>
      <c r="G1040" s="16"/>
      <c r="H1040" s="16"/>
      <c r="I1040" s="16"/>
      <c r="J1040" s="16"/>
      <c r="K1040" s="16"/>
      <c r="L1040" s="17">
        <f t="shared" ca="1" si="246"/>
        <v>0</v>
      </c>
      <c r="M1040" s="17">
        <f t="shared" ca="1" si="247"/>
        <v>0</v>
      </c>
      <c r="N1040" s="16">
        <f t="shared" ca="1" si="244"/>
        <v>0</v>
      </c>
      <c r="O1040" s="17">
        <f t="shared" ca="1" si="242"/>
        <v>0</v>
      </c>
      <c r="P1040" s="18">
        <f t="shared" ca="1" si="240"/>
        <v>0</v>
      </c>
      <c r="Q1040" s="18">
        <f t="shared" ca="1" si="245"/>
        <v>0</v>
      </c>
      <c r="R1040" s="18">
        <f t="shared" ca="1" si="241"/>
        <v>0</v>
      </c>
      <c r="S1040" s="18">
        <f t="shared" ca="1" si="248"/>
        <v>0</v>
      </c>
      <c r="T1040" s="18">
        <f t="shared" ca="1" si="243"/>
        <v>0</v>
      </c>
      <c r="U1040" s="7"/>
    </row>
    <row r="1041" spans="2:21" x14ac:dyDescent="0.3">
      <c r="B1041" s="68"/>
      <c r="C1041" s="68"/>
      <c r="D1041" s="7"/>
      <c r="E1041" s="68"/>
      <c r="F1041" s="16"/>
      <c r="G1041" s="16"/>
      <c r="H1041" s="16"/>
      <c r="I1041" s="16"/>
      <c r="J1041" s="16"/>
      <c r="K1041" s="16"/>
      <c r="L1041" s="17">
        <f t="shared" ca="1" si="246"/>
        <v>0</v>
      </c>
      <c r="M1041" s="17">
        <f t="shared" ca="1" si="247"/>
        <v>0</v>
      </c>
      <c r="N1041" s="16">
        <f t="shared" ca="1" si="244"/>
        <v>0</v>
      </c>
      <c r="O1041" s="17">
        <f t="shared" ca="1" si="242"/>
        <v>0</v>
      </c>
      <c r="P1041" s="18">
        <f t="shared" ca="1" si="240"/>
        <v>0</v>
      </c>
      <c r="Q1041" s="18">
        <f t="shared" ca="1" si="245"/>
        <v>0</v>
      </c>
      <c r="R1041" s="18">
        <f t="shared" ca="1" si="241"/>
        <v>0</v>
      </c>
      <c r="S1041" s="18">
        <f t="shared" ca="1" si="248"/>
        <v>0</v>
      </c>
      <c r="T1041" s="18">
        <f t="shared" ca="1" si="243"/>
        <v>0</v>
      </c>
      <c r="U1041" s="7"/>
    </row>
    <row r="1042" spans="2:21" x14ac:dyDescent="0.3">
      <c r="B1042" s="68"/>
      <c r="C1042" s="68"/>
      <c r="D1042" s="7"/>
      <c r="E1042" s="68"/>
      <c r="F1042" s="16"/>
      <c r="G1042" s="16"/>
      <c r="H1042" s="16"/>
      <c r="I1042" s="16"/>
      <c r="J1042" s="16"/>
      <c r="K1042" s="16"/>
      <c r="L1042" s="17">
        <f t="shared" ca="1" si="246"/>
        <v>0</v>
      </c>
      <c r="M1042" s="17">
        <f t="shared" ca="1" si="247"/>
        <v>0</v>
      </c>
      <c r="N1042" s="16">
        <f t="shared" ca="1" si="244"/>
        <v>0</v>
      </c>
      <c r="O1042" s="17">
        <f t="shared" ca="1" si="242"/>
        <v>0</v>
      </c>
      <c r="P1042" s="18">
        <f t="shared" ca="1" si="240"/>
        <v>0</v>
      </c>
      <c r="Q1042" s="18">
        <f t="shared" ca="1" si="245"/>
        <v>0</v>
      </c>
      <c r="R1042" s="18">
        <f t="shared" ca="1" si="241"/>
        <v>0</v>
      </c>
      <c r="S1042" s="18">
        <f t="shared" ca="1" si="248"/>
        <v>0</v>
      </c>
      <c r="T1042" s="18">
        <f t="shared" ca="1" si="243"/>
        <v>0</v>
      </c>
      <c r="U1042" s="7"/>
    </row>
    <row r="1043" spans="2:21" x14ac:dyDescent="0.3">
      <c r="B1043" s="68"/>
      <c r="C1043" s="68"/>
      <c r="D1043" s="7"/>
      <c r="E1043" s="68"/>
      <c r="F1043" s="16"/>
      <c r="G1043" s="16"/>
      <c r="H1043" s="16"/>
      <c r="I1043" s="16"/>
      <c r="J1043" s="16"/>
      <c r="K1043" s="16"/>
      <c r="L1043" s="17">
        <f t="shared" ca="1" si="246"/>
        <v>0</v>
      </c>
      <c r="M1043" s="17">
        <f t="shared" ca="1" si="247"/>
        <v>0</v>
      </c>
      <c r="N1043" s="16">
        <f t="shared" ca="1" si="244"/>
        <v>0</v>
      </c>
      <c r="O1043" s="17">
        <f t="shared" ca="1" si="242"/>
        <v>0</v>
      </c>
      <c r="P1043" s="18">
        <f t="shared" ref="P1043:P1106" ca="1" si="249">O1043/4</f>
        <v>0</v>
      </c>
      <c r="Q1043" s="18">
        <f t="shared" ca="1" si="245"/>
        <v>0</v>
      </c>
      <c r="R1043" s="18">
        <f t="shared" ca="1" si="241"/>
        <v>0</v>
      </c>
      <c r="S1043" s="18">
        <f t="shared" ca="1" si="248"/>
        <v>0</v>
      </c>
      <c r="T1043" s="18">
        <f t="shared" ca="1" si="243"/>
        <v>0</v>
      </c>
      <c r="U1043" s="7"/>
    </row>
    <row r="1044" spans="2:21" x14ac:dyDescent="0.3">
      <c r="B1044" s="68"/>
      <c r="C1044" s="68"/>
      <c r="D1044" s="7"/>
      <c r="E1044" s="68"/>
      <c r="F1044" s="16"/>
      <c r="G1044" s="16"/>
      <c r="H1044" s="16"/>
      <c r="I1044" s="16"/>
      <c r="J1044" s="16"/>
      <c r="K1044" s="16"/>
      <c r="L1044" s="17">
        <f t="shared" ca="1" si="246"/>
        <v>0</v>
      </c>
      <c r="M1044" s="17">
        <f t="shared" ca="1" si="247"/>
        <v>0</v>
      </c>
      <c r="N1044" s="16">
        <f t="shared" ca="1" si="244"/>
        <v>0</v>
      </c>
      <c r="O1044" s="17">
        <f t="shared" ca="1" si="242"/>
        <v>0</v>
      </c>
      <c r="P1044" s="18">
        <f t="shared" ca="1" si="249"/>
        <v>0</v>
      </c>
      <c r="Q1044" s="18">
        <f t="shared" ca="1" si="245"/>
        <v>0</v>
      </c>
      <c r="R1044" s="18">
        <f t="shared" ca="1" si="241"/>
        <v>0</v>
      </c>
      <c r="S1044" s="18">
        <f t="shared" ca="1" si="248"/>
        <v>0</v>
      </c>
      <c r="T1044" s="18">
        <f t="shared" ca="1" si="243"/>
        <v>0</v>
      </c>
      <c r="U1044" s="7"/>
    </row>
    <row r="1045" spans="2:21" x14ac:dyDescent="0.3">
      <c r="B1045" s="68"/>
      <c r="C1045" s="68"/>
      <c r="D1045" s="7"/>
      <c r="E1045" s="68"/>
      <c r="F1045" s="16"/>
      <c r="G1045" s="16"/>
      <c r="H1045" s="16"/>
      <c r="I1045" s="16"/>
      <c r="J1045" s="16"/>
      <c r="K1045" s="16"/>
      <c r="L1045" s="17">
        <f t="shared" ca="1" si="246"/>
        <v>0</v>
      </c>
      <c r="M1045" s="17">
        <f t="shared" ca="1" si="247"/>
        <v>0</v>
      </c>
      <c r="N1045" s="16">
        <f t="shared" ca="1" si="244"/>
        <v>0</v>
      </c>
      <c r="O1045" s="17">
        <f t="shared" ca="1" si="242"/>
        <v>0</v>
      </c>
      <c r="P1045" s="18">
        <f t="shared" ca="1" si="249"/>
        <v>0</v>
      </c>
      <c r="Q1045" s="18">
        <f t="shared" ca="1" si="245"/>
        <v>0</v>
      </c>
      <c r="R1045" s="18">
        <f t="shared" ca="1" si="241"/>
        <v>0</v>
      </c>
      <c r="S1045" s="18">
        <f t="shared" ca="1" si="248"/>
        <v>0</v>
      </c>
      <c r="T1045" s="18">
        <f t="shared" ca="1" si="243"/>
        <v>0</v>
      </c>
      <c r="U1045" s="7"/>
    </row>
    <row r="1046" spans="2:21" x14ac:dyDescent="0.3">
      <c r="B1046" s="68"/>
      <c r="C1046" s="68"/>
      <c r="D1046" s="7"/>
      <c r="E1046" s="68"/>
      <c r="F1046" s="16"/>
      <c r="G1046" s="16"/>
      <c r="H1046" s="16"/>
      <c r="I1046" s="16"/>
      <c r="J1046" s="16"/>
      <c r="K1046" s="16"/>
      <c r="L1046" s="17">
        <f t="shared" ca="1" si="246"/>
        <v>0</v>
      </c>
      <c r="M1046" s="17">
        <f t="shared" ca="1" si="247"/>
        <v>0</v>
      </c>
      <c r="N1046" s="16">
        <f t="shared" ca="1" si="244"/>
        <v>0</v>
      </c>
      <c r="O1046" s="17">
        <f t="shared" ca="1" si="242"/>
        <v>0</v>
      </c>
      <c r="P1046" s="18">
        <f t="shared" ca="1" si="249"/>
        <v>0</v>
      </c>
      <c r="Q1046" s="18">
        <f t="shared" ca="1" si="245"/>
        <v>0</v>
      </c>
      <c r="R1046" s="18">
        <f t="shared" ref="R1046:R1109" ca="1" si="250">P1046/32</f>
        <v>0</v>
      </c>
      <c r="S1046" s="18">
        <f t="shared" ca="1" si="248"/>
        <v>0</v>
      </c>
      <c r="T1046" s="18">
        <f t="shared" ca="1" si="243"/>
        <v>0</v>
      </c>
      <c r="U1046" s="7"/>
    </row>
    <row r="1047" spans="2:21" x14ac:dyDescent="0.3">
      <c r="B1047" s="68"/>
      <c r="C1047" s="68"/>
      <c r="D1047" s="7"/>
      <c r="E1047" s="68"/>
      <c r="F1047" s="16"/>
      <c r="G1047" s="16"/>
      <c r="H1047" s="16"/>
      <c r="I1047" s="16"/>
      <c r="J1047" s="16"/>
      <c r="K1047" s="16"/>
      <c r="L1047" s="17">
        <f t="shared" ca="1" si="246"/>
        <v>0</v>
      </c>
      <c r="M1047" s="17">
        <f t="shared" ca="1" si="247"/>
        <v>0</v>
      </c>
      <c r="N1047" s="16">
        <f t="shared" ca="1" si="244"/>
        <v>0</v>
      </c>
      <c r="O1047" s="17">
        <f t="shared" ca="1" si="242"/>
        <v>0</v>
      </c>
      <c r="P1047" s="18">
        <f t="shared" ca="1" si="249"/>
        <v>0</v>
      </c>
      <c r="Q1047" s="18">
        <f t="shared" ca="1" si="245"/>
        <v>0</v>
      </c>
      <c r="R1047" s="18">
        <f t="shared" ca="1" si="250"/>
        <v>0</v>
      </c>
      <c r="S1047" s="18">
        <f t="shared" ca="1" si="248"/>
        <v>0</v>
      </c>
      <c r="T1047" s="18">
        <f t="shared" ca="1" si="243"/>
        <v>0</v>
      </c>
      <c r="U1047" s="7"/>
    </row>
    <row r="1048" spans="2:21" x14ac:dyDescent="0.3">
      <c r="B1048" s="68"/>
      <c r="C1048" s="68"/>
      <c r="D1048" s="7"/>
      <c r="E1048" s="68"/>
      <c r="F1048" s="16"/>
      <c r="G1048" s="16"/>
      <c r="H1048" s="16"/>
      <c r="I1048" s="16"/>
      <c r="J1048" s="16"/>
      <c r="K1048" s="16"/>
      <c r="L1048" s="17">
        <f t="shared" ca="1" si="246"/>
        <v>0</v>
      </c>
      <c r="M1048" s="17">
        <f t="shared" ca="1" si="247"/>
        <v>0</v>
      </c>
      <c r="N1048" s="16">
        <f t="shared" ca="1" si="244"/>
        <v>0</v>
      </c>
      <c r="O1048" s="17">
        <f t="shared" ca="1" si="242"/>
        <v>0</v>
      </c>
      <c r="P1048" s="18">
        <f t="shared" ca="1" si="249"/>
        <v>0</v>
      </c>
      <c r="Q1048" s="18">
        <f t="shared" ca="1" si="245"/>
        <v>0</v>
      </c>
      <c r="R1048" s="18">
        <f t="shared" ca="1" si="250"/>
        <v>0</v>
      </c>
      <c r="S1048" s="18">
        <f t="shared" ca="1" si="248"/>
        <v>0</v>
      </c>
      <c r="T1048" s="18">
        <f t="shared" ca="1" si="243"/>
        <v>0</v>
      </c>
      <c r="U1048" s="7"/>
    </row>
    <row r="1049" spans="2:21" x14ac:dyDescent="0.3">
      <c r="B1049" s="68"/>
      <c r="C1049" s="68"/>
      <c r="D1049" s="7"/>
      <c r="E1049" s="68"/>
      <c r="F1049" s="16"/>
      <c r="G1049" s="16"/>
      <c r="H1049" s="16"/>
      <c r="I1049" s="16"/>
      <c r="J1049" s="16"/>
      <c r="K1049" s="16"/>
      <c r="L1049" s="17">
        <f t="shared" ca="1" si="246"/>
        <v>0</v>
      </c>
      <c r="M1049" s="17">
        <f t="shared" ca="1" si="247"/>
        <v>0</v>
      </c>
      <c r="N1049" s="16">
        <f t="shared" ca="1" si="244"/>
        <v>0</v>
      </c>
      <c r="O1049" s="17">
        <f t="shared" ca="1" si="242"/>
        <v>0</v>
      </c>
      <c r="P1049" s="18">
        <f t="shared" ca="1" si="249"/>
        <v>0</v>
      </c>
      <c r="Q1049" s="18">
        <f t="shared" ca="1" si="245"/>
        <v>0</v>
      </c>
      <c r="R1049" s="18">
        <f t="shared" ca="1" si="250"/>
        <v>0</v>
      </c>
      <c r="S1049" s="18">
        <f t="shared" ca="1" si="248"/>
        <v>0</v>
      </c>
      <c r="T1049" s="18">
        <f t="shared" ca="1" si="243"/>
        <v>0</v>
      </c>
      <c r="U1049" s="7"/>
    </row>
    <row r="1050" spans="2:21" x14ac:dyDescent="0.3">
      <c r="B1050" s="68"/>
      <c r="C1050" s="68"/>
      <c r="D1050" s="7"/>
      <c r="E1050" s="68"/>
      <c r="F1050" s="16"/>
      <c r="G1050" s="16"/>
      <c r="H1050" s="16"/>
      <c r="I1050" s="16"/>
      <c r="J1050" s="16"/>
      <c r="K1050" s="16"/>
      <c r="L1050" s="17">
        <f t="shared" ca="1" si="246"/>
        <v>0</v>
      </c>
      <c r="M1050" s="17">
        <f t="shared" ca="1" si="247"/>
        <v>0</v>
      </c>
      <c r="N1050" s="16">
        <f t="shared" ca="1" si="244"/>
        <v>0</v>
      </c>
      <c r="O1050" s="17">
        <f t="shared" ca="1" si="242"/>
        <v>0</v>
      </c>
      <c r="P1050" s="18">
        <f t="shared" ca="1" si="249"/>
        <v>0</v>
      </c>
      <c r="Q1050" s="18">
        <f t="shared" ca="1" si="245"/>
        <v>0</v>
      </c>
      <c r="R1050" s="18">
        <f t="shared" ca="1" si="250"/>
        <v>0</v>
      </c>
      <c r="S1050" s="18">
        <f t="shared" ca="1" si="248"/>
        <v>0</v>
      </c>
      <c r="T1050" s="18">
        <f t="shared" ca="1" si="243"/>
        <v>0</v>
      </c>
      <c r="U1050" s="7"/>
    </row>
    <row r="1051" spans="2:21" x14ac:dyDescent="0.3">
      <c r="B1051" s="68"/>
      <c r="C1051" s="68"/>
      <c r="D1051" s="7"/>
      <c r="E1051" s="68"/>
      <c r="F1051" s="16"/>
      <c r="G1051" s="16"/>
      <c r="H1051" s="16"/>
      <c r="I1051" s="16"/>
      <c r="J1051" s="16"/>
      <c r="K1051" s="16"/>
      <c r="L1051" s="17">
        <f t="shared" ca="1" si="246"/>
        <v>0</v>
      </c>
      <c r="M1051" s="17">
        <f t="shared" ca="1" si="247"/>
        <v>0</v>
      </c>
      <c r="N1051" s="16">
        <f t="shared" ca="1" si="244"/>
        <v>0</v>
      </c>
      <c r="O1051" s="17">
        <f t="shared" ca="1" si="242"/>
        <v>0</v>
      </c>
      <c r="P1051" s="18">
        <f t="shared" ca="1" si="249"/>
        <v>0</v>
      </c>
      <c r="Q1051" s="18">
        <f t="shared" ca="1" si="245"/>
        <v>0</v>
      </c>
      <c r="R1051" s="18">
        <f t="shared" ca="1" si="250"/>
        <v>0</v>
      </c>
      <c r="S1051" s="18">
        <f t="shared" ca="1" si="248"/>
        <v>0</v>
      </c>
      <c r="T1051" s="18">
        <f t="shared" ca="1" si="243"/>
        <v>0</v>
      </c>
      <c r="U1051" s="7"/>
    </row>
    <row r="1052" spans="2:21" x14ac:dyDescent="0.3">
      <c r="B1052" s="68"/>
      <c r="C1052" s="68"/>
      <c r="D1052" s="7"/>
      <c r="E1052" s="68"/>
      <c r="F1052" s="16"/>
      <c r="G1052" s="16"/>
      <c r="H1052" s="16"/>
      <c r="I1052" s="16"/>
      <c r="J1052" s="16"/>
      <c r="K1052" s="16"/>
      <c r="L1052" s="17">
        <f t="shared" ca="1" si="246"/>
        <v>0</v>
      </c>
      <c r="M1052" s="17">
        <f t="shared" ca="1" si="247"/>
        <v>0</v>
      </c>
      <c r="N1052" s="16">
        <f t="shared" ca="1" si="244"/>
        <v>0</v>
      </c>
      <c r="O1052" s="17">
        <f t="shared" ref="O1052:O1115" ca="1" si="251">R1052*128</f>
        <v>0</v>
      </c>
      <c r="P1052" s="18">
        <f t="shared" ca="1" si="249"/>
        <v>0</v>
      </c>
      <c r="Q1052" s="18">
        <f t="shared" ca="1" si="245"/>
        <v>0</v>
      </c>
      <c r="R1052" s="18">
        <f t="shared" ca="1" si="250"/>
        <v>0</v>
      </c>
      <c r="S1052" s="18">
        <f t="shared" ca="1" si="248"/>
        <v>0</v>
      </c>
      <c r="T1052" s="18">
        <f t="shared" ca="1" si="243"/>
        <v>0</v>
      </c>
      <c r="U1052" s="7"/>
    </row>
    <row r="1053" spans="2:21" x14ac:dyDescent="0.3">
      <c r="B1053" s="68"/>
      <c r="C1053" s="68"/>
      <c r="D1053" s="7"/>
      <c r="E1053" s="68"/>
      <c r="F1053" s="16"/>
      <c r="G1053" s="16"/>
      <c r="H1053" s="16"/>
      <c r="I1053" s="16"/>
      <c r="J1053" s="16"/>
      <c r="K1053" s="16"/>
      <c r="L1053" s="17">
        <f t="shared" ca="1" si="246"/>
        <v>0</v>
      </c>
      <c r="M1053" s="17">
        <f t="shared" ca="1" si="247"/>
        <v>0</v>
      </c>
      <c r="N1053" s="16">
        <f t="shared" ca="1" si="244"/>
        <v>0</v>
      </c>
      <c r="O1053" s="17">
        <f t="shared" ca="1" si="251"/>
        <v>0</v>
      </c>
      <c r="P1053" s="18">
        <f t="shared" ca="1" si="249"/>
        <v>0</v>
      </c>
      <c r="Q1053" s="18">
        <f t="shared" ca="1" si="245"/>
        <v>0</v>
      </c>
      <c r="R1053" s="18">
        <f t="shared" ca="1" si="250"/>
        <v>0</v>
      </c>
      <c r="S1053" s="18">
        <f t="shared" ca="1" si="248"/>
        <v>0</v>
      </c>
      <c r="T1053" s="18">
        <f t="shared" ca="1" si="243"/>
        <v>0</v>
      </c>
      <c r="U1053" s="7"/>
    </row>
    <row r="1054" spans="2:21" x14ac:dyDescent="0.3">
      <c r="B1054" s="68"/>
      <c r="C1054" s="68"/>
      <c r="D1054" s="7"/>
      <c r="E1054" s="68"/>
      <c r="F1054" s="16"/>
      <c r="G1054" s="16"/>
      <c r="H1054" s="16"/>
      <c r="I1054" s="16"/>
      <c r="J1054" s="16"/>
      <c r="K1054" s="16"/>
      <c r="L1054" s="17">
        <f t="shared" ca="1" si="246"/>
        <v>0</v>
      </c>
      <c r="M1054" s="17">
        <f t="shared" ca="1" si="247"/>
        <v>0</v>
      </c>
      <c r="N1054" s="16">
        <f t="shared" ca="1" si="244"/>
        <v>0</v>
      </c>
      <c r="O1054" s="17">
        <f t="shared" ca="1" si="251"/>
        <v>0</v>
      </c>
      <c r="P1054" s="18">
        <f t="shared" ca="1" si="249"/>
        <v>0</v>
      </c>
      <c r="Q1054" s="18">
        <f t="shared" ca="1" si="245"/>
        <v>0</v>
      </c>
      <c r="R1054" s="18">
        <f t="shared" ca="1" si="250"/>
        <v>0</v>
      </c>
      <c r="S1054" s="18">
        <f t="shared" ca="1" si="248"/>
        <v>0</v>
      </c>
      <c r="T1054" s="18">
        <f t="shared" ca="1" si="243"/>
        <v>0</v>
      </c>
      <c r="U1054" s="7"/>
    </row>
    <row r="1055" spans="2:21" x14ac:dyDescent="0.3">
      <c r="B1055" s="68"/>
      <c r="C1055" s="68"/>
      <c r="D1055" s="7"/>
      <c r="E1055" s="68"/>
      <c r="F1055" s="16"/>
      <c r="G1055" s="16"/>
      <c r="H1055" s="16"/>
      <c r="I1055" s="16"/>
      <c r="J1055" s="16"/>
      <c r="K1055" s="16"/>
      <c r="L1055" s="17">
        <f t="shared" ca="1" si="246"/>
        <v>0</v>
      </c>
      <c r="M1055" s="17">
        <f t="shared" ca="1" si="247"/>
        <v>0</v>
      </c>
      <c r="N1055" s="16">
        <f t="shared" ca="1" si="244"/>
        <v>0</v>
      </c>
      <c r="O1055" s="17">
        <f t="shared" ca="1" si="251"/>
        <v>0</v>
      </c>
      <c r="P1055" s="18">
        <f t="shared" ca="1" si="249"/>
        <v>0</v>
      </c>
      <c r="Q1055" s="18">
        <f t="shared" ca="1" si="245"/>
        <v>0</v>
      </c>
      <c r="R1055" s="18">
        <f t="shared" ca="1" si="250"/>
        <v>0</v>
      </c>
      <c r="S1055" s="18">
        <f t="shared" ca="1" si="248"/>
        <v>0</v>
      </c>
      <c r="T1055" s="18">
        <f t="shared" ca="1" si="243"/>
        <v>0</v>
      </c>
      <c r="U1055" s="7"/>
    </row>
    <row r="1056" spans="2:21" x14ac:dyDescent="0.3">
      <c r="B1056" s="68"/>
      <c r="C1056" s="68"/>
      <c r="D1056" s="7"/>
      <c r="E1056" s="68"/>
      <c r="F1056" s="16"/>
      <c r="G1056" s="16"/>
      <c r="H1056" s="16"/>
      <c r="I1056" s="16"/>
      <c r="J1056" s="16"/>
      <c r="K1056" s="16"/>
      <c r="L1056" s="17">
        <f t="shared" ca="1" si="246"/>
        <v>0</v>
      </c>
      <c r="M1056" s="17">
        <f t="shared" ca="1" si="247"/>
        <v>0</v>
      </c>
      <c r="N1056" s="16">
        <f t="shared" ca="1" si="244"/>
        <v>0</v>
      </c>
      <c r="O1056" s="17">
        <f t="shared" ca="1" si="251"/>
        <v>0</v>
      </c>
      <c r="P1056" s="18">
        <f t="shared" ca="1" si="249"/>
        <v>0</v>
      </c>
      <c r="Q1056" s="18">
        <f t="shared" ca="1" si="245"/>
        <v>0</v>
      </c>
      <c r="R1056" s="18">
        <f t="shared" ca="1" si="250"/>
        <v>0</v>
      </c>
      <c r="S1056" s="18">
        <f t="shared" ca="1" si="248"/>
        <v>0</v>
      </c>
      <c r="T1056" s="18">
        <f t="shared" ca="1" si="243"/>
        <v>0</v>
      </c>
      <c r="U1056" s="7"/>
    </row>
    <row r="1057" spans="2:21" x14ac:dyDescent="0.3">
      <c r="B1057" s="68"/>
      <c r="C1057" s="68"/>
      <c r="D1057" s="7"/>
      <c r="E1057" s="68"/>
      <c r="F1057" s="16"/>
      <c r="G1057" s="16"/>
      <c r="H1057" s="16"/>
      <c r="I1057" s="16"/>
      <c r="J1057" s="16"/>
      <c r="K1057" s="16"/>
      <c r="L1057" s="17">
        <f t="shared" ca="1" si="246"/>
        <v>0</v>
      </c>
      <c r="M1057" s="17">
        <f t="shared" ca="1" si="247"/>
        <v>0</v>
      </c>
      <c r="N1057" s="16">
        <f t="shared" ca="1" si="244"/>
        <v>0</v>
      </c>
      <c r="O1057" s="17">
        <f t="shared" ca="1" si="251"/>
        <v>0</v>
      </c>
      <c r="P1057" s="18">
        <f t="shared" ca="1" si="249"/>
        <v>0</v>
      </c>
      <c r="Q1057" s="18">
        <f t="shared" ca="1" si="245"/>
        <v>0</v>
      </c>
      <c r="R1057" s="18">
        <f t="shared" ca="1" si="250"/>
        <v>0</v>
      </c>
      <c r="S1057" s="18">
        <f t="shared" ca="1" si="248"/>
        <v>0</v>
      </c>
      <c r="T1057" s="18">
        <f t="shared" ca="1" si="243"/>
        <v>0</v>
      </c>
      <c r="U1057" s="7"/>
    </row>
    <row r="1058" spans="2:21" x14ac:dyDescent="0.3">
      <c r="B1058" s="68"/>
      <c r="C1058" s="68"/>
      <c r="D1058" s="7"/>
      <c r="E1058" s="68"/>
      <c r="F1058" s="16"/>
      <c r="G1058" s="16"/>
      <c r="H1058" s="16"/>
      <c r="I1058" s="16"/>
      <c r="J1058" s="16"/>
      <c r="K1058" s="16"/>
      <c r="L1058" s="17">
        <f t="shared" ca="1" si="246"/>
        <v>0</v>
      </c>
      <c r="M1058" s="17">
        <f t="shared" ca="1" si="247"/>
        <v>0</v>
      </c>
      <c r="N1058" s="16">
        <f t="shared" ca="1" si="244"/>
        <v>0</v>
      </c>
      <c r="O1058" s="17">
        <f t="shared" ca="1" si="251"/>
        <v>0</v>
      </c>
      <c r="P1058" s="18">
        <f t="shared" ca="1" si="249"/>
        <v>0</v>
      </c>
      <c r="Q1058" s="18">
        <f t="shared" ca="1" si="245"/>
        <v>0</v>
      </c>
      <c r="R1058" s="18">
        <f t="shared" ca="1" si="250"/>
        <v>0</v>
      </c>
      <c r="S1058" s="18">
        <f t="shared" ca="1" si="248"/>
        <v>0</v>
      </c>
      <c r="T1058" s="18">
        <f t="shared" ca="1" si="243"/>
        <v>0</v>
      </c>
      <c r="U1058" s="7"/>
    </row>
    <row r="1059" spans="2:21" x14ac:dyDescent="0.3">
      <c r="B1059" s="68"/>
      <c r="C1059" s="68"/>
      <c r="D1059" s="7"/>
      <c r="E1059" s="68"/>
      <c r="F1059" s="16"/>
      <c r="G1059" s="16"/>
      <c r="H1059" s="16"/>
      <c r="I1059" s="16"/>
      <c r="J1059" s="16"/>
      <c r="K1059" s="16"/>
      <c r="L1059" s="17">
        <f t="shared" ca="1" si="246"/>
        <v>0</v>
      </c>
      <c r="M1059" s="17">
        <f t="shared" ca="1" si="247"/>
        <v>0</v>
      </c>
      <c r="N1059" s="16">
        <f t="shared" ca="1" si="244"/>
        <v>0</v>
      </c>
      <c r="O1059" s="17">
        <f t="shared" ca="1" si="251"/>
        <v>0</v>
      </c>
      <c r="P1059" s="18">
        <f t="shared" ca="1" si="249"/>
        <v>0</v>
      </c>
      <c r="Q1059" s="18">
        <f t="shared" ca="1" si="245"/>
        <v>0</v>
      </c>
      <c r="R1059" s="18">
        <f t="shared" ca="1" si="250"/>
        <v>0</v>
      </c>
      <c r="S1059" s="18">
        <f t="shared" ca="1" si="248"/>
        <v>0</v>
      </c>
      <c r="T1059" s="18">
        <f t="shared" ca="1" si="243"/>
        <v>0</v>
      </c>
      <c r="U1059" s="7"/>
    </row>
    <row r="1060" spans="2:21" x14ac:dyDescent="0.3">
      <c r="B1060" s="68"/>
      <c r="C1060" s="68"/>
      <c r="D1060" s="7"/>
      <c r="E1060" s="68"/>
      <c r="F1060" s="16"/>
      <c r="G1060" s="16"/>
      <c r="H1060" s="16"/>
      <c r="I1060" s="16"/>
      <c r="J1060" s="16"/>
      <c r="K1060" s="16"/>
      <c r="L1060" s="17">
        <f t="shared" ca="1" si="246"/>
        <v>0</v>
      </c>
      <c r="M1060" s="17">
        <f t="shared" ca="1" si="247"/>
        <v>0</v>
      </c>
      <c r="N1060" s="16">
        <f t="shared" ca="1" si="244"/>
        <v>0</v>
      </c>
      <c r="O1060" s="17">
        <f t="shared" ca="1" si="251"/>
        <v>0</v>
      </c>
      <c r="P1060" s="18">
        <f t="shared" ca="1" si="249"/>
        <v>0</v>
      </c>
      <c r="Q1060" s="18">
        <f t="shared" ca="1" si="245"/>
        <v>0</v>
      </c>
      <c r="R1060" s="18">
        <f t="shared" ca="1" si="250"/>
        <v>0</v>
      </c>
      <c r="S1060" s="18">
        <f t="shared" ca="1" si="248"/>
        <v>0</v>
      </c>
      <c r="T1060" s="18">
        <f t="shared" ca="1" si="243"/>
        <v>0</v>
      </c>
      <c r="U1060" s="7"/>
    </row>
    <row r="1061" spans="2:21" x14ac:dyDescent="0.3">
      <c r="B1061" s="68"/>
      <c r="C1061" s="68"/>
      <c r="D1061" s="7"/>
      <c r="E1061" s="68"/>
      <c r="F1061" s="16"/>
      <c r="G1061" s="16"/>
      <c r="H1061" s="16"/>
      <c r="I1061" s="16"/>
      <c r="J1061" s="16"/>
      <c r="K1061" s="16"/>
      <c r="L1061" s="17">
        <f t="shared" ca="1" si="246"/>
        <v>0</v>
      </c>
      <c r="M1061" s="17">
        <f t="shared" ca="1" si="247"/>
        <v>0</v>
      </c>
      <c r="N1061" s="16">
        <f t="shared" ca="1" si="244"/>
        <v>0</v>
      </c>
      <c r="O1061" s="17">
        <f t="shared" ca="1" si="251"/>
        <v>0</v>
      </c>
      <c r="P1061" s="18">
        <f t="shared" ca="1" si="249"/>
        <v>0</v>
      </c>
      <c r="Q1061" s="18">
        <f t="shared" ca="1" si="245"/>
        <v>0</v>
      </c>
      <c r="R1061" s="18">
        <f t="shared" ca="1" si="250"/>
        <v>0</v>
      </c>
      <c r="S1061" s="18">
        <f t="shared" ca="1" si="248"/>
        <v>0</v>
      </c>
      <c r="T1061" s="18">
        <f t="shared" ca="1" si="243"/>
        <v>0</v>
      </c>
      <c r="U1061" s="7"/>
    </row>
    <row r="1062" spans="2:21" x14ac:dyDescent="0.3">
      <c r="B1062" s="68"/>
      <c r="C1062" s="68"/>
      <c r="D1062" s="7"/>
      <c r="E1062" s="68"/>
      <c r="F1062" s="16"/>
      <c r="G1062" s="16"/>
      <c r="H1062" s="16"/>
      <c r="I1062" s="16"/>
      <c r="J1062" s="16"/>
      <c r="K1062" s="16"/>
      <c r="L1062" s="17">
        <f t="shared" ca="1" si="246"/>
        <v>0</v>
      </c>
      <c r="M1062" s="17">
        <f t="shared" ca="1" si="247"/>
        <v>0</v>
      </c>
      <c r="N1062" s="16">
        <f t="shared" ca="1" si="244"/>
        <v>0</v>
      </c>
      <c r="O1062" s="17">
        <f t="shared" ca="1" si="251"/>
        <v>0</v>
      </c>
      <c r="P1062" s="18">
        <f t="shared" ca="1" si="249"/>
        <v>0</v>
      </c>
      <c r="Q1062" s="18">
        <f t="shared" ca="1" si="245"/>
        <v>0</v>
      </c>
      <c r="R1062" s="18">
        <f t="shared" ca="1" si="250"/>
        <v>0</v>
      </c>
      <c r="S1062" s="18">
        <f t="shared" ca="1" si="248"/>
        <v>0</v>
      </c>
      <c r="T1062" s="18">
        <f t="shared" ca="1" si="243"/>
        <v>0</v>
      </c>
      <c r="U1062" s="7"/>
    </row>
    <row r="1063" spans="2:21" x14ac:dyDescent="0.3">
      <c r="B1063" s="68"/>
      <c r="C1063" s="68"/>
      <c r="D1063" s="7"/>
      <c r="E1063" s="68"/>
      <c r="F1063" s="16"/>
      <c r="G1063" s="16"/>
      <c r="H1063" s="16"/>
      <c r="I1063" s="16"/>
      <c r="J1063" s="16"/>
      <c r="K1063" s="16"/>
      <c r="L1063" s="17">
        <f t="shared" ca="1" si="246"/>
        <v>0</v>
      </c>
      <c r="M1063" s="17">
        <f t="shared" ca="1" si="247"/>
        <v>0</v>
      </c>
      <c r="N1063" s="16">
        <f t="shared" ca="1" si="244"/>
        <v>0</v>
      </c>
      <c r="O1063" s="17">
        <f t="shared" ca="1" si="251"/>
        <v>0</v>
      </c>
      <c r="P1063" s="18">
        <f t="shared" ca="1" si="249"/>
        <v>0</v>
      </c>
      <c r="Q1063" s="18">
        <f t="shared" ca="1" si="245"/>
        <v>0</v>
      </c>
      <c r="R1063" s="18">
        <f t="shared" ca="1" si="250"/>
        <v>0</v>
      </c>
      <c r="S1063" s="18">
        <f t="shared" ca="1" si="248"/>
        <v>0</v>
      </c>
      <c r="T1063" s="18">
        <f t="shared" ca="1" si="243"/>
        <v>0</v>
      </c>
      <c r="U1063" s="7"/>
    </row>
    <row r="1064" spans="2:21" x14ac:dyDescent="0.3">
      <c r="B1064" s="68"/>
      <c r="C1064" s="68"/>
      <c r="D1064" s="7"/>
      <c r="E1064" s="68"/>
      <c r="F1064" s="16"/>
      <c r="G1064" s="16"/>
      <c r="H1064" s="16"/>
      <c r="I1064" s="16"/>
      <c r="J1064" s="16"/>
      <c r="K1064" s="16"/>
      <c r="L1064" s="17">
        <f t="shared" ca="1" si="246"/>
        <v>0</v>
      </c>
      <c r="M1064" s="17">
        <f t="shared" ca="1" si="247"/>
        <v>0</v>
      </c>
      <c r="N1064" s="16">
        <f t="shared" ca="1" si="244"/>
        <v>0</v>
      </c>
      <c r="O1064" s="17">
        <f t="shared" ca="1" si="251"/>
        <v>0</v>
      </c>
      <c r="P1064" s="18">
        <f t="shared" ca="1" si="249"/>
        <v>0</v>
      </c>
      <c r="Q1064" s="18">
        <f t="shared" ca="1" si="245"/>
        <v>0</v>
      </c>
      <c r="R1064" s="18">
        <f t="shared" ca="1" si="250"/>
        <v>0</v>
      </c>
      <c r="S1064" s="18">
        <f t="shared" ca="1" si="248"/>
        <v>0</v>
      </c>
      <c r="T1064" s="18">
        <f t="shared" ca="1" si="243"/>
        <v>0</v>
      </c>
      <c r="U1064" s="7"/>
    </row>
    <row r="1065" spans="2:21" x14ac:dyDescent="0.3">
      <c r="B1065" s="68"/>
      <c r="C1065" s="68"/>
      <c r="D1065" s="7"/>
      <c r="E1065" s="68"/>
      <c r="F1065" s="16"/>
      <c r="G1065" s="16"/>
      <c r="H1065" s="16"/>
      <c r="I1065" s="16"/>
      <c r="J1065" s="16"/>
      <c r="K1065" s="16"/>
      <c r="L1065" s="17">
        <f t="shared" ca="1" si="246"/>
        <v>0</v>
      </c>
      <c r="M1065" s="17">
        <f t="shared" ca="1" si="247"/>
        <v>0</v>
      </c>
      <c r="N1065" s="16">
        <f t="shared" ca="1" si="244"/>
        <v>0</v>
      </c>
      <c r="O1065" s="17">
        <f t="shared" ca="1" si="251"/>
        <v>0</v>
      </c>
      <c r="P1065" s="18">
        <f t="shared" ca="1" si="249"/>
        <v>0</v>
      </c>
      <c r="Q1065" s="18">
        <f t="shared" ca="1" si="245"/>
        <v>0</v>
      </c>
      <c r="R1065" s="18">
        <f t="shared" ca="1" si="250"/>
        <v>0</v>
      </c>
      <c r="S1065" s="18">
        <f t="shared" ca="1" si="248"/>
        <v>0</v>
      </c>
      <c r="T1065" s="18">
        <f t="shared" ca="1" si="243"/>
        <v>0</v>
      </c>
      <c r="U1065" s="7"/>
    </row>
    <row r="1066" spans="2:21" x14ac:dyDescent="0.3">
      <c r="B1066" s="68"/>
      <c r="C1066" s="68"/>
      <c r="D1066" s="7"/>
      <c r="E1066" s="68"/>
      <c r="F1066" s="16"/>
      <c r="G1066" s="16"/>
      <c r="H1066" s="16"/>
      <c r="I1066" s="16"/>
      <c r="J1066" s="16"/>
      <c r="K1066" s="16"/>
      <c r="L1066" s="17">
        <f t="shared" ca="1" si="246"/>
        <v>0</v>
      </c>
      <c r="M1066" s="17">
        <f t="shared" ca="1" si="247"/>
        <v>0</v>
      </c>
      <c r="N1066" s="16">
        <f t="shared" ca="1" si="244"/>
        <v>0</v>
      </c>
      <c r="O1066" s="17">
        <f t="shared" ca="1" si="251"/>
        <v>0</v>
      </c>
      <c r="P1066" s="18">
        <f t="shared" ca="1" si="249"/>
        <v>0</v>
      </c>
      <c r="Q1066" s="18">
        <f t="shared" ca="1" si="245"/>
        <v>0</v>
      </c>
      <c r="R1066" s="18">
        <f t="shared" ca="1" si="250"/>
        <v>0</v>
      </c>
      <c r="S1066" s="18">
        <f t="shared" ca="1" si="248"/>
        <v>0</v>
      </c>
      <c r="T1066" s="18">
        <f t="shared" ca="1" si="243"/>
        <v>0</v>
      </c>
      <c r="U1066" s="7"/>
    </row>
    <row r="1067" spans="2:21" x14ac:dyDescent="0.3">
      <c r="B1067" s="68"/>
      <c r="C1067" s="68"/>
      <c r="D1067" s="7"/>
      <c r="E1067" s="68"/>
      <c r="F1067" s="16"/>
      <c r="G1067" s="16"/>
      <c r="H1067" s="16"/>
      <c r="I1067" s="16"/>
      <c r="J1067" s="16"/>
      <c r="K1067" s="16"/>
      <c r="L1067" s="17">
        <f t="shared" ca="1" si="246"/>
        <v>0</v>
      </c>
      <c r="M1067" s="17">
        <f t="shared" ca="1" si="247"/>
        <v>0</v>
      </c>
      <c r="N1067" s="16">
        <f t="shared" ca="1" si="244"/>
        <v>0</v>
      </c>
      <c r="O1067" s="17">
        <f t="shared" ca="1" si="251"/>
        <v>0</v>
      </c>
      <c r="P1067" s="18">
        <f t="shared" ca="1" si="249"/>
        <v>0</v>
      </c>
      <c r="Q1067" s="18">
        <f t="shared" ca="1" si="245"/>
        <v>0</v>
      </c>
      <c r="R1067" s="18">
        <f t="shared" ca="1" si="250"/>
        <v>0</v>
      </c>
      <c r="S1067" s="18">
        <f t="shared" ca="1" si="248"/>
        <v>0</v>
      </c>
      <c r="T1067" s="18">
        <f t="shared" ca="1" si="243"/>
        <v>0</v>
      </c>
      <c r="U1067" s="7"/>
    </row>
    <row r="1068" spans="2:21" x14ac:dyDescent="0.3">
      <c r="B1068" s="68"/>
      <c r="C1068" s="68"/>
      <c r="D1068" s="7"/>
      <c r="E1068" s="68"/>
      <c r="F1068" s="16"/>
      <c r="G1068" s="16"/>
      <c r="H1068" s="16"/>
      <c r="I1068" s="16"/>
      <c r="J1068" s="16"/>
      <c r="K1068" s="16"/>
      <c r="L1068" s="17">
        <f t="shared" ca="1" si="246"/>
        <v>0</v>
      </c>
      <c r="M1068" s="17">
        <f t="shared" ca="1" si="247"/>
        <v>0</v>
      </c>
      <c r="N1068" s="16">
        <f t="shared" ca="1" si="244"/>
        <v>0</v>
      </c>
      <c r="O1068" s="17">
        <f t="shared" ca="1" si="251"/>
        <v>0</v>
      </c>
      <c r="P1068" s="18">
        <f t="shared" ca="1" si="249"/>
        <v>0</v>
      </c>
      <c r="Q1068" s="18">
        <f t="shared" ca="1" si="245"/>
        <v>0</v>
      </c>
      <c r="R1068" s="18">
        <f t="shared" ca="1" si="250"/>
        <v>0</v>
      </c>
      <c r="S1068" s="18">
        <f t="shared" ca="1" si="248"/>
        <v>0</v>
      </c>
      <c r="T1068" s="18">
        <f t="shared" ref="T1068:T1131" ca="1" si="252">S1068/3</f>
        <v>0</v>
      </c>
      <c r="U1068" s="7"/>
    </row>
    <row r="1069" spans="2:21" x14ac:dyDescent="0.3">
      <c r="B1069" s="68"/>
      <c r="C1069" s="68"/>
      <c r="D1069" s="7"/>
      <c r="E1069" s="68"/>
      <c r="F1069" s="16"/>
      <c r="G1069" s="16"/>
      <c r="H1069" s="16"/>
      <c r="I1069" s="16"/>
      <c r="J1069" s="16"/>
      <c r="K1069" s="16"/>
      <c r="L1069" s="17">
        <f t="shared" ca="1" si="246"/>
        <v>0</v>
      </c>
      <c r="M1069" s="17">
        <f t="shared" ca="1" si="247"/>
        <v>0</v>
      </c>
      <c r="N1069" s="16">
        <f t="shared" ca="1" si="244"/>
        <v>0</v>
      </c>
      <c r="O1069" s="17">
        <f t="shared" ca="1" si="251"/>
        <v>0</v>
      </c>
      <c r="P1069" s="18">
        <f t="shared" ca="1" si="249"/>
        <v>0</v>
      </c>
      <c r="Q1069" s="18">
        <f t="shared" ca="1" si="245"/>
        <v>0</v>
      </c>
      <c r="R1069" s="18">
        <f t="shared" ca="1" si="250"/>
        <v>0</v>
      </c>
      <c r="S1069" s="18">
        <f t="shared" ca="1" si="248"/>
        <v>0</v>
      </c>
      <c r="T1069" s="18">
        <f t="shared" ca="1" si="252"/>
        <v>0</v>
      </c>
      <c r="U1069" s="7"/>
    </row>
    <row r="1070" spans="2:21" x14ac:dyDescent="0.3">
      <c r="B1070" s="68"/>
      <c r="C1070" s="68"/>
      <c r="D1070" s="7"/>
      <c r="E1070" s="68"/>
      <c r="F1070" s="16"/>
      <c r="G1070" s="16"/>
      <c r="H1070" s="16"/>
      <c r="I1070" s="16"/>
      <c r="J1070" s="16"/>
      <c r="K1070" s="16"/>
      <c r="L1070" s="17">
        <f t="shared" ca="1" si="246"/>
        <v>0</v>
      </c>
      <c r="M1070" s="17">
        <f t="shared" ca="1" si="247"/>
        <v>0</v>
      </c>
      <c r="N1070" s="16">
        <f t="shared" ca="1" si="244"/>
        <v>0</v>
      </c>
      <c r="O1070" s="17">
        <f t="shared" ca="1" si="251"/>
        <v>0</v>
      </c>
      <c r="P1070" s="18">
        <f t="shared" ca="1" si="249"/>
        <v>0</v>
      </c>
      <c r="Q1070" s="18">
        <f t="shared" ca="1" si="245"/>
        <v>0</v>
      </c>
      <c r="R1070" s="18">
        <f t="shared" ca="1" si="250"/>
        <v>0</v>
      </c>
      <c r="S1070" s="18">
        <f t="shared" ca="1" si="248"/>
        <v>0</v>
      </c>
      <c r="T1070" s="18">
        <f t="shared" ca="1" si="252"/>
        <v>0</v>
      </c>
      <c r="U1070" s="7"/>
    </row>
    <row r="1071" spans="2:21" x14ac:dyDescent="0.3">
      <c r="B1071" s="68"/>
      <c r="C1071" s="68"/>
      <c r="D1071" s="7"/>
      <c r="E1071" s="68"/>
      <c r="F1071" s="16"/>
      <c r="G1071" s="16"/>
      <c r="H1071" s="16"/>
      <c r="I1071" s="16"/>
      <c r="J1071" s="16"/>
      <c r="K1071" s="16"/>
      <c r="L1071" s="17">
        <f t="shared" ca="1" si="246"/>
        <v>0</v>
      </c>
      <c r="M1071" s="17">
        <f t="shared" ca="1" si="247"/>
        <v>0</v>
      </c>
      <c r="N1071" s="16">
        <f t="shared" ca="1" si="244"/>
        <v>0</v>
      </c>
      <c r="O1071" s="17">
        <f t="shared" ca="1" si="251"/>
        <v>0</v>
      </c>
      <c r="P1071" s="18">
        <f t="shared" ca="1" si="249"/>
        <v>0</v>
      </c>
      <c r="Q1071" s="18">
        <f t="shared" ca="1" si="245"/>
        <v>0</v>
      </c>
      <c r="R1071" s="18">
        <f t="shared" ca="1" si="250"/>
        <v>0</v>
      </c>
      <c r="S1071" s="18">
        <f t="shared" ca="1" si="248"/>
        <v>0</v>
      </c>
      <c r="T1071" s="18">
        <f t="shared" ca="1" si="252"/>
        <v>0</v>
      </c>
      <c r="U1071" s="7"/>
    </row>
    <row r="1072" spans="2:21" x14ac:dyDescent="0.3">
      <c r="B1072" s="68"/>
      <c r="C1072" s="68"/>
      <c r="D1072" s="7"/>
      <c r="E1072" s="68"/>
      <c r="F1072" s="16"/>
      <c r="G1072" s="16"/>
      <c r="H1072" s="16"/>
      <c r="I1072" s="16"/>
      <c r="J1072" s="16"/>
      <c r="K1072" s="16"/>
      <c r="L1072" s="17">
        <f t="shared" ca="1" si="246"/>
        <v>0</v>
      </c>
      <c r="M1072" s="17">
        <f t="shared" ca="1" si="247"/>
        <v>0</v>
      </c>
      <c r="N1072" s="16">
        <f t="shared" ca="1" si="244"/>
        <v>0</v>
      </c>
      <c r="O1072" s="17">
        <f t="shared" ca="1" si="251"/>
        <v>0</v>
      </c>
      <c r="P1072" s="18">
        <f t="shared" ca="1" si="249"/>
        <v>0</v>
      </c>
      <c r="Q1072" s="18">
        <f t="shared" ca="1" si="245"/>
        <v>0</v>
      </c>
      <c r="R1072" s="18">
        <f t="shared" ca="1" si="250"/>
        <v>0</v>
      </c>
      <c r="S1072" s="18">
        <f t="shared" ca="1" si="248"/>
        <v>0</v>
      </c>
      <c r="T1072" s="18">
        <f t="shared" ca="1" si="252"/>
        <v>0</v>
      </c>
      <c r="U1072" s="7"/>
    </row>
    <row r="1073" spans="2:21" x14ac:dyDescent="0.3">
      <c r="B1073" s="68"/>
      <c r="C1073" s="68"/>
      <c r="D1073" s="7"/>
      <c r="E1073" s="68"/>
      <c r="F1073" s="16"/>
      <c r="G1073" s="16"/>
      <c r="H1073" s="16"/>
      <c r="I1073" s="16"/>
      <c r="J1073" s="16"/>
      <c r="K1073" s="16"/>
      <c r="L1073" s="17">
        <f t="shared" ca="1" si="246"/>
        <v>0</v>
      </c>
      <c r="M1073" s="17">
        <f t="shared" ca="1" si="247"/>
        <v>0</v>
      </c>
      <c r="N1073" s="16">
        <f t="shared" ca="1" si="244"/>
        <v>0</v>
      </c>
      <c r="O1073" s="17">
        <f t="shared" ca="1" si="251"/>
        <v>0</v>
      </c>
      <c r="P1073" s="18">
        <f t="shared" ca="1" si="249"/>
        <v>0</v>
      </c>
      <c r="Q1073" s="18">
        <f t="shared" ca="1" si="245"/>
        <v>0</v>
      </c>
      <c r="R1073" s="18">
        <f t="shared" ca="1" si="250"/>
        <v>0</v>
      </c>
      <c r="S1073" s="18">
        <f t="shared" ca="1" si="248"/>
        <v>0</v>
      </c>
      <c r="T1073" s="18">
        <f t="shared" ca="1" si="252"/>
        <v>0</v>
      </c>
      <c r="U1073" s="7"/>
    </row>
    <row r="1074" spans="2:21" x14ac:dyDescent="0.3">
      <c r="B1074" s="68"/>
      <c r="C1074" s="68"/>
      <c r="D1074" s="7"/>
      <c r="E1074" s="68"/>
      <c r="F1074" s="16"/>
      <c r="G1074" s="16"/>
      <c r="H1074" s="16"/>
      <c r="I1074" s="16"/>
      <c r="J1074" s="16"/>
      <c r="K1074" s="16"/>
      <c r="L1074" s="17">
        <f t="shared" ca="1" si="246"/>
        <v>0</v>
      </c>
      <c r="M1074" s="17">
        <f t="shared" ca="1" si="247"/>
        <v>0</v>
      </c>
      <c r="N1074" s="16">
        <f t="shared" ca="1" si="244"/>
        <v>0</v>
      </c>
      <c r="O1074" s="17">
        <f t="shared" ca="1" si="251"/>
        <v>0</v>
      </c>
      <c r="P1074" s="18">
        <f t="shared" ca="1" si="249"/>
        <v>0</v>
      </c>
      <c r="Q1074" s="18">
        <f t="shared" ca="1" si="245"/>
        <v>0</v>
      </c>
      <c r="R1074" s="18">
        <f t="shared" ca="1" si="250"/>
        <v>0</v>
      </c>
      <c r="S1074" s="18">
        <f t="shared" ca="1" si="248"/>
        <v>0</v>
      </c>
      <c r="T1074" s="18">
        <f t="shared" ca="1" si="252"/>
        <v>0</v>
      </c>
      <c r="U1074" s="7"/>
    </row>
    <row r="1075" spans="2:21" x14ac:dyDescent="0.3">
      <c r="B1075" s="68"/>
      <c r="C1075" s="68"/>
      <c r="D1075" s="7"/>
      <c r="E1075" s="68"/>
      <c r="F1075" s="16"/>
      <c r="G1075" s="16"/>
      <c r="H1075" s="16"/>
      <c r="I1075" s="16"/>
      <c r="J1075" s="16"/>
      <c r="K1075" s="16"/>
      <c r="L1075" s="17">
        <f t="shared" ca="1" si="246"/>
        <v>0</v>
      </c>
      <c r="M1075" s="17">
        <f t="shared" ca="1" si="247"/>
        <v>0</v>
      </c>
      <c r="N1075" s="16">
        <f t="shared" ca="1" si="244"/>
        <v>0</v>
      </c>
      <c r="O1075" s="17">
        <f t="shared" ca="1" si="251"/>
        <v>0</v>
      </c>
      <c r="P1075" s="18">
        <f t="shared" ca="1" si="249"/>
        <v>0</v>
      </c>
      <c r="Q1075" s="18">
        <f t="shared" ca="1" si="245"/>
        <v>0</v>
      </c>
      <c r="R1075" s="18">
        <f t="shared" ca="1" si="250"/>
        <v>0</v>
      </c>
      <c r="S1075" s="18">
        <f t="shared" ca="1" si="248"/>
        <v>0</v>
      </c>
      <c r="T1075" s="18">
        <f t="shared" ca="1" si="252"/>
        <v>0</v>
      </c>
      <c r="U1075" s="7"/>
    </row>
    <row r="1076" spans="2:21" x14ac:dyDescent="0.3">
      <c r="B1076" s="68"/>
      <c r="C1076" s="68"/>
      <c r="D1076" s="7"/>
      <c r="E1076" s="68"/>
      <c r="F1076" s="16"/>
      <c r="G1076" s="16"/>
      <c r="H1076" s="16"/>
      <c r="I1076" s="16"/>
      <c r="J1076" s="16"/>
      <c r="K1076" s="16"/>
      <c r="L1076" s="17">
        <f t="shared" ca="1" si="246"/>
        <v>0</v>
      </c>
      <c r="M1076" s="17">
        <f t="shared" ca="1" si="247"/>
        <v>0</v>
      </c>
      <c r="N1076" s="16">
        <f t="shared" ca="1" si="244"/>
        <v>0</v>
      </c>
      <c r="O1076" s="17">
        <f t="shared" ca="1" si="251"/>
        <v>0</v>
      </c>
      <c r="P1076" s="18">
        <f t="shared" ca="1" si="249"/>
        <v>0</v>
      </c>
      <c r="Q1076" s="18">
        <f t="shared" ca="1" si="245"/>
        <v>0</v>
      </c>
      <c r="R1076" s="18">
        <f t="shared" ca="1" si="250"/>
        <v>0</v>
      </c>
      <c r="S1076" s="18">
        <f t="shared" ca="1" si="248"/>
        <v>0</v>
      </c>
      <c r="T1076" s="18">
        <f t="shared" ca="1" si="252"/>
        <v>0</v>
      </c>
      <c r="U1076" s="7"/>
    </row>
    <row r="1077" spans="2:21" x14ac:dyDescent="0.3">
      <c r="B1077" s="68"/>
      <c r="C1077" s="68"/>
      <c r="D1077" s="7"/>
      <c r="E1077" s="68"/>
      <c r="F1077" s="16"/>
      <c r="G1077" s="16"/>
      <c r="H1077" s="16"/>
      <c r="I1077" s="16"/>
      <c r="J1077" s="16"/>
      <c r="K1077" s="16"/>
      <c r="L1077" s="17">
        <f t="shared" ca="1" si="246"/>
        <v>0</v>
      </c>
      <c r="M1077" s="17">
        <f t="shared" ca="1" si="247"/>
        <v>0</v>
      </c>
      <c r="N1077" s="16">
        <f t="shared" ca="1" si="244"/>
        <v>0</v>
      </c>
      <c r="O1077" s="17">
        <f t="shared" ca="1" si="251"/>
        <v>0</v>
      </c>
      <c r="P1077" s="18">
        <f t="shared" ca="1" si="249"/>
        <v>0</v>
      </c>
      <c r="Q1077" s="18">
        <f t="shared" ca="1" si="245"/>
        <v>0</v>
      </c>
      <c r="R1077" s="18">
        <f t="shared" ca="1" si="250"/>
        <v>0</v>
      </c>
      <c r="S1077" s="18">
        <f t="shared" ca="1" si="248"/>
        <v>0</v>
      </c>
      <c r="T1077" s="18">
        <f t="shared" ca="1" si="252"/>
        <v>0</v>
      </c>
      <c r="U1077" s="7"/>
    </row>
    <row r="1078" spans="2:21" x14ac:dyDescent="0.3">
      <c r="B1078" s="68"/>
      <c r="C1078" s="68"/>
      <c r="D1078" s="7"/>
      <c r="E1078" s="68"/>
      <c r="F1078" s="16"/>
      <c r="G1078" s="16"/>
      <c r="H1078" s="16"/>
      <c r="I1078" s="16"/>
      <c r="J1078" s="16"/>
      <c r="K1078" s="16"/>
      <c r="L1078" s="17">
        <f t="shared" ca="1" si="246"/>
        <v>0</v>
      </c>
      <c r="M1078" s="17">
        <f t="shared" ca="1" si="247"/>
        <v>0</v>
      </c>
      <c r="N1078" s="16">
        <f t="shared" ca="1" si="244"/>
        <v>0</v>
      </c>
      <c r="O1078" s="17">
        <f t="shared" ca="1" si="251"/>
        <v>0</v>
      </c>
      <c r="P1078" s="18">
        <f t="shared" ca="1" si="249"/>
        <v>0</v>
      </c>
      <c r="Q1078" s="18">
        <f t="shared" ca="1" si="245"/>
        <v>0</v>
      </c>
      <c r="R1078" s="18">
        <f t="shared" ca="1" si="250"/>
        <v>0</v>
      </c>
      <c r="S1078" s="18">
        <f t="shared" ca="1" si="248"/>
        <v>0</v>
      </c>
      <c r="T1078" s="18">
        <f t="shared" ca="1" si="252"/>
        <v>0</v>
      </c>
      <c r="U1078" s="7"/>
    </row>
    <row r="1079" spans="2:21" x14ac:dyDescent="0.3">
      <c r="B1079" s="68"/>
      <c r="C1079" s="68"/>
      <c r="D1079" s="7"/>
      <c r="E1079" s="68"/>
      <c r="F1079" s="16"/>
      <c r="G1079" s="16"/>
      <c r="H1079" s="16"/>
      <c r="I1079" s="16"/>
      <c r="J1079" s="16"/>
      <c r="K1079" s="16"/>
      <c r="L1079" s="17">
        <f t="shared" ca="1" si="246"/>
        <v>0</v>
      </c>
      <c r="M1079" s="17">
        <f t="shared" ca="1" si="247"/>
        <v>0</v>
      </c>
      <c r="N1079" s="16">
        <f t="shared" ca="1" si="244"/>
        <v>0</v>
      </c>
      <c r="O1079" s="17">
        <f t="shared" ca="1" si="251"/>
        <v>0</v>
      </c>
      <c r="P1079" s="18">
        <f t="shared" ca="1" si="249"/>
        <v>0</v>
      </c>
      <c r="Q1079" s="18">
        <f t="shared" ca="1" si="245"/>
        <v>0</v>
      </c>
      <c r="R1079" s="18">
        <f t="shared" ca="1" si="250"/>
        <v>0</v>
      </c>
      <c r="S1079" s="18">
        <f t="shared" ca="1" si="248"/>
        <v>0</v>
      </c>
      <c r="T1079" s="18">
        <f t="shared" ca="1" si="252"/>
        <v>0</v>
      </c>
      <c r="U1079" s="7"/>
    </row>
    <row r="1080" spans="2:21" x14ac:dyDescent="0.3">
      <c r="B1080" s="68"/>
      <c r="C1080" s="68"/>
      <c r="D1080" s="7"/>
      <c r="E1080" s="68"/>
      <c r="F1080" s="16"/>
      <c r="G1080" s="16"/>
      <c r="H1080" s="16"/>
      <c r="I1080" s="16"/>
      <c r="J1080" s="16"/>
      <c r="K1080" s="16"/>
      <c r="L1080" s="17">
        <f t="shared" ca="1" si="246"/>
        <v>0</v>
      </c>
      <c r="M1080" s="17">
        <f t="shared" ca="1" si="247"/>
        <v>0</v>
      </c>
      <c r="N1080" s="16">
        <f t="shared" ca="1" si="244"/>
        <v>0</v>
      </c>
      <c r="O1080" s="17">
        <f t="shared" ca="1" si="251"/>
        <v>0</v>
      </c>
      <c r="P1080" s="18">
        <f t="shared" ca="1" si="249"/>
        <v>0</v>
      </c>
      <c r="Q1080" s="18">
        <f t="shared" ca="1" si="245"/>
        <v>0</v>
      </c>
      <c r="R1080" s="18">
        <f t="shared" ca="1" si="250"/>
        <v>0</v>
      </c>
      <c r="S1080" s="18">
        <f t="shared" ca="1" si="248"/>
        <v>0</v>
      </c>
      <c r="T1080" s="18">
        <f t="shared" ca="1" si="252"/>
        <v>0</v>
      </c>
      <c r="U1080" s="7"/>
    </row>
    <row r="1081" spans="2:21" x14ac:dyDescent="0.3">
      <c r="B1081" s="68"/>
      <c r="C1081" s="68"/>
      <c r="D1081" s="7"/>
      <c r="E1081" s="68"/>
      <c r="F1081" s="16"/>
      <c r="G1081" s="16"/>
      <c r="H1081" s="16"/>
      <c r="I1081" s="16"/>
      <c r="J1081" s="16"/>
      <c r="K1081" s="16"/>
      <c r="L1081" s="17">
        <f t="shared" ca="1" si="246"/>
        <v>0</v>
      </c>
      <c r="M1081" s="17">
        <f t="shared" ca="1" si="247"/>
        <v>0</v>
      </c>
      <c r="N1081" s="16">
        <f t="shared" ca="1" si="244"/>
        <v>0</v>
      </c>
      <c r="O1081" s="17">
        <f t="shared" ca="1" si="251"/>
        <v>0</v>
      </c>
      <c r="P1081" s="18">
        <f t="shared" ca="1" si="249"/>
        <v>0</v>
      </c>
      <c r="Q1081" s="18">
        <f t="shared" ca="1" si="245"/>
        <v>0</v>
      </c>
      <c r="R1081" s="18">
        <f t="shared" ca="1" si="250"/>
        <v>0</v>
      </c>
      <c r="S1081" s="18">
        <f t="shared" ca="1" si="248"/>
        <v>0</v>
      </c>
      <c r="T1081" s="18">
        <f t="shared" ca="1" si="252"/>
        <v>0</v>
      </c>
      <c r="U1081" s="7"/>
    </row>
    <row r="1082" spans="2:21" x14ac:dyDescent="0.3">
      <c r="B1082" s="68"/>
      <c r="C1082" s="68"/>
      <c r="D1082" s="7"/>
      <c r="E1082" s="68"/>
      <c r="F1082" s="16"/>
      <c r="G1082" s="16"/>
      <c r="H1082" s="16"/>
      <c r="I1082" s="16"/>
      <c r="J1082" s="16"/>
      <c r="K1082" s="16"/>
      <c r="L1082" s="17">
        <f t="shared" ca="1" si="246"/>
        <v>0</v>
      </c>
      <c r="M1082" s="17">
        <f t="shared" ca="1" si="247"/>
        <v>0</v>
      </c>
      <c r="N1082" s="16">
        <f t="shared" ca="1" si="244"/>
        <v>0</v>
      </c>
      <c r="O1082" s="17">
        <f t="shared" ca="1" si="251"/>
        <v>0</v>
      </c>
      <c r="P1082" s="18">
        <f t="shared" ca="1" si="249"/>
        <v>0</v>
      </c>
      <c r="Q1082" s="18">
        <f t="shared" ca="1" si="245"/>
        <v>0</v>
      </c>
      <c r="R1082" s="18">
        <f t="shared" ca="1" si="250"/>
        <v>0</v>
      </c>
      <c r="S1082" s="18">
        <f t="shared" ca="1" si="248"/>
        <v>0</v>
      </c>
      <c r="T1082" s="18">
        <f t="shared" ca="1" si="252"/>
        <v>0</v>
      </c>
      <c r="U1082" s="7"/>
    </row>
    <row r="1083" spans="2:21" x14ac:dyDescent="0.3">
      <c r="B1083" s="68"/>
      <c r="C1083" s="68"/>
      <c r="D1083" s="7"/>
      <c r="E1083" s="68"/>
      <c r="F1083" s="16"/>
      <c r="G1083" s="16"/>
      <c r="H1083" s="16"/>
      <c r="I1083" s="16"/>
      <c r="J1083" s="16"/>
      <c r="K1083" s="16"/>
      <c r="L1083" s="17">
        <f t="shared" ca="1" si="246"/>
        <v>0</v>
      </c>
      <c r="M1083" s="17">
        <f t="shared" ca="1" si="247"/>
        <v>0</v>
      </c>
      <c r="N1083" s="16">
        <f t="shared" ca="1" si="244"/>
        <v>0</v>
      </c>
      <c r="O1083" s="17">
        <f t="shared" ca="1" si="251"/>
        <v>0</v>
      </c>
      <c r="P1083" s="18">
        <f t="shared" ca="1" si="249"/>
        <v>0</v>
      </c>
      <c r="Q1083" s="18">
        <f t="shared" ca="1" si="245"/>
        <v>0</v>
      </c>
      <c r="R1083" s="18">
        <f t="shared" ca="1" si="250"/>
        <v>0</v>
      </c>
      <c r="S1083" s="18">
        <f t="shared" ca="1" si="248"/>
        <v>0</v>
      </c>
      <c r="T1083" s="18">
        <f t="shared" ca="1" si="252"/>
        <v>0</v>
      </c>
      <c r="U1083" s="7"/>
    </row>
    <row r="1084" spans="2:21" x14ac:dyDescent="0.3">
      <c r="B1084" s="68"/>
      <c r="C1084" s="68"/>
      <c r="D1084" s="7"/>
      <c r="E1084" s="68"/>
      <c r="F1084" s="16"/>
      <c r="G1084" s="16"/>
      <c r="H1084" s="16"/>
      <c r="I1084" s="16"/>
      <c r="J1084" s="16"/>
      <c r="K1084" s="16"/>
      <c r="L1084" s="17">
        <f t="shared" ca="1" si="246"/>
        <v>0</v>
      </c>
      <c r="M1084" s="17">
        <f t="shared" ca="1" si="247"/>
        <v>0</v>
      </c>
      <c r="N1084" s="16">
        <f t="shared" ca="1" si="244"/>
        <v>0</v>
      </c>
      <c r="O1084" s="17">
        <f t="shared" ca="1" si="251"/>
        <v>0</v>
      </c>
      <c r="P1084" s="18">
        <f t="shared" ca="1" si="249"/>
        <v>0</v>
      </c>
      <c r="Q1084" s="18">
        <f t="shared" ca="1" si="245"/>
        <v>0</v>
      </c>
      <c r="R1084" s="18">
        <f t="shared" ca="1" si="250"/>
        <v>0</v>
      </c>
      <c r="S1084" s="18">
        <f t="shared" ca="1" si="248"/>
        <v>0</v>
      </c>
      <c r="T1084" s="18">
        <f t="shared" ca="1" si="252"/>
        <v>0</v>
      </c>
      <c r="U1084" s="7"/>
    </row>
    <row r="1085" spans="2:21" x14ac:dyDescent="0.3">
      <c r="B1085" s="68"/>
      <c r="C1085" s="68"/>
      <c r="D1085" s="7"/>
      <c r="E1085" s="68"/>
      <c r="F1085" s="16"/>
      <c r="G1085" s="16"/>
      <c r="H1085" s="16"/>
      <c r="I1085" s="16"/>
      <c r="J1085" s="16"/>
      <c r="K1085" s="16"/>
      <c r="L1085" s="17">
        <f t="shared" ca="1" si="246"/>
        <v>0</v>
      </c>
      <c r="M1085" s="17">
        <f t="shared" ca="1" si="247"/>
        <v>0</v>
      </c>
      <c r="N1085" s="16">
        <f t="shared" ca="1" si="244"/>
        <v>0</v>
      </c>
      <c r="O1085" s="17">
        <f t="shared" ca="1" si="251"/>
        <v>0</v>
      </c>
      <c r="P1085" s="18">
        <f t="shared" ca="1" si="249"/>
        <v>0</v>
      </c>
      <c r="Q1085" s="18">
        <f t="shared" ca="1" si="245"/>
        <v>0</v>
      </c>
      <c r="R1085" s="18">
        <f t="shared" ca="1" si="250"/>
        <v>0</v>
      </c>
      <c r="S1085" s="18">
        <f t="shared" ca="1" si="248"/>
        <v>0</v>
      </c>
      <c r="T1085" s="18">
        <f t="shared" ca="1" si="252"/>
        <v>0</v>
      </c>
      <c r="U1085" s="7"/>
    </row>
    <row r="1086" spans="2:21" x14ac:dyDescent="0.3">
      <c r="B1086" s="68"/>
      <c r="C1086" s="68"/>
      <c r="D1086" s="7"/>
      <c r="E1086" s="68"/>
      <c r="F1086" s="16"/>
      <c r="G1086" s="16"/>
      <c r="H1086" s="16"/>
      <c r="I1086" s="16"/>
      <c r="J1086" s="16"/>
      <c r="K1086" s="16"/>
      <c r="L1086" s="17">
        <f t="shared" ca="1" si="246"/>
        <v>0</v>
      </c>
      <c r="M1086" s="17">
        <f t="shared" ca="1" si="247"/>
        <v>0</v>
      </c>
      <c r="N1086" s="16">
        <f t="shared" ca="1" si="244"/>
        <v>0</v>
      </c>
      <c r="O1086" s="17">
        <f t="shared" ca="1" si="251"/>
        <v>0</v>
      </c>
      <c r="P1086" s="18">
        <f t="shared" ca="1" si="249"/>
        <v>0</v>
      </c>
      <c r="Q1086" s="18">
        <f t="shared" ca="1" si="245"/>
        <v>0</v>
      </c>
      <c r="R1086" s="18">
        <f t="shared" ca="1" si="250"/>
        <v>0</v>
      </c>
      <c r="S1086" s="18">
        <f t="shared" ca="1" si="248"/>
        <v>0</v>
      </c>
      <c r="T1086" s="18">
        <f t="shared" ca="1" si="252"/>
        <v>0</v>
      </c>
      <c r="U1086" s="7"/>
    </row>
    <row r="1087" spans="2:21" x14ac:dyDescent="0.3">
      <c r="B1087" s="68"/>
      <c r="C1087" s="68"/>
      <c r="D1087" s="7"/>
      <c r="E1087" s="68"/>
      <c r="F1087" s="16"/>
      <c r="G1087" s="16"/>
      <c r="H1087" s="16"/>
      <c r="I1087" s="16"/>
      <c r="J1087" s="16"/>
      <c r="K1087" s="16"/>
      <c r="L1087" s="17">
        <f t="shared" ca="1" si="246"/>
        <v>0</v>
      </c>
      <c r="M1087" s="17">
        <f t="shared" ca="1" si="247"/>
        <v>0</v>
      </c>
      <c r="N1087" s="16">
        <f t="shared" ca="1" si="244"/>
        <v>0</v>
      </c>
      <c r="O1087" s="17">
        <f t="shared" ca="1" si="251"/>
        <v>0</v>
      </c>
      <c r="P1087" s="18">
        <f t="shared" ca="1" si="249"/>
        <v>0</v>
      </c>
      <c r="Q1087" s="18">
        <f t="shared" ca="1" si="245"/>
        <v>0</v>
      </c>
      <c r="R1087" s="18">
        <f t="shared" ca="1" si="250"/>
        <v>0</v>
      </c>
      <c r="S1087" s="18">
        <f t="shared" ca="1" si="248"/>
        <v>0</v>
      </c>
      <c r="T1087" s="18">
        <f t="shared" ca="1" si="252"/>
        <v>0</v>
      </c>
      <c r="U1087" s="7"/>
    </row>
    <row r="1088" spans="2:21" x14ac:dyDescent="0.3">
      <c r="B1088" s="68"/>
      <c r="C1088" s="68"/>
      <c r="D1088" s="7"/>
      <c r="E1088" s="68"/>
      <c r="F1088" s="16"/>
      <c r="G1088" s="16"/>
      <c r="H1088" s="16"/>
      <c r="I1088" s="16"/>
      <c r="J1088" s="16"/>
      <c r="K1088" s="16"/>
      <c r="L1088" s="17">
        <f t="shared" ca="1" si="246"/>
        <v>0</v>
      </c>
      <c r="M1088" s="17">
        <f t="shared" ca="1" si="247"/>
        <v>0</v>
      </c>
      <c r="N1088" s="16">
        <f t="shared" ca="1" si="244"/>
        <v>0</v>
      </c>
      <c r="O1088" s="17">
        <f t="shared" ca="1" si="251"/>
        <v>0</v>
      </c>
      <c r="P1088" s="18">
        <f t="shared" ca="1" si="249"/>
        <v>0</v>
      </c>
      <c r="Q1088" s="18">
        <f t="shared" ca="1" si="245"/>
        <v>0</v>
      </c>
      <c r="R1088" s="18">
        <f t="shared" ca="1" si="250"/>
        <v>0</v>
      </c>
      <c r="S1088" s="18">
        <f t="shared" ca="1" si="248"/>
        <v>0</v>
      </c>
      <c r="T1088" s="18">
        <f t="shared" ca="1" si="252"/>
        <v>0</v>
      </c>
      <c r="U1088" s="7"/>
    </row>
    <row r="1089" spans="2:21" x14ac:dyDescent="0.3">
      <c r="B1089" s="68"/>
      <c r="C1089" s="68"/>
      <c r="D1089" s="7"/>
      <c r="E1089" s="68"/>
      <c r="F1089" s="16"/>
      <c r="G1089" s="16"/>
      <c r="H1089" s="16"/>
      <c r="I1089" s="16"/>
      <c r="J1089" s="16"/>
      <c r="K1089" s="16"/>
      <c r="L1089" s="17">
        <f t="shared" ca="1" si="246"/>
        <v>0</v>
      </c>
      <c r="M1089" s="17">
        <f t="shared" ca="1" si="247"/>
        <v>0</v>
      </c>
      <c r="N1089" s="16">
        <f t="shared" ca="1" si="244"/>
        <v>0</v>
      </c>
      <c r="O1089" s="17">
        <f t="shared" ca="1" si="251"/>
        <v>0</v>
      </c>
      <c r="P1089" s="18">
        <f t="shared" ca="1" si="249"/>
        <v>0</v>
      </c>
      <c r="Q1089" s="18">
        <f t="shared" ca="1" si="245"/>
        <v>0</v>
      </c>
      <c r="R1089" s="18">
        <f t="shared" ca="1" si="250"/>
        <v>0</v>
      </c>
      <c r="S1089" s="18">
        <f t="shared" ca="1" si="248"/>
        <v>0</v>
      </c>
      <c r="T1089" s="18">
        <f t="shared" ca="1" si="252"/>
        <v>0</v>
      </c>
      <c r="U1089" s="7"/>
    </row>
    <row r="1090" spans="2:21" x14ac:dyDescent="0.3">
      <c r="B1090" s="68"/>
      <c r="C1090" s="68"/>
      <c r="D1090" s="7"/>
      <c r="E1090" s="68"/>
      <c r="F1090" s="16"/>
      <c r="G1090" s="16"/>
      <c r="H1090" s="16"/>
      <c r="I1090" s="16"/>
      <c r="J1090" s="16"/>
      <c r="K1090" s="16"/>
      <c r="L1090" s="17">
        <f t="shared" ca="1" si="246"/>
        <v>0</v>
      </c>
      <c r="M1090" s="17">
        <f t="shared" ca="1" si="247"/>
        <v>0</v>
      </c>
      <c r="N1090" s="16">
        <f t="shared" ref="N1090:N1153" ca="1" si="253">L1090/453.592</f>
        <v>0</v>
      </c>
      <c r="O1090" s="17">
        <f t="shared" ca="1" si="251"/>
        <v>0</v>
      </c>
      <c r="P1090" s="18">
        <f t="shared" ca="1" si="249"/>
        <v>0</v>
      </c>
      <c r="Q1090" s="18">
        <f t="shared" ref="Q1090:Q1153" ca="1" si="254">P1090/4</f>
        <v>0</v>
      </c>
      <c r="R1090" s="18">
        <f t="shared" ca="1" si="250"/>
        <v>0</v>
      </c>
      <c r="S1090" s="18">
        <f t="shared" ca="1" si="248"/>
        <v>0</v>
      </c>
      <c r="T1090" s="18">
        <f t="shared" ca="1" si="252"/>
        <v>0</v>
      </c>
      <c r="U1090" s="7"/>
    </row>
    <row r="1091" spans="2:21" x14ac:dyDescent="0.3">
      <c r="B1091" s="68"/>
      <c r="C1091" s="68"/>
      <c r="D1091" s="7"/>
      <c r="E1091" s="68"/>
      <c r="F1091" s="16"/>
      <c r="G1091" s="16"/>
      <c r="H1091" s="16"/>
      <c r="I1091" s="16"/>
      <c r="J1091" s="16"/>
      <c r="K1091" s="16"/>
      <c r="L1091" s="17">
        <f t="shared" ca="1" si="246"/>
        <v>0</v>
      </c>
      <c r="M1091" s="17">
        <f t="shared" ca="1" si="247"/>
        <v>0</v>
      </c>
      <c r="N1091" s="16">
        <f t="shared" ca="1" si="253"/>
        <v>0</v>
      </c>
      <c r="O1091" s="17">
        <f t="shared" ca="1" si="251"/>
        <v>0</v>
      </c>
      <c r="P1091" s="18">
        <f t="shared" ca="1" si="249"/>
        <v>0</v>
      </c>
      <c r="Q1091" s="18">
        <f t="shared" ca="1" si="254"/>
        <v>0</v>
      </c>
      <c r="R1091" s="18">
        <f t="shared" ca="1" si="250"/>
        <v>0</v>
      </c>
      <c r="S1091" s="18">
        <f t="shared" ca="1" si="248"/>
        <v>0</v>
      </c>
      <c r="T1091" s="18">
        <f t="shared" ca="1" si="252"/>
        <v>0</v>
      </c>
      <c r="U1091" s="7"/>
    </row>
    <row r="1092" spans="2:21" x14ac:dyDescent="0.3">
      <c r="B1092" s="68"/>
      <c r="C1092" s="68"/>
      <c r="D1092" s="7"/>
      <c r="E1092" s="68"/>
      <c r="F1092" s="16"/>
      <c r="G1092" s="16"/>
      <c r="H1092" s="16"/>
      <c r="I1092" s="16"/>
      <c r="J1092" s="16"/>
      <c r="K1092" s="16"/>
      <c r="L1092" s="17">
        <f t="shared" ca="1" si="246"/>
        <v>0</v>
      </c>
      <c r="M1092" s="17">
        <f t="shared" ca="1" si="247"/>
        <v>0</v>
      </c>
      <c r="N1092" s="16">
        <f t="shared" ca="1" si="253"/>
        <v>0</v>
      </c>
      <c r="O1092" s="17">
        <f t="shared" ca="1" si="251"/>
        <v>0</v>
      </c>
      <c r="P1092" s="18">
        <f t="shared" ca="1" si="249"/>
        <v>0</v>
      </c>
      <c r="Q1092" s="18">
        <f t="shared" ca="1" si="254"/>
        <v>0</v>
      </c>
      <c r="R1092" s="18">
        <f t="shared" ca="1" si="250"/>
        <v>0</v>
      </c>
      <c r="S1092" s="18">
        <f t="shared" ca="1" si="248"/>
        <v>0</v>
      </c>
      <c r="T1092" s="18">
        <f t="shared" ca="1" si="252"/>
        <v>0</v>
      </c>
      <c r="U1092" s="7"/>
    </row>
    <row r="1093" spans="2:21" x14ac:dyDescent="0.3">
      <c r="B1093" s="68"/>
      <c r="C1093" s="68"/>
      <c r="D1093" s="7"/>
      <c r="E1093" s="68"/>
      <c r="F1093" s="16"/>
      <c r="G1093" s="16"/>
      <c r="H1093" s="16"/>
      <c r="I1093" s="16"/>
      <c r="J1093" s="16"/>
      <c r="K1093" s="16"/>
      <c r="L1093" s="17">
        <f t="shared" ca="1" si="246"/>
        <v>0</v>
      </c>
      <c r="M1093" s="17">
        <f t="shared" ca="1" si="247"/>
        <v>0</v>
      </c>
      <c r="N1093" s="16">
        <f t="shared" ca="1" si="253"/>
        <v>0</v>
      </c>
      <c r="O1093" s="17">
        <f t="shared" ca="1" si="251"/>
        <v>0</v>
      </c>
      <c r="P1093" s="18">
        <f t="shared" ca="1" si="249"/>
        <v>0</v>
      </c>
      <c r="Q1093" s="18">
        <f t="shared" ca="1" si="254"/>
        <v>0</v>
      </c>
      <c r="R1093" s="18">
        <f t="shared" ca="1" si="250"/>
        <v>0</v>
      </c>
      <c r="S1093" s="18">
        <f t="shared" ca="1" si="248"/>
        <v>0</v>
      </c>
      <c r="T1093" s="18">
        <f t="shared" ca="1" si="252"/>
        <v>0</v>
      </c>
      <c r="U1093" s="7"/>
    </row>
    <row r="1094" spans="2:21" x14ac:dyDescent="0.3">
      <c r="B1094" s="68"/>
      <c r="C1094" s="68"/>
      <c r="D1094" s="7"/>
      <c r="E1094" s="68"/>
      <c r="F1094" s="16"/>
      <c r="G1094" s="16"/>
      <c r="H1094" s="16"/>
      <c r="I1094" s="16"/>
      <c r="J1094" s="16"/>
      <c r="K1094" s="16"/>
      <c r="L1094" s="17">
        <f t="shared" ca="1" si="246"/>
        <v>0</v>
      </c>
      <c r="M1094" s="17">
        <f t="shared" ca="1" si="247"/>
        <v>0</v>
      </c>
      <c r="N1094" s="16">
        <f t="shared" ca="1" si="253"/>
        <v>0</v>
      </c>
      <c r="O1094" s="17">
        <f t="shared" ca="1" si="251"/>
        <v>0</v>
      </c>
      <c r="P1094" s="18">
        <f t="shared" ca="1" si="249"/>
        <v>0</v>
      </c>
      <c r="Q1094" s="18">
        <f t="shared" ca="1" si="254"/>
        <v>0</v>
      </c>
      <c r="R1094" s="18">
        <f t="shared" ca="1" si="250"/>
        <v>0</v>
      </c>
      <c r="S1094" s="18">
        <f t="shared" ca="1" si="248"/>
        <v>0</v>
      </c>
      <c r="T1094" s="18">
        <f t="shared" ca="1" si="252"/>
        <v>0</v>
      </c>
      <c r="U1094" s="7"/>
    </row>
    <row r="1095" spans="2:21" x14ac:dyDescent="0.3">
      <c r="B1095" s="68"/>
      <c r="C1095" s="68"/>
      <c r="D1095" s="7"/>
      <c r="E1095" s="68"/>
      <c r="F1095" s="16"/>
      <c r="G1095" s="16"/>
      <c r="H1095" s="16"/>
      <c r="I1095" s="16"/>
      <c r="J1095" s="16"/>
      <c r="K1095" s="16"/>
      <c r="L1095" s="17">
        <f t="shared" ca="1" si="246"/>
        <v>0</v>
      </c>
      <c r="M1095" s="17">
        <f t="shared" ca="1" si="247"/>
        <v>0</v>
      </c>
      <c r="N1095" s="16">
        <f t="shared" ca="1" si="253"/>
        <v>0</v>
      </c>
      <c r="O1095" s="17">
        <f t="shared" ca="1" si="251"/>
        <v>0</v>
      </c>
      <c r="P1095" s="18">
        <f t="shared" ca="1" si="249"/>
        <v>0</v>
      </c>
      <c r="Q1095" s="18">
        <f t="shared" ca="1" si="254"/>
        <v>0</v>
      </c>
      <c r="R1095" s="18">
        <f t="shared" ca="1" si="250"/>
        <v>0</v>
      </c>
      <c r="S1095" s="18">
        <f t="shared" ca="1" si="248"/>
        <v>0</v>
      </c>
      <c r="T1095" s="18">
        <f t="shared" ca="1" si="252"/>
        <v>0</v>
      </c>
      <c r="U1095" s="7"/>
    </row>
    <row r="1096" spans="2:21" x14ac:dyDescent="0.3">
      <c r="B1096" s="68"/>
      <c r="C1096" s="68"/>
      <c r="D1096" s="7"/>
      <c r="E1096" s="68"/>
      <c r="F1096" s="16"/>
      <c r="G1096" s="16"/>
      <c r="H1096" s="16"/>
      <c r="I1096" s="16"/>
      <c r="J1096" s="16"/>
      <c r="K1096" s="16"/>
      <c r="L1096" s="17">
        <f t="shared" ref="L1096:L1159" ca="1" si="255">M1096*16</f>
        <v>0</v>
      </c>
      <c r="M1096" s="17">
        <f t="shared" ca="1" si="247"/>
        <v>0</v>
      </c>
      <c r="N1096" s="16">
        <f t="shared" ca="1" si="253"/>
        <v>0</v>
      </c>
      <c r="O1096" s="17">
        <f t="shared" ca="1" si="251"/>
        <v>0</v>
      </c>
      <c r="P1096" s="18">
        <f t="shared" ca="1" si="249"/>
        <v>0</v>
      </c>
      <c r="Q1096" s="18">
        <f t="shared" ca="1" si="254"/>
        <v>0</v>
      </c>
      <c r="R1096" s="18">
        <f t="shared" ca="1" si="250"/>
        <v>0</v>
      </c>
      <c r="S1096" s="18">
        <f t="shared" ca="1" si="248"/>
        <v>0</v>
      </c>
      <c r="T1096" s="18">
        <f t="shared" ca="1" si="252"/>
        <v>0</v>
      </c>
      <c r="U1096" s="7"/>
    </row>
    <row r="1097" spans="2:21" x14ac:dyDescent="0.3">
      <c r="B1097" s="68"/>
      <c r="C1097" s="68"/>
      <c r="D1097" s="7"/>
      <c r="E1097" s="68"/>
      <c r="F1097" s="16"/>
      <c r="G1097" s="16"/>
      <c r="H1097" s="16"/>
      <c r="I1097" s="16"/>
      <c r="J1097" s="16"/>
      <c r="K1097" s="16"/>
      <c r="L1097" s="17">
        <f t="shared" ca="1" si="255"/>
        <v>0</v>
      </c>
      <c r="M1097" s="17">
        <f t="shared" ref="M1097:M1160" ca="1" si="256">L1097/16</f>
        <v>0</v>
      </c>
      <c r="N1097" s="16">
        <f t="shared" ca="1" si="253"/>
        <v>0</v>
      </c>
      <c r="O1097" s="17">
        <f t="shared" ca="1" si="251"/>
        <v>0</v>
      </c>
      <c r="P1097" s="18">
        <f t="shared" ca="1" si="249"/>
        <v>0</v>
      </c>
      <c r="Q1097" s="18">
        <f t="shared" ca="1" si="254"/>
        <v>0</v>
      </c>
      <c r="R1097" s="18">
        <f t="shared" ca="1" si="250"/>
        <v>0</v>
      </c>
      <c r="S1097" s="18">
        <f t="shared" ca="1" si="248"/>
        <v>0</v>
      </c>
      <c r="T1097" s="18">
        <f t="shared" ca="1" si="252"/>
        <v>0</v>
      </c>
      <c r="U1097" s="7"/>
    </row>
    <row r="1098" spans="2:21" x14ac:dyDescent="0.3">
      <c r="B1098" s="68"/>
      <c r="C1098" s="68"/>
      <c r="D1098" s="7"/>
      <c r="E1098" s="68"/>
      <c r="F1098" s="16"/>
      <c r="G1098" s="16"/>
      <c r="H1098" s="16"/>
      <c r="I1098" s="16"/>
      <c r="J1098" s="16"/>
      <c r="K1098" s="16"/>
      <c r="L1098" s="17">
        <f t="shared" ca="1" si="255"/>
        <v>0</v>
      </c>
      <c r="M1098" s="17">
        <f t="shared" ca="1" si="256"/>
        <v>0</v>
      </c>
      <c r="N1098" s="16">
        <f t="shared" ca="1" si="253"/>
        <v>0</v>
      </c>
      <c r="O1098" s="17">
        <f t="shared" ca="1" si="251"/>
        <v>0</v>
      </c>
      <c r="P1098" s="18">
        <f t="shared" ca="1" si="249"/>
        <v>0</v>
      </c>
      <c r="Q1098" s="18">
        <f t="shared" ca="1" si="254"/>
        <v>0</v>
      </c>
      <c r="R1098" s="18">
        <f t="shared" ca="1" si="250"/>
        <v>0</v>
      </c>
      <c r="S1098" s="18">
        <f t="shared" ca="1" si="248"/>
        <v>0</v>
      </c>
      <c r="T1098" s="18">
        <f t="shared" ca="1" si="252"/>
        <v>0</v>
      </c>
      <c r="U1098" s="7"/>
    </row>
    <row r="1099" spans="2:21" x14ac:dyDescent="0.3">
      <c r="B1099" s="68"/>
      <c r="C1099" s="68"/>
      <c r="D1099" s="7"/>
      <c r="E1099" s="68"/>
      <c r="F1099" s="16"/>
      <c r="G1099" s="16"/>
      <c r="H1099" s="16"/>
      <c r="I1099" s="16"/>
      <c r="J1099" s="16"/>
      <c r="K1099" s="16"/>
      <c r="L1099" s="17">
        <f t="shared" ca="1" si="255"/>
        <v>0</v>
      </c>
      <c r="M1099" s="17">
        <f t="shared" ca="1" si="256"/>
        <v>0</v>
      </c>
      <c r="N1099" s="16">
        <f t="shared" ca="1" si="253"/>
        <v>0</v>
      </c>
      <c r="O1099" s="17">
        <f t="shared" ca="1" si="251"/>
        <v>0</v>
      </c>
      <c r="P1099" s="18">
        <f t="shared" ca="1" si="249"/>
        <v>0</v>
      </c>
      <c r="Q1099" s="18">
        <f t="shared" ca="1" si="254"/>
        <v>0</v>
      </c>
      <c r="R1099" s="18">
        <f t="shared" ca="1" si="250"/>
        <v>0</v>
      </c>
      <c r="S1099" s="18">
        <f t="shared" ca="1" si="248"/>
        <v>0</v>
      </c>
      <c r="T1099" s="18">
        <f t="shared" ca="1" si="252"/>
        <v>0</v>
      </c>
      <c r="U1099" s="7"/>
    </row>
    <row r="1100" spans="2:21" x14ac:dyDescent="0.3">
      <c r="B1100" s="68"/>
      <c r="C1100" s="68"/>
      <c r="D1100" s="7"/>
      <c r="E1100" s="68"/>
      <c r="F1100" s="16"/>
      <c r="G1100" s="16"/>
      <c r="H1100" s="16"/>
      <c r="I1100" s="16"/>
      <c r="J1100" s="16"/>
      <c r="K1100" s="16"/>
      <c r="L1100" s="17">
        <f t="shared" ca="1" si="255"/>
        <v>0</v>
      </c>
      <c r="M1100" s="17">
        <f t="shared" ca="1" si="256"/>
        <v>0</v>
      </c>
      <c r="N1100" s="16">
        <f t="shared" ca="1" si="253"/>
        <v>0</v>
      </c>
      <c r="O1100" s="17">
        <f t="shared" ca="1" si="251"/>
        <v>0</v>
      </c>
      <c r="P1100" s="18">
        <f t="shared" ca="1" si="249"/>
        <v>0</v>
      </c>
      <c r="Q1100" s="18">
        <f t="shared" ca="1" si="254"/>
        <v>0</v>
      </c>
      <c r="R1100" s="18">
        <f t="shared" ca="1" si="250"/>
        <v>0</v>
      </c>
      <c r="S1100" s="18">
        <f t="shared" ref="S1100:S1163" ca="1" si="257">R1100/2</f>
        <v>0</v>
      </c>
      <c r="T1100" s="18">
        <f t="shared" ca="1" si="252"/>
        <v>0</v>
      </c>
      <c r="U1100" s="7"/>
    </row>
    <row r="1101" spans="2:21" x14ac:dyDescent="0.3">
      <c r="B1101" s="68"/>
      <c r="C1101" s="68"/>
      <c r="D1101" s="7"/>
      <c r="E1101" s="68"/>
      <c r="F1101" s="16"/>
      <c r="G1101" s="16"/>
      <c r="H1101" s="16"/>
      <c r="I1101" s="16"/>
      <c r="J1101" s="16"/>
      <c r="K1101" s="16"/>
      <c r="L1101" s="17">
        <f t="shared" ca="1" si="255"/>
        <v>0</v>
      </c>
      <c r="M1101" s="17">
        <f t="shared" ca="1" si="256"/>
        <v>0</v>
      </c>
      <c r="N1101" s="16">
        <f t="shared" ca="1" si="253"/>
        <v>0</v>
      </c>
      <c r="O1101" s="17">
        <f t="shared" ca="1" si="251"/>
        <v>0</v>
      </c>
      <c r="P1101" s="18">
        <f t="shared" ca="1" si="249"/>
        <v>0</v>
      </c>
      <c r="Q1101" s="18">
        <f t="shared" ca="1" si="254"/>
        <v>0</v>
      </c>
      <c r="R1101" s="18">
        <f t="shared" ca="1" si="250"/>
        <v>0</v>
      </c>
      <c r="S1101" s="18">
        <f t="shared" ca="1" si="257"/>
        <v>0</v>
      </c>
      <c r="T1101" s="18">
        <f t="shared" ca="1" si="252"/>
        <v>0</v>
      </c>
      <c r="U1101" s="7"/>
    </row>
    <row r="1102" spans="2:21" x14ac:dyDescent="0.3">
      <c r="B1102" s="68"/>
      <c r="C1102" s="68"/>
      <c r="D1102" s="7"/>
      <c r="E1102" s="68"/>
      <c r="F1102" s="16"/>
      <c r="G1102" s="16"/>
      <c r="H1102" s="16"/>
      <c r="I1102" s="16"/>
      <c r="J1102" s="16"/>
      <c r="K1102" s="16"/>
      <c r="L1102" s="17">
        <f t="shared" ca="1" si="255"/>
        <v>0</v>
      </c>
      <c r="M1102" s="17">
        <f t="shared" ca="1" si="256"/>
        <v>0</v>
      </c>
      <c r="N1102" s="16">
        <f t="shared" ca="1" si="253"/>
        <v>0</v>
      </c>
      <c r="O1102" s="17">
        <f t="shared" ca="1" si="251"/>
        <v>0</v>
      </c>
      <c r="P1102" s="18">
        <f t="shared" ca="1" si="249"/>
        <v>0</v>
      </c>
      <c r="Q1102" s="18">
        <f t="shared" ca="1" si="254"/>
        <v>0</v>
      </c>
      <c r="R1102" s="18">
        <f t="shared" ca="1" si="250"/>
        <v>0</v>
      </c>
      <c r="S1102" s="18">
        <f t="shared" ca="1" si="257"/>
        <v>0</v>
      </c>
      <c r="T1102" s="18">
        <f t="shared" ca="1" si="252"/>
        <v>0</v>
      </c>
      <c r="U1102" s="7"/>
    </row>
    <row r="1103" spans="2:21" x14ac:dyDescent="0.3">
      <c r="B1103" s="68"/>
      <c r="C1103" s="68"/>
      <c r="D1103" s="7"/>
      <c r="E1103" s="68"/>
      <c r="F1103" s="16"/>
      <c r="G1103" s="16"/>
      <c r="H1103" s="16"/>
      <c r="I1103" s="16"/>
      <c r="J1103" s="16"/>
      <c r="K1103" s="16"/>
      <c r="L1103" s="17">
        <f t="shared" ca="1" si="255"/>
        <v>0</v>
      </c>
      <c r="M1103" s="17">
        <f t="shared" ca="1" si="256"/>
        <v>0</v>
      </c>
      <c r="N1103" s="16">
        <f t="shared" ca="1" si="253"/>
        <v>0</v>
      </c>
      <c r="O1103" s="17">
        <f t="shared" ca="1" si="251"/>
        <v>0</v>
      </c>
      <c r="P1103" s="18">
        <f t="shared" ca="1" si="249"/>
        <v>0</v>
      </c>
      <c r="Q1103" s="18">
        <f t="shared" ca="1" si="254"/>
        <v>0</v>
      </c>
      <c r="R1103" s="18">
        <f t="shared" ca="1" si="250"/>
        <v>0</v>
      </c>
      <c r="S1103" s="18">
        <f t="shared" ca="1" si="257"/>
        <v>0</v>
      </c>
      <c r="T1103" s="18">
        <f t="shared" ca="1" si="252"/>
        <v>0</v>
      </c>
      <c r="U1103" s="7"/>
    </row>
    <row r="1104" spans="2:21" x14ac:dyDescent="0.3">
      <c r="B1104" s="68"/>
      <c r="C1104" s="68"/>
      <c r="D1104" s="7"/>
      <c r="E1104" s="68"/>
      <c r="F1104" s="16"/>
      <c r="G1104" s="16"/>
      <c r="H1104" s="16"/>
      <c r="I1104" s="16"/>
      <c r="J1104" s="16"/>
      <c r="K1104" s="16"/>
      <c r="L1104" s="17">
        <f t="shared" ca="1" si="255"/>
        <v>0</v>
      </c>
      <c r="M1104" s="17">
        <f t="shared" ca="1" si="256"/>
        <v>0</v>
      </c>
      <c r="N1104" s="16">
        <f t="shared" ca="1" si="253"/>
        <v>0</v>
      </c>
      <c r="O1104" s="17">
        <f t="shared" ca="1" si="251"/>
        <v>0</v>
      </c>
      <c r="P1104" s="18">
        <f t="shared" ca="1" si="249"/>
        <v>0</v>
      </c>
      <c r="Q1104" s="18">
        <f t="shared" ca="1" si="254"/>
        <v>0</v>
      </c>
      <c r="R1104" s="18">
        <f t="shared" ca="1" si="250"/>
        <v>0</v>
      </c>
      <c r="S1104" s="18">
        <f t="shared" ca="1" si="257"/>
        <v>0</v>
      </c>
      <c r="T1104" s="18">
        <f t="shared" ca="1" si="252"/>
        <v>0</v>
      </c>
      <c r="U1104" s="7"/>
    </row>
    <row r="1105" spans="2:21" x14ac:dyDescent="0.3">
      <c r="B1105" s="68"/>
      <c r="C1105" s="68"/>
      <c r="D1105" s="7"/>
      <c r="E1105" s="68"/>
      <c r="F1105" s="16"/>
      <c r="G1105" s="16"/>
      <c r="H1105" s="16"/>
      <c r="I1105" s="16"/>
      <c r="J1105" s="16"/>
      <c r="K1105" s="16"/>
      <c r="L1105" s="17">
        <f t="shared" ca="1" si="255"/>
        <v>0</v>
      </c>
      <c r="M1105" s="17">
        <f t="shared" ca="1" si="256"/>
        <v>0</v>
      </c>
      <c r="N1105" s="16">
        <f t="shared" ca="1" si="253"/>
        <v>0</v>
      </c>
      <c r="O1105" s="17">
        <f t="shared" ca="1" si="251"/>
        <v>0</v>
      </c>
      <c r="P1105" s="18">
        <f t="shared" ca="1" si="249"/>
        <v>0</v>
      </c>
      <c r="Q1105" s="18">
        <f t="shared" ca="1" si="254"/>
        <v>0</v>
      </c>
      <c r="R1105" s="18">
        <f t="shared" ca="1" si="250"/>
        <v>0</v>
      </c>
      <c r="S1105" s="18">
        <f t="shared" ca="1" si="257"/>
        <v>0</v>
      </c>
      <c r="T1105" s="18">
        <f t="shared" ca="1" si="252"/>
        <v>0</v>
      </c>
      <c r="U1105" s="7"/>
    </row>
    <row r="1106" spans="2:21" x14ac:dyDescent="0.3">
      <c r="B1106" s="68"/>
      <c r="C1106" s="68"/>
      <c r="D1106" s="7"/>
      <c r="E1106" s="68"/>
      <c r="F1106" s="16"/>
      <c r="G1106" s="16"/>
      <c r="H1106" s="16"/>
      <c r="I1106" s="16"/>
      <c r="J1106" s="16"/>
      <c r="K1106" s="16"/>
      <c r="L1106" s="17">
        <f t="shared" ca="1" si="255"/>
        <v>0</v>
      </c>
      <c r="M1106" s="17">
        <f t="shared" ca="1" si="256"/>
        <v>0</v>
      </c>
      <c r="N1106" s="16">
        <f t="shared" ca="1" si="253"/>
        <v>0</v>
      </c>
      <c r="O1106" s="17">
        <f t="shared" ca="1" si="251"/>
        <v>0</v>
      </c>
      <c r="P1106" s="18">
        <f t="shared" ca="1" si="249"/>
        <v>0</v>
      </c>
      <c r="Q1106" s="18">
        <f t="shared" ca="1" si="254"/>
        <v>0</v>
      </c>
      <c r="R1106" s="18">
        <f t="shared" ca="1" si="250"/>
        <v>0</v>
      </c>
      <c r="S1106" s="18">
        <f t="shared" ca="1" si="257"/>
        <v>0</v>
      </c>
      <c r="T1106" s="18">
        <f t="shared" ca="1" si="252"/>
        <v>0</v>
      </c>
      <c r="U1106" s="7"/>
    </row>
    <row r="1107" spans="2:21" x14ac:dyDescent="0.3">
      <c r="B1107" s="68"/>
      <c r="C1107" s="68"/>
      <c r="D1107" s="7"/>
      <c r="E1107" s="68"/>
      <c r="F1107" s="16"/>
      <c r="G1107" s="16"/>
      <c r="H1107" s="16"/>
      <c r="I1107" s="16"/>
      <c r="J1107" s="16"/>
      <c r="K1107" s="16"/>
      <c r="L1107" s="17">
        <f t="shared" ca="1" si="255"/>
        <v>0</v>
      </c>
      <c r="M1107" s="17">
        <f t="shared" ca="1" si="256"/>
        <v>0</v>
      </c>
      <c r="N1107" s="16">
        <f t="shared" ca="1" si="253"/>
        <v>0</v>
      </c>
      <c r="O1107" s="17">
        <f t="shared" ca="1" si="251"/>
        <v>0</v>
      </c>
      <c r="P1107" s="18">
        <f t="shared" ref="P1107:P1170" ca="1" si="258">O1107/4</f>
        <v>0</v>
      </c>
      <c r="Q1107" s="18">
        <f t="shared" ca="1" si="254"/>
        <v>0</v>
      </c>
      <c r="R1107" s="18">
        <f t="shared" ca="1" si="250"/>
        <v>0</v>
      </c>
      <c r="S1107" s="18">
        <f t="shared" ca="1" si="257"/>
        <v>0</v>
      </c>
      <c r="T1107" s="18">
        <f t="shared" ca="1" si="252"/>
        <v>0</v>
      </c>
      <c r="U1107" s="7"/>
    </row>
    <row r="1108" spans="2:21" x14ac:dyDescent="0.3">
      <c r="B1108" s="68"/>
      <c r="C1108" s="68"/>
      <c r="D1108" s="7"/>
      <c r="E1108" s="68"/>
      <c r="F1108" s="16"/>
      <c r="G1108" s="16"/>
      <c r="H1108" s="16"/>
      <c r="I1108" s="16"/>
      <c r="J1108" s="16"/>
      <c r="K1108" s="16"/>
      <c r="L1108" s="17">
        <f t="shared" ca="1" si="255"/>
        <v>0</v>
      </c>
      <c r="M1108" s="17">
        <f t="shared" ca="1" si="256"/>
        <v>0</v>
      </c>
      <c r="N1108" s="16">
        <f t="shared" ca="1" si="253"/>
        <v>0</v>
      </c>
      <c r="O1108" s="17">
        <f t="shared" ca="1" si="251"/>
        <v>0</v>
      </c>
      <c r="P1108" s="18">
        <f t="shared" ca="1" si="258"/>
        <v>0</v>
      </c>
      <c r="Q1108" s="18">
        <f t="shared" ca="1" si="254"/>
        <v>0</v>
      </c>
      <c r="R1108" s="18">
        <f t="shared" ca="1" si="250"/>
        <v>0</v>
      </c>
      <c r="S1108" s="18">
        <f t="shared" ca="1" si="257"/>
        <v>0</v>
      </c>
      <c r="T1108" s="18">
        <f t="shared" ca="1" si="252"/>
        <v>0</v>
      </c>
      <c r="U1108" s="7"/>
    </row>
    <row r="1109" spans="2:21" x14ac:dyDescent="0.3">
      <c r="B1109" s="68"/>
      <c r="C1109" s="68"/>
      <c r="D1109" s="7"/>
      <c r="E1109" s="68"/>
      <c r="F1109" s="16"/>
      <c r="G1109" s="16"/>
      <c r="H1109" s="16"/>
      <c r="I1109" s="16"/>
      <c r="J1109" s="16"/>
      <c r="K1109" s="16"/>
      <c r="L1109" s="17">
        <f t="shared" ca="1" si="255"/>
        <v>0</v>
      </c>
      <c r="M1109" s="17">
        <f t="shared" ca="1" si="256"/>
        <v>0</v>
      </c>
      <c r="N1109" s="16">
        <f t="shared" ca="1" si="253"/>
        <v>0</v>
      </c>
      <c r="O1109" s="17">
        <f t="shared" ca="1" si="251"/>
        <v>0</v>
      </c>
      <c r="P1109" s="18">
        <f t="shared" ca="1" si="258"/>
        <v>0</v>
      </c>
      <c r="Q1109" s="18">
        <f t="shared" ca="1" si="254"/>
        <v>0</v>
      </c>
      <c r="R1109" s="18">
        <f t="shared" ca="1" si="250"/>
        <v>0</v>
      </c>
      <c r="S1109" s="18">
        <f t="shared" ca="1" si="257"/>
        <v>0</v>
      </c>
      <c r="T1109" s="18">
        <f t="shared" ca="1" si="252"/>
        <v>0</v>
      </c>
      <c r="U1109" s="7"/>
    </row>
    <row r="1110" spans="2:21" x14ac:dyDescent="0.3">
      <c r="B1110" s="68"/>
      <c r="C1110" s="68"/>
      <c r="D1110" s="7"/>
      <c r="E1110" s="68"/>
      <c r="F1110" s="16"/>
      <c r="G1110" s="16"/>
      <c r="H1110" s="16"/>
      <c r="I1110" s="16"/>
      <c r="J1110" s="16"/>
      <c r="K1110" s="16"/>
      <c r="L1110" s="17">
        <f t="shared" ca="1" si="255"/>
        <v>0</v>
      </c>
      <c r="M1110" s="17">
        <f t="shared" ca="1" si="256"/>
        <v>0</v>
      </c>
      <c r="N1110" s="16">
        <f t="shared" ca="1" si="253"/>
        <v>0</v>
      </c>
      <c r="O1110" s="17">
        <f t="shared" ca="1" si="251"/>
        <v>0</v>
      </c>
      <c r="P1110" s="18">
        <f t="shared" ca="1" si="258"/>
        <v>0</v>
      </c>
      <c r="Q1110" s="18">
        <f t="shared" ca="1" si="254"/>
        <v>0</v>
      </c>
      <c r="R1110" s="18">
        <f t="shared" ref="R1110:R1173" ca="1" si="259">P1110/32</f>
        <v>0</v>
      </c>
      <c r="S1110" s="18">
        <f t="shared" ca="1" si="257"/>
        <v>0</v>
      </c>
      <c r="T1110" s="18">
        <f t="shared" ca="1" si="252"/>
        <v>0</v>
      </c>
      <c r="U1110" s="7"/>
    </row>
    <row r="1111" spans="2:21" x14ac:dyDescent="0.3">
      <c r="B1111" s="68"/>
      <c r="C1111" s="68"/>
      <c r="D1111" s="7"/>
      <c r="E1111" s="68"/>
      <c r="F1111" s="16"/>
      <c r="G1111" s="16"/>
      <c r="H1111" s="16"/>
      <c r="I1111" s="16"/>
      <c r="J1111" s="16"/>
      <c r="K1111" s="16"/>
      <c r="L1111" s="17">
        <f t="shared" ca="1" si="255"/>
        <v>0</v>
      </c>
      <c r="M1111" s="17">
        <f t="shared" ca="1" si="256"/>
        <v>0</v>
      </c>
      <c r="N1111" s="16">
        <f t="shared" ca="1" si="253"/>
        <v>0</v>
      </c>
      <c r="O1111" s="17">
        <f t="shared" ca="1" si="251"/>
        <v>0</v>
      </c>
      <c r="P1111" s="18">
        <f t="shared" ca="1" si="258"/>
        <v>0</v>
      </c>
      <c r="Q1111" s="18">
        <f t="shared" ca="1" si="254"/>
        <v>0</v>
      </c>
      <c r="R1111" s="18">
        <f t="shared" ca="1" si="259"/>
        <v>0</v>
      </c>
      <c r="S1111" s="18">
        <f t="shared" ca="1" si="257"/>
        <v>0</v>
      </c>
      <c r="T1111" s="18">
        <f t="shared" ca="1" si="252"/>
        <v>0</v>
      </c>
      <c r="U1111" s="7"/>
    </row>
    <row r="1112" spans="2:21" x14ac:dyDescent="0.3">
      <c r="B1112" s="68"/>
      <c r="C1112" s="68"/>
      <c r="D1112" s="7"/>
      <c r="E1112" s="68"/>
      <c r="F1112" s="16"/>
      <c r="G1112" s="16"/>
      <c r="H1112" s="16"/>
      <c r="I1112" s="16"/>
      <c r="J1112" s="16"/>
      <c r="K1112" s="16"/>
      <c r="L1112" s="17">
        <f t="shared" ca="1" si="255"/>
        <v>0</v>
      </c>
      <c r="M1112" s="17">
        <f t="shared" ca="1" si="256"/>
        <v>0</v>
      </c>
      <c r="N1112" s="16">
        <f t="shared" ca="1" si="253"/>
        <v>0</v>
      </c>
      <c r="O1112" s="17">
        <f t="shared" ca="1" si="251"/>
        <v>0</v>
      </c>
      <c r="P1112" s="18">
        <f t="shared" ca="1" si="258"/>
        <v>0</v>
      </c>
      <c r="Q1112" s="18">
        <f t="shared" ca="1" si="254"/>
        <v>0</v>
      </c>
      <c r="R1112" s="18">
        <f t="shared" ca="1" si="259"/>
        <v>0</v>
      </c>
      <c r="S1112" s="18">
        <f t="shared" ca="1" si="257"/>
        <v>0</v>
      </c>
      <c r="T1112" s="18">
        <f t="shared" ca="1" si="252"/>
        <v>0</v>
      </c>
      <c r="U1112" s="7"/>
    </row>
    <row r="1113" spans="2:21" x14ac:dyDescent="0.3">
      <c r="B1113" s="68"/>
      <c r="C1113" s="68"/>
      <c r="D1113" s="7"/>
      <c r="E1113" s="68"/>
      <c r="F1113" s="16"/>
      <c r="G1113" s="16"/>
      <c r="H1113" s="16"/>
      <c r="I1113" s="16"/>
      <c r="J1113" s="16"/>
      <c r="K1113" s="16"/>
      <c r="L1113" s="17">
        <f t="shared" ca="1" si="255"/>
        <v>0</v>
      </c>
      <c r="M1113" s="17">
        <f t="shared" ca="1" si="256"/>
        <v>0</v>
      </c>
      <c r="N1113" s="16">
        <f t="shared" ca="1" si="253"/>
        <v>0</v>
      </c>
      <c r="O1113" s="17">
        <f t="shared" ca="1" si="251"/>
        <v>0</v>
      </c>
      <c r="P1113" s="18">
        <f t="shared" ca="1" si="258"/>
        <v>0</v>
      </c>
      <c r="Q1113" s="18">
        <f t="shared" ca="1" si="254"/>
        <v>0</v>
      </c>
      <c r="R1113" s="18">
        <f t="shared" ca="1" si="259"/>
        <v>0</v>
      </c>
      <c r="S1113" s="18">
        <f t="shared" ca="1" si="257"/>
        <v>0</v>
      </c>
      <c r="T1113" s="18">
        <f t="shared" ca="1" si="252"/>
        <v>0</v>
      </c>
      <c r="U1113" s="7"/>
    </row>
    <row r="1114" spans="2:21" x14ac:dyDescent="0.3">
      <c r="B1114" s="68"/>
      <c r="C1114" s="68"/>
      <c r="D1114" s="7"/>
      <c r="E1114" s="68"/>
      <c r="F1114" s="16"/>
      <c r="G1114" s="16"/>
      <c r="H1114" s="16"/>
      <c r="I1114" s="16"/>
      <c r="J1114" s="16"/>
      <c r="K1114" s="16"/>
      <c r="L1114" s="17">
        <f t="shared" ca="1" si="255"/>
        <v>0</v>
      </c>
      <c r="M1114" s="17">
        <f t="shared" ca="1" si="256"/>
        <v>0</v>
      </c>
      <c r="N1114" s="16">
        <f t="shared" ca="1" si="253"/>
        <v>0</v>
      </c>
      <c r="O1114" s="17">
        <f t="shared" ca="1" si="251"/>
        <v>0</v>
      </c>
      <c r="P1114" s="18">
        <f t="shared" ca="1" si="258"/>
        <v>0</v>
      </c>
      <c r="Q1114" s="18">
        <f t="shared" ca="1" si="254"/>
        <v>0</v>
      </c>
      <c r="R1114" s="18">
        <f t="shared" ca="1" si="259"/>
        <v>0</v>
      </c>
      <c r="S1114" s="18">
        <f t="shared" ca="1" si="257"/>
        <v>0</v>
      </c>
      <c r="T1114" s="18">
        <f t="shared" ca="1" si="252"/>
        <v>0</v>
      </c>
      <c r="U1114" s="7"/>
    </row>
    <row r="1115" spans="2:21" x14ac:dyDescent="0.3">
      <c r="B1115" s="68"/>
      <c r="C1115" s="68"/>
      <c r="D1115" s="7"/>
      <c r="E1115" s="68"/>
      <c r="F1115" s="16"/>
      <c r="G1115" s="16"/>
      <c r="H1115" s="16"/>
      <c r="I1115" s="16"/>
      <c r="J1115" s="16"/>
      <c r="K1115" s="16"/>
      <c r="L1115" s="17">
        <f t="shared" ca="1" si="255"/>
        <v>0</v>
      </c>
      <c r="M1115" s="17">
        <f t="shared" ca="1" si="256"/>
        <v>0</v>
      </c>
      <c r="N1115" s="16">
        <f t="shared" ca="1" si="253"/>
        <v>0</v>
      </c>
      <c r="O1115" s="17">
        <f t="shared" ca="1" si="251"/>
        <v>0</v>
      </c>
      <c r="P1115" s="18">
        <f t="shared" ca="1" si="258"/>
        <v>0</v>
      </c>
      <c r="Q1115" s="18">
        <f t="shared" ca="1" si="254"/>
        <v>0</v>
      </c>
      <c r="R1115" s="18">
        <f t="shared" ca="1" si="259"/>
        <v>0</v>
      </c>
      <c r="S1115" s="18">
        <f t="shared" ca="1" si="257"/>
        <v>0</v>
      </c>
      <c r="T1115" s="18">
        <f t="shared" ca="1" si="252"/>
        <v>0</v>
      </c>
      <c r="U1115" s="7"/>
    </row>
    <row r="1116" spans="2:21" x14ac:dyDescent="0.3">
      <c r="B1116" s="68"/>
      <c r="C1116" s="68"/>
      <c r="D1116" s="7"/>
      <c r="E1116" s="68"/>
      <c r="F1116" s="16"/>
      <c r="G1116" s="16"/>
      <c r="H1116" s="16"/>
      <c r="I1116" s="16"/>
      <c r="J1116" s="16"/>
      <c r="K1116" s="16"/>
      <c r="L1116" s="17">
        <f t="shared" ca="1" si="255"/>
        <v>0</v>
      </c>
      <c r="M1116" s="17">
        <f t="shared" ca="1" si="256"/>
        <v>0</v>
      </c>
      <c r="N1116" s="16">
        <f t="shared" ca="1" si="253"/>
        <v>0</v>
      </c>
      <c r="O1116" s="17">
        <f t="shared" ref="O1116:O1179" ca="1" si="260">R1116*128</f>
        <v>0</v>
      </c>
      <c r="P1116" s="18">
        <f t="shared" ca="1" si="258"/>
        <v>0</v>
      </c>
      <c r="Q1116" s="18">
        <f t="shared" ca="1" si="254"/>
        <v>0</v>
      </c>
      <c r="R1116" s="18">
        <f t="shared" ca="1" si="259"/>
        <v>0</v>
      </c>
      <c r="S1116" s="18">
        <f t="shared" ca="1" si="257"/>
        <v>0</v>
      </c>
      <c r="T1116" s="18">
        <f t="shared" ca="1" si="252"/>
        <v>0</v>
      </c>
      <c r="U1116" s="7"/>
    </row>
    <row r="1117" spans="2:21" x14ac:dyDescent="0.3">
      <c r="B1117" s="68"/>
      <c r="C1117" s="68"/>
      <c r="D1117" s="7"/>
      <c r="E1117" s="68"/>
      <c r="F1117" s="16"/>
      <c r="G1117" s="16"/>
      <c r="H1117" s="16"/>
      <c r="I1117" s="16"/>
      <c r="J1117" s="16"/>
      <c r="K1117" s="16"/>
      <c r="L1117" s="17">
        <f t="shared" ca="1" si="255"/>
        <v>0</v>
      </c>
      <c r="M1117" s="17">
        <f t="shared" ca="1" si="256"/>
        <v>0</v>
      </c>
      <c r="N1117" s="16">
        <f t="shared" ca="1" si="253"/>
        <v>0</v>
      </c>
      <c r="O1117" s="17">
        <f t="shared" ca="1" si="260"/>
        <v>0</v>
      </c>
      <c r="P1117" s="18">
        <f t="shared" ca="1" si="258"/>
        <v>0</v>
      </c>
      <c r="Q1117" s="18">
        <f t="shared" ca="1" si="254"/>
        <v>0</v>
      </c>
      <c r="R1117" s="18">
        <f t="shared" ca="1" si="259"/>
        <v>0</v>
      </c>
      <c r="S1117" s="18">
        <f t="shared" ca="1" si="257"/>
        <v>0</v>
      </c>
      <c r="T1117" s="18">
        <f t="shared" ca="1" si="252"/>
        <v>0</v>
      </c>
      <c r="U1117" s="7"/>
    </row>
    <row r="1118" spans="2:21" x14ac:dyDescent="0.3">
      <c r="B1118" s="68"/>
      <c r="C1118" s="68"/>
      <c r="D1118" s="7"/>
      <c r="E1118" s="68"/>
      <c r="F1118" s="16"/>
      <c r="G1118" s="16"/>
      <c r="H1118" s="16"/>
      <c r="I1118" s="16"/>
      <c r="J1118" s="16"/>
      <c r="K1118" s="16"/>
      <c r="L1118" s="17">
        <f t="shared" ca="1" si="255"/>
        <v>0</v>
      </c>
      <c r="M1118" s="17">
        <f t="shared" ca="1" si="256"/>
        <v>0</v>
      </c>
      <c r="N1118" s="16">
        <f t="shared" ca="1" si="253"/>
        <v>0</v>
      </c>
      <c r="O1118" s="17">
        <f t="shared" ca="1" si="260"/>
        <v>0</v>
      </c>
      <c r="P1118" s="18">
        <f t="shared" ca="1" si="258"/>
        <v>0</v>
      </c>
      <c r="Q1118" s="18">
        <f t="shared" ca="1" si="254"/>
        <v>0</v>
      </c>
      <c r="R1118" s="18">
        <f t="shared" ca="1" si="259"/>
        <v>0</v>
      </c>
      <c r="S1118" s="18">
        <f t="shared" ca="1" si="257"/>
        <v>0</v>
      </c>
      <c r="T1118" s="18">
        <f t="shared" ca="1" si="252"/>
        <v>0</v>
      </c>
      <c r="U1118" s="7"/>
    </row>
    <row r="1119" spans="2:21" x14ac:dyDescent="0.3">
      <c r="B1119" s="68"/>
      <c r="C1119" s="68"/>
      <c r="D1119" s="7"/>
      <c r="E1119" s="68"/>
      <c r="F1119" s="16"/>
      <c r="G1119" s="16"/>
      <c r="H1119" s="16"/>
      <c r="I1119" s="16"/>
      <c r="J1119" s="16"/>
      <c r="K1119" s="16"/>
      <c r="L1119" s="17">
        <f t="shared" ca="1" si="255"/>
        <v>0</v>
      </c>
      <c r="M1119" s="17">
        <f t="shared" ca="1" si="256"/>
        <v>0</v>
      </c>
      <c r="N1119" s="16">
        <f t="shared" ca="1" si="253"/>
        <v>0</v>
      </c>
      <c r="O1119" s="17">
        <f t="shared" ca="1" si="260"/>
        <v>0</v>
      </c>
      <c r="P1119" s="18">
        <f t="shared" ca="1" si="258"/>
        <v>0</v>
      </c>
      <c r="Q1119" s="18">
        <f t="shared" ca="1" si="254"/>
        <v>0</v>
      </c>
      <c r="R1119" s="18">
        <f t="shared" ca="1" si="259"/>
        <v>0</v>
      </c>
      <c r="S1119" s="18">
        <f t="shared" ca="1" si="257"/>
        <v>0</v>
      </c>
      <c r="T1119" s="18">
        <f t="shared" ca="1" si="252"/>
        <v>0</v>
      </c>
      <c r="U1119" s="7"/>
    </row>
    <row r="1120" spans="2:21" x14ac:dyDescent="0.3">
      <c r="B1120" s="68"/>
      <c r="C1120" s="68"/>
      <c r="D1120" s="7"/>
      <c r="E1120" s="68"/>
      <c r="F1120" s="16"/>
      <c r="G1120" s="16"/>
      <c r="H1120" s="16"/>
      <c r="I1120" s="16"/>
      <c r="J1120" s="16"/>
      <c r="K1120" s="16"/>
      <c r="L1120" s="17">
        <f t="shared" ca="1" si="255"/>
        <v>0</v>
      </c>
      <c r="M1120" s="17">
        <f t="shared" ca="1" si="256"/>
        <v>0</v>
      </c>
      <c r="N1120" s="16">
        <f t="shared" ca="1" si="253"/>
        <v>0</v>
      </c>
      <c r="O1120" s="17">
        <f t="shared" ca="1" si="260"/>
        <v>0</v>
      </c>
      <c r="P1120" s="18">
        <f t="shared" ca="1" si="258"/>
        <v>0</v>
      </c>
      <c r="Q1120" s="18">
        <f t="shared" ca="1" si="254"/>
        <v>0</v>
      </c>
      <c r="R1120" s="18">
        <f t="shared" ca="1" si="259"/>
        <v>0</v>
      </c>
      <c r="S1120" s="18">
        <f t="shared" ca="1" si="257"/>
        <v>0</v>
      </c>
      <c r="T1120" s="18">
        <f t="shared" ca="1" si="252"/>
        <v>0</v>
      </c>
      <c r="U1120" s="7"/>
    </row>
    <row r="1121" spans="2:21" x14ac:dyDescent="0.3">
      <c r="B1121" s="68"/>
      <c r="C1121" s="68"/>
      <c r="D1121" s="7"/>
      <c r="E1121" s="68"/>
      <c r="F1121" s="16"/>
      <c r="G1121" s="16"/>
      <c r="H1121" s="16"/>
      <c r="I1121" s="16"/>
      <c r="J1121" s="16"/>
      <c r="K1121" s="16"/>
      <c r="L1121" s="17">
        <f t="shared" ca="1" si="255"/>
        <v>0</v>
      </c>
      <c r="M1121" s="17">
        <f t="shared" ca="1" si="256"/>
        <v>0</v>
      </c>
      <c r="N1121" s="16">
        <f t="shared" ca="1" si="253"/>
        <v>0</v>
      </c>
      <c r="O1121" s="17">
        <f t="shared" ca="1" si="260"/>
        <v>0</v>
      </c>
      <c r="P1121" s="18">
        <f t="shared" ca="1" si="258"/>
        <v>0</v>
      </c>
      <c r="Q1121" s="18">
        <f t="shared" ca="1" si="254"/>
        <v>0</v>
      </c>
      <c r="R1121" s="18">
        <f t="shared" ca="1" si="259"/>
        <v>0</v>
      </c>
      <c r="S1121" s="18">
        <f t="shared" ca="1" si="257"/>
        <v>0</v>
      </c>
      <c r="T1121" s="18">
        <f t="shared" ca="1" si="252"/>
        <v>0</v>
      </c>
      <c r="U1121" s="7"/>
    </row>
    <row r="1122" spans="2:21" x14ac:dyDescent="0.3">
      <c r="B1122" s="68"/>
      <c r="C1122" s="68"/>
      <c r="D1122" s="7"/>
      <c r="E1122" s="68"/>
      <c r="F1122" s="16"/>
      <c r="G1122" s="16"/>
      <c r="H1122" s="16"/>
      <c r="I1122" s="16"/>
      <c r="J1122" s="16"/>
      <c r="K1122" s="16"/>
      <c r="L1122" s="17">
        <f t="shared" ca="1" si="255"/>
        <v>0</v>
      </c>
      <c r="M1122" s="17">
        <f t="shared" ca="1" si="256"/>
        <v>0</v>
      </c>
      <c r="N1122" s="16">
        <f t="shared" ca="1" si="253"/>
        <v>0</v>
      </c>
      <c r="O1122" s="17">
        <f t="shared" ca="1" si="260"/>
        <v>0</v>
      </c>
      <c r="P1122" s="18">
        <f t="shared" ca="1" si="258"/>
        <v>0</v>
      </c>
      <c r="Q1122" s="18">
        <f t="shared" ca="1" si="254"/>
        <v>0</v>
      </c>
      <c r="R1122" s="18">
        <f t="shared" ca="1" si="259"/>
        <v>0</v>
      </c>
      <c r="S1122" s="18">
        <f t="shared" ca="1" si="257"/>
        <v>0</v>
      </c>
      <c r="T1122" s="18">
        <f t="shared" ca="1" si="252"/>
        <v>0</v>
      </c>
      <c r="U1122" s="7"/>
    </row>
    <row r="1123" spans="2:21" x14ac:dyDescent="0.3">
      <c r="B1123" s="68"/>
      <c r="C1123" s="68"/>
      <c r="D1123" s="7"/>
      <c r="E1123" s="68"/>
      <c r="F1123" s="16"/>
      <c r="G1123" s="16"/>
      <c r="H1123" s="16"/>
      <c r="I1123" s="16"/>
      <c r="J1123" s="16"/>
      <c r="K1123" s="16"/>
      <c r="L1123" s="17">
        <f t="shared" ca="1" si="255"/>
        <v>0</v>
      </c>
      <c r="M1123" s="17">
        <f t="shared" ca="1" si="256"/>
        <v>0</v>
      </c>
      <c r="N1123" s="16">
        <f t="shared" ca="1" si="253"/>
        <v>0</v>
      </c>
      <c r="O1123" s="17">
        <f t="shared" ca="1" si="260"/>
        <v>0</v>
      </c>
      <c r="P1123" s="18">
        <f t="shared" ca="1" si="258"/>
        <v>0</v>
      </c>
      <c r="Q1123" s="18">
        <f t="shared" ca="1" si="254"/>
        <v>0</v>
      </c>
      <c r="R1123" s="18">
        <f t="shared" ca="1" si="259"/>
        <v>0</v>
      </c>
      <c r="S1123" s="18">
        <f t="shared" ca="1" si="257"/>
        <v>0</v>
      </c>
      <c r="T1123" s="18">
        <f t="shared" ca="1" si="252"/>
        <v>0</v>
      </c>
      <c r="U1123" s="7"/>
    </row>
    <row r="1124" spans="2:21" x14ac:dyDescent="0.3">
      <c r="B1124" s="68"/>
      <c r="C1124" s="68"/>
      <c r="D1124" s="7"/>
      <c r="E1124" s="68"/>
      <c r="F1124" s="16"/>
      <c r="G1124" s="16"/>
      <c r="H1124" s="16"/>
      <c r="I1124" s="16"/>
      <c r="J1124" s="16"/>
      <c r="K1124" s="16"/>
      <c r="L1124" s="17">
        <f t="shared" ca="1" si="255"/>
        <v>0</v>
      </c>
      <c r="M1124" s="17">
        <f t="shared" ca="1" si="256"/>
        <v>0</v>
      </c>
      <c r="N1124" s="16">
        <f t="shared" ca="1" si="253"/>
        <v>0</v>
      </c>
      <c r="O1124" s="17">
        <f t="shared" ca="1" si="260"/>
        <v>0</v>
      </c>
      <c r="P1124" s="18">
        <f t="shared" ca="1" si="258"/>
        <v>0</v>
      </c>
      <c r="Q1124" s="18">
        <f t="shared" ca="1" si="254"/>
        <v>0</v>
      </c>
      <c r="R1124" s="18">
        <f t="shared" ca="1" si="259"/>
        <v>0</v>
      </c>
      <c r="S1124" s="18">
        <f t="shared" ca="1" si="257"/>
        <v>0</v>
      </c>
      <c r="T1124" s="18">
        <f t="shared" ca="1" si="252"/>
        <v>0</v>
      </c>
      <c r="U1124" s="7"/>
    </row>
    <row r="1125" spans="2:21" x14ac:dyDescent="0.3">
      <c r="B1125" s="68"/>
      <c r="C1125" s="68"/>
      <c r="D1125" s="7"/>
      <c r="E1125" s="68"/>
      <c r="F1125" s="16"/>
      <c r="G1125" s="16"/>
      <c r="H1125" s="16"/>
      <c r="I1125" s="16"/>
      <c r="J1125" s="16"/>
      <c r="K1125" s="16"/>
      <c r="L1125" s="17">
        <f t="shared" ca="1" si="255"/>
        <v>0</v>
      </c>
      <c r="M1125" s="17">
        <f t="shared" ca="1" si="256"/>
        <v>0</v>
      </c>
      <c r="N1125" s="16">
        <f t="shared" ca="1" si="253"/>
        <v>0</v>
      </c>
      <c r="O1125" s="17">
        <f t="shared" ca="1" si="260"/>
        <v>0</v>
      </c>
      <c r="P1125" s="18">
        <f t="shared" ca="1" si="258"/>
        <v>0</v>
      </c>
      <c r="Q1125" s="18">
        <f t="shared" ca="1" si="254"/>
        <v>0</v>
      </c>
      <c r="R1125" s="18">
        <f t="shared" ca="1" si="259"/>
        <v>0</v>
      </c>
      <c r="S1125" s="18">
        <f t="shared" ca="1" si="257"/>
        <v>0</v>
      </c>
      <c r="T1125" s="18">
        <f t="shared" ca="1" si="252"/>
        <v>0</v>
      </c>
      <c r="U1125" s="7"/>
    </row>
    <row r="1126" spans="2:21" x14ac:dyDescent="0.3">
      <c r="B1126" s="68"/>
      <c r="C1126" s="68"/>
      <c r="D1126" s="7"/>
      <c r="E1126" s="68"/>
      <c r="F1126" s="16"/>
      <c r="G1126" s="16"/>
      <c r="H1126" s="16"/>
      <c r="I1126" s="16"/>
      <c r="J1126" s="16"/>
      <c r="K1126" s="16"/>
      <c r="L1126" s="17">
        <f t="shared" ca="1" si="255"/>
        <v>0</v>
      </c>
      <c r="M1126" s="17">
        <f t="shared" ca="1" si="256"/>
        <v>0</v>
      </c>
      <c r="N1126" s="16">
        <f t="shared" ca="1" si="253"/>
        <v>0</v>
      </c>
      <c r="O1126" s="17">
        <f t="shared" ca="1" si="260"/>
        <v>0</v>
      </c>
      <c r="P1126" s="18">
        <f t="shared" ca="1" si="258"/>
        <v>0</v>
      </c>
      <c r="Q1126" s="18">
        <f t="shared" ca="1" si="254"/>
        <v>0</v>
      </c>
      <c r="R1126" s="18">
        <f t="shared" ca="1" si="259"/>
        <v>0</v>
      </c>
      <c r="S1126" s="18">
        <f t="shared" ca="1" si="257"/>
        <v>0</v>
      </c>
      <c r="T1126" s="18">
        <f t="shared" ca="1" si="252"/>
        <v>0</v>
      </c>
      <c r="U1126" s="7"/>
    </row>
    <row r="1127" spans="2:21" x14ac:dyDescent="0.3">
      <c r="B1127" s="68"/>
      <c r="C1127" s="68"/>
      <c r="D1127" s="7"/>
      <c r="E1127" s="68"/>
      <c r="F1127" s="16"/>
      <c r="G1127" s="16"/>
      <c r="H1127" s="16"/>
      <c r="I1127" s="16"/>
      <c r="J1127" s="16"/>
      <c r="K1127" s="16"/>
      <c r="L1127" s="17">
        <f t="shared" ca="1" si="255"/>
        <v>0</v>
      </c>
      <c r="M1127" s="17">
        <f t="shared" ca="1" si="256"/>
        <v>0</v>
      </c>
      <c r="N1127" s="16">
        <f t="shared" ca="1" si="253"/>
        <v>0</v>
      </c>
      <c r="O1127" s="17">
        <f t="shared" ca="1" si="260"/>
        <v>0</v>
      </c>
      <c r="P1127" s="18">
        <f t="shared" ca="1" si="258"/>
        <v>0</v>
      </c>
      <c r="Q1127" s="18">
        <f t="shared" ca="1" si="254"/>
        <v>0</v>
      </c>
      <c r="R1127" s="18">
        <f t="shared" ca="1" si="259"/>
        <v>0</v>
      </c>
      <c r="S1127" s="18">
        <f t="shared" ca="1" si="257"/>
        <v>0</v>
      </c>
      <c r="T1127" s="18">
        <f t="shared" ca="1" si="252"/>
        <v>0</v>
      </c>
      <c r="U1127" s="7"/>
    </row>
    <row r="1128" spans="2:21" x14ac:dyDescent="0.3">
      <c r="B1128" s="68"/>
      <c r="C1128" s="68"/>
      <c r="D1128" s="7"/>
      <c r="E1128" s="68"/>
      <c r="F1128" s="16"/>
      <c r="G1128" s="16"/>
      <c r="H1128" s="16"/>
      <c r="I1128" s="16"/>
      <c r="J1128" s="16"/>
      <c r="K1128" s="16"/>
      <c r="L1128" s="17">
        <f t="shared" ca="1" si="255"/>
        <v>0</v>
      </c>
      <c r="M1128" s="17">
        <f t="shared" ca="1" si="256"/>
        <v>0</v>
      </c>
      <c r="N1128" s="16">
        <f t="shared" ca="1" si="253"/>
        <v>0</v>
      </c>
      <c r="O1128" s="17">
        <f t="shared" ca="1" si="260"/>
        <v>0</v>
      </c>
      <c r="P1128" s="18">
        <f t="shared" ca="1" si="258"/>
        <v>0</v>
      </c>
      <c r="Q1128" s="18">
        <f t="shared" ca="1" si="254"/>
        <v>0</v>
      </c>
      <c r="R1128" s="18">
        <f t="shared" ca="1" si="259"/>
        <v>0</v>
      </c>
      <c r="S1128" s="18">
        <f t="shared" ca="1" si="257"/>
        <v>0</v>
      </c>
      <c r="T1128" s="18">
        <f t="shared" ca="1" si="252"/>
        <v>0</v>
      </c>
      <c r="U1128" s="7"/>
    </row>
    <row r="1129" spans="2:21" x14ac:dyDescent="0.3">
      <c r="B1129" s="68"/>
      <c r="C1129" s="68"/>
      <c r="D1129" s="7"/>
      <c r="E1129" s="68"/>
      <c r="F1129" s="16"/>
      <c r="G1129" s="16"/>
      <c r="H1129" s="16"/>
      <c r="I1129" s="16"/>
      <c r="J1129" s="16"/>
      <c r="K1129" s="16"/>
      <c r="L1129" s="17">
        <f t="shared" ca="1" si="255"/>
        <v>0</v>
      </c>
      <c r="M1129" s="17">
        <f t="shared" ca="1" si="256"/>
        <v>0</v>
      </c>
      <c r="N1129" s="16">
        <f t="shared" ca="1" si="253"/>
        <v>0</v>
      </c>
      <c r="O1129" s="17">
        <f t="shared" ca="1" si="260"/>
        <v>0</v>
      </c>
      <c r="P1129" s="18">
        <f t="shared" ca="1" si="258"/>
        <v>0</v>
      </c>
      <c r="Q1129" s="18">
        <f t="shared" ca="1" si="254"/>
        <v>0</v>
      </c>
      <c r="R1129" s="18">
        <f t="shared" ca="1" si="259"/>
        <v>0</v>
      </c>
      <c r="S1129" s="18">
        <f t="shared" ca="1" si="257"/>
        <v>0</v>
      </c>
      <c r="T1129" s="18">
        <f t="shared" ca="1" si="252"/>
        <v>0</v>
      </c>
      <c r="U1129" s="7"/>
    </row>
    <row r="1130" spans="2:21" x14ac:dyDescent="0.3">
      <c r="B1130" s="68"/>
      <c r="C1130" s="68"/>
      <c r="D1130" s="7"/>
      <c r="E1130" s="68"/>
      <c r="F1130" s="16"/>
      <c r="G1130" s="16"/>
      <c r="H1130" s="16"/>
      <c r="I1130" s="16"/>
      <c r="J1130" s="16"/>
      <c r="K1130" s="16"/>
      <c r="L1130" s="17">
        <f t="shared" ca="1" si="255"/>
        <v>0</v>
      </c>
      <c r="M1130" s="17">
        <f t="shared" ca="1" si="256"/>
        <v>0</v>
      </c>
      <c r="N1130" s="16">
        <f t="shared" ca="1" si="253"/>
        <v>0</v>
      </c>
      <c r="O1130" s="17">
        <f t="shared" ca="1" si="260"/>
        <v>0</v>
      </c>
      <c r="P1130" s="18">
        <f t="shared" ca="1" si="258"/>
        <v>0</v>
      </c>
      <c r="Q1130" s="18">
        <f t="shared" ca="1" si="254"/>
        <v>0</v>
      </c>
      <c r="R1130" s="18">
        <f t="shared" ca="1" si="259"/>
        <v>0</v>
      </c>
      <c r="S1130" s="18">
        <f t="shared" ca="1" si="257"/>
        <v>0</v>
      </c>
      <c r="T1130" s="18">
        <f t="shared" ca="1" si="252"/>
        <v>0</v>
      </c>
      <c r="U1130" s="7"/>
    </row>
    <row r="1131" spans="2:21" x14ac:dyDescent="0.3">
      <c r="B1131" s="68"/>
      <c r="C1131" s="68"/>
      <c r="D1131" s="7"/>
      <c r="E1131" s="68"/>
      <c r="F1131" s="16"/>
      <c r="G1131" s="16"/>
      <c r="H1131" s="16"/>
      <c r="I1131" s="16"/>
      <c r="J1131" s="16"/>
      <c r="K1131" s="16"/>
      <c r="L1131" s="17">
        <f t="shared" ca="1" si="255"/>
        <v>0</v>
      </c>
      <c r="M1131" s="17">
        <f t="shared" ca="1" si="256"/>
        <v>0</v>
      </c>
      <c r="N1131" s="16">
        <f t="shared" ca="1" si="253"/>
        <v>0</v>
      </c>
      <c r="O1131" s="17">
        <f t="shared" ca="1" si="260"/>
        <v>0</v>
      </c>
      <c r="P1131" s="18">
        <f t="shared" ca="1" si="258"/>
        <v>0</v>
      </c>
      <c r="Q1131" s="18">
        <f t="shared" ca="1" si="254"/>
        <v>0</v>
      </c>
      <c r="R1131" s="18">
        <f t="shared" ca="1" si="259"/>
        <v>0</v>
      </c>
      <c r="S1131" s="18">
        <f t="shared" ca="1" si="257"/>
        <v>0</v>
      </c>
      <c r="T1131" s="18">
        <f t="shared" ca="1" si="252"/>
        <v>0</v>
      </c>
      <c r="U1131" s="7"/>
    </row>
    <row r="1132" spans="2:21" x14ac:dyDescent="0.3">
      <c r="B1132" s="68"/>
      <c r="C1132" s="68"/>
      <c r="D1132" s="7"/>
      <c r="E1132" s="68"/>
      <c r="F1132" s="16"/>
      <c r="G1132" s="16"/>
      <c r="H1132" s="16"/>
      <c r="I1132" s="16"/>
      <c r="J1132" s="16"/>
      <c r="K1132" s="16"/>
      <c r="L1132" s="17">
        <f t="shared" ca="1" si="255"/>
        <v>0</v>
      </c>
      <c r="M1132" s="17">
        <f t="shared" ca="1" si="256"/>
        <v>0</v>
      </c>
      <c r="N1132" s="16">
        <f t="shared" ca="1" si="253"/>
        <v>0</v>
      </c>
      <c r="O1132" s="17">
        <f t="shared" ca="1" si="260"/>
        <v>0</v>
      </c>
      <c r="P1132" s="18">
        <f t="shared" ca="1" si="258"/>
        <v>0</v>
      </c>
      <c r="Q1132" s="18">
        <f t="shared" ca="1" si="254"/>
        <v>0</v>
      </c>
      <c r="R1132" s="18">
        <f t="shared" ca="1" si="259"/>
        <v>0</v>
      </c>
      <c r="S1132" s="18">
        <f t="shared" ca="1" si="257"/>
        <v>0</v>
      </c>
      <c r="T1132" s="18">
        <f t="shared" ref="T1132:T1195" ca="1" si="261">S1132/3</f>
        <v>0</v>
      </c>
      <c r="U1132" s="7"/>
    </row>
    <row r="1133" spans="2:21" x14ac:dyDescent="0.3">
      <c r="B1133" s="68"/>
      <c r="C1133" s="68"/>
      <c r="D1133" s="7"/>
      <c r="E1133" s="68"/>
      <c r="F1133" s="16"/>
      <c r="G1133" s="16"/>
      <c r="H1133" s="16"/>
      <c r="I1133" s="16"/>
      <c r="J1133" s="16"/>
      <c r="K1133" s="16"/>
      <c r="L1133" s="17">
        <f t="shared" ca="1" si="255"/>
        <v>0</v>
      </c>
      <c r="M1133" s="17">
        <f t="shared" ca="1" si="256"/>
        <v>0</v>
      </c>
      <c r="N1133" s="16">
        <f t="shared" ca="1" si="253"/>
        <v>0</v>
      </c>
      <c r="O1133" s="17">
        <f t="shared" ca="1" si="260"/>
        <v>0</v>
      </c>
      <c r="P1133" s="18">
        <f t="shared" ca="1" si="258"/>
        <v>0</v>
      </c>
      <c r="Q1133" s="18">
        <f t="shared" ca="1" si="254"/>
        <v>0</v>
      </c>
      <c r="R1133" s="18">
        <f t="shared" ca="1" si="259"/>
        <v>0</v>
      </c>
      <c r="S1133" s="18">
        <f t="shared" ca="1" si="257"/>
        <v>0</v>
      </c>
      <c r="T1133" s="18">
        <f t="shared" ca="1" si="261"/>
        <v>0</v>
      </c>
      <c r="U1133" s="7"/>
    </row>
    <row r="1134" spans="2:21" x14ac:dyDescent="0.3">
      <c r="B1134" s="68"/>
      <c r="C1134" s="68"/>
      <c r="D1134" s="7"/>
      <c r="E1134" s="68"/>
      <c r="F1134" s="16"/>
      <c r="G1134" s="16"/>
      <c r="H1134" s="16"/>
      <c r="I1134" s="16"/>
      <c r="J1134" s="16"/>
      <c r="K1134" s="16"/>
      <c r="L1134" s="17">
        <f t="shared" ca="1" si="255"/>
        <v>0</v>
      </c>
      <c r="M1134" s="17">
        <f t="shared" ca="1" si="256"/>
        <v>0</v>
      </c>
      <c r="N1134" s="16">
        <f t="shared" ca="1" si="253"/>
        <v>0</v>
      </c>
      <c r="O1134" s="17">
        <f t="shared" ca="1" si="260"/>
        <v>0</v>
      </c>
      <c r="P1134" s="18">
        <f t="shared" ca="1" si="258"/>
        <v>0</v>
      </c>
      <c r="Q1134" s="18">
        <f t="shared" ca="1" si="254"/>
        <v>0</v>
      </c>
      <c r="R1134" s="18">
        <f t="shared" ca="1" si="259"/>
        <v>0</v>
      </c>
      <c r="S1134" s="18">
        <f t="shared" ca="1" si="257"/>
        <v>0</v>
      </c>
      <c r="T1134" s="18">
        <f t="shared" ca="1" si="261"/>
        <v>0</v>
      </c>
      <c r="U1134" s="7"/>
    </row>
    <row r="1135" spans="2:21" x14ac:dyDescent="0.3">
      <c r="B1135" s="68"/>
      <c r="C1135" s="68"/>
      <c r="D1135" s="7"/>
      <c r="E1135" s="68"/>
      <c r="F1135" s="16"/>
      <c r="G1135" s="16"/>
      <c r="H1135" s="16"/>
      <c r="I1135" s="16"/>
      <c r="J1135" s="16"/>
      <c r="K1135" s="16"/>
      <c r="L1135" s="17">
        <f t="shared" ca="1" si="255"/>
        <v>0</v>
      </c>
      <c r="M1135" s="17">
        <f t="shared" ca="1" si="256"/>
        <v>0</v>
      </c>
      <c r="N1135" s="16">
        <f t="shared" ca="1" si="253"/>
        <v>0</v>
      </c>
      <c r="O1135" s="17">
        <f t="shared" ca="1" si="260"/>
        <v>0</v>
      </c>
      <c r="P1135" s="18">
        <f t="shared" ca="1" si="258"/>
        <v>0</v>
      </c>
      <c r="Q1135" s="18">
        <f t="shared" ca="1" si="254"/>
        <v>0</v>
      </c>
      <c r="R1135" s="18">
        <f t="shared" ca="1" si="259"/>
        <v>0</v>
      </c>
      <c r="S1135" s="18">
        <f t="shared" ca="1" si="257"/>
        <v>0</v>
      </c>
      <c r="T1135" s="18">
        <f t="shared" ca="1" si="261"/>
        <v>0</v>
      </c>
      <c r="U1135" s="7"/>
    </row>
    <row r="1136" spans="2:21" x14ac:dyDescent="0.3">
      <c r="B1136" s="68"/>
      <c r="C1136" s="68"/>
      <c r="D1136" s="7"/>
      <c r="E1136" s="68"/>
      <c r="F1136" s="16"/>
      <c r="G1136" s="16"/>
      <c r="H1136" s="16"/>
      <c r="I1136" s="16"/>
      <c r="J1136" s="16"/>
      <c r="K1136" s="16"/>
      <c r="L1136" s="17">
        <f t="shared" ca="1" si="255"/>
        <v>0</v>
      </c>
      <c r="M1136" s="17">
        <f t="shared" ca="1" si="256"/>
        <v>0</v>
      </c>
      <c r="N1136" s="16">
        <f t="shared" ca="1" si="253"/>
        <v>0</v>
      </c>
      <c r="O1136" s="17">
        <f t="shared" ca="1" si="260"/>
        <v>0</v>
      </c>
      <c r="P1136" s="18">
        <f t="shared" ca="1" si="258"/>
        <v>0</v>
      </c>
      <c r="Q1136" s="18">
        <f t="shared" ca="1" si="254"/>
        <v>0</v>
      </c>
      <c r="R1136" s="18">
        <f t="shared" ca="1" si="259"/>
        <v>0</v>
      </c>
      <c r="S1136" s="18">
        <f t="shared" ca="1" si="257"/>
        <v>0</v>
      </c>
      <c r="T1136" s="18">
        <f t="shared" ca="1" si="261"/>
        <v>0</v>
      </c>
      <c r="U1136" s="7"/>
    </row>
    <row r="1137" spans="2:21" x14ac:dyDescent="0.3">
      <c r="B1137" s="68"/>
      <c r="C1137" s="68"/>
      <c r="D1137" s="7"/>
      <c r="E1137" s="68"/>
      <c r="F1137" s="16"/>
      <c r="G1137" s="16"/>
      <c r="H1137" s="16"/>
      <c r="I1137" s="16"/>
      <c r="J1137" s="16"/>
      <c r="K1137" s="16"/>
      <c r="L1137" s="17">
        <f t="shared" ca="1" si="255"/>
        <v>0</v>
      </c>
      <c r="M1137" s="17">
        <f t="shared" ca="1" si="256"/>
        <v>0</v>
      </c>
      <c r="N1137" s="16">
        <f t="shared" ca="1" si="253"/>
        <v>0</v>
      </c>
      <c r="O1137" s="17">
        <f t="shared" ca="1" si="260"/>
        <v>0</v>
      </c>
      <c r="P1137" s="18">
        <f t="shared" ca="1" si="258"/>
        <v>0</v>
      </c>
      <c r="Q1137" s="18">
        <f t="shared" ca="1" si="254"/>
        <v>0</v>
      </c>
      <c r="R1137" s="18">
        <f t="shared" ca="1" si="259"/>
        <v>0</v>
      </c>
      <c r="S1137" s="18">
        <f t="shared" ca="1" si="257"/>
        <v>0</v>
      </c>
      <c r="T1137" s="18">
        <f t="shared" ca="1" si="261"/>
        <v>0</v>
      </c>
      <c r="U1137" s="7"/>
    </row>
    <row r="1138" spans="2:21" x14ac:dyDescent="0.3">
      <c r="B1138" s="68"/>
      <c r="C1138" s="68"/>
      <c r="D1138" s="7"/>
      <c r="E1138" s="68"/>
      <c r="F1138" s="16"/>
      <c r="G1138" s="16"/>
      <c r="H1138" s="16"/>
      <c r="I1138" s="16"/>
      <c r="J1138" s="16"/>
      <c r="K1138" s="16"/>
      <c r="L1138" s="17">
        <f t="shared" ca="1" si="255"/>
        <v>0</v>
      </c>
      <c r="M1138" s="17">
        <f t="shared" ca="1" si="256"/>
        <v>0</v>
      </c>
      <c r="N1138" s="16">
        <f t="shared" ca="1" si="253"/>
        <v>0</v>
      </c>
      <c r="O1138" s="17">
        <f t="shared" ca="1" si="260"/>
        <v>0</v>
      </c>
      <c r="P1138" s="18">
        <f t="shared" ca="1" si="258"/>
        <v>0</v>
      </c>
      <c r="Q1138" s="18">
        <f t="shared" ca="1" si="254"/>
        <v>0</v>
      </c>
      <c r="R1138" s="18">
        <f t="shared" ca="1" si="259"/>
        <v>0</v>
      </c>
      <c r="S1138" s="18">
        <f t="shared" ca="1" si="257"/>
        <v>0</v>
      </c>
      <c r="T1138" s="18">
        <f t="shared" ca="1" si="261"/>
        <v>0</v>
      </c>
      <c r="U1138" s="7"/>
    </row>
    <row r="1139" spans="2:21" x14ac:dyDescent="0.3">
      <c r="B1139" s="68"/>
      <c r="C1139" s="68"/>
      <c r="D1139" s="7"/>
      <c r="E1139" s="68"/>
      <c r="F1139" s="16"/>
      <c r="G1139" s="16"/>
      <c r="H1139" s="16"/>
      <c r="I1139" s="16"/>
      <c r="J1139" s="16"/>
      <c r="K1139" s="16"/>
      <c r="L1139" s="17">
        <f t="shared" ca="1" si="255"/>
        <v>0</v>
      </c>
      <c r="M1139" s="17">
        <f t="shared" ca="1" si="256"/>
        <v>0</v>
      </c>
      <c r="N1139" s="16">
        <f t="shared" ca="1" si="253"/>
        <v>0</v>
      </c>
      <c r="O1139" s="17">
        <f t="shared" ca="1" si="260"/>
        <v>0</v>
      </c>
      <c r="P1139" s="18">
        <f t="shared" ca="1" si="258"/>
        <v>0</v>
      </c>
      <c r="Q1139" s="18">
        <f t="shared" ca="1" si="254"/>
        <v>0</v>
      </c>
      <c r="R1139" s="18">
        <f t="shared" ca="1" si="259"/>
        <v>0</v>
      </c>
      <c r="S1139" s="18">
        <f t="shared" ca="1" si="257"/>
        <v>0</v>
      </c>
      <c r="T1139" s="18">
        <f t="shared" ca="1" si="261"/>
        <v>0</v>
      </c>
      <c r="U1139" s="7"/>
    </row>
    <row r="1140" spans="2:21" x14ac:dyDescent="0.3">
      <c r="B1140" s="68"/>
      <c r="C1140" s="68"/>
      <c r="D1140" s="7"/>
      <c r="E1140" s="68"/>
      <c r="F1140" s="16"/>
      <c r="G1140" s="16"/>
      <c r="H1140" s="16"/>
      <c r="I1140" s="16"/>
      <c r="J1140" s="16"/>
      <c r="K1140" s="16"/>
      <c r="L1140" s="17">
        <f t="shared" ca="1" si="255"/>
        <v>0</v>
      </c>
      <c r="M1140" s="17">
        <f t="shared" ca="1" si="256"/>
        <v>0</v>
      </c>
      <c r="N1140" s="16">
        <f t="shared" ca="1" si="253"/>
        <v>0</v>
      </c>
      <c r="O1140" s="17">
        <f t="shared" ca="1" si="260"/>
        <v>0</v>
      </c>
      <c r="P1140" s="18">
        <f t="shared" ca="1" si="258"/>
        <v>0</v>
      </c>
      <c r="Q1140" s="18">
        <f t="shared" ca="1" si="254"/>
        <v>0</v>
      </c>
      <c r="R1140" s="18">
        <f t="shared" ca="1" si="259"/>
        <v>0</v>
      </c>
      <c r="S1140" s="18">
        <f t="shared" ca="1" si="257"/>
        <v>0</v>
      </c>
      <c r="T1140" s="18">
        <f t="shared" ca="1" si="261"/>
        <v>0</v>
      </c>
      <c r="U1140" s="7"/>
    </row>
    <row r="1141" spans="2:21" x14ac:dyDescent="0.3">
      <c r="B1141" s="68"/>
      <c r="C1141" s="68"/>
      <c r="D1141" s="7"/>
      <c r="E1141" s="68"/>
      <c r="F1141" s="16"/>
      <c r="G1141" s="16"/>
      <c r="H1141" s="16"/>
      <c r="I1141" s="16"/>
      <c r="J1141" s="16"/>
      <c r="K1141" s="16"/>
      <c r="L1141" s="17">
        <f t="shared" ca="1" si="255"/>
        <v>0</v>
      </c>
      <c r="M1141" s="17">
        <f t="shared" ca="1" si="256"/>
        <v>0</v>
      </c>
      <c r="N1141" s="16">
        <f t="shared" ca="1" si="253"/>
        <v>0</v>
      </c>
      <c r="O1141" s="17">
        <f t="shared" ca="1" si="260"/>
        <v>0</v>
      </c>
      <c r="P1141" s="18">
        <f t="shared" ca="1" si="258"/>
        <v>0</v>
      </c>
      <c r="Q1141" s="18">
        <f t="shared" ca="1" si="254"/>
        <v>0</v>
      </c>
      <c r="R1141" s="18">
        <f t="shared" ca="1" si="259"/>
        <v>0</v>
      </c>
      <c r="S1141" s="18">
        <f t="shared" ca="1" si="257"/>
        <v>0</v>
      </c>
      <c r="T1141" s="18">
        <f t="shared" ca="1" si="261"/>
        <v>0</v>
      </c>
      <c r="U1141" s="7"/>
    </row>
    <row r="1142" spans="2:21" x14ac:dyDescent="0.3">
      <c r="B1142" s="68"/>
      <c r="C1142" s="68"/>
      <c r="D1142" s="7"/>
      <c r="E1142" s="68"/>
      <c r="F1142" s="16"/>
      <c r="G1142" s="16"/>
      <c r="H1142" s="16"/>
      <c r="I1142" s="16"/>
      <c r="J1142" s="16"/>
      <c r="K1142" s="16"/>
      <c r="L1142" s="17">
        <f t="shared" ca="1" si="255"/>
        <v>0</v>
      </c>
      <c r="M1142" s="17">
        <f t="shared" ca="1" si="256"/>
        <v>0</v>
      </c>
      <c r="N1142" s="16">
        <f t="shared" ca="1" si="253"/>
        <v>0</v>
      </c>
      <c r="O1142" s="17">
        <f t="shared" ca="1" si="260"/>
        <v>0</v>
      </c>
      <c r="P1142" s="18">
        <f t="shared" ca="1" si="258"/>
        <v>0</v>
      </c>
      <c r="Q1142" s="18">
        <f t="shared" ca="1" si="254"/>
        <v>0</v>
      </c>
      <c r="R1142" s="18">
        <f t="shared" ca="1" si="259"/>
        <v>0</v>
      </c>
      <c r="S1142" s="18">
        <f t="shared" ca="1" si="257"/>
        <v>0</v>
      </c>
      <c r="T1142" s="18">
        <f t="shared" ca="1" si="261"/>
        <v>0</v>
      </c>
      <c r="U1142" s="7"/>
    </row>
    <row r="1143" spans="2:21" x14ac:dyDescent="0.3">
      <c r="B1143" s="68"/>
      <c r="C1143" s="68"/>
      <c r="D1143" s="7"/>
      <c r="E1143" s="68"/>
      <c r="F1143" s="16"/>
      <c r="G1143" s="16"/>
      <c r="H1143" s="16"/>
      <c r="I1143" s="16"/>
      <c r="J1143" s="16"/>
      <c r="K1143" s="16"/>
      <c r="L1143" s="17">
        <f t="shared" ca="1" si="255"/>
        <v>0</v>
      </c>
      <c r="M1143" s="17">
        <f t="shared" ca="1" si="256"/>
        <v>0</v>
      </c>
      <c r="N1143" s="16">
        <f t="shared" ca="1" si="253"/>
        <v>0</v>
      </c>
      <c r="O1143" s="17">
        <f t="shared" ca="1" si="260"/>
        <v>0</v>
      </c>
      <c r="P1143" s="18">
        <f t="shared" ca="1" si="258"/>
        <v>0</v>
      </c>
      <c r="Q1143" s="18">
        <f t="shared" ca="1" si="254"/>
        <v>0</v>
      </c>
      <c r="R1143" s="18">
        <f t="shared" ca="1" si="259"/>
        <v>0</v>
      </c>
      <c r="S1143" s="18">
        <f t="shared" ca="1" si="257"/>
        <v>0</v>
      </c>
      <c r="T1143" s="18">
        <f t="shared" ca="1" si="261"/>
        <v>0</v>
      </c>
      <c r="U1143" s="7"/>
    </row>
    <row r="1144" spans="2:21" x14ac:dyDescent="0.3">
      <c r="B1144" s="68"/>
      <c r="C1144" s="68"/>
      <c r="D1144" s="7"/>
      <c r="E1144" s="68"/>
      <c r="F1144" s="16"/>
      <c r="G1144" s="16"/>
      <c r="H1144" s="16"/>
      <c r="I1144" s="16"/>
      <c r="J1144" s="16"/>
      <c r="K1144" s="16"/>
      <c r="L1144" s="17">
        <f t="shared" ca="1" si="255"/>
        <v>0</v>
      </c>
      <c r="M1144" s="17">
        <f t="shared" ca="1" si="256"/>
        <v>0</v>
      </c>
      <c r="N1144" s="16">
        <f t="shared" ca="1" si="253"/>
        <v>0</v>
      </c>
      <c r="O1144" s="17">
        <f t="shared" ca="1" si="260"/>
        <v>0</v>
      </c>
      <c r="P1144" s="18">
        <f t="shared" ca="1" si="258"/>
        <v>0</v>
      </c>
      <c r="Q1144" s="18">
        <f t="shared" ca="1" si="254"/>
        <v>0</v>
      </c>
      <c r="R1144" s="18">
        <f t="shared" ca="1" si="259"/>
        <v>0</v>
      </c>
      <c r="S1144" s="18">
        <f t="shared" ca="1" si="257"/>
        <v>0</v>
      </c>
      <c r="T1144" s="18">
        <f t="shared" ca="1" si="261"/>
        <v>0</v>
      </c>
      <c r="U1144" s="7"/>
    </row>
    <row r="1145" spans="2:21" x14ac:dyDescent="0.3">
      <c r="B1145" s="68"/>
      <c r="C1145" s="68"/>
      <c r="D1145" s="7"/>
      <c r="E1145" s="68"/>
      <c r="F1145" s="16"/>
      <c r="G1145" s="16"/>
      <c r="H1145" s="16"/>
      <c r="I1145" s="16"/>
      <c r="J1145" s="16"/>
      <c r="K1145" s="16"/>
      <c r="L1145" s="17">
        <f t="shared" ca="1" si="255"/>
        <v>0</v>
      </c>
      <c r="M1145" s="17">
        <f t="shared" ca="1" si="256"/>
        <v>0</v>
      </c>
      <c r="N1145" s="16">
        <f t="shared" ca="1" si="253"/>
        <v>0</v>
      </c>
      <c r="O1145" s="17">
        <f t="shared" ca="1" si="260"/>
        <v>0</v>
      </c>
      <c r="P1145" s="18">
        <f t="shared" ca="1" si="258"/>
        <v>0</v>
      </c>
      <c r="Q1145" s="18">
        <f t="shared" ca="1" si="254"/>
        <v>0</v>
      </c>
      <c r="R1145" s="18">
        <f t="shared" ca="1" si="259"/>
        <v>0</v>
      </c>
      <c r="S1145" s="18">
        <f t="shared" ca="1" si="257"/>
        <v>0</v>
      </c>
      <c r="T1145" s="18">
        <f t="shared" ca="1" si="261"/>
        <v>0</v>
      </c>
      <c r="U1145" s="7"/>
    </row>
    <row r="1146" spans="2:21" x14ac:dyDescent="0.3">
      <c r="B1146" s="68"/>
      <c r="C1146" s="68"/>
      <c r="D1146" s="7"/>
      <c r="E1146" s="68"/>
      <c r="F1146" s="16"/>
      <c r="G1146" s="16"/>
      <c r="H1146" s="16"/>
      <c r="I1146" s="16"/>
      <c r="J1146" s="16"/>
      <c r="K1146" s="16"/>
      <c r="L1146" s="17">
        <f t="shared" ca="1" si="255"/>
        <v>0</v>
      </c>
      <c r="M1146" s="17">
        <f t="shared" ca="1" si="256"/>
        <v>0</v>
      </c>
      <c r="N1146" s="16">
        <f t="shared" ca="1" si="253"/>
        <v>0</v>
      </c>
      <c r="O1146" s="17">
        <f t="shared" ca="1" si="260"/>
        <v>0</v>
      </c>
      <c r="P1146" s="18">
        <f t="shared" ca="1" si="258"/>
        <v>0</v>
      </c>
      <c r="Q1146" s="18">
        <f t="shared" ca="1" si="254"/>
        <v>0</v>
      </c>
      <c r="R1146" s="18">
        <f t="shared" ca="1" si="259"/>
        <v>0</v>
      </c>
      <c r="S1146" s="18">
        <f t="shared" ca="1" si="257"/>
        <v>0</v>
      </c>
      <c r="T1146" s="18">
        <f t="shared" ca="1" si="261"/>
        <v>0</v>
      </c>
      <c r="U1146" s="7"/>
    </row>
    <row r="1147" spans="2:21" x14ac:dyDescent="0.3">
      <c r="B1147" s="68"/>
      <c r="C1147" s="68"/>
      <c r="D1147" s="7"/>
      <c r="E1147" s="68"/>
      <c r="F1147" s="16"/>
      <c r="G1147" s="16"/>
      <c r="H1147" s="16"/>
      <c r="I1147" s="16"/>
      <c r="J1147" s="16"/>
      <c r="K1147" s="16"/>
      <c r="L1147" s="17">
        <f t="shared" ca="1" si="255"/>
        <v>0</v>
      </c>
      <c r="M1147" s="17">
        <f t="shared" ca="1" si="256"/>
        <v>0</v>
      </c>
      <c r="N1147" s="16">
        <f t="shared" ca="1" si="253"/>
        <v>0</v>
      </c>
      <c r="O1147" s="17">
        <f t="shared" ca="1" si="260"/>
        <v>0</v>
      </c>
      <c r="P1147" s="18">
        <f t="shared" ca="1" si="258"/>
        <v>0</v>
      </c>
      <c r="Q1147" s="18">
        <f t="shared" ca="1" si="254"/>
        <v>0</v>
      </c>
      <c r="R1147" s="18">
        <f t="shared" ca="1" si="259"/>
        <v>0</v>
      </c>
      <c r="S1147" s="18">
        <f t="shared" ca="1" si="257"/>
        <v>0</v>
      </c>
      <c r="T1147" s="18">
        <f t="shared" ca="1" si="261"/>
        <v>0</v>
      </c>
      <c r="U1147" s="7"/>
    </row>
    <row r="1148" spans="2:21" x14ac:dyDescent="0.3">
      <c r="B1148" s="68"/>
      <c r="C1148" s="68"/>
      <c r="D1148" s="7"/>
      <c r="E1148" s="68"/>
      <c r="F1148" s="16"/>
      <c r="G1148" s="16"/>
      <c r="H1148" s="16"/>
      <c r="I1148" s="16"/>
      <c r="J1148" s="16"/>
      <c r="K1148" s="16"/>
      <c r="L1148" s="17">
        <f t="shared" ca="1" si="255"/>
        <v>0</v>
      </c>
      <c r="M1148" s="17">
        <f t="shared" ca="1" si="256"/>
        <v>0</v>
      </c>
      <c r="N1148" s="16">
        <f t="shared" ca="1" si="253"/>
        <v>0</v>
      </c>
      <c r="O1148" s="17">
        <f t="shared" ca="1" si="260"/>
        <v>0</v>
      </c>
      <c r="P1148" s="18">
        <f t="shared" ca="1" si="258"/>
        <v>0</v>
      </c>
      <c r="Q1148" s="18">
        <f t="shared" ca="1" si="254"/>
        <v>0</v>
      </c>
      <c r="R1148" s="18">
        <f t="shared" ca="1" si="259"/>
        <v>0</v>
      </c>
      <c r="S1148" s="18">
        <f t="shared" ca="1" si="257"/>
        <v>0</v>
      </c>
      <c r="T1148" s="18">
        <f t="shared" ca="1" si="261"/>
        <v>0</v>
      </c>
      <c r="U1148" s="7"/>
    </row>
    <row r="1149" spans="2:21" x14ac:dyDescent="0.3">
      <c r="B1149" s="68"/>
      <c r="C1149" s="68"/>
      <c r="D1149" s="7"/>
      <c r="E1149" s="68"/>
      <c r="F1149" s="16"/>
      <c r="G1149" s="16"/>
      <c r="H1149" s="16"/>
      <c r="I1149" s="16"/>
      <c r="J1149" s="16"/>
      <c r="K1149" s="16"/>
      <c r="L1149" s="17">
        <f t="shared" ca="1" si="255"/>
        <v>0</v>
      </c>
      <c r="M1149" s="17">
        <f t="shared" ca="1" si="256"/>
        <v>0</v>
      </c>
      <c r="N1149" s="16">
        <f t="shared" ca="1" si="253"/>
        <v>0</v>
      </c>
      <c r="O1149" s="17">
        <f t="shared" ca="1" si="260"/>
        <v>0</v>
      </c>
      <c r="P1149" s="18">
        <f t="shared" ca="1" si="258"/>
        <v>0</v>
      </c>
      <c r="Q1149" s="18">
        <f t="shared" ca="1" si="254"/>
        <v>0</v>
      </c>
      <c r="R1149" s="18">
        <f t="shared" ca="1" si="259"/>
        <v>0</v>
      </c>
      <c r="S1149" s="18">
        <f t="shared" ca="1" si="257"/>
        <v>0</v>
      </c>
      <c r="T1149" s="18">
        <f t="shared" ca="1" si="261"/>
        <v>0</v>
      </c>
      <c r="U1149" s="7"/>
    </row>
    <row r="1150" spans="2:21" x14ac:dyDescent="0.3">
      <c r="B1150" s="68"/>
      <c r="C1150" s="68"/>
      <c r="D1150" s="7"/>
      <c r="E1150" s="68"/>
      <c r="F1150" s="16"/>
      <c r="G1150" s="16"/>
      <c r="H1150" s="16"/>
      <c r="I1150" s="16"/>
      <c r="J1150" s="16"/>
      <c r="K1150" s="16"/>
      <c r="L1150" s="17">
        <f t="shared" ca="1" si="255"/>
        <v>0</v>
      </c>
      <c r="M1150" s="17">
        <f t="shared" ca="1" si="256"/>
        <v>0</v>
      </c>
      <c r="N1150" s="16">
        <f t="shared" ca="1" si="253"/>
        <v>0</v>
      </c>
      <c r="O1150" s="17">
        <f t="shared" ca="1" si="260"/>
        <v>0</v>
      </c>
      <c r="P1150" s="18">
        <f t="shared" ca="1" si="258"/>
        <v>0</v>
      </c>
      <c r="Q1150" s="18">
        <f t="shared" ca="1" si="254"/>
        <v>0</v>
      </c>
      <c r="R1150" s="18">
        <f t="shared" ca="1" si="259"/>
        <v>0</v>
      </c>
      <c r="S1150" s="18">
        <f t="shared" ca="1" si="257"/>
        <v>0</v>
      </c>
      <c r="T1150" s="18">
        <f t="shared" ca="1" si="261"/>
        <v>0</v>
      </c>
      <c r="U1150" s="7"/>
    </row>
    <row r="1151" spans="2:21" x14ac:dyDescent="0.3">
      <c r="B1151" s="68"/>
      <c r="C1151" s="68"/>
      <c r="D1151" s="7"/>
      <c r="E1151" s="68"/>
      <c r="F1151" s="16"/>
      <c r="G1151" s="16"/>
      <c r="H1151" s="16"/>
      <c r="I1151" s="16"/>
      <c r="J1151" s="16"/>
      <c r="K1151" s="16"/>
      <c r="L1151" s="17">
        <f t="shared" ca="1" si="255"/>
        <v>0</v>
      </c>
      <c r="M1151" s="17">
        <f t="shared" ca="1" si="256"/>
        <v>0</v>
      </c>
      <c r="N1151" s="16">
        <f t="shared" ca="1" si="253"/>
        <v>0</v>
      </c>
      <c r="O1151" s="17">
        <f t="shared" ca="1" si="260"/>
        <v>0</v>
      </c>
      <c r="P1151" s="18">
        <f t="shared" ca="1" si="258"/>
        <v>0</v>
      </c>
      <c r="Q1151" s="18">
        <f t="shared" ca="1" si="254"/>
        <v>0</v>
      </c>
      <c r="R1151" s="18">
        <f t="shared" ca="1" si="259"/>
        <v>0</v>
      </c>
      <c r="S1151" s="18">
        <f t="shared" ca="1" si="257"/>
        <v>0</v>
      </c>
      <c r="T1151" s="18">
        <f t="shared" ca="1" si="261"/>
        <v>0</v>
      </c>
      <c r="U1151" s="7"/>
    </row>
    <row r="1152" spans="2:21" x14ac:dyDescent="0.3">
      <c r="B1152" s="68"/>
      <c r="C1152" s="68"/>
      <c r="D1152" s="7"/>
      <c r="E1152" s="68"/>
      <c r="F1152" s="16"/>
      <c r="G1152" s="16"/>
      <c r="H1152" s="16"/>
      <c r="I1152" s="16"/>
      <c r="J1152" s="16"/>
      <c r="K1152" s="16"/>
      <c r="L1152" s="17">
        <f t="shared" ca="1" si="255"/>
        <v>0</v>
      </c>
      <c r="M1152" s="17">
        <f t="shared" ca="1" si="256"/>
        <v>0</v>
      </c>
      <c r="N1152" s="16">
        <f t="shared" ca="1" si="253"/>
        <v>0</v>
      </c>
      <c r="O1152" s="17">
        <f t="shared" ca="1" si="260"/>
        <v>0</v>
      </c>
      <c r="P1152" s="18">
        <f t="shared" ca="1" si="258"/>
        <v>0</v>
      </c>
      <c r="Q1152" s="18">
        <f t="shared" ca="1" si="254"/>
        <v>0</v>
      </c>
      <c r="R1152" s="18">
        <f t="shared" ca="1" si="259"/>
        <v>0</v>
      </c>
      <c r="S1152" s="18">
        <f t="shared" ca="1" si="257"/>
        <v>0</v>
      </c>
      <c r="T1152" s="18">
        <f t="shared" ca="1" si="261"/>
        <v>0</v>
      </c>
      <c r="U1152" s="7"/>
    </row>
    <row r="1153" spans="2:21" x14ac:dyDescent="0.3">
      <c r="B1153" s="68"/>
      <c r="C1153" s="68"/>
      <c r="D1153" s="7"/>
      <c r="E1153" s="68"/>
      <c r="F1153" s="16"/>
      <c r="G1153" s="16"/>
      <c r="H1153" s="16"/>
      <c r="I1153" s="16"/>
      <c r="J1153" s="16"/>
      <c r="K1153" s="16"/>
      <c r="L1153" s="17">
        <f t="shared" ca="1" si="255"/>
        <v>0</v>
      </c>
      <c r="M1153" s="17">
        <f t="shared" ca="1" si="256"/>
        <v>0</v>
      </c>
      <c r="N1153" s="16">
        <f t="shared" ca="1" si="253"/>
        <v>0</v>
      </c>
      <c r="O1153" s="17">
        <f t="shared" ca="1" si="260"/>
        <v>0</v>
      </c>
      <c r="P1153" s="18">
        <f t="shared" ca="1" si="258"/>
        <v>0</v>
      </c>
      <c r="Q1153" s="18">
        <f t="shared" ca="1" si="254"/>
        <v>0</v>
      </c>
      <c r="R1153" s="18">
        <f t="shared" ca="1" si="259"/>
        <v>0</v>
      </c>
      <c r="S1153" s="18">
        <f t="shared" ca="1" si="257"/>
        <v>0</v>
      </c>
      <c r="T1153" s="18">
        <f t="shared" ca="1" si="261"/>
        <v>0</v>
      </c>
      <c r="U1153" s="7"/>
    </row>
    <row r="1154" spans="2:21" x14ac:dyDescent="0.3">
      <c r="B1154" s="68"/>
      <c r="C1154" s="68"/>
      <c r="D1154" s="7"/>
      <c r="E1154" s="68"/>
      <c r="F1154" s="16"/>
      <c r="G1154" s="16"/>
      <c r="H1154" s="16"/>
      <c r="I1154" s="16"/>
      <c r="J1154" s="16"/>
      <c r="K1154" s="16"/>
      <c r="L1154" s="17">
        <f t="shared" ca="1" si="255"/>
        <v>0</v>
      </c>
      <c r="M1154" s="17">
        <f t="shared" ca="1" si="256"/>
        <v>0</v>
      </c>
      <c r="N1154" s="16">
        <f t="shared" ref="N1154:N1217" ca="1" si="262">L1154/453.592</f>
        <v>0</v>
      </c>
      <c r="O1154" s="17">
        <f t="shared" ca="1" si="260"/>
        <v>0</v>
      </c>
      <c r="P1154" s="18">
        <f t="shared" ca="1" si="258"/>
        <v>0</v>
      </c>
      <c r="Q1154" s="18">
        <f t="shared" ref="Q1154:Q1217" ca="1" si="263">P1154/4</f>
        <v>0</v>
      </c>
      <c r="R1154" s="18">
        <f t="shared" ca="1" si="259"/>
        <v>0</v>
      </c>
      <c r="S1154" s="18">
        <f t="shared" ca="1" si="257"/>
        <v>0</v>
      </c>
      <c r="T1154" s="18">
        <f t="shared" ca="1" si="261"/>
        <v>0</v>
      </c>
      <c r="U1154" s="7"/>
    </row>
    <row r="1155" spans="2:21" x14ac:dyDescent="0.3">
      <c r="B1155" s="68"/>
      <c r="C1155" s="68"/>
      <c r="D1155" s="7"/>
      <c r="E1155" s="68"/>
      <c r="F1155" s="16"/>
      <c r="G1155" s="16"/>
      <c r="H1155" s="16"/>
      <c r="I1155" s="16"/>
      <c r="J1155" s="16"/>
      <c r="K1155" s="16"/>
      <c r="L1155" s="17">
        <f t="shared" ca="1" si="255"/>
        <v>0</v>
      </c>
      <c r="M1155" s="17">
        <f t="shared" ca="1" si="256"/>
        <v>0</v>
      </c>
      <c r="N1155" s="16">
        <f t="shared" ca="1" si="262"/>
        <v>0</v>
      </c>
      <c r="O1155" s="17">
        <f t="shared" ca="1" si="260"/>
        <v>0</v>
      </c>
      <c r="P1155" s="18">
        <f t="shared" ca="1" si="258"/>
        <v>0</v>
      </c>
      <c r="Q1155" s="18">
        <f t="shared" ca="1" si="263"/>
        <v>0</v>
      </c>
      <c r="R1155" s="18">
        <f t="shared" ca="1" si="259"/>
        <v>0</v>
      </c>
      <c r="S1155" s="18">
        <f t="shared" ca="1" si="257"/>
        <v>0</v>
      </c>
      <c r="T1155" s="18">
        <f t="shared" ca="1" si="261"/>
        <v>0</v>
      </c>
      <c r="U1155" s="7"/>
    </row>
    <row r="1156" spans="2:21" x14ac:dyDescent="0.3">
      <c r="B1156" s="68"/>
      <c r="C1156" s="68"/>
      <c r="D1156" s="7"/>
      <c r="E1156" s="68"/>
      <c r="F1156" s="16"/>
      <c r="G1156" s="16"/>
      <c r="H1156" s="16"/>
      <c r="I1156" s="16"/>
      <c r="J1156" s="16"/>
      <c r="K1156" s="16"/>
      <c r="L1156" s="17">
        <f t="shared" ca="1" si="255"/>
        <v>0</v>
      </c>
      <c r="M1156" s="17">
        <f t="shared" ca="1" si="256"/>
        <v>0</v>
      </c>
      <c r="N1156" s="16">
        <f t="shared" ca="1" si="262"/>
        <v>0</v>
      </c>
      <c r="O1156" s="17">
        <f t="shared" ca="1" si="260"/>
        <v>0</v>
      </c>
      <c r="P1156" s="18">
        <f t="shared" ca="1" si="258"/>
        <v>0</v>
      </c>
      <c r="Q1156" s="18">
        <f t="shared" ca="1" si="263"/>
        <v>0</v>
      </c>
      <c r="R1156" s="18">
        <f t="shared" ca="1" si="259"/>
        <v>0</v>
      </c>
      <c r="S1156" s="18">
        <f t="shared" ca="1" si="257"/>
        <v>0</v>
      </c>
      <c r="T1156" s="18">
        <f t="shared" ca="1" si="261"/>
        <v>0</v>
      </c>
      <c r="U1156" s="7"/>
    </row>
    <row r="1157" spans="2:21" x14ac:dyDescent="0.3">
      <c r="B1157" s="68"/>
      <c r="C1157" s="68"/>
      <c r="D1157" s="7"/>
      <c r="E1157" s="68"/>
      <c r="F1157" s="16"/>
      <c r="G1157" s="16"/>
      <c r="H1157" s="16"/>
      <c r="I1157" s="16"/>
      <c r="J1157" s="16"/>
      <c r="K1157" s="16"/>
      <c r="L1157" s="17">
        <f t="shared" ca="1" si="255"/>
        <v>0</v>
      </c>
      <c r="M1157" s="17">
        <f t="shared" ca="1" si="256"/>
        <v>0</v>
      </c>
      <c r="N1157" s="16">
        <f t="shared" ca="1" si="262"/>
        <v>0</v>
      </c>
      <c r="O1157" s="17">
        <f t="shared" ca="1" si="260"/>
        <v>0</v>
      </c>
      <c r="P1157" s="18">
        <f t="shared" ca="1" si="258"/>
        <v>0</v>
      </c>
      <c r="Q1157" s="18">
        <f t="shared" ca="1" si="263"/>
        <v>0</v>
      </c>
      <c r="R1157" s="18">
        <f t="shared" ca="1" si="259"/>
        <v>0</v>
      </c>
      <c r="S1157" s="18">
        <f t="shared" ca="1" si="257"/>
        <v>0</v>
      </c>
      <c r="T1157" s="18">
        <f t="shared" ca="1" si="261"/>
        <v>0</v>
      </c>
      <c r="U1157" s="7"/>
    </row>
    <row r="1158" spans="2:21" x14ac:dyDescent="0.3">
      <c r="B1158" s="68"/>
      <c r="C1158" s="68"/>
      <c r="D1158" s="7"/>
      <c r="E1158" s="68"/>
      <c r="F1158" s="16"/>
      <c r="G1158" s="16"/>
      <c r="H1158" s="16"/>
      <c r="I1158" s="16"/>
      <c r="J1158" s="16"/>
      <c r="K1158" s="16"/>
      <c r="L1158" s="17">
        <f t="shared" ca="1" si="255"/>
        <v>0</v>
      </c>
      <c r="M1158" s="17">
        <f t="shared" ca="1" si="256"/>
        <v>0</v>
      </c>
      <c r="N1158" s="16">
        <f t="shared" ca="1" si="262"/>
        <v>0</v>
      </c>
      <c r="O1158" s="17">
        <f t="shared" ca="1" si="260"/>
        <v>0</v>
      </c>
      <c r="P1158" s="18">
        <f t="shared" ca="1" si="258"/>
        <v>0</v>
      </c>
      <c r="Q1158" s="18">
        <f t="shared" ca="1" si="263"/>
        <v>0</v>
      </c>
      <c r="R1158" s="18">
        <f t="shared" ca="1" si="259"/>
        <v>0</v>
      </c>
      <c r="S1158" s="18">
        <f t="shared" ca="1" si="257"/>
        <v>0</v>
      </c>
      <c r="T1158" s="18">
        <f t="shared" ca="1" si="261"/>
        <v>0</v>
      </c>
      <c r="U1158" s="7"/>
    </row>
    <row r="1159" spans="2:21" x14ac:dyDescent="0.3">
      <c r="B1159" s="68"/>
      <c r="C1159" s="68"/>
      <c r="D1159" s="7"/>
      <c r="E1159" s="68"/>
      <c r="F1159" s="16"/>
      <c r="G1159" s="16"/>
      <c r="H1159" s="16"/>
      <c r="I1159" s="16"/>
      <c r="J1159" s="16"/>
      <c r="K1159" s="16"/>
      <c r="L1159" s="17">
        <f t="shared" ca="1" si="255"/>
        <v>0</v>
      </c>
      <c r="M1159" s="17">
        <f t="shared" ca="1" si="256"/>
        <v>0</v>
      </c>
      <c r="N1159" s="16">
        <f t="shared" ca="1" si="262"/>
        <v>0</v>
      </c>
      <c r="O1159" s="17">
        <f t="shared" ca="1" si="260"/>
        <v>0</v>
      </c>
      <c r="P1159" s="18">
        <f t="shared" ca="1" si="258"/>
        <v>0</v>
      </c>
      <c r="Q1159" s="18">
        <f t="shared" ca="1" si="263"/>
        <v>0</v>
      </c>
      <c r="R1159" s="18">
        <f t="shared" ca="1" si="259"/>
        <v>0</v>
      </c>
      <c r="S1159" s="18">
        <f t="shared" ca="1" si="257"/>
        <v>0</v>
      </c>
      <c r="T1159" s="18">
        <f t="shared" ca="1" si="261"/>
        <v>0</v>
      </c>
      <c r="U1159" s="7"/>
    </row>
    <row r="1160" spans="2:21" x14ac:dyDescent="0.3">
      <c r="B1160" s="68"/>
      <c r="C1160" s="68"/>
      <c r="D1160" s="7"/>
      <c r="E1160" s="68"/>
      <c r="F1160" s="16"/>
      <c r="G1160" s="16"/>
      <c r="H1160" s="16"/>
      <c r="I1160" s="16"/>
      <c r="J1160" s="16"/>
      <c r="K1160" s="16"/>
      <c r="L1160" s="17">
        <f t="shared" ref="L1160:L1223" ca="1" si="264">M1160*16</f>
        <v>0</v>
      </c>
      <c r="M1160" s="17">
        <f t="shared" ca="1" si="256"/>
        <v>0</v>
      </c>
      <c r="N1160" s="16">
        <f t="shared" ca="1" si="262"/>
        <v>0</v>
      </c>
      <c r="O1160" s="17">
        <f t="shared" ca="1" si="260"/>
        <v>0</v>
      </c>
      <c r="P1160" s="18">
        <f t="shared" ca="1" si="258"/>
        <v>0</v>
      </c>
      <c r="Q1160" s="18">
        <f t="shared" ca="1" si="263"/>
        <v>0</v>
      </c>
      <c r="R1160" s="18">
        <f t="shared" ca="1" si="259"/>
        <v>0</v>
      </c>
      <c r="S1160" s="18">
        <f t="shared" ca="1" si="257"/>
        <v>0</v>
      </c>
      <c r="T1160" s="18">
        <f t="shared" ca="1" si="261"/>
        <v>0</v>
      </c>
      <c r="U1160" s="7"/>
    </row>
    <row r="1161" spans="2:21" x14ac:dyDescent="0.3">
      <c r="B1161" s="68"/>
      <c r="C1161" s="68"/>
      <c r="D1161" s="7"/>
      <c r="E1161" s="68"/>
      <c r="F1161" s="16"/>
      <c r="G1161" s="16"/>
      <c r="H1161" s="16"/>
      <c r="I1161" s="16"/>
      <c r="J1161" s="16"/>
      <c r="K1161" s="16"/>
      <c r="L1161" s="17">
        <f t="shared" ca="1" si="264"/>
        <v>0</v>
      </c>
      <c r="M1161" s="17">
        <f t="shared" ref="M1161:M1224" ca="1" si="265">L1161/16</f>
        <v>0</v>
      </c>
      <c r="N1161" s="16">
        <f t="shared" ca="1" si="262"/>
        <v>0</v>
      </c>
      <c r="O1161" s="17">
        <f t="shared" ca="1" si="260"/>
        <v>0</v>
      </c>
      <c r="P1161" s="18">
        <f t="shared" ca="1" si="258"/>
        <v>0</v>
      </c>
      <c r="Q1161" s="18">
        <f t="shared" ca="1" si="263"/>
        <v>0</v>
      </c>
      <c r="R1161" s="18">
        <f t="shared" ca="1" si="259"/>
        <v>0</v>
      </c>
      <c r="S1161" s="18">
        <f t="shared" ca="1" si="257"/>
        <v>0</v>
      </c>
      <c r="T1161" s="18">
        <f t="shared" ca="1" si="261"/>
        <v>0</v>
      </c>
      <c r="U1161" s="7"/>
    </row>
    <row r="1162" spans="2:21" x14ac:dyDescent="0.3">
      <c r="B1162" s="68"/>
      <c r="C1162" s="68"/>
      <c r="D1162" s="7"/>
      <c r="E1162" s="68"/>
      <c r="F1162" s="16"/>
      <c r="G1162" s="16"/>
      <c r="H1162" s="16"/>
      <c r="I1162" s="16"/>
      <c r="J1162" s="16"/>
      <c r="K1162" s="16"/>
      <c r="L1162" s="17">
        <f t="shared" ca="1" si="264"/>
        <v>0</v>
      </c>
      <c r="M1162" s="17">
        <f t="shared" ca="1" si="265"/>
        <v>0</v>
      </c>
      <c r="N1162" s="16">
        <f t="shared" ca="1" si="262"/>
        <v>0</v>
      </c>
      <c r="O1162" s="17">
        <f t="shared" ca="1" si="260"/>
        <v>0</v>
      </c>
      <c r="P1162" s="18">
        <f t="shared" ca="1" si="258"/>
        <v>0</v>
      </c>
      <c r="Q1162" s="18">
        <f t="shared" ca="1" si="263"/>
        <v>0</v>
      </c>
      <c r="R1162" s="18">
        <f t="shared" ca="1" si="259"/>
        <v>0</v>
      </c>
      <c r="S1162" s="18">
        <f t="shared" ca="1" si="257"/>
        <v>0</v>
      </c>
      <c r="T1162" s="18">
        <f t="shared" ca="1" si="261"/>
        <v>0</v>
      </c>
      <c r="U1162" s="7"/>
    </row>
    <row r="1163" spans="2:21" x14ac:dyDescent="0.3">
      <c r="B1163" s="68"/>
      <c r="C1163" s="68"/>
      <c r="D1163" s="7"/>
      <c r="E1163" s="68"/>
      <c r="F1163" s="16"/>
      <c r="G1163" s="16"/>
      <c r="H1163" s="16"/>
      <c r="I1163" s="16"/>
      <c r="J1163" s="16"/>
      <c r="K1163" s="16"/>
      <c r="L1163" s="17">
        <f t="shared" ca="1" si="264"/>
        <v>0</v>
      </c>
      <c r="M1163" s="17">
        <f t="shared" ca="1" si="265"/>
        <v>0</v>
      </c>
      <c r="N1163" s="16">
        <f t="shared" ca="1" si="262"/>
        <v>0</v>
      </c>
      <c r="O1163" s="17">
        <f t="shared" ca="1" si="260"/>
        <v>0</v>
      </c>
      <c r="P1163" s="18">
        <f t="shared" ca="1" si="258"/>
        <v>0</v>
      </c>
      <c r="Q1163" s="18">
        <f t="shared" ca="1" si="263"/>
        <v>0</v>
      </c>
      <c r="R1163" s="18">
        <f t="shared" ca="1" si="259"/>
        <v>0</v>
      </c>
      <c r="S1163" s="18">
        <f t="shared" ca="1" si="257"/>
        <v>0</v>
      </c>
      <c r="T1163" s="18">
        <f t="shared" ca="1" si="261"/>
        <v>0</v>
      </c>
      <c r="U1163" s="7"/>
    </row>
    <row r="1164" spans="2:21" x14ac:dyDescent="0.3">
      <c r="B1164" s="68"/>
      <c r="C1164" s="68"/>
      <c r="D1164" s="7"/>
      <c r="E1164" s="68"/>
      <c r="F1164" s="16"/>
      <c r="G1164" s="16"/>
      <c r="H1164" s="16"/>
      <c r="I1164" s="16"/>
      <c r="J1164" s="16"/>
      <c r="K1164" s="16"/>
      <c r="L1164" s="17">
        <f t="shared" ca="1" si="264"/>
        <v>0</v>
      </c>
      <c r="M1164" s="17">
        <f t="shared" ca="1" si="265"/>
        <v>0</v>
      </c>
      <c r="N1164" s="16">
        <f t="shared" ca="1" si="262"/>
        <v>0</v>
      </c>
      <c r="O1164" s="17">
        <f t="shared" ca="1" si="260"/>
        <v>0</v>
      </c>
      <c r="P1164" s="18">
        <f t="shared" ca="1" si="258"/>
        <v>0</v>
      </c>
      <c r="Q1164" s="18">
        <f t="shared" ca="1" si="263"/>
        <v>0</v>
      </c>
      <c r="R1164" s="18">
        <f t="shared" ca="1" si="259"/>
        <v>0</v>
      </c>
      <c r="S1164" s="18">
        <f t="shared" ref="S1164:S1227" ca="1" si="266">R1164/2</f>
        <v>0</v>
      </c>
      <c r="T1164" s="18">
        <f t="shared" ca="1" si="261"/>
        <v>0</v>
      </c>
      <c r="U1164" s="7"/>
    </row>
    <row r="1165" spans="2:21" x14ac:dyDescent="0.3">
      <c r="B1165" s="68"/>
      <c r="C1165" s="68"/>
      <c r="D1165" s="7"/>
      <c r="E1165" s="68"/>
      <c r="F1165" s="16"/>
      <c r="G1165" s="16"/>
      <c r="H1165" s="16"/>
      <c r="I1165" s="16"/>
      <c r="J1165" s="16"/>
      <c r="K1165" s="16"/>
      <c r="L1165" s="17">
        <f t="shared" ca="1" si="264"/>
        <v>0</v>
      </c>
      <c r="M1165" s="17">
        <f t="shared" ca="1" si="265"/>
        <v>0</v>
      </c>
      <c r="N1165" s="16">
        <f t="shared" ca="1" si="262"/>
        <v>0</v>
      </c>
      <c r="O1165" s="17">
        <f t="shared" ca="1" si="260"/>
        <v>0</v>
      </c>
      <c r="P1165" s="18">
        <f t="shared" ca="1" si="258"/>
        <v>0</v>
      </c>
      <c r="Q1165" s="18">
        <f t="shared" ca="1" si="263"/>
        <v>0</v>
      </c>
      <c r="R1165" s="18">
        <f t="shared" ca="1" si="259"/>
        <v>0</v>
      </c>
      <c r="S1165" s="18">
        <f t="shared" ca="1" si="266"/>
        <v>0</v>
      </c>
      <c r="T1165" s="18">
        <f t="shared" ca="1" si="261"/>
        <v>0</v>
      </c>
      <c r="U1165" s="7"/>
    </row>
    <row r="1166" spans="2:21" x14ac:dyDescent="0.3">
      <c r="B1166" s="68"/>
      <c r="C1166" s="68"/>
      <c r="D1166" s="7"/>
      <c r="E1166" s="68"/>
      <c r="F1166" s="16"/>
      <c r="G1166" s="16"/>
      <c r="H1166" s="16"/>
      <c r="I1166" s="16"/>
      <c r="J1166" s="16"/>
      <c r="K1166" s="16"/>
      <c r="L1166" s="17">
        <f t="shared" ca="1" si="264"/>
        <v>0</v>
      </c>
      <c r="M1166" s="17">
        <f t="shared" ca="1" si="265"/>
        <v>0</v>
      </c>
      <c r="N1166" s="16">
        <f t="shared" ca="1" si="262"/>
        <v>0</v>
      </c>
      <c r="O1166" s="17">
        <f t="shared" ca="1" si="260"/>
        <v>0</v>
      </c>
      <c r="P1166" s="18">
        <f t="shared" ca="1" si="258"/>
        <v>0</v>
      </c>
      <c r="Q1166" s="18">
        <f t="shared" ca="1" si="263"/>
        <v>0</v>
      </c>
      <c r="R1166" s="18">
        <f t="shared" ca="1" si="259"/>
        <v>0</v>
      </c>
      <c r="S1166" s="18">
        <f t="shared" ca="1" si="266"/>
        <v>0</v>
      </c>
      <c r="T1166" s="18">
        <f t="shared" ca="1" si="261"/>
        <v>0</v>
      </c>
      <c r="U1166" s="7"/>
    </row>
    <row r="1167" spans="2:21" x14ac:dyDescent="0.3">
      <c r="B1167" s="68"/>
      <c r="C1167" s="68"/>
      <c r="D1167" s="7"/>
      <c r="E1167" s="68"/>
      <c r="F1167" s="16"/>
      <c r="G1167" s="16"/>
      <c r="H1167" s="16"/>
      <c r="I1167" s="16"/>
      <c r="J1167" s="16"/>
      <c r="K1167" s="16"/>
      <c r="L1167" s="17">
        <f t="shared" ca="1" si="264"/>
        <v>0</v>
      </c>
      <c r="M1167" s="17">
        <f t="shared" ca="1" si="265"/>
        <v>0</v>
      </c>
      <c r="N1167" s="16">
        <f t="shared" ca="1" si="262"/>
        <v>0</v>
      </c>
      <c r="O1167" s="17">
        <f t="shared" ca="1" si="260"/>
        <v>0</v>
      </c>
      <c r="P1167" s="18">
        <f t="shared" ca="1" si="258"/>
        <v>0</v>
      </c>
      <c r="Q1167" s="18">
        <f t="shared" ca="1" si="263"/>
        <v>0</v>
      </c>
      <c r="R1167" s="18">
        <f t="shared" ca="1" si="259"/>
        <v>0</v>
      </c>
      <c r="S1167" s="18">
        <f t="shared" ca="1" si="266"/>
        <v>0</v>
      </c>
      <c r="T1167" s="18">
        <f t="shared" ca="1" si="261"/>
        <v>0</v>
      </c>
      <c r="U1167" s="7"/>
    </row>
    <row r="1168" spans="2:21" x14ac:dyDescent="0.3">
      <c r="B1168" s="68"/>
      <c r="C1168" s="68"/>
      <c r="D1168" s="7"/>
      <c r="E1168" s="68"/>
      <c r="F1168" s="16"/>
      <c r="G1168" s="16"/>
      <c r="H1168" s="16"/>
      <c r="I1168" s="16"/>
      <c r="J1168" s="16"/>
      <c r="K1168" s="16"/>
      <c r="L1168" s="17">
        <f t="shared" ca="1" si="264"/>
        <v>0</v>
      </c>
      <c r="M1168" s="17">
        <f t="shared" ca="1" si="265"/>
        <v>0</v>
      </c>
      <c r="N1168" s="16">
        <f t="shared" ca="1" si="262"/>
        <v>0</v>
      </c>
      <c r="O1168" s="17">
        <f t="shared" ca="1" si="260"/>
        <v>0</v>
      </c>
      <c r="P1168" s="18">
        <f t="shared" ca="1" si="258"/>
        <v>0</v>
      </c>
      <c r="Q1168" s="18">
        <f t="shared" ca="1" si="263"/>
        <v>0</v>
      </c>
      <c r="R1168" s="18">
        <f t="shared" ca="1" si="259"/>
        <v>0</v>
      </c>
      <c r="S1168" s="18">
        <f t="shared" ca="1" si="266"/>
        <v>0</v>
      </c>
      <c r="T1168" s="18">
        <f t="shared" ca="1" si="261"/>
        <v>0</v>
      </c>
      <c r="U1168" s="7"/>
    </row>
    <row r="1169" spans="2:21" x14ac:dyDescent="0.3">
      <c r="B1169" s="68"/>
      <c r="C1169" s="68"/>
      <c r="D1169" s="7"/>
      <c r="E1169" s="68"/>
      <c r="F1169" s="16"/>
      <c r="G1169" s="16"/>
      <c r="H1169" s="16"/>
      <c r="I1169" s="16"/>
      <c r="J1169" s="16"/>
      <c r="K1169" s="16"/>
      <c r="L1169" s="17">
        <f t="shared" ca="1" si="264"/>
        <v>0</v>
      </c>
      <c r="M1169" s="17">
        <f t="shared" ca="1" si="265"/>
        <v>0</v>
      </c>
      <c r="N1169" s="16">
        <f t="shared" ca="1" si="262"/>
        <v>0</v>
      </c>
      <c r="O1169" s="17">
        <f t="shared" ca="1" si="260"/>
        <v>0</v>
      </c>
      <c r="P1169" s="18">
        <f t="shared" ca="1" si="258"/>
        <v>0</v>
      </c>
      <c r="Q1169" s="18">
        <f t="shared" ca="1" si="263"/>
        <v>0</v>
      </c>
      <c r="R1169" s="18">
        <f t="shared" ca="1" si="259"/>
        <v>0</v>
      </c>
      <c r="S1169" s="18">
        <f t="shared" ca="1" si="266"/>
        <v>0</v>
      </c>
      <c r="T1169" s="18">
        <f t="shared" ca="1" si="261"/>
        <v>0</v>
      </c>
      <c r="U1169" s="7"/>
    </row>
    <row r="1170" spans="2:21" x14ac:dyDescent="0.3">
      <c r="B1170" s="68"/>
      <c r="C1170" s="68"/>
      <c r="D1170" s="7"/>
      <c r="E1170" s="68"/>
      <c r="F1170" s="16"/>
      <c r="G1170" s="16"/>
      <c r="H1170" s="16"/>
      <c r="I1170" s="16"/>
      <c r="J1170" s="16"/>
      <c r="K1170" s="16"/>
      <c r="L1170" s="17">
        <f t="shared" ca="1" si="264"/>
        <v>0</v>
      </c>
      <c r="M1170" s="17">
        <f t="shared" ca="1" si="265"/>
        <v>0</v>
      </c>
      <c r="N1170" s="16">
        <f t="shared" ca="1" si="262"/>
        <v>0</v>
      </c>
      <c r="O1170" s="17">
        <f t="shared" ca="1" si="260"/>
        <v>0</v>
      </c>
      <c r="P1170" s="18">
        <f t="shared" ca="1" si="258"/>
        <v>0</v>
      </c>
      <c r="Q1170" s="18">
        <f t="shared" ca="1" si="263"/>
        <v>0</v>
      </c>
      <c r="R1170" s="18">
        <f t="shared" ca="1" si="259"/>
        <v>0</v>
      </c>
      <c r="S1170" s="18">
        <f t="shared" ca="1" si="266"/>
        <v>0</v>
      </c>
      <c r="T1170" s="18">
        <f t="shared" ca="1" si="261"/>
        <v>0</v>
      </c>
      <c r="U1170" s="7"/>
    </row>
    <row r="1171" spans="2:21" x14ac:dyDescent="0.3">
      <c r="B1171" s="68"/>
      <c r="C1171" s="68"/>
      <c r="D1171" s="7"/>
      <c r="E1171" s="68"/>
      <c r="F1171" s="16"/>
      <c r="G1171" s="16"/>
      <c r="H1171" s="16"/>
      <c r="I1171" s="16"/>
      <c r="J1171" s="16"/>
      <c r="K1171" s="16"/>
      <c r="L1171" s="17">
        <f t="shared" ca="1" si="264"/>
        <v>0</v>
      </c>
      <c r="M1171" s="17">
        <f t="shared" ca="1" si="265"/>
        <v>0</v>
      </c>
      <c r="N1171" s="16">
        <f t="shared" ca="1" si="262"/>
        <v>0</v>
      </c>
      <c r="O1171" s="17">
        <f t="shared" ca="1" si="260"/>
        <v>0</v>
      </c>
      <c r="P1171" s="18">
        <f t="shared" ref="P1171:P1234" ca="1" si="267">O1171/4</f>
        <v>0</v>
      </c>
      <c r="Q1171" s="18">
        <f t="shared" ca="1" si="263"/>
        <v>0</v>
      </c>
      <c r="R1171" s="18">
        <f t="shared" ca="1" si="259"/>
        <v>0</v>
      </c>
      <c r="S1171" s="18">
        <f t="shared" ca="1" si="266"/>
        <v>0</v>
      </c>
      <c r="T1171" s="18">
        <f t="shared" ca="1" si="261"/>
        <v>0</v>
      </c>
      <c r="U1171" s="7"/>
    </row>
    <row r="1172" spans="2:21" x14ac:dyDescent="0.3">
      <c r="B1172" s="68"/>
      <c r="C1172" s="68"/>
      <c r="D1172" s="7"/>
      <c r="E1172" s="68"/>
      <c r="F1172" s="16"/>
      <c r="G1172" s="16"/>
      <c r="H1172" s="16"/>
      <c r="I1172" s="16"/>
      <c r="J1172" s="16"/>
      <c r="K1172" s="16"/>
      <c r="L1172" s="17">
        <f t="shared" ca="1" si="264"/>
        <v>0</v>
      </c>
      <c r="M1172" s="17">
        <f t="shared" ca="1" si="265"/>
        <v>0</v>
      </c>
      <c r="N1172" s="16">
        <f t="shared" ca="1" si="262"/>
        <v>0</v>
      </c>
      <c r="O1172" s="17">
        <f t="shared" ca="1" si="260"/>
        <v>0</v>
      </c>
      <c r="P1172" s="18">
        <f t="shared" ca="1" si="267"/>
        <v>0</v>
      </c>
      <c r="Q1172" s="18">
        <f t="shared" ca="1" si="263"/>
        <v>0</v>
      </c>
      <c r="R1172" s="18">
        <f t="shared" ca="1" si="259"/>
        <v>0</v>
      </c>
      <c r="S1172" s="18">
        <f t="shared" ca="1" si="266"/>
        <v>0</v>
      </c>
      <c r="T1172" s="18">
        <f t="shared" ca="1" si="261"/>
        <v>0</v>
      </c>
      <c r="U1172" s="7"/>
    </row>
    <row r="1173" spans="2:21" x14ac:dyDescent="0.3">
      <c r="B1173" s="68"/>
      <c r="C1173" s="68"/>
      <c r="D1173" s="7"/>
      <c r="E1173" s="68"/>
      <c r="F1173" s="16"/>
      <c r="G1173" s="16"/>
      <c r="H1173" s="16"/>
      <c r="I1173" s="16"/>
      <c r="J1173" s="16"/>
      <c r="K1173" s="16"/>
      <c r="L1173" s="17">
        <f t="shared" ca="1" si="264"/>
        <v>0</v>
      </c>
      <c r="M1173" s="17">
        <f t="shared" ca="1" si="265"/>
        <v>0</v>
      </c>
      <c r="N1173" s="16">
        <f t="shared" ca="1" si="262"/>
        <v>0</v>
      </c>
      <c r="O1173" s="17">
        <f t="shared" ca="1" si="260"/>
        <v>0</v>
      </c>
      <c r="P1173" s="18">
        <f t="shared" ca="1" si="267"/>
        <v>0</v>
      </c>
      <c r="Q1173" s="18">
        <f t="shared" ca="1" si="263"/>
        <v>0</v>
      </c>
      <c r="R1173" s="18">
        <f t="shared" ca="1" si="259"/>
        <v>0</v>
      </c>
      <c r="S1173" s="18">
        <f t="shared" ca="1" si="266"/>
        <v>0</v>
      </c>
      <c r="T1173" s="18">
        <f t="shared" ca="1" si="261"/>
        <v>0</v>
      </c>
      <c r="U1173" s="7"/>
    </row>
    <row r="1174" spans="2:21" x14ac:dyDescent="0.3">
      <c r="B1174" s="68"/>
      <c r="C1174" s="68"/>
      <c r="D1174" s="7"/>
      <c r="E1174" s="68"/>
      <c r="F1174" s="16"/>
      <c r="G1174" s="16"/>
      <c r="H1174" s="16"/>
      <c r="I1174" s="16"/>
      <c r="J1174" s="16"/>
      <c r="K1174" s="16"/>
      <c r="L1174" s="17">
        <f t="shared" ca="1" si="264"/>
        <v>0</v>
      </c>
      <c r="M1174" s="17">
        <f t="shared" ca="1" si="265"/>
        <v>0</v>
      </c>
      <c r="N1174" s="16">
        <f t="shared" ca="1" si="262"/>
        <v>0</v>
      </c>
      <c r="O1174" s="17">
        <f t="shared" ca="1" si="260"/>
        <v>0</v>
      </c>
      <c r="P1174" s="18">
        <f t="shared" ca="1" si="267"/>
        <v>0</v>
      </c>
      <c r="Q1174" s="18">
        <f t="shared" ca="1" si="263"/>
        <v>0</v>
      </c>
      <c r="R1174" s="18">
        <f t="shared" ref="R1174:R1237" ca="1" si="268">P1174/32</f>
        <v>0</v>
      </c>
      <c r="S1174" s="18">
        <f t="shared" ca="1" si="266"/>
        <v>0</v>
      </c>
      <c r="T1174" s="18">
        <f t="shared" ca="1" si="261"/>
        <v>0</v>
      </c>
      <c r="U1174" s="7"/>
    </row>
    <row r="1175" spans="2:21" x14ac:dyDescent="0.3">
      <c r="B1175" s="68"/>
      <c r="C1175" s="68"/>
      <c r="D1175" s="7"/>
      <c r="E1175" s="68"/>
      <c r="F1175" s="16"/>
      <c r="G1175" s="16"/>
      <c r="H1175" s="16"/>
      <c r="I1175" s="16"/>
      <c r="J1175" s="16"/>
      <c r="K1175" s="16"/>
      <c r="L1175" s="17">
        <f t="shared" ca="1" si="264"/>
        <v>0</v>
      </c>
      <c r="M1175" s="17">
        <f t="shared" ca="1" si="265"/>
        <v>0</v>
      </c>
      <c r="N1175" s="16">
        <f t="shared" ca="1" si="262"/>
        <v>0</v>
      </c>
      <c r="O1175" s="17">
        <f t="shared" ca="1" si="260"/>
        <v>0</v>
      </c>
      <c r="P1175" s="18">
        <f t="shared" ca="1" si="267"/>
        <v>0</v>
      </c>
      <c r="Q1175" s="18">
        <f t="shared" ca="1" si="263"/>
        <v>0</v>
      </c>
      <c r="R1175" s="18">
        <f t="shared" ca="1" si="268"/>
        <v>0</v>
      </c>
      <c r="S1175" s="18">
        <f t="shared" ca="1" si="266"/>
        <v>0</v>
      </c>
      <c r="T1175" s="18">
        <f t="shared" ca="1" si="261"/>
        <v>0</v>
      </c>
      <c r="U1175" s="7"/>
    </row>
    <row r="1176" spans="2:21" x14ac:dyDescent="0.3">
      <c r="B1176" s="68"/>
      <c r="C1176" s="68"/>
      <c r="D1176" s="7"/>
      <c r="E1176" s="68"/>
      <c r="F1176" s="16"/>
      <c r="G1176" s="16"/>
      <c r="H1176" s="16"/>
      <c r="I1176" s="16"/>
      <c r="J1176" s="16"/>
      <c r="K1176" s="16"/>
      <c r="L1176" s="17">
        <f t="shared" ca="1" si="264"/>
        <v>0</v>
      </c>
      <c r="M1176" s="17">
        <f t="shared" ca="1" si="265"/>
        <v>0</v>
      </c>
      <c r="N1176" s="16">
        <f t="shared" ca="1" si="262"/>
        <v>0</v>
      </c>
      <c r="O1176" s="17">
        <f t="shared" ca="1" si="260"/>
        <v>0</v>
      </c>
      <c r="P1176" s="18">
        <f t="shared" ca="1" si="267"/>
        <v>0</v>
      </c>
      <c r="Q1176" s="18">
        <f t="shared" ca="1" si="263"/>
        <v>0</v>
      </c>
      <c r="R1176" s="18">
        <f t="shared" ca="1" si="268"/>
        <v>0</v>
      </c>
      <c r="S1176" s="18">
        <f t="shared" ca="1" si="266"/>
        <v>0</v>
      </c>
      <c r="T1176" s="18">
        <f t="shared" ca="1" si="261"/>
        <v>0</v>
      </c>
      <c r="U1176" s="7"/>
    </row>
    <row r="1177" spans="2:21" x14ac:dyDescent="0.3">
      <c r="B1177" s="68"/>
      <c r="C1177" s="68"/>
      <c r="D1177" s="7"/>
      <c r="E1177" s="68"/>
      <c r="F1177" s="16"/>
      <c r="G1177" s="16"/>
      <c r="H1177" s="16"/>
      <c r="I1177" s="16"/>
      <c r="J1177" s="16"/>
      <c r="K1177" s="16"/>
      <c r="L1177" s="17">
        <f t="shared" ca="1" si="264"/>
        <v>0</v>
      </c>
      <c r="M1177" s="17">
        <f t="shared" ca="1" si="265"/>
        <v>0</v>
      </c>
      <c r="N1177" s="16">
        <f t="shared" ca="1" si="262"/>
        <v>0</v>
      </c>
      <c r="O1177" s="17">
        <f t="shared" ca="1" si="260"/>
        <v>0</v>
      </c>
      <c r="P1177" s="18">
        <f t="shared" ca="1" si="267"/>
        <v>0</v>
      </c>
      <c r="Q1177" s="18">
        <f t="shared" ca="1" si="263"/>
        <v>0</v>
      </c>
      <c r="R1177" s="18">
        <f t="shared" ca="1" si="268"/>
        <v>0</v>
      </c>
      <c r="S1177" s="18">
        <f t="shared" ca="1" si="266"/>
        <v>0</v>
      </c>
      <c r="T1177" s="18">
        <f t="shared" ca="1" si="261"/>
        <v>0</v>
      </c>
      <c r="U1177" s="7"/>
    </row>
    <row r="1178" spans="2:21" x14ac:dyDescent="0.3">
      <c r="B1178" s="68"/>
      <c r="C1178" s="68"/>
      <c r="D1178" s="7"/>
      <c r="E1178" s="68"/>
      <c r="F1178" s="16"/>
      <c r="G1178" s="16"/>
      <c r="H1178" s="16"/>
      <c r="I1178" s="16"/>
      <c r="J1178" s="16"/>
      <c r="K1178" s="16"/>
      <c r="L1178" s="17">
        <f t="shared" ca="1" si="264"/>
        <v>0</v>
      </c>
      <c r="M1178" s="17">
        <f t="shared" ca="1" si="265"/>
        <v>0</v>
      </c>
      <c r="N1178" s="16">
        <f t="shared" ca="1" si="262"/>
        <v>0</v>
      </c>
      <c r="O1178" s="17">
        <f t="shared" ca="1" si="260"/>
        <v>0</v>
      </c>
      <c r="P1178" s="18">
        <f t="shared" ca="1" si="267"/>
        <v>0</v>
      </c>
      <c r="Q1178" s="18">
        <f t="shared" ca="1" si="263"/>
        <v>0</v>
      </c>
      <c r="R1178" s="18">
        <f t="shared" ca="1" si="268"/>
        <v>0</v>
      </c>
      <c r="S1178" s="18">
        <f t="shared" ca="1" si="266"/>
        <v>0</v>
      </c>
      <c r="T1178" s="18">
        <f t="shared" ca="1" si="261"/>
        <v>0</v>
      </c>
      <c r="U1178" s="7"/>
    </row>
    <row r="1179" spans="2:21" x14ac:dyDescent="0.3">
      <c r="B1179" s="68"/>
      <c r="C1179" s="68"/>
      <c r="D1179" s="7"/>
      <c r="E1179" s="68"/>
      <c r="F1179" s="16"/>
      <c r="G1179" s="16"/>
      <c r="H1179" s="16"/>
      <c r="I1179" s="16"/>
      <c r="J1179" s="16"/>
      <c r="K1179" s="16"/>
      <c r="L1179" s="17">
        <f t="shared" ca="1" si="264"/>
        <v>0</v>
      </c>
      <c r="M1179" s="17">
        <f t="shared" ca="1" si="265"/>
        <v>0</v>
      </c>
      <c r="N1179" s="16">
        <f t="shared" ca="1" si="262"/>
        <v>0</v>
      </c>
      <c r="O1179" s="17">
        <f t="shared" ca="1" si="260"/>
        <v>0</v>
      </c>
      <c r="P1179" s="18">
        <f t="shared" ca="1" si="267"/>
        <v>0</v>
      </c>
      <c r="Q1179" s="18">
        <f t="shared" ca="1" si="263"/>
        <v>0</v>
      </c>
      <c r="R1179" s="18">
        <f t="shared" ca="1" si="268"/>
        <v>0</v>
      </c>
      <c r="S1179" s="18">
        <f t="shared" ca="1" si="266"/>
        <v>0</v>
      </c>
      <c r="T1179" s="18">
        <f t="shared" ca="1" si="261"/>
        <v>0</v>
      </c>
      <c r="U1179" s="7"/>
    </row>
    <row r="1180" spans="2:21" x14ac:dyDescent="0.3">
      <c r="B1180" s="68"/>
      <c r="C1180" s="68"/>
      <c r="D1180" s="7"/>
      <c r="E1180" s="68"/>
      <c r="F1180" s="16"/>
      <c r="G1180" s="16"/>
      <c r="H1180" s="16"/>
      <c r="I1180" s="16"/>
      <c r="J1180" s="16"/>
      <c r="K1180" s="16"/>
      <c r="L1180" s="17">
        <f t="shared" ca="1" si="264"/>
        <v>0</v>
      </c>
      <c r="M1180" s="17">
        <f t="shared" ca="1" si="265"/>
        <v>0</v>
      </c>
      <c r="N1180" s="16">
        <f t="shared" ca="1" si="262"/>
        <v>0</v>
      </c>
      <c r="O1180" s="17">
        <f t="shared" ref="O1180:O1243" ca="1" si="269">R1180*128</f>
        <v>0</v>
      </c>
      <c r="P1180" s="18">
        <f t="shared" ca="1" si="267"/>
        <v>0</v>
      </c>
      <c r="Q1180" s="18">
        <f t="shared" ca="1" si="263"/>
        <v>0</v>
      </c>
      <c r="R1180" s="18">
        <f t="shared" ca="1" si="268"/>
        <v>0</v>
      </c>
      <c r="S1180" s="18">
        <f t="shared" ca="1" si="266"/>
        <v>0</v>
      </c>
      <c r="T1180" s="18">
        <f t="shared" ca="1" si="261"/>
        <v>0</v>
      </c>
      <c r="U1180" s="7"/>
    </row>
    <row r="1181" spans="2:21" x14ac:dyDescent="0.3">
      <c r="B1181" s="68"/>
      <c r="C1181" s="68"/>
      <c r="D1181" s="7"/>
      <c r="E1181" s="68"/>
      <c r="F1181" s="16"/>
      <c r="G1181" s="16"/>
      <c r="H1181" s="16"/>
      <c r="I1181" s="16"/>
      <c r="J1181" s="16"/>
      <c r="K1181" s="16"/>
      <c r="L1181" s="17">
        <f t="shared" ca="1" si="264"/>
        <v>0</v>
      </c>
      <c r="M1181" s="17">
        <f t="shared" ca="1" si="265"/>
        <v>0</v>
      </c>
      <c r="N1181" s="16">
        <f t="shared" ca="1" si="262"/>
        <v>0</v>
      </c>
      <c r="O1181" s="17">
        <f t="shared" ca="1" si="269"/>
        <v>0</v>
      </c>
      <c r="P1181" s="18">
        <f t="shared" ca="1" si="267"/>
        <v>0</v>
      </c>
      <c r="Q1181" s="18">
        <f t="shared" ca="1" si="263"/>
        <v>0</v>
      </c>
      <c r="R1181" s="18">
        <f t="shared" ca="1" si="268"/>
        <v>0</v>
      </c>
      <c r="S1181" s="18">
        <f t="shared" ca="1" si="266"/>
        <v>0</v>
      </c>
      <c r="T1181" s="18">
        <f t="shared" ca="1" si="261"/>
        <v>0</v>
      </c>
      <c r="U1181" s="7"/>
    </row>
    <row r="1182" spans="2:21" x14ac:dyDescent="0.3">
      <c r="B1182" s="68"/>
      <c r="C1182" s="68"/>
      <c r="D1182" s="7"/>
      <c r="E1182" s="68"/>
      <c r="F1182" s="16"/>
      <c r="G1182" s="16"/>
      <c r="H1182" s="16"/>
      <c r="I1182" s="16"/>
      <c r="J1182" s="16"/>
      <c r="K1182" s="16"/>
      <c r="L1182" s="17">
        <f t="shared" ca="1" si="264"/>
        <v>0</v>
      </c>
      <c r="M1182" s="17">
        <f t="shared" ca="1" si="265"/>
        <v>0</v>
      </c>
      <c r="N1182" s="16">
        <f t="shared" ca="1" si="262"/>
        <v>0</v>
      </c>
      <c r="O1182" s="17">
        <f t="shared" ca="1" si="269"/>
        <v>0</v>
      </c>
      <c r="P1182" s="18">
        <f t="shared" ca="1" si="267"/>
        <v>0</v>
      </c>
      <c r="Q1182" s="18">
        <f t="shared" ca="1" si="263"/>
        <v>0</v>
      </c>
      <c r="R1182" s="18">
        <f t="shared" ca="1" si="268"/>
        <v>0</v>
      </c>
      <c r="S1182" s="18">
        <f t="shared" ca="1" si="266"/>
        <v>0</v>
      </c>
      <c r="T1182" s="18">
        <f t="shared" ca="1" si="261"/>
        <v>0</v>
      </c>
      <c r="U1182" s="7"/>
    </row>
    <row r="1183" spans="2:21" x14ac:dyDescent="0.3">
      <c r="B1183" s="68"/>
      <c r="C1183" s="68"/>
      <c r="D1183" s="7"/>
      <c r="E1183" s="68"/>
      <c r="F1183" s="16"/>
      <c r="G1183" s="16"/>
      <c r="H1183" s="16"/>
      <c r="I1183" s="16"/>
      <c r="J1183" s="16"/>
      <c r="K1183" s="16"/>
      <c r="L1183" s="17">
        <f t="shared" ca="1" si="264"/>
        <v>0</v>
      </c>
      <c r="M1183" s="17">
        <f t="shared" ca="1" si="265"/>
        <v>0</v>
      </c>
      <c r="N1183" s="16">
        <f t="shared" ca="1" si="262"/>
        <v>0</v>
      </c>
      <c r="O1183" s="17">
        <f t="shared" ca="1" si="269"/>
        <v>0</v>
      </c>
      <c r="P1183" s="18">
        <f t="shared" ca="1" si="267"/>
        <v>0</v>
      </c>
      <c r="Q1183" s="18">
        <f t="shared" ca="1" si="263"/>
        <v>0</v>
      </c>
      <c r="R1183" s="18">
        <f t="shared" ca="1" si="268"/>
        <v>0</v>
      </c>
      <c r="S1183" s="18">
        <f t="shared" ca="1" si="266"/>
        <v>0</v>
      </c>
      <c r="T1183" s="18">
        <f t="shared" ca="1" si="261"/>
        <v>0</v>
      </c>
      <c r="U1183" s="7"/>
    </row>
    <row r="1184" spans="2:21" x14ac:dyDescent="0.3">
      <c r="B1184" s="68"/>
      <c r="C1184" s="68"/>
      <c r="D1184" s="7"/>
      <c r="E1184" s="68"/>
      <c r="F1184" s="16"/>
      <c r="G1184" s="16"/>
      <c r="H1184" s="16"/>
      <c r="I1184" s="16"/>
      <c r="J1184" s="16"/>
      <c r="K1184" s="16"/>
      <c r="L1184" s="17">
        <f t="shared" ca="1" si="264"/>
        <v>0</v>
      </c>
      <c r="M1184" s="17">
        <f t="shared" ca="1" si="265"/>
        <v>0</v>
      </c>
      <c r="N1184" s="16">
        <f t="shared" ca="1" si="262"/>
        <v>0</v>
      </c>
      <c r="O1184" s="17">
        <f t="shared" ca="1" si="269"/>
        <v>0</v>
      </c>
      <c r="P1184" s="18">
        <f t="shared" ca="1" si="267"/>
        <v>0</v>
      </c>
      <c r="Q1184" s="18">
        <f t="shared" ca="1" si="263"/>
        <v>0</v>
      </c>
      <c r="R1184" s="18">
        <f t="shared" ca="1" si="268"/>
        <v>0</v>
      </c>
      <c r="S1184" s="18">
        <f t="shared" ca="1" si="266"/>
        <v>0</v>
      </c>
      <c r="T1184" s="18">
        <f t="shared" ca="1" si="261"/>
        <v>0</v>
      </c>
      <c r="U1184" s="7"/>
    </row>
    <row r="1185" spans="2:21" x14ac:dyDescent="0.3">
      <c r="B1185" s="68"/>
      <c r="C1185" s="68"/>
      <c r="D1185" s="7"/>
      <c r="E1185" s="68"/>
      <c r="F1185" s="16"/>
      <c r="G1185" s="16"/>
      <c r="H1185" s="16"/>
      <c r="I1185" s="16"/>
      <c r="J1185" s="16"/>
      <c r="K1185" s="16"/>
      <c r="L1185" s="17">
        <f t="shared" ca="1" si="264"/>
        <v>0</v>
      </c>
      <c r="M1185" s="17">
        <f t="shared" ca="1" si="265"/>
        <v>0</v>
      </c>
      <c r="N1185" s="16">
        <f t="shared" ca="1" si="262"/>
        <v>0</v>
      </c>
      <c r="O1185" s="17">
        <f t="shared" ca="1" si="269"/>
        <v>0</v>
      </c>
      <c r="P1185" s="18">
        <f t="shared" ca="1" si="267"/>
        <v>0</v>
      </c>
      <c r="Q1185" s="18">
        <f t="shared" ca="1" si="263"/>
        <v>0</v>
      </c>
      <c r="R1185" s="18">
        <f t="shared" ca="1" si="268"/>
        <v>0</v>
      </c>
      <c r="S1185" s="18">
        <f t="shared" ca="1" si="266"/>
        <v>0</v>
      </c>
      <c r="T1185" s="18">
        <f t="shared" ca="1" si="261"/>
        <v>0</v>
      </c>
      <c r="U1185" s="7"/>
    </row>
    <row r="1186" spans="2:21" x14ac:dyDescent="0.3">
      <c r="B1186" s="68"/>
      <c r="C1186" s="68"/>
      <c r="D1186" s="7"/>
      <c r="E1186" s="68"/>
      <c r="F1186" s="16"/>
      <c r="G1186" s="16"/>
      <c r="H1186" s="16"/>
      <c r="I1186" s="16"/>
      <c r="J1186" s="16"/>
      <c r="K1186" s="16"/>
      <c r="L1186" s="17">
        <f t="shared" ca="1" si="264"/>
        <v>0</v>
      </c>
      <c r="M1186" s="17">
        <f t="shared" ca="1" si="265"/>
        <v>0</v>
      </c>
      <c r="N1186" s="16">
        <f t="shared" ca="1" si="262"/>
        <v>0</v>
      </c>
      <c r="O1186" s="17">
        <f t="shared" ca="1" si="269"/>
        <v>0</v>
      </c>
      <c r="P1186" s="18">
        <f t="shared" ca="1" si="267"/>
        <v>0</v>
      </c>
      <c r="Q1186" s="18">
        <f t="shared" ca="1" si="263"/>
        <v>0</v>
      </c>
      <c r="R1186" s="18">
        <f t="shared" ca="1" si="268"/>
        <v>0</v>
      </c>
      <c r="S1186" s="18">
        <f t="shared" ca="1" si="266"/>
        <v>0</v>
      </c>
      <c r="T1186" s="18">
        <f t="shared" ca="1" si="261"/>
        <v>0</v>
      </c>
      <c r="U1186" s="7"/>
    </row>
    <row r="1187" spans="2:21" x14ac:dyDescent="0.3">
      <c r="B1187" s="68"/>
      <c r="C1187" s="68"/>
      <c r="D1187" s="7"/>
      <c r="E1187" s="68"/>
      <c r="F1187" s="16"/>
      <c r="G1187" s="16"/>
      <c r="H1187" s="16"/>
      <c r="I1187" s="16"/>
      <c r="J1187" s="16"/>
      <c r="K1187" s="16"/>
      <c r="L1187" s="17">
        <f t="shared" ca="1" si="264"/>
        <v>0</v>
      </c>
      <c r="M1187" s="17">
        <f t="shared" ca="1" si="265"/>
        <v>0</v>
      </c>
      <c r="N1187" s="16">
        <f t="shared" ca="1" si="262"/>
        <v>0</v>
      </c>
      <c r="O1187" s="17">
        <f t="shared" ca="1" si="269"/>
        <v>0</v>
      </c>
      <c r="P1187" s="18">
        <f t="shared" ca="1" si="267"/>
        <v>0</v>
      </c>
      <c r="Q1187" s="18">
        <f t="shared" ca="1" si="263"/>
        <v>0</v>
      </c>
      <c r="R1187" s="18">
        <f t="shared" ca="1" si="268"/>
        <v>0</v>
      </c>
      <c r="S1187" s="18">
        <f t="shared" ca="1" si="266"/>
        <v>0</v>
      </c>
      <c r="T1187" s="18">
        <f t="shared" ca="1" si="261"/>
        <v>0</v>
      </c>
      <c r="U1187" s="7"/>
    </row>
    <row r="1188" spans="2:21" x14ac:dyDescent="0.3">
      <c r="B1188" s="68"/>
      <c r="C1188" s="68"/>
      <c r="D1188" s="7"/>
      <c r="E1188" s="68"/>
      <c r="F1188" s="16"/>
      <c r="G1188" s="16"/>
      <c r="H1188" s="16"/>
      <c r="I1188" s="16"/>
      <c r="J1188" s="16"/>
      <c r="K1188" s="16"/>
      <c r="L1188" s="17">
        <f t="shared" ca="1" si="264"/>
        <v>0</v>
      </c>
      <c r="M1188" s="17">
        <f t="shared" ca="1" si="265"/>
        <v>0</v>
      </c>
      <c r="N1188" s="16">
        <f t="shared" ca="1" si="262"/>
        <v>0</v>
      </c>
      <c r="O1188" s="17">
        <f t="shared" ca="1" si="269"/>
        <v>0</v>
      </c>
      <c r="P1188" s="18">
        <f t="shared" ca="1" si="267"/>
        <v>0</v>
      </c>
      <c r="Q1188" s="18">
        <f t="shared" ca="1" si="263"/>
        <v>0</v>
      </c>
      <c r="R1188" s="18">
        <f t="shared" ca="1" si="268"/>
        <v>0</v>
      </c>
      <c r="S1188" s="18">
        <f t="shared" ca="1" si="266"/>
        <v>0</v>
      </c>
      <c r="T1188" s="18">
        <f t="shared" ca="1" si="261"/>
        <v>0</v>
      </c>
      <c r="U1188" s="7"/>
    </row>
    <row r="1189" spans="2:21" x14ac:dyDescent="0.3">
      <c r="B1189" s="68"/>
      <c r="C1189" s="68"/>
      <c r="D1189" s="7"/>
      <c r="E1189" s="68"/>
      <c r="F1189" s="16"/>
      <c r="G1189" s="16"/>
      <c r="H1189" s="16"/>
      <c r="I1189" s="16"/>
      <c r="J1189" s="16"/>
      <c r="K1189" s="16"/>
      <c r="L1189" s="17">
        <f t="shared" ca="1" si="264"/>
        <v>0</v>
      </c>
      <c r="M1189" s="17">
        <f t="shared" ca="1" si="265"/>
        <v>0</v>
      </c>
      <c r="N1189" s="16">
        <f t="shared" ca="1" si="262"/>
        <v>0</v>
      </c>
      <c r="O1189" s="17">
        <f t="shared" ca="1" si="269"/>
        <v>0</v>
      </c>
      <c r="P1189" s="18">
        <f t="shared" ca="1" si="267"/>
        <v>0</v>
      </c>
      <c r="Q1189" s="18">
        <f t="shared" ca="1" si="263"/>
        <v>0</v>
      </c>
      <c r="R1189" s="18">
        <f t="shared" ca="1" si="268"/>
        <v>0</v>
      </c>
      <c r="S1189" s="18">
        <f t="shared" ca="1" si="266"/>
        <v>0</v>
      </c>
      <c r="T1189" s="18">
        <f t="shared" ca="1" si="261"/>
        <v>0</v>
      </c>
      <c r="U1189" s="7"/>
    </row>
    <row r="1190" spans="2:21" x14ac:dyDescent="0.3">
      <c r="B1190" s="68"/>
      <c r="C1190" s="68"/>
      <c r="D1190" s="7"/>
      <c r="E1190" s="68"/>
      <c r="F1190" s="16"/>
      <c r="G1190" s="16"/>
      <c r="H1190" s="16"/>
      <c r="I1190" s="16"/>
      <c r="J1190" s="16"/>
      <c r="K1190" s="16"/>
      <c r="L1190" s="17">
        <f t="shared" ca="1" si="264"/>
        <v>0</v>
      </c>
      <c r="M1190" s="17">
        <f t="shared" ca="1" si="265"/>
        <v>0</v>
      </c>
      <c r="N1190" s="16">
        <f t="shared" ca="1" si="262"/>
        <v>0</v>
      </c>
      <c r="O1190" s="17">
        <f t="shared" ca="1" si="269"/>
        <v>0</v>
      </c>
      <c r="P1190" s="18">
        <f t="shared" ca="1" si="267"/>
        <v>0</v>
      </c>
      <c r="Q1190" s="18">
        <f t="shared" ca="1" si="263"/>
        <v>0</v>
      </c>
      <c r="R1190" s="18">
        <f t="shared" ca="1" si="268"/>
        <v>0</v>
      </c>
      <c r="S1190" s="18">
        <f t="shared" ca="1" si="266"/>
        <v>0</v>
      </c>
      <c r="T1190" s="18">
        <f t="shared" ca="1" si="261"/>
        <v>0</v>
      </c>
      <c r="U1190" s="7"/>
    </row>
    <row r="1191" spans="2:21" x14ac:dyDescent="0.3">
      <c r="B1191" s="68"/>
      <c r="C1191" s="68"/>
      <c r="D1191" s="7"/>
      <c r="E1191" s="68"/>
      <c r="F1191" s="16"/>
      <c r="G1191" s="16"/>
      <c r="H1191" s="16"/>
      <c r="I1191" s="16"/>
      <c r="J1191" s="16"/>
      <c r="K1191" s="16"/>
      <c r="L1191" s="17">
        <f t="shared" ca="1" si="264"/>
        <v>0</v>
      </c>
      <c r="M1191" s="17">
        <f t="shared" ca="1" si="265"/>
        <v>0</v>
      </c>
      <c r="N1191" s="16">
        <f t="shared" ca="1" si="262"/>
        <v>0</v>
      </c>
      <c r="O1191" s="17">
        <f t="shared" ca="1" si="269"/>
        <v>0</v>
      </c>
      <c r="P1191" s="18">
        <f t="shared" ca="1" si="267"/>
        <v>0</v>
      </c>
      <c r="Q1191" s="18">
        <f t="shared" ca="1" si="263"/>
        <v>0</v>
      </c>
      <c r="R1191" s="18">
        <f t="shared" ca="1" si="268"/>
        <v>0</v>
      </c>
      <c r="S1191" s="18">
        <f t="shared" ca="1" si="266"/>
        <v>0</v>
      </c>
      <c r="T1191" s="18">
        <f t="shared" ca="1" si="261"/>
        <v>0</v>
      </c>
      <c r="U1191" s="7"/>
    </row>
    <row r="1192" spans="2:21" x14ac:dyDescent="0.3">
      <c r="B1192" s="68"/>
      <c r="C1192" s="68"/>
      <c r="D1192" s="7"/>
      <c r="E1192" s="68"/>
      <c r="F1192" s="16"/>
      <c r="G1192" s="16"/>
      <c r="H1192" s="16"/>
      <c r="I1192" s="16"/>
      <c r="J1192" s="16"/>
      <c r="K1192" s="16"/>
      <c r="L1192" s="17">
        <f t="shared" ca="1" si="264"/>
        <v>0</v>
      </c>
      <c r="M1192" s="17">
        <f t="shared" ca="1" si="265"/>
        <v>0</v>
      </c>
      <c r="N1192" s="16">
        <f t="shared" ca="1" si="262"/>
        <v>0</v>
      </c>
      <c r="O1192" s="17">
        <f t="shared" ca="1" si="269"/>
        <v>0</v>
      </c>
      <c r="P1192" s="18">
        <f t="shared" ca="1" si="267"/>
        <v>0</v>
      </c>
      <c r="Q1192" s="18">
        <f t="shared" ca="1" si="263"/>
        <v>0</v>
      </c>
      <c r="R1192" s="18">
        <f t="shared" ca="1" si="268"/>
        <v>0</v>
      </c>
      <c r="S1192" s="18">
        <f t="shared" ca="1" si="266"/>
        <v>0</v>
      </c>
      <c r="T1192" s="18">
        <f t="shared" ca="1" si="261"/>
        <v>0</v>
      </c>
      <c r="U1192" s="7"/>
    </row>
    <row r="1193" spans="2:21" x14ac:dyDescent="0.3">
      <c r="B1193" s="68"/>
      <c r="C1193" s="68"/>
      <c r="D1193" s="7"/>
      <c r="E1193" s="68"/>
      <c r="F1193" s="16"/>
      <c r="G1193" s="16"/>
      <c r="H1193" s="16"/>
      <c r="I1193" s="16"/>
      <c r="J1193" s="16"/>
      <c r="K1193" s="16"/>
      <c r="L1193" s="17">
        <f t="shared" ca="1" si="264"/>
        <v>0</v>
      </c>
      <c r="M1193" s="17">
        <f t="shared" ca="1" si="265"/>
        <v>0</v>
      </c>
      <c r="N1193" s="16">
        <f t="shared" ca="1" si="262"/>
        <v>0</v>
      </c>
      <c r="O1193" s="17">
        <f t="shared" ca="1" si="269"/>
        <v>0</v>
      </c>
      <c r="P1193" s="18">
        <f t="shared" ca="1" si="267"/>
        <v>0</v>
      </c>
      <c r="Q1193" s="18">
        <f t="shared" ca="1" si="263"/>
        <v>0</v>
      </c>
      <c r="R1193" s="18">
        <f t="shared" ca="1" si="268"/>
        <v>0</v>
      </c>
      <c r="S1193" s="18">
        <f t="shared" ca="1" si="266"/>
        <v>0</v>
      </c>
      <c r="T1193" s="18">
        <f t="shared" ca="1" si="261"/>
        <v>0</v>
      </c>
      <c r="U1193" s="7"/>
    </row>
    <row r="1194" spans="2:21" x14ac:dyDescent="0.3">
      <c r="B1194" s="68"/>
      <c r="C1194" s="68"/>
      <c r="D1194" s="7"/>
      <c r="E1194" s="68"/>
      <c r="F1194" s="16"/>
      <c r="G1194" s="16"/>
      <c r="H1194" s="16"/>
      <c r="I1194" s="16"/>
      <c r="J1194" s="16"/>
      <c r="K1194" s="16"/>
      <c r="L1194" s="17">
        <f t="shared" ca="1" si="264"/>
        <v>0</v>
      </c>
      <c r="M1194" s="17">
        <f t="shared" ca="1" si="265"/>
        <v>0</v>
      </c>
      <c r="N1194" s="16">
        <f t="shared" ca="1" si="262"/>
        <v>0</v>
      </c>
      <c r="O1194" s="17">
        <f t="shared" ca="1" si="269"/>
        <v>0</v>
      </c>
      <c r="P1194" s="18">
        <f t="shared" ca="1" si="267"/>
        <v>0</v>
      </c>
      <c r="Q1194" s="18">
        <f t="shared" ca="1" si="263"/>
        <v>0</v>
      </c>
      <c r="R1194" s="18">
        <f t="shared" ca="1" si="268"/>
        <v>0</v>
      </c>
      <c r="S1194" s="18">
        <f t="shared" ca="1" si="266"/>
        <v>0</v>
      </c>
      <c r="T1194" s="18">
        <f t="shared" ca="1" si="261"/>
        <v>0</v>
      </c>
      <c r="U1194" s="7"/>
    </row>
    <row r="1195" spans="2:21" x14ac:dyDescent="0.3">
      <c r="B1195" s="68"/>
      <c r="C1195" s="68"/>
      <c r="D1195" s="7"/>
      <c r="E1195" s="68"/>
      <c r="F1195" s="16"/>
      <c r="G1195" s="16"/>
      <c r="H1195" s="16"/>
      <c r="I1195" s="16"/>
      <c r="J1195" s="16"/>
      <c r="K1195" s="16"/>
      <c r="L1195" s="17">
        <f t="shared" ca="1" si="264"/>
        <v>0</v>
      </c>
      <c r="M1195" s="17">
        <f t="shared" ca="1" si="265"/>
        <v>0</v>
      </c>
      <c r="N1195" s="16">
        <f t="shared" ca="1" si="262"/>
        <v>0</v>
      </c>
      <c r="O1195" s="17">
        <f t="shared" ca="1" si="269"/>
        <v>0</v>
      </c>
      <c r="P1195" s="18">
        <f t="shared" ca="1" si="267"/>
        <v>0</v>
      </c>
      <c r="Q1195" s="18">
        <f t="shared" ca="1" si="263"/>
        <v>0</v>
      </c>
      <c r="R1195" s="18">
        <f t="shared" ca="1" si="268"/>
        <v>0</v>
      </c>
      <c r="S1195" s="18">
        <f t="shared" ca="1" si="266"/>
        <v>0</v>
      </c>
      <c r="T1195" s="18">
        <f t="shared" ca="1" si="261"/>
        <v>0</v>
      </c>
      <c r="U1195" s="7"/>
    </row>
    <row r="1196" spans="2:21" x14ac:dyDescent="0.3">
      <c r="B1196" s="68"/>
      <c r="C1196" s="68"/>
      <c r="D1196" s="7"/>
      <c r="E1196" s="68"/>
      <c r="F1196" s="16"/>
      <c r="G1196" s="16"/>
      <c r="H1196" s="16"/>
      <c r="I1196" s="16"/>
      <c r="J1196" s="16"/>
      <c r="K1196" s="16"/>
      <c r="L1196" s="17">
        <f t="shared" ca="1" si="264"/>
        <v>0</v>
      </c>
      <c r="M1196" s="17">
        <f t="shared" ca="1" si="265"/>
        <v>0</v>
      </c>
      <c r="N1196" s="16">
        <f t="shared" ca="1" si="262"/>
        <v>0</v>
      </c>
      <c r="O1196" s="17">
        <f t="shared" ca="1" si="269"/>
        <v>0</v>
      </c>
      <c r="P1196" s="18">
        <f t="shared" ca="1" si="267"/>
        <v>0</v>
      </c>
      <c r="Q1196" s="18">
        <f t="shared" ca="1" si="263"/>
        <v>0</v>
      </c>
      <c r="R1196" s="18">
        <f t="shared" ca="1" si="268"/>
        <v>0</v>
      </c>
      <c r="S1196" s="18">
        <f t="shared" ca="1" si="266"/>
        <v>0</v>
      </c>
      <c r="T1196" s="18">
        <f t="shared" ref="T1196:T1259" ca="1" si="270">S1196/3</f>
        <v>0</v>
      </c>
      <c r="U1196" s="7"/>
    </row>
    <row r="1197" spans="2:21" x14ac:dyDescent="0.3">
      <c r="B1197" s="68"/>
      <c r="C1197" s="68"/>
      <c r="D1197" s="7"/>
      <c r="E1197" s="68"/>
      <c r="F1197" s="16"/>
      <c r="G1197" s="16"/>
      <c r="H1197" s="16"/>
      <c r="I1197" s="16"/>
      <c r="J1197" s="16"/>
      <c r="K1197" s="16"/>
      <c r="L1197" s="17">
        <f t="shared" ca="1" si="264"/>
        <v>0</v>
      </c>
      <c r="M1197" s="17">
        <f t="shared" ca="1" si="265"/>
        <v>0</v>
      </c>
      <c r="N1197" s="16">
        <f t="shared" ca="1" si="262"/>
        <v>0</v>
      </c>
      <c r="O1197" s="17">
        <f t="shared" ca="1" si="269"/>
        <v>0</v>
      </c>
      <c r="P1197" s="18">
        <f t="shared" ca="1" si="267"/>
        <v>0</v>
      </c>
      <c r="Q1197" s="18">
        <f t="shared" ca="1" si="263"/>
        <v>0</v>
      </c>
      <c r="R1197" s="18">
        <f t="shared" ca="1" si="268"/>
        <v>0</v>
      </c>
      <c r="S1197" s="18">
        <f t="shared" ca="1" si="266"/>
        <v>0</v>
      </c>
      <c r="T1197" s="18">
        <f t="shared" ca="1" si="270"/>
        <v>0</v>
      </c>
      <c r="U1197" s="7"/>
    </row>
    <row r="1198" spans="2:21" x14ac:dyDescent="0.3">
      <c r="B1198" s="68"/>
      <c r="C1198" s="68"/>
      <c r="D1198" s="7"/>
      <c r="E1198" s="68"/>
      <c r="F1198" s="16"/>
      <c r="G1198" s="16"/>
      <c r="H1198" s="16"/>
      <c r="I1198" s="16"/>
      <c r="J1198" s="16"/>
      <c r="K1198" s="16"/>
      <c r="L1198" s="17">
        <f t="shared" ca="1" si="264"/>
        <v>0</v>
      </c>
      <c r="M1198" s="17">
        <f t="shared" ca="1" si="265"/>
        <v>0</v>
      </c>
      <c r="N1198" s="16">
        <f t="shared" ca="1" si="262"/>
        <v>0</v>
      </c>
      <c r="O1198" s="17">
        <f t="shared" ca="1" si="269"/>
        <v>0</v>
      </c>
      <c r="P1198" s="18">
        <f t="shared" ca="1" si="267"/>
        <v>0</v>
      </c>
      <c r="Q1198" s="18">
        <f t="shared" ca="1" si="263"/>
        <v>0</v>
      </c>
      <c r="R1198" s="18">
        <f t="shared" ca="1" si="268"/>
        <v>0</v>
      </c>
      <c r="S1198" s="18">
        <f t="shared" ca="1" si="266"/>
        <v>0</v>
      </c>
      <c r="T1198" s="18">
        <f t="shared" ca="1" si="270"/>
        <v>0</v>
      </c>
      <c r="U1198" s="7"/>
    </row>
    <row r="1199" spans="2:21" x14ac:dyDescent="0.3">
      <c r="B1199" s="68"/>
      <c r="C1199" s="68"/>
      <c r="D1199" s="7"/>
      <c r="E1199" s="68"/>
      <c r="F1199" s="16"/>
      <c r="G1199" s="16"/>
      <c r="H1199" s="16"/>
      <c r="I1199" s="16"/>
      <c r="J1199" s="16"/>
      <c r="K1199" s="16"/>
      <c r="L1199" s="17">
        <f t="shared" ca="1" si="264"/>
        <v>0</v>
      </c>
      <c r="M1199" s="17">
        <f t="shared" ca="1" si="265"/>
        <v>0</v>
      </c>
      <c r="N1199" s="16">
        <f t="shared" ca="1" si="262"/>
        <v>0</v>
      </c>
      <c r="O1199" s="17">
        <f t="shared" ca="1" si="269"/>
        <v>0</v>
      </c>
      <c r="P1199" s="18">
        <f t="shared" ca="1" si="267"/>
        <v>0</v>
      </c>
      <c r="Q1199" s="18">
        <f t="shared" ca="1" si="263"/>
        <v>0</v>
      </c>
      <c r="R1199" s="18">
        <f t="shared" ca="1" si="268"/>
        <v>0</v>
      </c>
      <c r="S1199" s="18">
        <f t="shared" ca="1" si="266"/>
        <v>0</v>
      </c>
      <c r="T1199" s="18">
        <f t="shared" ca="1" si="270"/>
        <v>0</v>
      </c>
      <c r="U1199" s="7"/>
    </row>
    <row r="1200" spans="2:21" x14ac:dyDescent="0.3">
      <c r="B1200" s="68"/>
      <c r="C1200" s="68"/>
      <c r="D1200" s="7"/>
      <c r="E1200" s="68"/>
      <c r="F1200" s="16"/>
      <c r="G1200" s="16"/>
      <c r="H1200" s="16"/>
      <c r="I1200" s="16"/>
      <c r="J1200" s="16"/>
      <c r="K1200" s="16"/>
      <c r="L1200" s="17">
        <f t="shared" ca="1" si="264"/>
        <v>0</v>
      </c>
      <c r="M1200" s="17">
        <f t="shared" ca="1" si="265"/>
        <v>0</v>
      </c>
      <c r="N1200" s="16">
        <f t="shared" ca="1" si="262"/>
        <v>0</v>
      </c>
      <c r="O1200" s="17">
        <f t="shared" ca="1" si="269"/>
        <v>0</v>
      </c>
      <c r="P1200" s="18">
        <f t="shared" ca="1" si="267"/>
        <v>0</v>
      </c>
      <c r="Q1200" s="18">
        <f t="shared" ca="1" si="263"/>
        <v>0</v>
      </c>
      <c r="R1200" s="18">
        <f t="shared" ca="1" si="268"/>
        <v>0</v>
      </c>
      <c r="S1200" s="18">
        <f t="shared" ca="1" si="266"/>
        <v>0</v>
      </c>
      <c r="T1200" s="18">
        <f t="shared" ca="1" si="270"/>
        <v>0</v>
      </c>
      <c r="U1200" s="7"/>
    </row>
    <row r="1201" spans="2:21" x14ac:dyDescent="0.3">
      <c r="B1201" s="68"/>
      <c r="C1201" s="68"/>
      <c r="D1201" s="7"/>
      <c r="E1201" s="68"/>
      <c r="F1201" s="16"/>
      <c r="G1201" s="16"/>
      <c r="H1201" s="16"/>
      <c r="I1201" s="16"/>
      <c r="J1201" s="16"/>
      <c r="K1201" s="16"/>
      <c r="L1201" s="17">
        <f t="shared" ca="1" si="264"/>
        <v>0</v>
      </c>
      <c r="M1201" s="17">
        <f t="shared" ca="1" si="265"/>
        <v>0</v>
      </c>
      <c r="N1201" s="16">
        <f t="shared" ca="1" si="262"/>
        <v>0</v>
      </c>
      <c r="O1201" s="17">
        <f t="shared" ca="1" si="269"/>
        <v>0</v>
      </c>
      <c r="P1201" s="18">
        <f t="shared" ca="1" si="267"/>
        <v>0</v>
      </c>
      <c r="Q1201" s="18">
        <f t="shared" ca="1" si="263"/>
        <v>0</v>
      </c>
      <c r="R1201" s="18">
        <f t="shared" ca="1" si="268"/>
        <v>0</v>
      </c>
      <c r="S1201" s="18">
        <f t="shared" ca="1" si="266"/>
        <v>0</v>
      </c>
      <c r="T1201" s="18">
        <f t="shared" ca="1" si="270"/>
        <v>0</v>
      </c>
      <c r="U1201" s="7"/>
    </row>
    <row r="1202" spans="2:21" x14ac:dyDescent="0.3">
      <c r="B1202" s="68"/>
      <c r="C1202" s="68"/>
      <c r="D1202" s="7"/>
      <c r="E1202" s="68"/>
      <c r="F1202" s="16"/>
      <c r="G1202" s="16"/>
      <c r="H1202" s="16"/>
      <c r="I1202" s="16"/>
      <c r="J1202" s="16"/>
      <c r="K1202" s="16"/>
      <c r="L1202" s="17">
        <f t="shared" ca="1" si="264"/>
        <v>0</v>
      </c>
      <c r="M1202" s="17">
        <f t="shared" ca="1" si="265"/>
        <v>0</v>
      </c>
      <c r="N1202" s="16">
        <f t="shared" ca="1" si="262"/>
        <v>0</v>
      </c>
      <c r="O1202" s="17">
        <f t="shared" ca="1" si="269"/>
        <v>0</v>
      </c>
      <c r="P1202" s="18">
        <f t="shared" ca="1" si="267"/>
        <v>0</v>
      </c>
      <c r="Q1202" s="18">
        <f t="shared" ca="1" si="263"/>
        <v>0</v>
      </c>
      <c r="R1202" s="18">
        <f t="shared" ca="1" si="268"/>
        <v>0</v>
      </c>
      <c r="S1202" s="18">
        <f t="shared" ca="1" si="266"/>
        <v>0</v>
      </c>
      <c r="T1202" s="18">
        <f t="shared" ca="1" si="270"/>
        <v>0</v>
      </c>
      <c r="U1202" s="7"/>
    </row>
    <row r="1203" spans="2:21" x14ac:dyDescent="0.3">
      <c r="B1203" s="68"/>
      <c r="C1203" s="68"/>
      <c r="D1203" s="7"/>
      <c r="E1203" s="68"/>
      <c r="F1203" s="16"/>
      <c r="G1203" s="16"/>
      <c r="H1203" s="16"/>
      <c r="I1203" s="16"/>
      <c r="J1203" s="16"/>
      <c r="K1203" s="16"/>
      <c r="L1203" s="17">
        <f t="shared" ca="1" si="264"/>
        <v>0</v>
      </c>
      <c r="M1203" s="17">
        <f t="shared" ca="1" si="265"/>
        <v>0</v>
      </c>
      <c r="N1203" s="16">
        <f t="shared" ca="1" si="262"/>
        <v>0</v>
      </c>
      <c r="O1203" s="17">
        <f t="shared" ca="1" si="269"/>
        <v>0</v>
      </c>
      <c r="P1203" s="18">
        <f t="shared" ca="1" si="267"/>
        <v>0</v>
      </c>
      <c r="Q1203" s="18">
        <f t="shared" ca="1" si="263"/>
        <v>0</v>
      </c>
      <c r="R1203" s="18">
        <f t="shared" ca="1" si="268"/>
        <v>0</v>
      </c>
      <c r="S1203" s="18">
        <f t="shared" ca="1" si="266"/>
        <v>0</v>
      </c>
      <c r="T1203" s="18">
        <f t="shared" ca="1" si="270"/>
        <v>0</v>
      </c>
      <c r="U1203" s="7"/>
    </row>
    <row r="1204" spans="2:21" x14ac:dyDescent="0.3">
      <c r="B1204" s="68"/>
      <c r="C1204" s="68"/>
      <c r="D1204" s="7"/>
      <c r="E1204" s="68"/>
      <c r="F1204" s="16"/>
      <c r="G1204" s="16"/>
      <c r="H1204" s="16"/>
      <c r="I1204" s="16"/>
      <c r="J1204" s="16"/>
      <c r="K1204" s="16"/>
      <c r="L1204" s="17">
        <f t="shared" ca="1" si="264"/>
        <v>0</v>
      </c>
      <c r="M1204" s="17">
        <f t="shared" ca="1" si="265"/>
        <v>0</v>
      </c>
      <c r="N1204" s="16">
        <f t="shared" ca="1" si="262"/>
        <v>0</v>
      </c>
      <c r="O1204" s="17">
        <f t="shared" ca="1" si="269"/>
        <v>0</v>
      </c>
      <c r="P1204" s="18">
        <f t="shared" ca="1" si="267"/>
        <v>0</v>
      </c>
      <c r="Q1204" s="18">
        <f t="shared" ca="1" si="263"/>
        <v>0</v>
      </c>
      <c r="R1204" s="18">
        <f t="shared" ca="1" si="268"/>
        <v>0</v>
      </c>
      <c r="S1204" s="18">
        <f t="shared" ca="1" si="266"/>
        <v>0</v>
      </c>
      <c r="T1204" s="18">
        <f t="shared" ca="1" si="270"/>
        <v>0</v>
      </c>
      <c r="U1204" s="7"/>
    </row>
    <row r="1205" spans="2:21" x14ac:dyDescent="0.3">
      <c r="B1205" s="68"/>
      <c r="C1205" s="68"/>
      <c r="D1205" s="7"/>
      <c r="E1205" s="68"/>
      <c r="F1205" s="16"/>
      <c r="G1205" s="16"/>
      <c r="H1205" s="16"/>
      <c r="I1205" s="16"/>
      <c r="J1205" s="16"/>
      <c r="K1205" s="16"/>
      <c r="L1205" s="17">
        <f t="shared" ca="1" si="264"/>
        <v>0</v>
      </c>
      <c r="M1205" s="17">
        <f t="shared" ca="1" si="265"/>
        <v>0</v>
      </c>
      <c r="N1205" s="16">
        <f t="shared" ca="1" si="262"/>
        <v>0</v>
      </c>
      <c r="O1205" s="17">
        <f t="shared" ca="1" si="269"/>
        <v>0</v>
      </c>
      <c r="P1205" s="18">
        <f t="shared" ca="1" si="267"/>
        <v>0</v>
      </c>
      <c r="Q1205" s="18">
        <f t="shared" ca="1" si="263"/>
        <v>0</v>
      </c>
      <c r="R1205" s="18">
        <f t="shared" ca="1" si="268"/>
        <v>0</v>
      </c>
      <c r="S1205" s="18">
        <f t="shared" ca="1" si="266"/>
        <v>0</v>
      </c>
      <c r="T1205" s="18">
        <f t="shared" ca="1" si="270"/>
        <v>0</v>
      </c>
      <c r="U1205" s="7"/>
    </row>
    <row r="1206" spans="2:21" x14ac:dyDescent="0.3">
      <c r="B1206" s="68"/>
      <c r="C1206" s="68"/>
      <c r="D1206" s="7"/>
      <c r="E1206" s="68"/>
      <c r="F1206" s="16"/>
      <c r="G1206" s="16"/>
      <c r="H1206" s="16"/>
      <c r="I1206" s="16"/>
      <c r="J1206" s="16"/>
      <c r="K1206" s="16"/>
      <c r="L1206" s="17">
        <f t="shared" ca="1" si="264"/>
        <v>0</v>
      </c>
      <c r="M1206" s="17">
        <f t="shared" ca="1" si="265"/>
        <v>0</v>
      </c>
      <c r="N1206" s="16">
        <f t="shared" ca="1" si="262"/>
        <v>0</v>
      </c>
      <c r="O1206" s="17">
        <f t="shared" ca="1" si="269"/>
        <v>0</v>
      </c>
      <c r="P1206" s="18">
        <f t="shared" ca="1" si="267"/>
        <v>0</v>
      </c>
      <c r="Q1206" s="18">
        <f t="shared" ca="1" si="263"/>
        <v>0</v>
      </c>
      <c r="R1206" s="18">
        <f t="shared" ca="1" si="268"/>
        <v>0</v>
      </c>
      <c r="S1206" s="18">
        <f t="shared" ca="1" si="266"/>
        <v>0</v>
      </c>
      <c r="T1206" s="18">
        <f t="shared" ca="1" si="270"/>
        <v>0</v>
      </c>
      <c r="U1206" s="7"/>
    </row>
    <row r="1207" spans="2:21" x14ac:dyDescent="0.3">
      <c r="B1207" s="68"/>
      <c r="C1207" s="68"/>
      <c r="D1207" s="7"/>
      <c r="E1207" s="68"/>
      <c r="F1207" s="16"/>
      <c r="G1207" s="16"/>
      <c r="H1207" s="16"/>
      <c r="I1207" s="16"/>
      <c r="J1207" s="16"/>
      <c r="K1207" s="16"/>
      <c r="L1207" s="17">
        <f t="shared" ca="1" si="264"/>
        <v>0</v>
      </c>
      <c r="M1207" s="17">
        <f t="shared" ca="1" si="265"/>
        <v>0</v>
      </c>
      <c r="N1207" s="16">
        <f t="shared" ca="1" si="262"/>
        <v>0</v>
      </c>
      <c r="O1207" s="17">
        <f t="shared" ca="1" si="269"/>
        <v>0</v>
      </c>
      <c r="P1207" s="18">
        <f t="shared" ca="1" si="267"/>
        <v>0</v>
      </c>
      <c r="Q1207" s="18">
        <f t="shared" ca="1" si="263"/>
        <v>0</v>
      </c>
      <c r="R1207" s="18">
        <f t="shared" ca="1" si="268"/>
        <v>0</v>
      </c>
      <c r="S1207" s="18">
        <f t="shared" ca="1" si="266"/>
        <v>0</v>
      </c>
      <c r="T1207" s="18">
        <f t="shared" ca="1" si="270"/>
        <v>0</v>
      </c>
      <c r="U1207" s="7"/>
    </row>
    <row r="1208" spans="2:21" x14ac:dyDescent="0.3">
      <c r="B1208" s="68"/>
      <c r="C1208" s="68"/>
      <c r="D1208" s="7"/>
      <c r="E1208" s="68"/>
      <c r="F1208" s="16"/>
      <c r="G1208" s="16"/>
      <c r="H1208" s="16"/>
      <c r="I1208" s="16"/>
      <c r="J1208" s="16"/>
      <c r="K1208" s="16"/>
      <c r="L1208" s="17">
        <f t="shared" ca="1" si="264"/>
        <v>0</v>
      </c>
      <c r="M1208" s="17">
        <f t="shared" ca="1" si="265"/>
        <v>0</v>
      </c>
      <c r="N1208" s="16">
        <f t="shared" ca="1" si="262"/>
        <v>0</v>
      </c>
      <c r="O1208" s="17">
        <f t="shared" ca="1" si="269"/>
        <v>0</v>
      </c>
      <c r="P1208" s="18">
        <f t="shared" ca="1" si="267"/>
        <v>0</v>
      </c>
      <c r="Q1208" s="18">
        <f t="shared" ca="1" si="263"/>
        <v>0</v>
      </c>
      <c r="R1208" s="18">
        <f t="shared" ca="1" si="268"/>
        <v>0</v>
      </c>
      <c r="S1208" s="18">
        <f t="shared" ca="1" si="266"/>
        <v>0</v>
      </c>
      <c r="T1208" s="18">
        <f t="shared" ca="1" si="270"/>
        <v>0</v>
      </c>
      <c r="U1208" s="7"/>
    </row>
    <row r="1209" spans="2:21" x14ac:dyDescent="0.3">
      <c r="B1209" s="68"/>
      <c r="C1209" s="68"/>
      <c r="D1209" s="7"/>
      <c r="E1209" s="68"/>
      <c r="F1209" s="16"/>
      <c r="G1209" s="16"/>
      <c r="H1209" s="16"/>
      <c r="I1209" s="16"/>
      <c r="J1209" s="16"/>
      <c r="K1209" s="16"/>
      <c r="L1209" s="17">
        <f t="shared" ca="1" si="264"/>
        <v>0</v>
      </c>
      <c r="M1209" s="17">
        <f t="shared" ca="1" si="265"/>
        <v>0</v>
      </c>
      <c r="N1209" s="16">
        <f t="shared" ca="1" si="262"/>
        <v>0</v>
      </c>
      <c r="O1209" s="17">
        <f t="shared" ca="1" si="269"/>
        <v>0</v>
      </c>
      <c r="P1209" s="18">
        <f t="shared" ca="1" si="267"/>
        <v>0</v>
      </c>
      <c r="Q1209" s="18">
        <f t="shared" ca="1" si="263"/>
        <v>0</v>
      </c>
      <c r="R1209" s="18">
        <f t="shared" ca="1" si="268"/>
        <v>0</v>
      </c>
      <c r="S1209" s="18">
        <f t="shared" ca="1" si="266"/>
        <v>0</v>
      </c>
      <c r="T1209" s="18">
        <f t="shared" ca="1" si="270"/>
        <v>0</v>
      </c>
      <c r="U1209" s="7"/>
    </row>
    <row r="1210" spans="2:21" x14ac:dyDescent="0.3">
      <c r="B1210" s="68"/>
      <c r="C1210" s="68"/>
      <c r="D1210" s="7"/>
      <c r="E1210" s="68"/>
      <c r="F1210" s="16"/>
      <c r="G1210" s="16"/>
      <c r="H1210" s="16"/>
      <c r="I1210" s="16"/>
      <c r="J1210" s="16"/>
      <c r="K1210" s="16"/>
      <c r="L1210" s="17">
        <f t="shared" ca="1" si="264"/>
        <v>0</v>
      </c>
      <c r="M1210" s="17">
        <f t="shared" ca="1" si="265"/>
        <v>0</v>
      </c>
      <c r="N1210" s="16">
        <f t="shared" ca="1" si="262"/>
        <v>0</v>
      </c>
      <c r="O1210" s="17">
        <f t="shared" ca="1" si="269"/>
        <v>0</v>
      </c>
      <c r="P1210" s="18">
        <f t="shared" ca="1" si="267"/>
        <v>0</v>
      </c>
      <c r="Q1210" s="18">
        <f t="shared" ca="1" si="263"/>
        <v>0</v>
      </c>
      <c r="R1210" s="18">
        <f t="shared" ca="1" si="268"/>
        <v>0</v>
      </c>
      <c r="S1210" s="18">
        <f t="shared" ca="1" si="266"/>
        <v>0</v>
      </c>
      <c r="T1210" s="18">
        <f t="shared" ca="1" si="270"/>
        <v>0</v>
      </c>
      <c r="U1210" s="7"/>
    </row>
    <row r="1211" spans="2:21" x14ac:dyDescent="0.3">
      <c r="B1211" s="68"/>
      <c r="C1211" s="68"/>
      <c r="D1211" s="7"/>
      <c r="E1211" s="68"/>
      <c r="F1211" s="16"/>
      <c r="G1211" s="16"/>
      <c r="H1211" s="16"/>
      <c r="I1211" s="16"/>
      <c r="J1211" s="16"/>
      <c r="K1211" s="16"/>
      <c r="L1211" s="17">
        <f t="shared" ca="1" si="264"/>
        <v>0</v>
      </c>
      <c r="M1211" s="17">
        <f t="shared" ca="1" si="265"/>
        <v>0</v>
      </c>
      <c r="N1211" s="16">
        <f t="shared" ca="1" si="262"/>
        <v>0</v>
      </c>
      <c r="O1211" s="17">
        <f t="shared" ca="1" si="269"/>
        <v>0</v>
      </c>
      <c r="P1211" s="18">
        <f t="shared" ca="1" si="267"/>
        <v>0</v>
      </c>
      <c r="Q1211" s="18">
        <f t="shared" ca="1" si="263"/>
        <v>0</v>
      </c>
      <c r="R1211" s="18">
        <f t="shared" ca="1" si="268"/>
        <v>0</v>
      </c>
      <c r="S1211" s="18">
        <f t="shared" ca="1" si="266"/>
        <v>0</v>
      </c>
      <c r="T1211" s="18">
        <f t="shared" ca="1" si="270"/>
        <v>0</v>
      </c>
      <c r="U1211" s="7"/>
    </row>
    <row r="1212" spans="2:21" x14ac:dyDescent="0.3">
      <c r="B1212" s="68"/>
      <c r="C1212" s="68"/>
      <c r="D1212" s="7"/>
      <c r="E1212" s="68"/>
      <c r="F1212" s="16"/>
      <c r="G1212" s="16"/>
      <c r="H1212" s="16"/>
      <c r="I1212" s="16"/>
      <c r="J1212" s="16"/>
      <c r="K1212" s="16"/>
      <c r="L1212" s="17">
        <f t="shared" ca="1" si="264"/>
        <v>0</v>
      </c>
      <c r="M1212" s="17">
        <f t="shared" ca="1" si="265"/>
        <v>0</v>
      </c>
      <c r="N1212" s="16">
        <f t="shared" ca="1" si="262"/>
        <v>0</v>
      </c>
      <c r="O1212" s="17">
        <f t="shared" ca="1" si="269"/>
        <v>0</v>
      </c>
      <c r="P1212" s="18">
        <f t="shared" ca="1" si="267"/>
        <v>0</v>
      </c>
      <c r="Q1212" s="18">
        <f t="shared" ca="1" si="263"/>
        <v>0</v>
      </c>
      <c r="R1212" s="18">
        <f t="shared" ca="1" si="268"/>
        <v>0</v>
      </c>
      <c r="S1212" s="18">
        <f t="shared" ca="1" si="266"/>
        <v>0</v>
      </c>
      <c r="T1212" s="18">
        <f t="shared" ca="1" si="270"/>
        <v>0</v>
      </c>
      <c r="U1212" s="7"/>
    </row>
    <row r="1213" spans="2:21" x14ac:dyDescent="0.3">
      <c r="B1213" s="68"/>
      <c r="C1213" s="68"/>
      <c r="D1213" s="7"/>
      <c r="E1213" s="68"/>
      <c r="F1213" s="16"/>
      <c r="G1213" s="16"/>
      <c r="H1213" s="16"/>
      <c r="I1213" s="16"/>
      <c r="J1213" s="16"/>
      <c r="K1213" s="16"/>
      <c r="L1213" s="17">
        <f t="shared" ca="1" si="264"/>
        <v>0</v>
      </c>
      <c r="M1213" s="17">
        <f t="shared" ca="1" si="265"/>
        <v>0</v>
      </c>
      <c r="N1213" s="16">
        <f t="shared" ca="1" si="262"/>
        <v>0</v>
      </c>
      <c r="O1213" s="17">
        <f t="shared" ca="1" si="269"/>
        <v>0</v>
      </c>
      <c r="P1213" s="18">
        <f t="shared" ca="1" si="267"/>
        <v>0</v>
      </c>
      <c r="Q1213" s="18">
        <f t="shared" ca="1" si="263"/>
        <v>0</v>
      </c>
      <c r="R1213" s="18">
        <f t="shared" ca="1" si="268"/>
        <v>0</v>
      </c>
      <c r="S1213" s="18">
        <f t="shared" ca="1" si="266"/>
        <v>0</v>
      </c>
      <c r="T1213" s="18">
        <f t="shared" ca="1" si="270"/>
        <v>0</v>
      </c>
      <c r="U1213" s="7"/>
    </row>
    <row r="1214" spans="2:21" x14ac:dyDescent="0.3">
      <c r="B1214" s="68"/>
      <c r="C1214" s="68"/>
      <c r="D1214" s="7"/>
      <c r="E1214" s="68"/>
      <c r="F1214" s="16"/>
      <c r="G1214" s="16"/>
      <c r="H1214" s="16"/>
      <c r="I1214" s="16"/>
      <c r="J1214" s="16"/>
      <c r="K1214" s="16"/>
      <c r="L1214" s="17">
        <f t="shared" ca="1" si="264"/>
        <v>0</v>
      </c>
      <c r="M1214" s="17">
        <f t="shared" ca="1" si="265"/>
        <v>0</v>
      </c>
      <c r="N1214" s="16">
        <f t="shared" ca="1" si="262"/>
        <v>0</v>
      </c>
      <c r="O1214" s="17">
        <f t="shared" ca="1" si="269"/>
        <v>0</v>
      </c>
      <c r="P1214" s="18">
        <f t="shared" ca="1" si="267"/>
        <v>0</v>
      </c>
      <c r="Q1214" s="18">
        <f t="shared" ca="1" si="263"/>
        <v>0</v>
      </c>
      <c r="R1214" s="18">
        <f t="shared" ca="1" si="268"/>
        <v>0</v>
      </c>
      <c r="S1214" s="18">
        <f t="shared" ca="1" si="266"/>
        <v>0</v>
      </c>
      <c r="T1214" s="18">
        <f t="shared" ca="1" si="270"/>
        <v>0</v>
      </c>
      <c r="U1214" s="7"/>
    </row>
    <row r="1215" spans="2:21" x14ac:dyDescent="0.3">
      <c r="B1215" s="68"/>
      <c r="C1215" s="68"/>
      <c r="D1215" s="7"/>
      <c r="E1215" s="68"/>
      <c r="F1215" s="16"/>
      <c r="G1215" s="16"/>
      <c r="H1215" s="16"/>
      <c r="I1215" s="16"/>
      <c r="J1215" s="16"/>
      <c r="K1215" s="16"/>
      <c r="L1215" s="17">
        <f t="shared" ca="1" si="264"/>
        <v>0</v>
      </c>
      <c r="M1215" s="17">
        <f t="shared" ca="1" si="265"/>
        <v>0</v>
      </c>
      <c r="N1215" s="16">
        <f t="shared" ca="1" si="262"/>
        <v>0</v>
      </c>
      <c r="O1215" s="17">
        <f t="shared" ca="1" si="269"/>
        <v>0</v>
      </c>
      <c r="P1215" s="18">
        <f t="shared" ca="1" si="267"/>
        <v>0</v>
      </c>
      <c r="Q1215" s="18">
        <f t="shared" ca="1" si="263"/>
        <v>0</v>
      </c>
      <c r="R1215" s="18">
        <f t="shared" ca="1" si="268"/>
        <v>0</v>
      </c>
      <c r="S1215" s="18">
        <f t="shared" ca="1" si="266"/>
        <v>0</v>
      </c>
      <c r="T1215" s="18">
        <f t="shared" ca="1" si="270"/>
        <v>0</v>
      </c>
      <c r="U1215" s="7"/>
    </row>
    <row r="1216" spans="2:21" x14ac:dyDescent="0.3">
      <c r="B1216" s="68"/>
      <c r="C1216" s="68"/>
      <c r="D1216" s="7"/>
      <c r="E1216" s="68"/>
      <c r="F1216" s="16"/>
      <c r="G1216" s="16"/>
      <c r="H1216" s="16"/>
      <c r="I1216" s="16"/>
      <c r="J1216" s="16"/>
      <c r="K1216" s="16"/>
      <c r="L1216" s="17">
        <f t="shared" ca="1" si="264"/>
        <v>0</v>
      </c>
      <c r="M1216" s="17">
        <f t="shared" ca="1" si="265"/>
        <v>0</v>
      </c>
      <c r="N1216" s="16">
        <f t="shared" ca="1" si="262"/>
        <v>0</v>
      </c>
      <c r="O1216" s="17">
        <f t="shared" ca="1" si="269"/>
        <v>0</v>
      </c>
      <c r="P1216" s="18">
        <f t="shared" ca="1" si="267"/>
        <v>0</v>
      </c>
      <c r="Q1216" s="18">
        <f t="shared" ca="1" si="263"/>
        <v>0</v>
      </c>
      <c r="R1216" s="18">
        <f t="shared" ca="1" si="268"/>
        <v>0</v>
      </c>
      <c r="S1216" s="18">
        <f t="shared" ca="1" si="266"/>
        <v>0</v>
      </c>
      <c r="T1216" s="18">
        <f t="shared" ca="1" si="270"/>
        <v>0</v>
      </c>
      <c r="U1216" s="7"/>
    </row>
    <row r="1217" spans="2:21" x14ac:dyDescent="0.3">
      <c r="B1217" s="68"/>
      <c r="C1217" s="68"/>
      <c r="D1217" s="7"/>
      <c r="E1217" s="68"/>
      <c r="F1217" s="16"/>
      <c r="G1217" s="16"/>
      <c r="H1217" s="16"/>
      <c r="I1217" s="16"/>
      <c r="J1217" s="16"/>
      <c r="K1217" s="16"/>
      <c r="L1217" s="17">
        <f t="shared" ca="1" si="264"/>
        <v>0</v>
      </c>
      <c r="M1217" s="17">
        <f t="shared" ca="1" si="265"/>
        <v>0</v>
      </c>
      <c r="N1217" s="16">
        <f t="shared" ca="1" si="262"/>
        <v>0</v>
      </c>
      <c r="O1217" s="17">
        <f t="shared" ca="1" si="269"/>
        <v>0</v>
      </c>
      <c r="P1217" s="18">
        <f t="shared" ca="1" si="267"/>
        <v>0</v>
      </c>
      <c r="Q1217" s="18">
        <f t="shared" ca="1" si="263"/>
        <v>0</v>
      </c>
      <c r="R1217" s="18">
        <f t="shared" ca="1" si="268"/>
        <v>0</v>
      </c>
      <c r="S1217" s="18">
        <f t="shared" ca="1" si="266"/>
        <v>0</v>
      </c>
      <c r="T1217" s="18">
        <f t="shared" ca="1" si="270"/>
        <v>0</v>
      </c>
      <c r="U1217" s="7"/>
    </row>
    <row r="1218" spans="2:21" x14ac:dyDescent="0.3">
      <c r="B1218" s="68"/>
      <c r="C1218" s="68"/>
      <c r="D1218" s="7"/>
      <c r="E1218" s="68"/>
      <c r="F1218" s="16"/>
      <c r="G1218" s="16"/>
      <c r="H1218" s="16"/>
      <c r="I1218" s="16"/>
      <c r="J1218" s="16"/>
      <c r="K1218" s="16"/>
      <c r="L1218" s="17">
        <f t="shared" ca="1" si="264"/>
        <v>0</v>
      </c>
      <c r="M1218" s="17">
        <f t="shared" ca="1" si="265"/>
        <v>0</v>
      </c>
      <c r="N1218" s="16">
        <f t="shared" ref="N1218:N1281" ca="1" si="271">L1218/453.592</f>
        <v>0</v>
      </c>
      <c r="O1218" s="17">
        <f t="shared" ca="1" si="269"/>
        <v>0</v>
      </c>
      <c r="P1218" s="18">
        <f t="shared" ca="1" si="267"/>
        <v>0</v>
      </c>
      <c r="Q1218" s="18">
        <f t="shared" ref="Q1218:Q1281" ca="1" si="272">P1218/4</f>
        <v>0</v>
      </c>
      <c r="R1218" s="18">
        <f t="shared" ca="1" si="268"/>
        <v>0</v>
      </c>
      <c r="S1218" s="18">
        <f t="shared" ca="1" si="266"/>
        <v>0</v>
      </c>
      <c r="T1218" s="18">
        <f t="shared" ca="1" si="270"/>
        <v>0</v>
      </c>
      <c r="U1218" s="7"/>
    </row>
    <row r="1219" spans="2:21" x14ac:dyDescent="0.3">
      <c r="B1219" s="68"/>
      <c r="C1219" s="68"/>
      <c r="D1219" s="7"/>
      <c r="E1219" s="68"/>
      <c r="F1219" s="16"/>
      <c r="G1219" s="16"/>
      <c r="H1219" s="16"/>
      <c r="I1219" s="16"/>
      <c r="J1219" s="16"/>
      <c r="K1219" s="16"/>
      <c r="L1219" s="17">
        <f t="shared" ca="1" si="264"/>
        <v>0</v>
      </c>
      <c r="M1219" s="17">
        <f t="shared" ca="1" si="265"/>
        <v>0</v>
      </c>
      <c r="N1219" s="16">
        <f t="shared" ca="1" si="271"/>
        <v>0</v>
      </c>
      <c r="O1219" s="17">
        <f t="shared" ca="1" si="269"/>
        <v>0</v>
      </c>
      <c r="P1219" s="18">
        <f t="shared" ca="1" si="267"/>
        <v>0</v>
      </c>
      <c r="Q1219" s="18">
        <f t="shared" ca="1" si="272"/>
        <v>0</v>
      </c>
      <c r="R1219" s="18">
        <f t="shared" ca="1" si="268"/>
        <v>0</v>
      </c>
      <c r="S1219" s="18">
        <f t="shared" ca="1" si="266"/>
        <v>0</v>
      </c>
      <c r="T1219" s="18">
        <f t="shared" ca="1" si="270"/>
        <v>0</v>
      </c>
      <c r="U1219" s="7"/>
    </row>
    <row r="1220" spans="2:21" x14ac:dyDescent="0.3">
      <c r="B1220" s="68"/>
      <c r="C1220" s="68"/>
      <c r="D1220" s="7"/>
      <c r="E1220" s="68"/>
      <c r="F1220" s="16"/>
      <c r="G1220" s="16"/>
      <c r="H1220" s="16"/>
      <c r="I1220" s="16"/>
      <c r="J1220" s="16"/>
      <c r="K1220" s="16"/>
      <c r="L1220" s="17">
        <f t="shared" ca="1" si="264"/>
        <v>0</v>
      </c>
      <c r="M1220" s="17">
        <f t="shared" ca="1" si="265"/>
        <v>0</v>
      </c>
      <c r="N1220" s="16">
        <f t="shared" ca="1" si="271"/>
        <v>0</v>
      </c>
      <c r="O1220" s="17">
        <f t="shared" ca="1" si="269"/>
        <v>0</v>
      </c>
      <c r="P1220" s="18">
        <f t="shared" ca="1" si="267"/>
        <v>0</v>
      </c>
      <c r="Q1220" s="18">
        <f t="shared" ca="1" si="272"/>
        <v>0</v>
      </c>
      <c r="R1220" s="18">
        <f t="shared" ca="1" si="268"/>
        <v>0</v>
      </c>
      <c r="S1220" s="18">
        <f t="shared" ca="1" si="266"/>
        <v>0</v>
      </c>
      <c r="T1220" s="18">
        <f t="shared" ca="1" si="270"/>
        <v>0</v>
      </c>
      <c r="U1220" s="7"/>
    </row>
    <row r="1221" spans="2:21" x14ac:dyDescent="0.3">
      <c r="B1221" s="68"/>
      <c r="C1221" s="68"/>
      <c r="D1221" s="7"/>
      <c r="E1221" s="68"/>
      <c r="F1221" s="16"/>
      <c r="G1221" s="16"/>
      <c r="H1221" s="16"/>
      <c r="I1221" s="16"/>
      <c r="J1221" s="16"/>
      <c r="K1221" s="16"/>
      <c r="L1221" s="17">
        <f t="shared" ca="1" si="264"/>
        <v>0</v>
      </c>
      <c r="M1221" s="17">
        <f t="shared" ca="1" si="265"/>
        <v>0</v>
      </c>
      <c r="N1221" s="16">
        <f t="shared" ca="1" si="271"/>
        <v>0</v>
      </c>
      <c r="O1221" s="17">
        <f t="shared" ca="1" si="269"/>
        <v>0</v>
      </c>
      <c r="P1221" s="18">
        <f t="shared" ca="1" si="267"/>
        <v>0</v>
      </c>
      <c r="Q1221" s="18">
        <f t="shared" ca="1" si="272"/>
        <v>0</v>
      </c>
      <c r="R1221" s="18">
        <f t="shared" ca="1" si="268"/>
        <v>0</v>
      </c>
      <c r="S1221" s="18">
        <f t="shared" ca="1" si="266"/>
        <v>0</v>
      </c>
      <c r="T1221" s="18">
        <f t="shared" ca="1" si="270"/>
        <v>0</v>
      </c>
      <c r="U1221" s="7"/>
    </row>
    <row r="1222" spans="2:21" x14ac:dyDescent="0.3">
      <c r="B1222" s="68"/>
      <c r="C1222" s="68"/>
      <c r="D1222" s="7"/>
      <c r="E1222" s="68"/>
      <c r="F1222" s="16"/>
      <c r="G1222" s="16"/>
      <c r="H1222" s="16"/>
      <c r="I1222" s="16"/>
      <c r="J1222" s="16"/>
      <c r="K1222" s="16"/>
      <c r="L1222" s="17">
        <f t="shared" ca="1" si="264"/>
        <v>0</v>
      </c>
      <c r="M1222" s="17">
        <f t="shared" ca="1" si="265"/>
        <v>0</v>
      </c>
      <c r="N1222" s="16">
        <f t="shared" ca="1" si="271"/>
        <v>0</v>
      </c>
      <c r="O1222" s="17">
        <f t="shared" ca="1" si="269"/>
        <v>0</v>
      </c>
      <c r="P1222" s="18">
        <f t="shared" ca="1" si="267"/>
        <v>0</v>
      </c>
      <c r="Q1222" s="18">
        <f t="shared" ca="1" si="272"/>
        <v>0</v>
      </c>
      <c r="R1222" s="18">
        <f t="shared" ca="1" si="268"/>
        <v>0</v>
      </c>
      <c r="S1222" s="18">
        <f t="shared" ca="1" si="266"/>
        <v>0</v>
      </c>
      <c r="T1222" s="18">
        <f t="shared" ca="1" si="270"/>
        <v>0</v>
      </c>
      <c r="U1222" s="7"/>
    </row>
    <row r="1223" spans="2:21" x14ac:dyDescent="0.3">
      <c r="B1223" s="68"/>
      <c r="C1223" s="68"/>
      <c r="D1223" s="7"/>
      <c r="E1223" s="68"/>
      <c r="F1223" s="16"/>
      <c r="G1223" s="16"/>
      <c r="H1223" s="16"/>
      <c r="I1223" s="16"/>
      <c r="J1223" s="16"/>
      <c r="K1223" s="16"/>
      <c r="L1223" s="17">
        <f t="shared" ca="1" si="264"/>
        <v>0</v>
      </c>
      <c r="M1223" s="17">
        <f t="shared" ca="1" si="265"/>
        <v>0</v>
      </c>
      <c r="N1223" s="16">
        <f t="shared" ca="1" si="271"/>
        <v>0</v>
      </c>
      <c r="O1223" s="17">
        <f t="shared" ca="1" si="269"/>
        <v>0</v>
      </c>
      <c r="P1223" s="18">
        <f t="shared" ca="1" si="267"/>
        <v>0</v>
      </c>
      <c r="Q1223" s="18">
        <f t="shared" ca="1" si="272"/>
        <v>0</v>
      </c>
      <c r="R1223" s="18">
        <f t="shared" ca="1" si="268"/>
        <v>0</v>
      </c>
      <c r="S1223" s="18">
        <f t="shared" ca="1" si="266"/>
        <v>0</v>
      </c>
      <c r="T1223" s="18">
        <f t="shared" ca="1" si="270"/>
        <v>0</v>
      </c>
      <c r="U1223" s="7"/>
    </row>
    <row r="1224" spans="2:21" x14ac:dyDescent="0.3">
      <c r="B1224" s="68"/>
      <c r="C1224" s="68"/>
      <c r="D1224" s="7"/>
      <c r="E1224" s="68"/>
      <c r="F1224" s="16"/>
      <c r="G1224" s="16"/>
      <c r="H1224" s="16"/>
      <c r="I1224" s="16"/>
      <c r="J1224" s="16"/>
      <c r="K1224" s="16"/>
      <c r="L1224" s="17">
        <f t="shared" ref="L1224:L1287" ca="1" si="273">M1224*16</f>
        <v>0</v>
      </c>
      <c r="M1224" s="17">
        <f t="shared" ca="1" si="265"/>
        <v>0</v>
      </c>
      <c r="N1224" s="16">
        <f t="shared" ca="1" si="271"/>
        <v>0</v>
      </c>
      <c r="O1224" s="17">
        <f t="shared" ca="1" si="269"/>
        <v>0</v>
      </c>
      <c r="P1224" s="18">
        <f t="shared" ca="1" si="267"/>
        <v>0</v>
      </c>
      <c r="Q1224" s="18">
        <f t="shared" ca="1" si="272"/>
        <v>0</v>
      </c>
      <c r="R1224" s="18">
        <f t="shared" ca="1" si="268"/>
        <v>0</v>
      </c>
      <c r="S1224" s="18">
        <f t="shared" ca="1" si="266"/>
        <v>0</v>
      </c>
      <c r="T1224" s="18">
        <f t="shared" ca="1" si="270"/>
        <v>0</v>
      </c>
      <c r="U1224" s="7"/>
    </row>
    <row r="1225" spans="2:21" x14ac:dyDescent="0.3">
      <c r="B1225" s="68"/>
      <c r="C1225" s="68"/>
      <c r="D1225" s="7"/>
      <c r="E1225" s="68"/>
      <c r="F1225" s="16"/>
      <c r="G1225" s="16"/>
      <c r="H1225" s="16"/>
      <c r="I1225" s="16"/>
      <c r="J1225" s="16"/>
      <c r="K1225" s="16"/>
      <c r="L1225" s="17">
        <f t="shared" ca="1" si="273"/>
        <v>0</v>
      </c>
      <c r="M1225" s="17">
        <f t="shared" ref="M1225:M1288" ca="1" si="274">L1225/16</f>
        <v>0</v>
      </c>
      <c r="N1225" s="16">
        <f t="shared" ca="1" si="271"/>
        <v>0</v>
      </c>
      <c r="O1225" s="17">
        <f t="shared" ca="1" si="269"/>
        <v>0</v>
      </c>
      <c r="P1225" s="18">
        <f t="shared" ca="1" si="267"/>
        <v>0</v>
      </c>
      <c r="Q1225" s="18">
        <f t="shared" ca="1" si="272"/>
        <v>0</v>
      </c>
      <c r="R1225" s="18">
        <f t="shared" ca="1" si="268"/>
        <v>0</v>
      </c>
      <c r="S1225" s="18">
        <f t="shared" ca="1" si="266"/>
        <v>0</v>
      </c>
      <c r="T1225" s="18">
        <f t="shared" ca="1" si="270"/>
        <v>0</v>
      </c>
      <c r="U1225" s="7"/>
    </row>
    <row r="1226" spans="2:21" x14ac:dyDescent="0.3">
      <c r="B1226" s="68"/>
      <c r="C1226" s="68"/>
      <c r="D1226" s="7"/>
      <c r="E1226" s="68"/>
      <c r="F1226" s="16"/>
      <c r="G1226" s="16"/>
      <c r="H1226" s="16"/>
      <c r="I1226" s="16"/>
      <c r="J1226" s="16"/>
      <c r="K1226" s="16"/>
      <c r="L1226" s="17">
        <f t="shared" ca="1" si="273"/>
        <v>0</v>
      </c>
      <c r="M1226" s="17">
        <f t="shared" ca="1" si="274"/>
        <v>0</v>
      </c>
      <c r="N1226" s="16">
        <f t="shared" ca="1" si="271"/>
        <v>0</v>
      </c>
      <c r="O1226" s="17">
        <f t="shared" ca="1" si="269"/>
        <v>0</v>
      </c>
      <c r="P1226" s="18">
        <f t="shared" ca="1" si="267"/>
        <v>0</v>
      </c>
      <c r="Q1226" s="18">
        <f t="shared" ca="1" si="272"/>
        <v>0</v>
      </c>
      <c r="R1226" s="18">
        <f t="shared" ca="1" si="268"/>
        <v>0</v>
      </c>
      <c r="S1226" s="18">
        <f t="shared" ca="1" si="266"/>
        <v>0</v>
      </c>
      <c r="T1226" s="18">
        <f t="shared" ca="1" si="270"/>
        <v>0</v>
      </c>
      <c r="U1226" s="7"/>
    </row>
    <row r="1227" spans="2:21" x14ac:dyDescent="0.3">
      <c r="B1227" s="68"/>
      <c r="C1227" s="68"/>
      <c r="D1227" s="7"/>
      <c r="E1227" s="68"/>
      <c r="F1227" s="16"/>
      <c r="G1227" s="16"/>
      <c r="H1227" s="16"/>
      <c r="I1227" s="16"/>
      <c r="J1227" s="16"/>
      <c r="K1227" s="16"/>
      <c r="L1227" s="17">
        <f t="shared" ca="1" si="273"/>
        <v>0</v>
      </c>
      <c r="M1227" s="17">
        <f t="shared" ca="1" si="274"/>
        <v>0</v>
      </c>
      <c r="N1227" s="16">
        <f t="shared" ca="1" si="271"/>
        <v>0</v>
      </c>
      <c r="O1227" s="17">
        <f t="shared" ca="1" si="269"/>
        <v>0</v>
      </c>
      <c r="P1227" s="18">
        <f t="shared" ca="1" si="267"/>
        <v>0</v>
      </c>
      <c r="Q1227" s="18">
        <f t="shared" ca="1" si="272"/>
        <v>0</v>
      </c>
      <c r="R1227" s="18">
        <f t="shared" ca="1" si="268"/>
        <v>0</v>
      </c>
      <c r="S1227" s="18">
        <f t="shared" ca="1" si="266"/>
        <v>0</v>
      </c>
      <c r="T1227" s="18">
        <f t="shared" ca="1" si="270"/>
        <v>0</v>
      </c>
      <c r="U1227" s="7"/>
    </row>
    <row r="1228" spans="2:21" x14ac:dyDescent="0.3">
      <c r="B1228" s="68"/>
      <c r="C1228" s="68"/>
      <c r="D1228" s="7"/>
      <c r="E1228" s="68"/>
      <c r="F1228" s="16"/>
      <c r="G1228" s="16"/>
      <c r="H1228" s="16"/>
      <c r="I1228" s="16"/>
      <c r="J1228" s="16"/>
      <c r="K1228" s="16"/>
      <c r="L1228" s="17">
        <f t="shared" ca="1" si="273"/>
        <v>0</v>
      </c>
      <c r="M1228" s="17">
        <f t="shared" ca="1" si="274"/>
        <v>0</v>
      </c>
      <c r="N1228" s="16">
        <f t="shared" ca="1" si="271"/>
        <v>0</v>
      </c>
      <c r="O1228" s="17">
        <f t="shared" ca="1" si="269"/>
        <v>0</v>
      </c>
      <c r="P1228" s="18">
        <f t="shared" ca="1" si="267"/>
        <v>0</v>
      </c>
      <c r="Q1228" s="18">
        <f t="shared" ca="1" si="272"/>
        <v>0</v>
      </c>
      <c r="R1228" s="18">
        <f t="shared" ca="1" si="268"/>
        <v>0</v>
      </c>
      <c r="S1228" s="18">
        <f t="shared" ref="S1228:S1291" ca="1" si="275">R1228/2</f>
        <v>0</v>
      </c>
      <c r="T1228" s="18">
        <f t="shared" ca="1" si="270"/>
        <v>0</v>
      </c>
      <c r="U1228" s="7"/>
    </row>
    <row r="1229" spans="2:21" x14ac:dyDescent="0.3">
      <c r="B1229" s="68"/>
      <c r="C1229" s="68"/>
      <c r="D1229" s="7"/>
      <c r="E1229" s="68"/>
      <c r="F1229" s="16"/>
      <c r="G1229" s="16"/>
      <c r="H1229" s="16"/>
      <c r="I1229" s="16"/>
      <c r="J1229" s="16"/>
      <c r="K1229" s="16"/>
      <c r="L1229" s="17">
        <f t="shared" ca="1" si="273"/>
        <v>0</v>
      </c>
      <c r="M1229" s="17">
        <f t="shared" ca="1" si="274"/>
        <v>0</v>
      </c>
      <c r="N1229" s="16">
        <f t="shared" ca="1" si="271"/>
        <v>0</v>
      </c>
      <c r="O1229" s="17">
        <f t="shared" ca="1" si="269"/>
        <v>0</v>
      </c>
      <c r="P1229" s="18">
        <f t="shared" ca="1" si="267"/>
        <v>0</v>
      </c>
      <c r="Q1229" s="18">
        <f t="shared" ca="1" si="272"/>
        <v>0</v>
      </c>
      <c r="R1229" s="18">
        <f t="shared" ca="1" si="268"/>
        <v>0</v>
      </c>
      <c r="S1229" s="18">
        <f t="shared" ca="1" si="275"/>
        <v>0</v>
      </c>
      <c r="T1229" s="18">
        <f t="shared" ca="1" si="270"/>
        <v>0</v>
      </c>
      <c r="U1229" s="7"/>
    </row>
    <row r="1230" spans="2:21" x14ac:dyDescent="0.3">
      <c r="B1230" s="68"/>
      <c r="C1230" s="68"/>
      <c r="D1230" s="7"/>
      <c r="E1230" s="68"/>
      <c r="F1230" s="16"/>
      <c r="G1230" s="16"/>
      <c r="H1230" s="16"/>
      <c r="I1230" s="16"/>
      <c r="J1230" s="16"/>
      <c r="K1230" s="16"/>
      <c r="L1230" s="17">
        <f t="shared" ca="1" si="273"/>
        <v>0</v>
      </c>
      <c r="M1230" s="17">
        <f t="shared" ca="1" si="274"/>
        <v>0</v>
      </c>
      <c r="N1230" s="16">
        <f t="shared" ca="1" si="271"/>
        <v>0</v>
      </c>
      <c r="O1230" s="17">
        <f t="shared" ca="1" si="269"/>
        <v>0</v>
      </c>
      <c r="P1230" s="18">
        <f t="shared" ca="1" si="267"/>
        <v>0</v>
      </c>
      <c r="Q1230" s="18">
        <f t="shared" ca="1" si="272"/>
        <v>0</v>
      </c>
      <c r="R1230" s="18">
        <f t="shared" ca="1" si="268"/>
        <v>0</v>
      </c>
      <c r="S1230" s="18">
        <f t="shared" ca="1" si="275"/>
        <v>0</v>
      </c>
      <c r="T1230" s="18">
        <f t="shared" ca="1" si="270"/>
        <v>0</v>
      </c>
      <c r="U1230" s="7"/>
    </row>
    <row r="1231" spans="2:21" x14ac:dyDescent="0.3">
      <c r="B1231" s="68"/>
      <c r="C1231" s="68"/>
      <c r="D1231" s="7"/>
      <c r="E1231" s="68"/>
      <c r="F1231" s="16"/>
      <c r="G1231" s="16"/>
      <c r="H1231" s="16"/>
      <c r="I1231" s="16"/>
      <c r="J1231" s="16"/>
      <c r="K1231" s="16"/>
      <c r="L1231" s="17">
        <f t="shared" ca="1" si="273"/>
        <v>0</v>
      </c>
      <c r="M1231" s="17">
        <f t="shared" ca="1" si="274"/>
        <v>0</v>
      </c>
      <c r="N1231" s="16">
        <f t="shared" ca="1" si="271"/>
        <v>0</v>
      </c>
      <c r="O1231" s="17">
        <f t="shared" ca="1" si="269"/>
        <v>0</v>
      </c>
      <c r="P1231" s="18">
        <f t="shared" ca="1" si="267"/>
        <v>0</v>
      </c>
      <c r="Q1231" s="18">
        <f t="shared" ca="1" si="272"/>
        <v>0</v>
      </c>
      <c r="R1231" s="18">
        <f t="shared" ca="1" si="268"/>
        <v>0</v>
      </c>
      <c r="S1231" s="18">
        <f t="shared" ca="1" si="275"/>
        <v>0</v>
      </c>
      <c r="T1231" s="18">
        <f t="shared" ca="1" si="270"/>
        <v>0</v>
      </c>
      <c r="U1231" s="7"/>
    </row>
    <row r="1232" spans="2:21" x14ac:dyDescent="0.3">
      <c r="B1232" s="68"/>
      <c r="C1232" s="68"/>
      <c r="D1232" s="7"/>
      <c r="E1232" s="68"/>
      <c r="F1232" s="16"/>
      <c r="G1232" s="16"/>
      <c r="H1232" s="16"/>
      <c r="I1232" s="16"/>
      <c r="J1232" s="16"/>
      <c r="K1232" s="16"/>
      <c r="L1232" s="17">
        <f t="shared" ca="1" si="273"/>
        <v>0</v>
      </c>
      <c r="M1232" s="17">
        <f t="shared" ca="1" si="274"/>
        <v>0</v>
      </c>
      <c r="N1232" s="16">
        <f t="shared" ca="1" si="271"/>
        <v>0</v>
      </c>
      <c r="O1232" s="17">
        <f t="shared" ca="1" si="269"/>
        <v>0</v>
      </c>
      <c r="P1232" s="18">
        <f t="shared" ca="1" si="267"/>
        <v>0</v>
      </c>
      <c r="Q1232" s="18">
        <f t="shared" ca="1" si="272"/>
        <v>0</v>
      </c>
      <c r="R1232" s="18">
        <f t="shared" ca="1" si="268"/>
        <v>0</v>
      </c>
      <c r="S1232" s="18">
        <f t="shared" ca="1" si="275"/>
        <v>0</v>
      </c>
      <c r="T1232" s="18">
        <f t="shared" ca="1" si="270"/>
        <v>0</v>
      </c>
      <c r="U1232" s="7"/>
    </row>
    <row r="1233" spans="2:21" x14ac:dyDescent="0.3">
      <c r="B1233" s="68"/>
      <c r="C1233" s="68"/>
      <c r="D1233" s="7"/>
      <c r="E1233" s="68"/>
      <c r="F1233" s="16"/>
      <c r="G1233" s="16"/>
      <c r="H1233" s="16"/>
      <c r="I1233" s="16"/>
      <c r="J1233" s="16"/>
      <c r="K1233" s="16"/>
      <c r="L1233" s="17">
        <f t="shared" ca="1" si="273"/>
        <v>0</v>
      </c>
      <c r="M1233" s="17">
        <f t="shared" ca="1" si="274"/>
        <v>0</v>
      </c>
      <c r="N1233" s="16">
        <f t="shared" ca="1" si="271"/>
        <v>0</v>
      </c>
      <c r="O1233" s="17">
        <f t="shared" ca="1" si="269"/>
        <v>0</v>
      </c>
      <c r="P1233" s="18">
        <f t="shared" ca="1" si="267"/>
        <v>0</v>
      </c>
      <c r="Q1233" s="18">
        <f t="shared" ca="1" si="272"/>
        <v>0</v>
      </c>
      <c r="R1233" s="18">
        <f t="shared" ca="1" si="268"/>
        <v>0</v>
      </c>
      <c r="S1233" s="18">
        <f t="shared" ca="1" si="275"/>
        <v>0</v>
      </c>
      <c r="T1233" s="18">
        <f t="shared" ca="1" si="270"/>
        <v>0</v>
      </c>
      <c r="U1233" s="7"/>
    </row>
    <row r="1234" spans="2:21" x14ac:dyDescent="0.3">
      <c r="B1234" s="68"/>
      <c r="C1234" s="68"/>
      <c r="D1234" s="7"/>
      <c r="E1234" s="68"/>
      <c r="F1234" s="16"/>
      <c r="G1234" s="16"/>
      <c r="H1234" s="16"/>
      <c r="I1234" s="16"/>
      <c r="J1234" s="16"/>
      <c r="K1234" s="16"/>
      <c r="L1234" s="17">
        <f t="shared" ca="1" si="273"/>
        <v>0</v>
      </c>
      <c r="M1234" s="17">
        <f t="shared" ca="1" si="274"/>
        <v>0</v>
      </c>
      <c r="N1234" s="16">
        <f t="shared" ca="1" si="271"/>
        <v>0</v>
      </c>
      <c r="O1234" s="17">
        <f t="shared" ca="1" si="269"/>
        <v>0</v>
      </c>
      <c r="P1234" s="18">
        <f t="shared" ca="1" si="267"/>
        <v>0</v>
      </c>
      <c r="Q1234" s="18">
        <f t="shared" ca="1" si="272"/>
        <v>0</v>
      </c>
      <c r="R1234" s="18">
        <f t="shared" ca="1" si="268"/>
        <v>0</v>
      </c>
      <c r="S1234" s="18">
        <f t="shared" ca="1" si="275"/>
        <v>0</v>
      </c>
      <c r="T1234" s="18">
        <f t="shared" ca="1" si="270"/>
        <v>0</v>
      </c>
      <c r="U1234" s="7"/>
    </row>
    <row r="1235" spans="2:21" x14ac:dyDescent="0.3">
      <c r="B1235" s="68"/>
      <c r="C1235" s="68"/>
      <c r="D1235" s="7"/>
      <c r="E1235" s="68"/>
      <c r="F1235" s="16"/>
      <c r="G1235" s="16"/>
      <c r="H1235" s="16"/>
      <c r="I1235" s="16"/>
      <c r="J1235" s="16"/>
      <c r="K1235" s="16"/>
      <c r="L1235" s="17">
        <f t="shared" ca="1" si="273"/>
        <v>0</v>
      </c>
      <c r="M1235" s="17">
        <f t="shared" ca="1" si="274"/>
        <v>0</v>
      </c>
      <c r="N1235" s="16">
        <f t="shared" ca="1" si="271"/>
        <v>0</v>
      </c>
      <c r="O1235" s="17">
        <f t="shared" ca="1" si="269"/>
        <v>0</v>
      </c>
      <c r="P1235" s="18">
        <f t="shared" ref="P1235:P1298" ca="1" si="276">O1235/4</f>
        <v>0</v>
      </c>
      <c r="Q1235" s="18">
        <f t="shared" ca="1" si="272"/>
        <v>0</v>
      </c>
      <c r="R1235" s="18">
        <f t="shared" ca="1" si="268"/>
        <v>0</v>
      </c>
      <c r="S1235" s="18">
        <f t="shared" ca="1" si="275"/>
        <v>0</v>
      </c>
      <c r="T1235" s="18">
        <f t="shared" ca="1" si="270"/>
        <v>0</v>
      </c>
      <c r="U1235" s="7"/>
    </row>
    <row r="1236" spans="2:21" x14ac:dyDescent="0.3">
      <c r="B1236" s="68"/>
      <c r="C1236" s="68"/>
      <c r="D1236" s="7"/>
      <c r="E1236" s="68"/>
      <c r="F1236" s="16"/>
      <c r="G1236" s="16"/>
      <c r="H1236" s="16"/>
      <c r="I1236" s="16"/>
      <c r="J1236" s="16"/>
      <c r="K1236" s="16"/>
      <c r="L1236" s="17">
        <f t="shared" ca="1" si="273"/>
        <v>0</v>
      </c>
      <c r="M1236" s="17">
        <f t="shared" ca="1" si="274"/>
        <v>0</v>
      </c>
      <c r="N1236" s="16">
        <f t="shared" ca="1" si="271"/>
        <v>0</v>
      </c>
      <c r="O1236" s="17">
        <f t="shared" ca="1" si="269"/>
        <v>0</v>
      </c>
      <c r="P1236" s="18">
        <f t="shared" ca="1" si="276"/>
        <v>0</v>
      </c>
      <c r="Q1236" s="18">
        <f t="shared" ca="1" si="272"/>
        <v>0</v>
      </c>
      <c r="R1236" s="18">
        <f t="shared" ca="1" si="268"/>
        <v>0</v>
      </c>
      <c r="S1236" s="18">
        <f t="shared" ca="1" si="275"/>
        <v>0</v>
      </c>
      <c r="T1236" s="18">
        <f t="shared" ca="1" si="270"/>
        <v>0</v>
      </c>
      <c r="U1236" s="7"/>
    </row>
    <row r="1237" spans="2:21" x14ac:dyDescent="0.3">
      <c r="B1237" s="68"/>
      <c r="C1237" s="68"/>
      <c r="D1237" s="7"/>
      <c r="E1237" s="68"/>
      <c r="F1237" s="16"/>
      <c r="G1237" s="16"/>
      <c r="H1237" s="16"/>
      <c r="I1237" s="16"/>
      <c r="J1237" s="16"/>
      <c r="K1237" s="16"/>
      <c r="L1237" s="17">
        <f t="shared" ca="1" si="273"/>
        <v>0</v>
      </c>
      <c r="M1237" s="17">
        <f t="shared" ca="1" si="274"/>
        <v>0</v>
      </c>
      <c r="N1237" s="16">
        <f t="shared" ca="1" si="271"/>
        <v>0</v>
      </c>
      <c r="O1237" s="17">
        <f t="shared" ca="1" si="269"/>
        <v>0</v>
      </c>
      <c r="P1237" s="18">
        <f t="shared" ca="1" si="276"/>
        <v>0</v>
      </c>
      <c r="Q1237" s="18">
        <f t="shared" ca="1" si="272"/>
        <v>0</v>
      </c>
      <c r="R1237" s="18">
        <f t="shared" ca="1" si="268"/>
        <v>0</v>
      </c>
      <c r="S1237" s="18">
        <f t="shared" ca="1" si="275"/>
        <v>0</v>
      </c>
      <c r="T1237" s="18">
        <f t="shared" ca="1" si="270"/>
        <v>0</v>
      </c>
      <c r="U1237" s="7"/>
    </row>
    <row r="1238" spans="2:21" x14ac:dyDescent="0.3">
      <c r="B1238" s="68"/>
      <c r="C1238" s="68"/>
      <c r="D1238" s="7"/>
      <c r="E1238" s="68"/>
      <c r="F1238" s="16"/>
      <c r="G1238" s="16"/>
      <c r="H1238" s="16"/>
      <c r="I1238" s="16"/>
      <c r="J1238" s="16"/>
      <c r="K1238" s="16"/>
      <c r="L1238" s="17">
        <f t="shared" ca="1" si="273"/>
        <v>0</v>
      </c>
      <c r="M1238" s="17">
        <f t="shared" ca="1" si="274"/>
        <v>0</v>
      </c>
      <c r="N1238" s="16">
        <f t="shared" ca="1" si="271"/>
        <v>0</v>
      </c>
      <c r="O1238" s="17">
        <f t="shared" ca="1" si="269"/>
        <v>0</v>
      </c>
      <c r="P1238" s="18">
        <f t="shared" ca="1" si="276"/>
        <v>0</v>
      </c>
      <c r="Q1238" s="18">
        <f t="shared" ca="1" si="272"/>
        <v>0</v>
      </c>
      <c r="R1238" s="18">
        <f t="shared" ref="R1238:R1301" ca="1" si="277">P1238/32</f>
        <v>0</v>
      </c>
      <c r="S1238" s="18">
        <f t="shared" ca="1" si="275"/>
        <v>0</v>
      </c>
      <c r="T1238" s="18">
        <f t="shared" ca="1" si="270"/>
        <v>0</v>
      </c>
      <c r="U1238" s="7"/>
    </row>
    <row r="1239" spans="2:21" x14ac:dyDescent="0.3">
      <c r="B1239" s="68"/>
      <c r="C1239" s="68"/>
      <c r="D1239" s="7"/>
      <c r="E1239" s="68"/>
      <c r="F1239" s="16"/>
      <c r="G1239" s="16"/>
      <c r="H1239" s="16"/>
      <c r="I1239" s="16"/>
      <c r="J1239" s="16"/>
      <c r="K1239" s="16"/>
      <c r="L1239" s="17">
        <f t="shared" ca="1" si="273"/>
        <v>0</v>
      </c>
      <c r="M1239" s="17">
        <f t="shared" ca="1" si="274"/>
        <v>0</v>
      </c>
      <c r="N1239" s="16">
        <f t="shared" ca="1" si="271"/>
        <v>0</v>
      </c>
      <c r="O1239" s="17">
        <f t="shared" ca="1" si="269"/>
        <v>0</v>
      </c>
      <c r="P1239" s="18">
        <f t="shared" ca="1" si="276"/>
        <v>0</v>
      </c>
      <c r="Q1239" s="18">
        <f t="shared" ca="1" si="272"/>
        <v>0</v>
      </c>
      <c r="R1239" s="18">
        <f t="shared" ca="1" si="277"/>
        <v>0</v>
      </c>
      <c r="S1239" s="18">
        <f t="shared" ca="1" si="275"/>
        <v>0</v>
      </c>
      <c r="T1239" s="18">
        <f t="shared" ca="1" si="270"/>
        <v>0</v>
      </c>
      <c r="U1239" s="7"/>
    </row>
    <row r="1240" spans="2:21" x14ac:dyDescent="0.3">
      <c r="B1240" s="68"/>
      <c r="C1240" s="68"/>
      <c r="D1240" s="7"/>
      <c r="E1240" s="68"/>
      <c r="F1240" s="16"/>
      <c r="G1240" s="16"/>
      <c r="H1240" s="16"/>
      <c r="I1240" s="16"/>
      <c r="J1240" s="16"/>
      <c r="K1240" s="16"/>
      <c r="L1240" s="17">
        <f t="shared" ca="1" si="273"/>
        <v>0</v>
      </c>
      <c r="M1240" s="17">
        <f t="shared" ca="1" si="274"/>
        <v>0</v>
      </c>
      <c r="N1240" s="16">
        <f t="shared" ca="1" si="271"/>
        <v>0</v>
      </c>
      <c r="O1240" s="17">
        <f t="shared" ca="1" si="269"/>
        <v>0</v>
      </c>
      <c r="P1240" s="18">
        <f t="shared" ca="1" si="276"/>
        <v>0</v>
      </c>
      <c r="Q1240" s="18">
        <f t="shared" ca="1" si="272"/>
        <v>0</v>
      </c>
      <c r="R1240" s="18">
        <f t="shared" ca="1" si="277"/>
        <v>0</v>
      </c>
      <c r="S1240" s="18">
        <f t="shared" ca="1" si="275"/>
        <v>0</v>
      </c>
      <c r="T1240" s="18">
        <f t="shared" ca="1" si="270"/>
        <v>0</v>
      </c>
      <c r="U1240" s="7"/>
    </row>
    <row r="1241" spans="2:21" x14ac:dyDescent="0.3">
      <c r="B1241" s="68"/>
      <c r="C1241" s="68"/>
      <c r="D1241" s="7"/>
      <c r="E1241" s="68"/>
      <c r="F1241" s="16"/>
      <c r="G1241" s="16"/>
      <c r="H1241" s="16"/>
      <c r="I1241" s="16"/>
      <c r="J1241" s="16"/>
      <c r="K1241" s="16"/>
      <c r="L1241" s="17">
        <f t="shared" ca="1" si="273"/>
        <v>0</v>
      </c>
      <c r="M1241" s="17">
        <f t="shared" ca="1" si="274"/>
        <v>0</v>
      </c>
      <c r="N1241" s="16">
        <f t="shared" ca="1" si="271"/>
        <v>0</v>
      </c>
      <c r="O1241" s="17">
        <f t="shared" ca="1" si="269"/>
        <v>0</v>
      </c>
      <c r="P1241" s="18">
        <f t="shared" ca="1" si="276"/>
        <v>0</v>
      </c>
      <c r="Q1241" s="18">
        <f t="shared" ca="1" si="272"/>
        <v>0</v>
      </c>
      <c r="R1241" s="18">
        <f t="shared" ca="1" si="277"/>
        <v>0</v>
      </c>
      <c r="S1241" s="18">
        <f t="shared" ca="1" si="275"/>
        <v>0</v>
      </c>
      <c r="T1241" s="18">
        <f t="shared" ca="1" si="270"/>
        <v>0</v>
      </c>
      <c r="U1241" s="7"/>
    </row>
    <row r="1242" spans="2:21" x14ac:dyDescent="0.3">
      <c r="B1242" s="68"/>
      <c r="C1242" s="68"/>
      <c r="D1242" s="7"/>
      <c r="E1242" s="68"/>
      <c r="F1242" s="16"/>
      <c r="G1242" s="16"/>
      <c r="H1242" s="16"/>
      <c r="I1242" s="16"/>
      <c r="J1242" s="16"/>
      <c r="K1242" s="16"/>
      <c r="L1242" s="17">
        <f t="shared" ca="1" si="273"/>
        <v>0</v>
      </c>
      <c r="M1242" s="17">
        <f t="shared" ca="1" si="274"/>
        <v>0</v>
      </c>
      <c r="N1242" s="16">
        <f t="shared" ca="1" si="271"/>
        <v>0</v>
      </c>
      <c r="O1242" s="17">
        <f t="shared" ca="1" si="269"/>
        <v>0</v>
      </c>
      <c r="P1242" s="18">
        <f t="shared" ca="1" si="276"/>
        <v>0</v>
      </c>
      <c r="Q1242" s="18">
        <f t="shared" ca="1" si="272"/>
        <v>0</v>
      </c>
      <c r="R1242" s="18">
        <f t="shared" ca="1" si="277"/>
        <v>0</v>
      </c>
      <c r="S1242" s="18">
        <f t="shared" ca="1" si="275"/>
        <v>0</v>
      </c>
      <c r="T1242" s="18">
        <f t="shared" ca="1" si="270"/>
        <v>0</v>
      </c>
      <c r="U1242" s="7"/>
    </row>
    <row r="1243" spans="2:21" x14ac:dyDescent="0.3">
      <c r="B1243" s="68"/>
      <c r="C1243" s="68"/>
      <c r="D1243" s="7"/>
      <c r="E1243" s="68"/>
      <c r="F1243" s="16"/>
      <c r="G1243" s="16"/>
      <c r="H1243" s="16"/>
      <c r="I1243" s="16"/>
      <c r="J1243" s="16"/>
      <c r="K1243" s="16"/>
      <c r="L1243" s="17">
        <f t="shared" ca="1" si="273"/>
        <v>0</v>
      </c>
      <c r="M1243" s="17">
        <f t="shared" ca="1" si="274"/>
        <v>0</v>
      </c>
      <c r="N1243" s="16">
        <f t="shared" ca="1" si="271"/>
        <v>0</v>
      </c>
      <c r="O1243" s="17">
        <f t="shared" ca="1" si="269"/>
        <v>0</v>
      </c>
      <c r="P1243" s="18">
        <f t="shared" ca="1" si="276"/>
        <v>0</v>
      </c>
      <c r="Q1243" s="18">
        <f t="shared" ca="1" si="272"/>
        <v>0</v>
      </c>
      <c r="R1243" s="18">
        <f t="shared" ca="1" si="277"/>
        <v>0</v>
      </c>
      <c r="S1243" s="18">
        <f t="shared" ca="1" si="275"/>
        <v>0</v>
      </c>
      <c r="T1243" s="18">
        <f t="shared" ca="1" si="270"/>
        <v>0</v>
      </c>
      <c r="U1243" s="7"/>
    </row>
    <row r="1244" spans="2:21" x14ac:dyDescent="0.3">
      <c r="B1244" s="68"/>
      <c r="C1244" s="68"/>
      <c r="D1244" s="7"/>
      <c r="E1244" s="68"/>
      <c r="F1244" s="16"/>
      <c r="G1244" s="16"/>
      <c r="H1244" s="16"/>
      <c r="I1244" s="16"/>
      <c r="J1244" s="16"/>
      <c r="K1244" s="16"/>
      <c r="L1244" s="17">
        <f t="shared" ca="1" si="273"/>
        <v>0</v>
      </c>
      <c r="M1244" s="17">
        <f t="shared" ca="1" si="274"/>
        <v>0</v>
      </c>
      <c r="N1244" s="16">
        <f t="shared" ca="1" si="271"/>
        <v>0</v>
      </c>
      <c r="O1244" s="17">
        <f t="shared" ref="O1244:O1307" ca="1" si="278">R1244*128</f>
        <v>0</v>
      </c>
      <c r="P1244" s="18">
        <f t="shared" ca="1" si="276"/>
        <v>0</v>
      </c>
      <c r="Q1244" s="18">
        <f t="shared" ca="1" si="272"/>
        <v>0</v>
      </c>
      <c r="R1244" s="18">
        <f t="shared" ca="1" si="277"/>
        <v>0</v>
      </c>
      <c r="S1244" s="18">
        <f t="shared" ca="1" si="275"/>
        <v>0</v>
      </c>
      <c r="T1244" s="18">
        <f t="shared" ca="1" si="270"/>
        <v>0</v>
      </c>
      <c r="U1244" s="7"/>
    </row>
    <row r="1245" spans="2:21" x14ac:dyDescent="0.3">
      <c r="B1245" s="68"/>
      <c r="C1245" s="68"/>
      <c r="D1245" s="7"/>
      <c r="E1245" s="68"/>
      <c r="F1245" s="16"/>
      <c r="G1245" s="16"/>
      <c r="H1245" s="16"/>
      <c r="I1245" s="16"/>
      <c r="J1245" s="16"/>
      <c r="K1245" s="16"/>
      <c r="L1245" s="17">
        <f t="shared" ca="1" si="273"/>
        <v>0</v>
      </c>
      <c r="M1245" s="17">
        <f t="shared" ca="1" si="274"/>
        <v>0</v>
      </c>
      <c r="N1245" s="16">
        <f t="shared" ca="1" si="271"/>
        <v>0</v>
      </c>
      <c r="O1245" s="17">
        <f t="shared" ca="1" si="278"/>
        <v>0</v>
      </c>
      <c r="P1245" s="18">
        <f t="shared" ca="1" si="276"/>
        <v>0</v>
      </c>
      <c r="Q1245" s="18">
        <f t="shared" ca="1" si="272"/>
        <v>0</v>
      </c>
      <c r="R1245" s="18">
        <f t="shared" ca="1" si="277"/>
        <v>0</v>
      </c>
      <c r="S1245" s="18">
        <f t="shared" ca="1" si="275"/>
        <v>0</v>
      </c>
      <c r="T1245" s="18">
        <f t="shared" ca="1" si="270"/>
        <v>0</v>
      </c>
      <c r="U1245" s="7"/>
    </row>
    <row r="1246" spans="2:21" x14ac:dyDescent="0.3">
      <c r="B1246" s="68"/>
      <c r="C1246" s="68"/>
      <c r="D1246" s="7"/>
      <c r="E1246" s="68"/>
      <c r="F1246" s="16"/>
      <c r="G1246" s="16"/>
      <c r="H1246" s="16"/>
      <c r="I1246" s="16"/>
      <c r="J1246" s="16"/>
      <c r="K1246" s="16"/>
      <c r="L1246" s="17">
        <f t="shared" ca="1" si="273"/>
        <v>0</v>
      </c>
      <c r="M1246" s="17">
        <f t="shared" ca="1" si="274"/>
        <v>0</v>
      </c>
      <c r="N1246" s="16">
        <f t="shared" ca="1" si="271"/>
        <v>0</v>
      </c>
      <c r="O1246" s="17">
        <f t="shared" ca="1" si="278"/>
        <v>0</v>
      </c>
      <c r="P1246" s="18">
        <f t="shared" ca="1" si="276"/>
        <v>0</v>
      </c>
      <c r="Q1246" s="18">
        <f t="shared" ca="1" si="272"/>
        <v>0</v>
      </c>
      <c r="R1246" s="18">
        <f t="shared" ca="1" si="277"/>
        <v>0</v>
      </c>
      <c r="S1246" s="18">
        <f t="shared" ca="1" si="275"/>
        <v>0</v>
      </c>
      <c r="T1246" s="18">
        <f t="shared" ca="1" si="270"/>
        <v>0</v>
      </c>
      <c r="U1246" s="7"/>
    </row>
    <row r="1247" spans="2:21" x14ac:dyDescent="0.3">
      <c r="B1247" s="68"/>
      <c r="C1247" s="68"/>
      <c r="D1247" s="7"/>
      <c r="E1247" s="68"/>
      <c r="F1247" s="16"/>
      <c r="G1247" s="16"/>
      <c r="H1247" s="16"/>
      <c r="I1247" s="16"/>
      <c r="J1247" s="16"/>
      <c r="K1247" s="16"/>
      <c r="L1247" s="17">
        <f t="shared" ca="1" si="273"/>
        <v>0</v>
      </c>
      <c r="M1247" s="17">
        <f t="shared" ca="1" si="274"/>
        <v>0</v>
      </c>
      <c r="N1247" s="16">
        <f t="shared" ca="1" si="271"/>
        <v>0</v>
      </c>
      <c r="O1247" s="17">
        <f t="shared" ca="1" si="278"/>
        <v>0</v>
      </c>
      <c r="P1247" s="18">
        <f t="shared" ca="1" si="276"/>
        <v>0</v>
      </c>
      <c r="Q1247" s="18">
        <f t="shared" ca="1" si="272"/>
        <v>0</v>
      </c>
      <c r="R1247" s="18">
        <f t="shared" ca="1" si="277"/>
        <v>0</v>
      </c>
      <c r="S1247" s="18">
        <f t="shared" ca="1" si="275"/>
        <v>0</v>
      </c>
      <c r="T1247" s="18">
        <f t="shared" ca="1" si="270"/>
        <v>0</v>
      </c>
      <c r="U1247" s="7"/>
    </row>
    <row r="1248" spans="2:21" x14ac:dyDescent="0.3">
      <c r="B1248" s="68"/>
      <c r="C1248" s="68"/>
      <c r="D1248" s="7"/>
      <c r="E1248" s="68"/>
      <c r="F1248" s="16"/>
      <c r="G1248" s="16"/>
      <c r="H1248" s="16"/>
      <c r="I1248" s="16"/>
      <c r="J1248" s="16"/>
      <c r="K1248" s="16"/>
      <c r="L1248" s="17">
        <f t="shared" ca="1" si="273"/>
        <v>0</v>
      </c>
      <c r="M1248" s="17">
        <f t="shared" ca="1" si="274"/>
        <v>0</v>
      </c>
      <c r="N1248" s="16">
        <f t="shared" ca="1" si="271"/>
        <v>0</v>
      </c>
      <c r="O1248" s="17">
        <f t="shared" ca="1" si="278"/>
        <v>0</v>
      </c>
      <c r="P1248" s="18">
        <f t="shared" ca="1" si="276"/>
        <v>0</v>
      </c>
      <c r="Q1248" s="18">
        <f t="shared" ca="1" si="272"/>
        <v>0</v>
      </c>
      <c r="R1248" s="18">
        <f t="shared" ca="1" si="277"/>
        <v>0</v>
      </c>
      <c r="S1248" s="18">
        <f t="shared" ca="1" si="275"/>
        <v>0</v>
      </c>
      <c r="T1248" s="18">
        <f t="shared" ca="1" si="270"/>
        <v>0</v>
      </c>
      <c r="U1248" s="7"/>
    </row>
    <row r="1249" spans="2:21" x14ac:dyDescent="0.3">
      <c r="B1249" s="68"/>
      <c r="C1249" s="68"/>
      <c r="D1249" s="7"/>
      <c r="E1249" s="68"/>
      <c r="F1249" s="16"/>
      <c r="G1249" s="16"/>
      <c r="H1249" s="16"/>
      <c r="I1249" s="16"/>
      <c r="J1249" s="16"/>
      <c r="K1249" s="16"/>
      <c r="L1249" s="17">
        <f t="shared" ca="1" si="273"/>
        <v>0</v>
      </c>
      <c r="M1249" s="17">
        <f t="shared" ca="1" si="274"/>
        <v>0</v>
      </c>
      <c r="N1249" s="16">
        <f t="shared" ca="1" si="271"/>
        <v>0</v>
      </c>
      <c r="O1249" s="17">
        <f t="shared" ca="1" si="278"/>
        <v>0</v>
      </c>
      <c r="P1249" s="18">
        <f t="shared" ca="1" si="276"/>
        <v>0</v>
      </c>
      <c r="Q1249" s="18">
        <f t="shared" ca="1" si="272"/>
        <v>0</v>
      </c>
      <c r="R1249" s="18">
        <f t="shared" ca="1" si="277"/>
        <v>0</v>
      </c>
      <c r="S1249" s="18">
        <f t="shared" ca="1" si="275"/>
        <v>0</v>
      </c>
      <c r="T1249" s="18">
        <f t="shared" ca="1" si="270"/>
        <v>0</v>
      </c>
      <c r="U1249" s="7"/>
    </row>
    <row r="1250" spans="2:21" x14ac:dyDescent="0.3">
      <c r="B1250" s="68"/>
      <c r="C1250" s="68"/>
      <c r="D1250" s="7"/>
      <c r="E1250" s="68"/>
      <c r="F1250" s="16"/>
      <c r="G1250" s="16"/>
      <c r="H1250" s="16"/>
      <c r="I1250" s="16"/>
      <c r="J1250" s="16"/>
      <c r="K1250" s="16"/>
      <c r="L1250" s="17">
        <f t="shared" ca="1" si="273"/>
        <v>0</v>
      </c>
      <c r="M1250" s="17">
        <f t="shared" ca="1" si="274"/>
        <v>0</v>
      </c>
      <c r="N1250" s="16">
        <f t="shared" ca="1" si="271"/>
        <v>0</v>
      </c>
      <c r="O1250" s="17">
        <f t="shared" ca="1" si="278"/>
        <v>0</v>
      </c>
      <c r="P1250" s="18">
        <f t="shared" ca="1" si="276"/>
        <v>0</v>
      </c>
      <c r="Q1250" s="18">
        <f t="shared" ca="1" si="272"/>
        <v>0</v>
      </c>
      <c r="R1250" s="18">
        <f t="shared" ca="1" si="277"/>
        <v>0</v>
      </c>
      <c r="S1250" s="18">
        <f t="shared" ca="1" si="275"/>
        <v>0</v>
      </c>
      <c r="T1250" s="18">
        <f t="shared" ca="1" si="270"/>
        <v>0</v>
      </c>
      <c r="U1250" s="7"/>
    </row>
    <row r="1251" spans="2:21" x14ac:dyDescent="0.3">
      <c r="B1251" s="68"/>
      <c r="C1251" s="68"/>
      <c r="D1251" s="7"/>
      <c r="E1251" s="68"/>
      <c r="F1251" s="16"/>
      <c r="G1251" s="16"/>
      <c r="H1251" s="16"/>
      <c r="I1251" s="16"/>
      <c r="J1251" s="16"/>
      <c r="K1251" s="16"/>
      <c r="L1251" s="17">
        <f t="shared" ca="1" si="273"/>
        <v>0</v>
      </c>
      <c r="M1251" s="17">
        <f t="shared" ca="1" si="274"/>
        <v>0</v>
      </c>
      <c r="N1251" s="16">
        <f t="shared" ca="1" si="271"/>
        <v>0</v>
      </c>
      <c r="O1251" s="17">
        <f t="shared" ca="1" si="278"/>
        <v>0</v>
      </c>
      <c r="P1251" s="18">
        <f t="shared" ca="1" si="276"/>
        <v>0</v>
      </c>
      <c r="Q1251" s="18">
        <f t="shared" ca="1" si="272"/>
        <v>0</v>
      </c>
      <c r="R1251" s="18">
        <f t="shared" ca="1" si="277"/>
        <v>0</v>
      </c>
      <c r="S1251" s="18">
        <f t="shared" ca="1" si="275"/>
        <v>0</v>
      </c>
      <c r="T1251" s="18">
        <f t="shared" ca="1" si="270"/>
        <v>0</v>
      </c>
      <c r="U1251" s="7"/>
    </row>
    <row r="1252" spans="2:21" x14ac:dyDescent="0.3">
      <c r="B1252" s="68"/>
      <c r="C1252" s="68"/>
      <c r="D1252" s="7"/>
      <c r="E1252" s="68"/>
      <c r="F1252" s="16"/>
      <c r="G1252" s="16"/>
      <c r="H1252" s="16"/>
      <c r="I1252" s="16"/>
      <c r="J1252" s="16"/>
      <c r="K1252" s="16"/>
      <c r="L1252" s="17">
        <f t="shared" ca="1" si="273"/>
        <v>0</v>
      </c>
      <c r="M1252" s="17">
        <f t="shared" ca="1" si="274"/>
        <v>0</v>
      </c>
      <c r="N1252" s="16">
        <f t="shared" ca="1" si="271"/>
        <v>0</v>
      </c>
      <c r="O1252" s="17">
        <f t="shared" ca="1" si="278"/>
        <v>0</v>
      </c>
      <c r="P1252" s="18">
        <f t="shared" ca="1" si="276"/>
        <v>0</v>
      </c>
      <c r="Q1252" s="18">
        <f t="shared" ca="1" si="272"/>
        <v>0</v>
      </c>
      <c r="R1252" s="18">
        <f t="shared" ca="1" si="277"/>
        <v>0</v>
      </c>
      <c r="S1252" s="18">
        <f t="shared" ca="1" si="275"/>
        <v>0</v>
      </c>
      <c r="T1252" s="18">
        <f t="shared" ca="1" si="270"/>
        <v>0</v>
      </c>
      <c r="U1252" s="7"/>
    </row>
    <row r="1253" spans="2:21" x14ac:dyDescent="0.3">
      <c r="B1253" s="68"/>
      <c r="C1253" s="68"/>
      <c r="D1253" s="7"/>
      <c r="E1253" s="68"/>
      <c r="F1253" s="16"/>
      <c r="G1253" s="16"/>
      <c r="H1253" s="16"/>
      <c r="I1253" s="16"/>
      <c r="J1253" s="16"/>
      <c r="K1253" s="16"/>
      <c r="L1253" s="17">
        <f t="shared" ca="1" si="273"/>
        <v>0</v>
      </c>
      <c r="M1253" s="17">
        <f t="shared" ca="1" si="274"/>
        <v>0</v>
      </c>
      <c r="N1253" s="16">
        <f t="shared" ca="1" si="271"/>
        <v>0</v>
      </c>
      <c r="O1253" s="17">
        <f t="shared" ca="1" si="278"/>
        <v>0</v>
      </c>
      <c r="P1253" s="18">
        <f t="shared" ca="1" si="276"/>
        <v>0</v>
      </c>
      <c r="Q1253" s="18">
        <f t="shared" ca="1" si="272"/>
        <v>0</v>
      </c>
      <c r="R1253" s="18">
        <f t="shared" ca="1" si="277"/>
        <v>0</v>
      </c>
      <c r="S1253" s="18">
        <f t="shared" ca="1" si="275"/>
        <v>0</v>
      </c>
      <c r="T1253" s="18">
        <f t="shared" ca="1" si="270"/>
        <v>0</v>
      </c>
      <c r="U1253" s="7"/>
    </row>
    <row r="1254" spans="2:21" x14ac:dyDescent="0.3">
      <c r="B1254" s="68"/>
      <c r="C1254" s="68"/>
      <c r="D1254" s="7"/>
      <c r="E1254" s="68"/>
      <c r="F1254" s="16"/>
      <c r="G1254" s="16"/>
      <c r="H1254" s="16"/>
      <c r="I1254" s="16"/>
      <c r="J1254" s="16"/>
      <c r="K1254" s="16"/>
      <c r="L1254" s="17">
        <f t="shared" ca="1" si="273"/>
        <v>0</v>
      </c>
      <c r="M1254" s="17">
        <f t="shared" ca="1" si="274"/>
        <v>0</v>
      </c>
      <c r="N1254" s="16">
        <f t="shared" ca="1" si="271"/>
        <v>0</v>
      </c>
      <c r="O1254" s="17">
        <f t="shared" ca="1" si="278"/>
        <v>0</v>
      </c>
      <c r="P1254" s="18">
        <f t="shared" ca="1" si="276"/>
        <v>0</v>
      </c>
      <c r="Q1254" s="18">
        <f t="shared" ca="1" si="272"/>
        <v>0</v>
      </c>
      <c r="R1254" s="18">
        <f t="shared" ca="1" si="277"/>
        <v>0</v>
      </c>
      <c r="S1254" s="18">
        <f t="shared" ca="1" si="275"/>
        <v>0</v>
      </c>
      <c r="T1254" s="18">
        <f t="shared" ca="1" si="270"/>
        <v>0</v>
      </c>
      <c r="U1254" s="7"/>
    </row>
    <row r="1255" spans="2:21" x14ac:dyDescent="0.3">
      <c r="B1255" s="68"/>
      <c r="C1255" s="68"/>
      <c r="D1255" s="7"/>
      <c r="E1255" s="68"/>
      <c r="F1255" s="16"/>
      <c r="G1255" s="16"/>
      <c r="H1255" s="16"/>
      <c r="I1255" s="16"/>
      <c r="J1255" s="16"/>
      <c r="K1255" s="16"/>
      <c r="L1255" s="17">
        <f t="shared" ca="1" si="273"/>
        <v>0</v>
      </c>
      <c r="M1255" s="17">
        <f t="shared" ca="1" si="274"/>
        <v>0</v>
      </c>
      <c r="N1255" s="16">
        <f t="shared" ca="1" si="271"/>
        <v>0</v>
      </c>
      <c r="O1255" s="17">
        <f t="shared" ca="1" si="278"/>
        <v>0</v>
      </c>
      <c r="P1255" s="18">
        <f t="shared" ca="1" si="276"/>
        <v>0</v>
      </c>
      <c r="Q1255" s="18">
        <f t="shared" ca="1" si="272"/>
        <v>0</v>
      </c>
      <c r="R1255" s="18">
        <f t="shared" ca="1" si="277"/>
        <v>0</v>
      </c>
      <c r="S1255" s="18">
        <f t="shared" ca="1" si="275"/>
        <v>0</v>
      </c>
      <c r="T1255" s="18">
        <f t="shared" ca="1" si="270"/>
        <v>0</v>
      </c>
      <c r="U1255" s="7"/>
    </row>
    <row r="1256" spans="2:21" x14ac:dyDescent="0.3">
      <c r="B1256" s="68"/>
      <c r="C1256" s="68"/>
      <c r="D1256" s="7"/>
      <c r="E1256" s="68"/>
      <c r="F1256" s="16"/>
      <c r="G1256" s="16"/>
      <c r="H1256" s="16"/>
      <c r="I1256" s="16"/>
      <c r="J1256" s="16"/>
      <c r="K1256" s="16"/>
      <c r="L1256" s="17">
        <f t="shared" ca="1" si="273"/>
        <v>0</v>
      </c>
      <c r="M1256" s="17">
        <f t="shared" ca="1" si="274"/>
        <v>0</v>
      </c>
      <c r="N1256" s="16">
        <f t="shared" ca="1" si="271"/>
        <v>0</v>
      </c>
      <c r="O1256" s="17">
        <f t="shared" ca="1" si="278"/>
        <v>0</v>
      </c>
      <c r="P1256" s="18">
        <f t="shared" ca="1" si="276"/>
        <v>0</v>
      </c>
      <c r="Q1256" s="18">
        <f t="shared" ca="1" si="272"/>
        <v>0</v>
      </c>
      <c r="R1256" s="18">
        <f t="shared" ca="1" si="277"/>
        <v>0</v>
      </c>
      <c r="S1256" s="18">
        <f t="shared" ca="1" si="275"/>
        <v>0</v>
      </c>
      <c r="T1256" s="18">
        <f t="shared" ca="1" si="270"/>
        <v>0</v>
      </c>
      <c r="U1256" s="7"/>
    </row>
    <row r="1257" spans="2:21" x14ac:dyDescent="0.3">
      <c r="B1257" s="68"/>
      <c r="C1257" s="68"/>
      <c r="D1257" s="7"/>
      <c r="E1257" s="68"/>
      <c r="F1257" s="16"/>
      <c r="G1257" s="16"/>
      <c r="H1257" s="16"/>
      <c r="I1257" s="16"/>
      <c r="J1257" s="16"/>
      <c r="K1257" s="16"/>
      <c r="L1257" s="17">
        <f t="shared" ca="1" si="273"/>
        <v>0</v>
      </c>
      <c r="M1257" s="17">
        <f t="shared" ca="1" si="274"/>
        <v>0</v>
      </c>
      <c r="N1257" s="16">
        <f t="shared" ca="1" si="271"/>
        <v>0</v>
      </c>
      <c r="O1257" s="17">
        <f t="shared" ca="1" si="278"/>
        <v>0</v>
      </c>
      <c r="P1257" s="18">
        <f t="shared" ca="1" si="276"/>
        <v>0</v>
      </c>
      <c r="Q1257" s="18">
        <f t="shared" ca="1" si="272"/>
        <v>0</v>
      </c>
      <c r="R1257" s="18">
        <f t="shared" ca="1" si="277"/>
        <v>0</v>
      </c>
      <c r="S1257" s="18">
        <f t="shared" ca="1" si="275"/>
        <v>0</v>
      </c>
      <c r="T1257" s="18">
        <f t="shared" ca="1" si="270"/>
        <v>0</v>
      </c>
      <c r="U1257" s="7"/>
    </row>
    <row r="1258" spans="2:21" x14ac:dyDescent="0.3">
      <c r="B1258" s="68"/>
      <c r="C1258" s="68"/>
      <c r="D1258" s="7"/>
      <c r="E1258" s="68"/>
      <c r="F1258" s="16"/>
      <c r="G1258" s="16"/>
      <c r="H1258" s="16"/>
      <c r="I1258" s="16"/>
      <c r="J1258" s="16"/>
      <c r="K1258" s="16"/>
      <c r="L1258" s="17">
        <f t="shared" ca="1" si="273"/>
        <v>0</v>
      </c>
      <c r="M1258" s="17">
        <f t="shared" ca="1" si="274"/>
        <v>0</v>
      </c>
      <c r="N1258" s="16">
        <f t="shared" ca="1" si="271"/>
        <v>0</v>
      </c>
      <c r="O1258" s="17">
        <f t="shared" ca="1" si="278"/>
        <v>0</v>
      </c>
      <c r="P1258" s="18">
        <f t="shared" ca="1" si="276"/>
        <v>0</v>
      </c>
      <c r="Q1258" s="18">
        <f t="shared" ca="1" si="272"/>
        <v>0</v>
      </c>
      <c r="R1258" s="18">
        <f t="shared" ca="1" si="277"/>
        <v>0</v>
      </c>
      <c r="S1258" s="18">
        <f t="shared" ca="1" si="275"/>
        <v>0</v>
      </c>
      <c r="T1258" s="18">
        <f t="shared" ca="1" si="270"/>
        <v>0</v>
      </c>
      <c r="U1258" s="7"/>
    </row>
    <row r="1259" spans="2:21" x14ac:dyDescent="0.3">
      <c r="B1259" s="68"/>
      <c r="C1259" s="68"/>
      <c r="D1259" s="7"/>
      <c r="E1259" s="68"/>
      <c r="F1259" s="16"/>
      <c r="G1259" s="16"/>
      <c r="H1259" s="16"/>
      <c r="I1259" s="16"/>
      <c r="J1259" s="16"/>
      <c r="K1259" s="16"/>
      <c r="L1259" s="17">
        <f t="shared" ca="1" si="273"/>
        <v>0</v>
      </c>
      <c r="M1259" s="17">
        <f t="shared" ca="1" si="274"/>
        <v>0</v>
      </c>
      <c r="N1259" s="16">
        <f t="shared" ca="1" si="271"/>
        <v>0</v>
      </c>
      <c r="O1259" s="17">
        <f t="shared" ca="1" si="278"/>
        <v>0</v>
      </c>
      <c r="P1259" s="18">
        <f t="shared" ca="1" si="276"/>
        <v>0</v>
      </c>
      <c r="Q1259" s="18">
        <f t="shared" ca="1" si="272"/>
        <v>0</v>
      </c>
      <c r="R1259" s="18">
        <f t="shared" ca="1" si="277"/>
        <v>0</v>
      </c>
      <c r="S1259" s="18">
        <f t="shared" ca="1" si="275"/>
        <v>0</v>
      </c>
      <c r="T1259" s="18">
        <f t="shared" ca="1" si="270"/>
        <v>0</v>
      </c>
      <c r="U1259" s="7"/>
    </row>
    <row r="1260" spans="2:21" x14ac:dyDescent="0.3">
      <c r="B1260" s="68"/>
      <c r="C1260" s="68"/>
      <c r="D1260" s="7"/>
      <c r="E1260" s="68"/>
      <c r="F1260" s="16"/>
      <c r="G1260" s="16"/>
      <c r="H1260" s="16"/>
      <c r="I1260" s="16"/>
      <c r="J1260" s="16"/>
      <c r="K1260" s="16"/>
      <c r="L1260" s="17">
        <f t="shared" ca="1" si="273"/>
        <v>0</v>
      </c>
      <c r="M1260" s="17">
        <f t="shared" ca="1" si="274"/>
        <v>0</v>
      </c>
      <c r="N1260" s="16">
        <f t="shared" ca="1" si="271"/>
        <v>0</v>
      </c>
      <c r="O1260" s="17">
        <f t="shared" ca="1" si="278"/>
        <v>0</v>
      </c>
      <c r="P1260" s="18">
        <f t="shared" ca="1" si="276"/>
        <v>0</v>
      </c>
      <c r="Q1260" s="18">
        <f t="shared" ca="1" si="272"/>
        <v>0</v>
      </c>
      <c r="R1260" s="18">
        <f t="shared" ca="1" si="277"/>
        <v>0</v>
      </c>
      <c r="S1260" s="18">
        <f t="shared" ca="1" si="275"/>
        <v>0</v>
      </c>
      <c r="T1260" s="18">
        <f t="shared" ref="T1260:T1323" ca="1" si="279">S1260/3</f>
        <v>0</v>
      </c>
      <c r="U1260" s="7"/>
    </row>
    <row r="1261" spans="2:21" x14ac:dyDescent="0.3">
      <c r="B1261" s="68"/>
      <c r="C1261" s="68"/>
      <c r="D1261" s="7"/>
      <c r="E1261" s="68"/>
      <c r="F1261" s="16"/>
      <c r="G1261" s="16"/>
      <c r="H1261" s="16"/>
      <c r="I1261" s="16"/>
      <c r="J1261" s="16"/>
      <c r="K1261" s="16"/>
      <c r="L1261" s="17">
        <f t="shared" ca="1" si="273"/>
        <v>0</v>
      </c>
      <c r="M1261" s="17">
        <f t="shared" ca="1" si="274"/>
        <v>0</v>
      </c>
      <c r="N1261" s="16">
        <f t="shared" ca="1" si="271"/>
        <v>0</v>
      </c>
      <c r="O1261" s="17">
        <f t="shared" ca="1" si="278"/>
        <v>0</v>
      </c>
      <c r="P1261" s="18">
        <f t="shared" ca="1" si="276"/>
        <v>0</v>
      </c>
      <c r="Q1261" s="18">
        <f t="shared" ca="1" si="272"/>
        <v>0</v>
      </c>
      <c r="R1261" s="18">
        <f t="shared" ca="1" si="277"/>
        <v>0</v>
      </c>
      <c r="S1261" s="18">
        <f t="shared" ca="1" si="275"/>
        <v>0</v>
      </c>
      <c r="T1261" s="18">
        <f t="shared" ca="1" si="279"/>
        <v>0</v>
      </c>
      <c r="U1261" s="7"/>
    </row>
    <row r="1262" spans="2:21" x14ac:dyDescent="0.3">
      <c r="B1262" s="68"/>
      <c r="C1262" s="68"/>
      <c r="D1262" s="7"/>
      <c r="E1262" s="68"/>
      <c r="F1262" s="16"/>
      <c r="G1262" s="16"/>
      <c r="H1262" s="16"/>
      <c r="I1262" s="16"/>
      <c r="J1262" s="16"/>
      <c r="K1262" s="16"/>
      <c r="L1262" s="17">
        <f t="shared" ca="1" si="273"/>
        <v>0</v>
      </c>
      <c r="M1262" s="17">
        <f t="shared" ca="1" si="274"/>
        <v>0</v>
      </c>
      <c r="N1262" s="16">
        <f t="shared" ca="1" si="271"/>
        <v>0</v>
      </c>
      <c r="O1262" s="17">
        <f t="shared" ca="1" si="278"/>
        <v>0</v>
      </c>
      <c r="P1262" s="18">
        <f t="shared" ca="1" si="276"/>
        <v>0</v>
      </c>
      <c r="Q1262" s="18">
        <f t="shared" ca="1" si="272"/>
        <v>0</v>
      </c>
      <c r="R1262" s="18">
        <f t="shared" ca="1" si="277"/>
        <v>0</v>
      </c>
      <c r="S1262" s="18">
        <f t="shared" ca="1" si="275"/>
        <v>0</v>
      </c>
      <c r="T1262" s="18">
        <f t="shared" ca="1" si="279"/>
        <v>0</v>
      </c>
      <c r="U1262" s="7"/>
    </row>
    <row r="1263" spans="2:21" x14ac:dyDescent="0.3">
      <c r="B1263" s="68"/>
      <c r="C1263" s="68"/>
      <c r="D1263" s="7"/>
      <c r="E1263" s="68"/>
      <c r="F1263" s="16"/>
      <c r="G1263" s="16"/>
      <c r="H1263" s="16"/>
      <c r="I1263" s="16"/>
      <c r="J1263" s="16"/>
      <c r="K1263" s="16"/>
      <c r="L1263" s="17">
        <f t="shared" ca="1" si="273"/>
        <v>0</v>
      </c>
      <c r="M1263" s="17">
        <f t="shared" ca="1" si="274"/>
        <v>0</v>
      </c>
      <c r="N1263" s="16">
        <f t="shared" ca="1" si="271"/>
        <v>0</v>
      </c>
      <c r="O1263" s="17">
        <f t="shared" ca="1" si="278"/>
        <v>0</v>
      </c>
      <c r="P1263" s="18">
        <f t="shared" ca="1" si="276"/>
        <v>0</v>
      </c>
      <c r="Q1263" s="18">
        <f t="shared" ca="1" si="272"/>
        <v>0</v>
      </c>
      <c r="R1263" s="18">
        <f t="shared" ca="1" si="277"/>
        <v>0</v>
      </c>
      <c r="S1263" s="18">
        <f t="shared" ca="1" si="275"/>
        <v>0</v>
      </c>
      <c r="T1263" s="18">
        <f t="shared" ca="1" si="279"/>
        <v>0</v>
      </c>
      <c r="U1263" s="7"/>
    </row>
    <row r="1264" spans="2:21" x14ac:dyDescent="0.3">
      <c r="B1264" s="68"/>
      <c r="C1264" s="68"/>
      <c r="D1264" s="7"/>
      <c r="E1264" s="68"/>
      <c r="F1264" s="16"/>
      <c r="G1264" s="16"/>
      <c r="H1264" s="16"/>
      <c r="I1264" s="16"/>
      <c r="J1264" s="16"/>
      <c r="K1264" s="16"/>
      <c r="L1264" s="17">
        <f t="shared" ca="1" si="273"/>
        <v>0</v>
      </c>
      <c r="M1264" s="17">
        <f t="shared" ca="1" si="274"/>
        <v>0</v>
      </c>
      <c r="N1264" s="16">
        <f t="shared" ca="1" si="271"/>
        <v>0</v>
      </c>
      <c r="O1264" s="17">
        <f t="shared" ca="1" si="278"/>
        <v>0</v>
      </c>
      <c r="P1264" s="18">
        <f t="shared" ca="1" si="276"/>
        <v>0</v>
      </c>
      <c r="Q1264" s="18">
        <f t="shared" ca="1" si="272"/>
        <v>0</v>
      </c>
      <c r="R1264" s="18">
        <f t="shared" ca="1" si="277"/>
        <v>0</v>
      </c>
      <c r="S1264" s="18">
        <f t="shared" ca="1" si="275"/>
        <v>0</v>
      </c>
      <c r="T1264" s="18">
        <f t="shared" ca="1" si="279"/>
        <v>0</v>
      </c>
      <c r="U1264" s="7"/>
    </row>
    <row r="1265" spans="2:21" x14ac:dyDescent="0.3">
      <c r="B1265" s="68"/>
      <c r="C1265" s="68"/>
      <c r="D1265" s="7"/>
      <c r="E1265" s="68"/>
      <c r="F1265" s="16"/>
      <c r="G1265" s="16"/>
      <c r="H1265" s="16"/>
      <c r="I1265" s="16"/>
      <c r="J1265" s="16"/>
      <c r="K1265" s="16"/>
      <c r="L1265" s="17">
        <f t="shared" ca="1" si="273"/>
        <v>0</v>
      </c>
      <c r="M1265" s="17">
        <f t="shared" ca="1" si="274"/>
        <v>0</v>
      </c>
      <c r="N1265" s="16">
        <f t="shared" ca="1" si="271"/>
        <v>0</v>
      </c>
      <c r="O1265" s="17">
        <f t="shared" ca="1" si="278"/>
        <v>0</v>
      </c>
      <c r="P1265" s="18">
        <f t="shared" ca="1" si="276"/>
        <v>0</v>
      </c>
      <c r="Q1265" s="18">
        <f t="shared" ca="1" si="272"/>
        <v>0</v>
      </c>
      <c r="R1265" s="18">
        <f t="shared" ca="1" si="277"/>
        <v>0</v>
      </c>
      <c r="S1265" s="18">
        <f t="shared" ca="1" si="275"/>
        <v>0</v>
      </c>
      <c r="T1265" s="18">
        <f t="shared" ca="1" si="279"/>
        <v>0</v>
      </c>
      <c r="U1265" s="7"/>
    </row>
    <row r="1266" spans="2:21" x14ac:dyDescent="0.3">
      <c r="B1266" s="68"/>
      <c r="C1266" s="68"/>
      <c r="D1266" s="7"/>
      <c r="E1266" s="68"/>
      <c r="F1266" s="16"/>
      <c r="G1266" s="16"/>
      <c r="H1266" s="16"/>
      <c r="I1266" s="16"/>
      <c r="J1266" s="16"/>
      <c r="K1266" s="16"/>
      <c r="L1266" s="17">
        <f t="shared" ca="1" si="273"/>
        <v>0</v>
      </c>
      <c r="M1266" s="17">
        <f t="shared" ca="1" si="274"/>
        <v>0</v>
      </c>
      <c r="N1266" s="16">
        <f t="shared" ca="1" si="271"/>
        <v>0</v>
      </c>
      <c r="O1266" s="17">
        <f t="shared" ca="1" si="278"/>
        <v>0</v>
      </c>
      <c r="P1266" s="18">
        <f t="shared" ca="1" si="276"/>
        <v>0</v>
      </c>
      <c r="Q1266" s="18">
        <f t="shared" ca="1" si="272"/>
        <v>0</v>
      </c>
      <c r="R1266" s="18">
        <f t="shared" ca="1" si="277"/>
        <v>0</v>
      </c>
      <c r="S1266" s="18">
        <f t="shared" ca="1" si="275"/>
        <v>0</v>
      </c>
      <c r="T1266" s="18">
        <f t="shared" ca="1" si="279"/>
        <v>0</v>
      </c>
      <c r="U1266" s="7"/>
    </row>
    <row r="1267" spans="2:21" x14ac:dyDescent="0.3">
      <c r="B1267" s="68"/>
      <c r="C1267" s="68"/>
      <c r="D1267" s="7"/>
      <c r="E1267" s="68"/>
      <c r="F1267" s="16"/>
      <c r="G1267" s="16"/>
      <c r="H1267" s="16"/>
      <c r="I1267" s="16"/>
      <c r="J1267" s="16"/>
      <c r="K1267" s="16"/>
      <c r="L1267" s="17">
        <f t="shared" ca="1" si="273"/>
        <v>0</v>
      </c>
      <c r="M1267" s="17">
        <f t="shared" ca="1" si="274"/>
        <v>0</v>
      </c>
      <c r="N1267" s="16">
        <f t="shared" ca="1" si="271"/>
        <v>0</v>
      </c>
      <c r="O1267" s="17">
        <f t="shared" ca="1" si="278"/>
        <v>0</v>
      </c>
      <c r="P1267" s="18">
        <f t="shared" ca="1" si="276"/>
        <v>0</v>
      </c>
      <c r="Q1267" s="18">
        <f t="shared" ca="1" si="272"/>
        <v>0</v>
      </c>
      <c r="R1267" s="18">
        <f t="shared" ca="1" si="277"/>
        <v>0</v>
      </c>
      <c r="S1267" s="18">
        <f t="shared" ca="1" si="275"/>
        <v>0</v>
      </c>
      <c r="T1267" s="18">
        <f t="shared" ca="1" si="279"/>
        <v>0</v>
      </c>
      <c r="U1267" s="7"/>
    </row>
    <row r="1268" spans="2:21" x14ac:dyDescent="0.3">
      <c r="B1268" s="68"/>
      <c r="C1268" s="68"/>
      <c r="D1268" s="7"/>
      <c r="E1268" s="68"/>
      <c r="F1268" s="16"/>
      <c r="G1268" s="16"/>
      <c r="H1268" s="16"/>
      <c r="I1268" s="16"/>
      <c r="J1268" s="16"/>
      <c r="K1268" s="16"/>
      <c r="L1268" s="17">
        <f t="shared" ca="1" si="273"/>
        <v>0</v>
      </c>
      <c r="M1268" s="17">
        <f t="shared" ca="1" si="274"/>
        <v>0</v>
      </c>
      <c r="N1268" s="16">
        <f t="shared" ca="1" si="271"/>
        <v>0</v>
      </c>
      <c r="O1268" s="17">
        <f t="shared" ca="1" si="278"/>
        <v>0</v>
      </c>
      <c r="P1268" s="18">
        <f t="shared" ca="1" si="276"/>
        <v>0</v>
      </c>
      <c r="Q1268" s="18">
        <f t="shared" ca="1" si="272"/>
        <v>0</v>
      </c>
      <c r="R1268" s="18">
        <f t="shared" ca="1" si="277"/>
        <v>0</v>
      </c>
      <c r="S1268" s="18">
        <f t="shared" ca="1" si="275"/>
        <v>0</v>
      </c>
      <c r="T1268" s="18">
        <f t="shared" ca="1" si="279"/>
        <v>0</v>
      </c>
      <c r="U1268" s="7"/>
    </row>
    <row r="1269" spans="2:21" x14ac:dyDescent="0.3">
      <c r="B1269" s="68"/>
      <c r="C1269" s="68"/>
      <c r="D1269" s="7"/>
      <c r="E1269" s="68"/>
      <c r="F1269" s="16"/>
      <c r="G1269" s="16"/>
      <c r="H1269" s="16"/>
      <c r="I1269" s="16"/>
      <c r="J1269" s="16"/>
      <c r="K1269" s="16"/>
      <c r="L1269" s="17">
        <f t="shared" ca="1" si="273"/>
        <v>0</v>
      </c>
      <c r="M1269" s="17">
        <f t="shared" ca="1" si="274"/>
        <v>0</v>
      </c>
      <c r="N1269" s="16">
        <f t="shared" ca="1" si="271"/>
        <v>0</v>
      </c>
      <c r="O1269" s="17">
        <f t="shared" ca="1" si="278"/>
        <v>0</v>
      </c>
      <c r="P1269" s="18">
        <f t="shared" ca="1" si="276"/>
        <v>0</v>
      </c>
      <c r="Q1269" s="18">
        <f t="shared" ca="1" si="272"/>
        <v>0</v>
      </c>
      <c r="R1269" s="18">
        <f t="shared" ca="1" si="277"/>
        <v>0</v>
      </c>
      <c r="S1269" s="18">
        <f t="shared" ca="1" si="275"/>
        <v>0</v>
      </c>
      <c r="T1269" s="18">
        <f t="shared" ca="1" si="279"/>
        <v>0</v>
      </c>
      <c r="U1269" s="7"/>
    </row>
    <row r="1270" spans="2:21" x14ac:dyDescent="0.3">
      <c r="B1270" s="68"/>
      <c r="C1270" s="68"/>
      <c r="D1270" s="7"/>
      <c r="E1270" s="68"/>
      <c r="F1270" s="16"/>
      <c r="G1270" s="16"/>
      <c r="H1270" s="16"/>
      <c r="I1270" s="16"/>
      <c r="J1270" s="16"/>
      <c r="K1270" s="16"/>
      <c r="L1270" s="17">
        <f t="shared" ca="1" si="273"/>
        <v>0</v>
      </c>
      <c r="M1270" s="17">
        <f t="shared" ca="1" si="274"/>
        <v>0</v>
      </c>
      <c r="N1270" s="16">
        <f t="shared" ca="1" si="271"/>
        <v>0</v>
      </c>
      <c r="O1270" s="17">
        <f t="shared" ca="1" si="278"/>
        <v>0</v>
      </c>
      <c r="P1270" s="18">
        <f t="shared" ca="1" si="276"/>
        <v>0</v>
      </c>
      <c r="Q1270" s="18">
        <f t="shared" ca="1" si="272"/>
        <v>0</v>
      </c>
      <c r="R1270" s="18">
        <f t="shared" ca="1" si="277"/>
        <v>0</v>
      </c>
      <c r="S1270" s="18">
        <f t="shared" ca="1" si="275"/>
        <v>0</v>
      </c>
      <c r="T1270" s="18">
        <f t="shared" ca="1" si="279"/>
        <v>0</v>
      </c>
      <c r="U1270" s="7"/>
    </row>
    <row r="1271" spans="2:21" x14ac:dyDescent="0.3">
      <c r="B1271" s="68"/>
      <c r="C1271" s="68"/>
      <c r="D1271" s="7"/>
      <c r="E1271" s="68"/>
      <c r="F1271" s="16"/>
      <c r="G1271" s="16"/>
      <c r="H1271" s="16"/>
      <c r="I1271" s="16"/>
      <c r="J1271" s="16"/>
      <c r="K1271" s="16"/>
      <c r="L1271" s="17">
        <f t="shared" ca="1" si="273"/>
        <v>0</v>
      </c>
      <c r="M1271" s="17">
        <f t="shared" ca="1" si="274"/>
        <v>0</v>
      </c>
      <c r="N1271" s="16">
        <f t="shared" ca="1" si="271"/>
        <v>0</v>
      </c>
      <c r="O1271" s="17">
        <f t="shared" ca="1" si="278"/>
        <v>0</v>
      </c>
      <c r="P1271" s="18">
        <f t="shared" ca="1" si="276"/>
        <v>0</v>
      </c>
      <c r="Q1271" s="18">
        <f t="shared" ca="1" si="272"/>
        <v>0</v>
      </c>
      <c r="R1271" s="18">
        <f t="shared" ca="1" si="277"/>
        <v>0</v>
      </c>
      <c r="S1271" s="18">
        <f t="shared" ca="1" si="275"/>
        <v>0</v>
      </c>
      <c r="T1271" s="18">
        <f t="shared" ca="1" si="279"/>
        <v>0</v>
      </c>
      <c r="U1271" s="7"/>
    </row>
    <row r="1272" spans="2:21" x14ac:dyDescent="0.3">
      <c r="B1272" s="68"/>
      <c r="C1272" s="68"/>
      <c r="D1272" s="7"/>
      <c r="E1272" s="68"/>
      <c r="F1272" s="16"/>
      <c r="G1272" s="16"/>
      <c r="H1272" s="16"/>
      <c r="I1272" s="16"/>
      <c r="J1272" s="16"/>
      <c r="K1272" s="16"/>
      <c r="L1272" s="17">
        <f t="shared" ca="1" si="273"/>
        <v>0</v>
      </c>
      <c r="M1272" s="17">
        <f t="shared" ca="1" si="274"/>
        <v>0</v>
      </c>
      <c r="N1272" s="16">
        <f t="shared" ca="1" si="271"/>
        <v>0</v>
      </c>
      <c r="O1272" s="17">
        <f t="shared" ca="1" si="278"/>
        <v>0</v>
      </c>
      <c r="P1272" s="18">
        <f t="shared" ca="1" si="276"/>
        <v>0</v>
      </c>
      <c r="Q1272" s="18">
        <f t="shared" ca="1" si="272"/>
        <v>0</v>
      </c>
      <c r="R1272" s="18">
        <f t="shared" ca="1" si="277"/>
        <v>0</v>
      </c>
      <c r="S1272" s="18">
        <f t="shared" ca="1" si="275"/>
        <v>0</v>
      </c>
      <c r="T1272" s="18">
        <f t="shared" ca="1" si="279"/>
        <v>0</v>
      </c>
      <c r="U1272" s="7"/>
    </row>
    <row r="1273" spans="2:21" x14ac:dyDescent="0.3">
      <c r="B1273" s="68"/>
      <c r="C1273" s="68"/>
      <c r="D1273" s="7"/>
      <c r="E1273" s="68"/>
      <c r="F1273" s="16"/>
      <c r="G1273" s="16"/>
      <c r="H1273" s="16"/>
      <c r="I1273" s="16"/>
      <c r="J1273" s="16"/>
      <c r="K1273" s="16"/>
      <c r="L1273" s="17">
        <f t="shared" ca="1" si="273"/>
        <v>0</v>
      </c>
      <c r="M1273" s="17">
        <f t="shared" ca="1" si="274"/>
        <v>0</v>
      </c>
      <c r="N1273" s="16">
        <f t="shared" ca="1" si="271"/>
        <v>0</v>
      </c>
      <c r="O1273" s="17">
        <f t="shared" ca="1" si="278"/>
        <v>0</v>
      </c>
      <c r="P1273" s="18">
        <f t="shared" ca="1" si="276"/>
        <v>0</v>
      </c>
      <c r="Q1273" s="18">
        <f t="shared" ca="1" si="272"/>
        <v>0</v>
      </c>
      <c r="R1273" s="18">
        <f t="shared" ca="1" si="277"/>
        <v>0</v>
      </c>
      <c r="S1273" s="18">
        <f t="shared" ca="1" si="275"/>
        <v>0</v>
      </c>
      <c r="T1273" s="18">
        <f t="shared" ca="1" si="279"/>
        <v>0</v>
      </c>
      <c r="U1273" s="7"/>
    </row>
    <row r="1274" spans="2:21" x14ac:dyDescent="0.3">
      <c r="B1274" s="68"/>
      <c r="C1274" s="68"/>
      <c r="D1274" s="7"/>
      <c r="E1274" s="68"/>
      <c r="F1274" s="16"/>
      <c r="G1274" s="16"/>
      <c r="H1274" s="16"/>
      <c r="I1274" s="16"/>
      <c r="J1274" s="16"/>
      <c r="K1274" s="16"/>
      <c r="L1274" s="17">
        <f t="shared" ca="1" si="273"/>
        <v>0</v>
      </c>
      <c r="M1274" s="17">
        <f t="shared" ca="1" si="274"/>
        <v>0</v>
      </c>
      <c r="N1274" s="16">
        <f t="shared" ca="1" si="271"/>
        <v>0</v>
      </c>
      <c r="O1274" s="17">
        <f t="shared" ca="1" si="278"/>
        <v>0</v>
      </c>
      <c r="P1274" s="18">
        <f t="shared" ca="1" si="276"/>
        <v>0</v>
      </c>
      <c r="Q1274" s="18">
        <f t="shared" ca="1" si="272"/>
        <v>0</v>
      </c>
      <c r="R1274" s="18">
        <f t="shared" ca="1" si="277"/>
        <v>0</v>
      </c>
      <c r="S1274" s="18">
        <f t="shared" ca="1" si="275"/>
        <v>0</v>
      </c>
      <c r="T1274" s="18">
        <f t="shared" ca="1" si="279"/>
        <v>0</v>
      </c>
      <c r="U1274" s="7"/>
    </row>
    <row r="1275" spans="2:21" x14ac:dyDescent="0.3">
      <c r="B1275" s="68"/>
      <c r="C1275" s="68"/>
      <c r="D1275" s="7"/>
      <c r="E1275" s="68"/>
      <c r="F1275" s="16"/>
      <c r="G1275" s="16"/>
      <c r="H1275" s="16"/>
      <c r="I1275" s="16"/>
      <c r="J1275" s="16"/>
      <c r="K1275" s="16"/>
      <c r="L1275" s="17">
        <f t="shared" ca="1" si="273"/>
        <v>0</v>
      </c>
      <c r="M1275" s="17">
        <f t="shared" ca="1" si="274"/>
        <v>0</v>
      </c>
      <c r="N1275" s="16">
        <f t="shared" ca="1" si="271"/>
        <v>0</v>
      </c>
      <c r="O1275" s="17">
        <f t="shared" ca="1" si="278"/>
        <v>0</v>
      </c>
      <c r="P1275" s="18">
        <f t="shared" ca="1" si="276"/>
        <v>0</v>
      </c>
      <c r="Q1275" s="18">
        <f t="shared" ca="1" si="272"/>
        <v>0</v>
      </c>
      <c r="R1275" s="18">
        <f t="shared" ca="1" si="277"/>
        <v>0</v>
      </c>
      <c r="S1275" s="18">
        <f t="shared" ca="1" si="275"/>
        <v>0</v>
      </c>
      <c r="T1275" s="18">
        <f t="shared" ca="1" si="279"/>
        <v>0</v>
      </c>
      <c r="U1275" s="7"/>
    </row>
    <row r="1276" spans="2:21" x14ac:dyDescent="0.3">
      <c r="B1276" s="68"/>
      <c r="C1276" s="68"/>
      <c r="D1276" s="7"/>
      <c r="E1276" s="68"/>
      <c r="F1276" s="16"/>
      <c r="G1276" s="16"/>
      <c r="H1276" s="16"/>
      <c r="I1276" s="16"/>
      <c r="J1276" s="16"/>
      <c r="K1276" s="16"/>
      <c r="L1276" s="17">
        <f t="shared" ca="1" si="273"/>
        <v>0</v>
      </c>
      <c r="M1276" s="17">
        <f t="shared" ca="1" si="274"/>
        <v>0</v>
      </c>
      <c r="N1276" s="16">
        <f t="shared" ca="1" si="271"/>
        <v>0</v>
      </c>
      <c r="O1276" s="17">
        <f t="shared" ca="1" si="278"/>
        <v>0</v>
      </c>
      <c r="P1276" s="18">
        <f t="shared" ca="1" si="276"/>
        <v>0</v>
      </c>
      <c r="Q1276" s="18">
        <f t="shared" ca="1" si="272"/>
        <v>0</v>
      </c>
      <c r="R1276" s="18">
        <f t="shared" ca="1" si="277"/>
        <v>0</v>
      </c>
      <c r="S1276" s="18">
        <f t="shared" ca="1" si="275"/>
        <v>0</v>
      </c>
      <c r="T1276" s="18">
        <f t="shared" ca="1" si="279"/>
        <v>0</v>
      </c>
      <c r="U1276" s="7"/>
    </row>
    <row r="1277" spans="2:21" x14ac:dyDescent="0.3">
      <c r="B1277" s="68"/>
      <c r="C1277" s="68"/>
      <c r="D1277" s="7"/>
      <c r="E1277" s="68"/>
      <c r="F1277" s="16"/>
      <c r="G1277" s="16"/>
      <c r="H1277" s="16"/>
      <c r="I1277" s="16"/>
      <c r="J1277" s="16"/>
      <c r="K1277" s="16"/>
      <c r="L1277" s="17">
        <f t="shared" ca="1" si="273"/>
        <v>0</v>
      </c>
      <c r="M1277" s="17">
        <f t="shared" ca="1" si="274"/>
        <v>0</v>
      </c>
      <c r="N1277" s="16">
        <f t="shared" ca="1" si="271"/>
        <v>0</v>
      </c>
      <c r="O1277" s="17">
        <f t="shared" ca="1" si="278"/>
        <v>0</v>
      </c>
      <c r="P1277" s="18">
        <f t="shared" ca="1" si="276"/>
        <v>0</v>
      </c>
      <c r="Q1277" s="18">
        <f t="shared" ca="1" si="272"/>
        <v>0</v>
      </c>
      <c r="R1277" s="18">
        <f t="shared" ca="1" si="277"/>
        <v>0</v>
      </c>
      <c r="S1277" s="18">
        <f t="shared" ca="1" si="275"/>
        <v>0</v>
      </c>
      <c r="T1277" s="18">
        <f t="shared" ca="1" si="279"/>
        <v>0</v>
      </c>
      <c r="U1277" s="7"/>
    </row>
    <row r="1278" spans="2:21" x14ac:dyDescent="0.3">
      <c r="B1278" s="68"/>
      <c r="C1278" s="68"/>
      <c r="D1278" s="7"/>
      <c r="E1278" s="68"/>
      <c r="F1278" s="16"/>
      <c r="G1278" s="16"/>
      <c r="H1278" s="16"/>
      <c r="I1278" s="16"/>
      <c r="J1278" s="16"/>
      <c r="K1278" s="16"/>
      <c r="L1278" s="17">
        <f t="shared" ca="1" si="273"/>
        <v>0</v>
      </c>
      <c r="M1278" s="17">
        <f t="shared" ca="1" si="274"/>
        <v>0</v>
      </c>
      <c r="N1278" s="16">
        <f t="shared" ca="1" si="271"/>
        <v>0</v>
      </c>
      <c r="O1278" s="17">
        <f t="shared" ca="1" si="278"/>
        <v>0</v>
      </c>
      <c r="P1278" s="18">
        <f t="shared" ca="1" si="276"/>
        <v>0</v>
      </c>
      <c r="Q1278" s="18">
        <f t="shared" ca="1" si="272"/>
        <v>0</v>
      </c>
      <c r="R1278" s="18">
        <f t="shared" ca="1" si="277"/>
        <v>0</v>
      </c>
      <c r="S1278" s="18">
        <f t="shared" ca="1" si="275"/>
        <v>0</v>
      </c>
      <c r="T1278" s="18">
        <f t="shared" ca="1" si="279"/>
        <v>0</v>
      </c>
      <c r="U1278" s="7"/>
    </row>
    <row r="1279" spans="2:21" x14ac:dyDescent="0.3">
      <c r="B1279" s="68"/>
      <c r="C1279" s="68"/>
      <c r="D1279" s="7"/>
      <c r="E1279" s="68"/>
      <c r="F1279" s="16"/>
      <c r="G1279" s="16"/>
      <c r="H1279" s="16"/>
      <c r="I1279" s="16"/>
      <c r="J1279" s="16"/>
      <c r="K1279" s="16"/>
      <c r="L1279" s="17">
        <f t="shared" ca="1" si="273"/>
        <v>0</v>
      </c>
      <c r="M1279" s="17">
        <f t="shared" ca="1" si="274"/>
        <v>0</v>
      </c>
      <c r="N1279" s="16">
        <f t="shared" ca="1" si="271"/>
        <v>0</v>
      </c>
      <c r="O1279" s="17">
        <f t="shared" ca="1" si="278"/>
        <v>0</v>
      </c>
      <c r="P1279" s="18">
        <f t="shared" ca="1" si="276"/>
        <v>0</v>
      </c>
      <c r="Q1279" s="18">
        <f t="shared" ca="1" si="272"/>
        <v>0</v>
      </c>
      <c r="R1279" s="18">
        <f t="shared" ca="1" si="277"/>
        <v>0</v>
      </c>
      <c r="S1279" s="18">
        <f t="shared" ca="1" si="275"/>
        <v>0</v>
      </c>
      <c r="T1279" s="18">
        <f t="shared" ca="1" si="279"/>
        <v>0</v>
      </c>
      <c r="U1279" s="7"/>
    </row>
    <row r="1280" spans="2:21" x14ac:dyDescent="0.3">
      <c r="B1280" s="68"/>
      <c r="C1280" s="68"/>
      <c r="D1280" s="7"/>
      <c r="E1280" s="68"/>
      <c r="F1280" s="16"/>
      <c r="G1280" s="16"/>
      <c r="H1280" s="16"/>
      <c r="I1280" s="16"/>
      <c r="J1280" s="16"/>
      <c r="K1280" s="16"/>
      <c r="L1280" s="17">
        <f t="shared" ca="1" si="273"/>
        <v>0</v>
      </c>
      <c r="M1280" s="17">
        <f t="shared" ca="1" si="274"/>
        <v>0</v>
      </c>
      <c r="N1280" s="16">
        <f t="shared" ca="1" si="271"/>
        <v>0</v>
      </c>
      <c r="O1280" s="17">
        <f t="shared" ca="1" si="278"/>
        <v>0</v>
      </c>
      <c r="P1280" s="18">
        <f t="shared" ca="1" si="276"/>
        <v>0</v>
      </c>
      <c r="Q1280" s="18">
        <f t="shared" ca="1" si="272"/>
        <v>0</v>
      </c>
      <c r="R1280" s="18">
        <f t="shared" ca="1" si="277"/>
        <v>0</v>
      </c>
      <c r="S1280" s="18">
        <f t="shared" ca="1" si="275"/>
        <v>0</v>
      </c>
      <c r="T1280" s="18">
        <f t="shared" ca="1" si="279"/>
        <v>0</v>
      </c>
      <c r="U1280" s="7"/>
    </row>
    <row r="1281" spans="2:21" x14ac:dyDescent="0.3">
      <c r="B1281" s="68"/>
      <c r="C1281" s="68"/>
      <c r="D1281" s="7"/>
      <c r="E1281" s="68"/>
      <c r="F1281" s="16"/>
      <c r="G1281" s="16"/>
      <c r="H1281" s="16"/>
      <c r="I1281" s="16"/>
      <c r="J1281" s="16"/>
      <c r="K1281" s="16"/>
      <c r="L1281" s="17">
        <f t="shared" ca="1" si="273"/>
        <v>0</v>
      </c>
      <c r="M1281" s="17">
        <f t="shared" ca="1" si="274"/>
        <v>0</v>
      </c>
      <c r="N1281" s="16">
        <f t="shared" ca="1" si="271"/>
        <v>0</v>
      </c>
      <c r="O1281" s="17">
        <f t="shared" ca="1" si="278"/>
        <v>0</v>
      </c>
      <c r="P1281" s="18">
        <f t="shared" ca="1" si="276"/>
        <v>0</v>
      </c>
      <c r="Q1281" s="18">
        <f t="shared" ca="1" si="272"/>
        <v>0</v>
      </c>
      <c r="R1281" s="18">
        <f t="shared" ca="1" si="277"/>
        <v>0</v>
      </c>
      <c r="S1281" s="18">
        <f t="shared" ca="1" si="275"/>
        <v>0</v>
      </c>
      <c r="T1281" s="18">
        <f t="shared" ca="1" si="279"/>
        <v>0</v>
      </c>
      <c r="U1281" s="7"/>
    </row>
    <row r="1282" spans="2:21" x14ac:dyDescent="0.3">
      <c r="B1282" s="68"/>
      <c r="C1282" s="68"/>
      <c r="D1282" s="7"/>
      <c r="E1282" s="68"/>
      <c r="F1282" s="16"/>
      <c r="G1282" s="16"/>
      <c r="H1282" s="16"/>
      <c r="I1282" s="16"/>
      <c r="J1282" s="16"/>
      <c r="K1282" s="16"/>
      <c r="L1282" s="17">
        <f t="shared" ca="1" si="273"/>
        <v>0</v>
      </c>
      <c r="M1282" s="17">
        <f t="shared" ca="1" si="274"/>
        <v>0</v>
      </c>
      <c r="N1282" s="16">
        <f t="shared" ref="N1282:N1345" ca="1" si="280">L1282/453.592</f>
        <v>0</v>
      </c>
      <c r="O1282" s="17">
        <f t="shared" ca="1" si="278"/>
        <v>0</v>
      </c>
      <c r="P1282" s="18">
        <f t="shared" ca="1" si="276"/>
        <v>0</v>
      </c>
      <c r="Q1282" s="18">
        <f t="shared" ref="Q1282:Q1345" ca="1" si="281">P1282/4</f>
        <v>0</v>
      </c>
      <c r="R1282" s="18">
        <f t="shared" ca="1" si="277"/>
        <v>0</v>
      </c>
      <c r="S1282" s="18">
        <f t="shared" ca="1" si="275"/>
        <v>0</v>
      </c>
      <c r="T1282" s="18">
        <f t="shared" ca="1" si="279"/>
        <v>0</v>
      </c>
      <c r="U1282" s="7"/>
    </row>
    <row r="1283" spans="2:21" x14ac:dyDescent="0.3">
      <c r="B1283" s="68"/>
      <c r="C1283" s="68"/>
      <c r="D1283" s="7"/>
      <c r="E1283" s="68"/>
      <c r="F1283" s="16"/>
      <c r="G1283" s="16"/>
      <c r="H1283" s="16"/>
      <c r="I1283" s="16"/>
      <c r="J1283" s="16"/>
      <c r="K1283" s="16"/>
      <c r="L1283" s="17">
        <f t="shared" ca="1" si="273"/>
        <v>0</v>
      </c>
      <c r="M1283" s="17">
        <f t="shared" ca="1" si="274"/>
        <v>0</v>
      </c>
      <c r="N1283" s="16">
        <f t="shared" ca="1" si="280"/>
        <v>0</v>
      </c>
      <c r="O1283" s="17">
        <f t="shared" ca="1" si="278"/>
        <v>0</v>
      </c>
      <c r="P1283" s="18">
        <f t="shared" ca="1" si="276"/>
        <v>0</v>
      </c>
      <c r="Q1283" s="18">
        <f t="shared" ca="1" si="281"/>
        <v>0</v>
      </c>
      <c r="R1283" s="18">
        <f t="shared" ca="1" si="277"/>
        <v>0</v>
      </c>
      <c r="S1283" s="18">
        <f t="shared" ca="1" si="275"/>
        <v>0</v>
      </c>
      <c r="T1283" s="18">
        <f t="shared" ca="1" si="279"/>
        <v>0</v>
      </c>
      <c r="U1283" s="7"/>
    </row>
    <row r="1284" spans="2:21" x14ac:dyDescent="0.3">
      <c r="B1284" s="68"/>
      <c r="C1284" s="68"/>
      <c r="D1284" s="7"/>
      <c r="E1284" s="68"/>
      <c r="F1284" s="16"/>
      <c r="G1284" s="16"/>
      <c r="H1284" s="16"/>
      <c r="I1284" s="16"/>
      <c r="J1284" s="16"/>
      <c r="K1284" s="16"/>
      <c r="L1284" s="17">
        <f t="shared" ca="1" si="273"/>
        <v>0</v>
      </c>
      <c r="M1284" s="17">
        <f t="shared" ca="1" si="274"/>
        <v>0</v>
      </c>
      <c r="N1284" s="16">
        <f t="shared" ca="1" si="280"/>
        <v>0</v>
      </c>
      <c r="O1284" s="17">
        <f t="shared" ca="1" si="278"/>
        <v>0</v>
      </c>
      <c r="P1284" s="18">
        <f t="shared" ca="1" si="276"/>
        <v>0</v>
      </c>
      <c r="Q1284" s="18">
        <f t="shared" ca="1" si="281"/>
        <v>0</v>
      </c>
      <c r="R1284" s="18">
        <f t="shared" ca="1" si="277"/>
        <v>0</v>
      </c>
      <c r="S1284" s="18">
        <f t="shared" ca="1" si="275"/>
        <v>0</v>
      </c>
      <c r="T1284" s="18">
        <f t="shared" ca="1" si="279"/>
        <v>0</v>
      </c>
      <c r="U1284" s="7"/>
    </row>
    <row r="1285" spans="2:21" x14ac:dyDescent="0.3">
      <c r="B1285" s="68"/>
      <c r="C1285" s="68"/>
      <c r="D1285" s="7"/>
      <c r="E1285" s="68"/>
      <c r="F1285" s="16"/>
      <c r="G1285" s="16"/>
      <c r="H1285" s="16"/>
      <c r="I1285" s="16"/>
      <c r="J1285" s="16"/>
      <c r="K1285" s="16"/>
      <c r="L1285" s="17">
        <f t="shared" ca="1" si="273"/>
        <v>0</v>
      </c>
      <c r="M1285" s="17">
        <f t="shared" ca="1" si="274"/>
        <v>0</v>
      </c>
      <c r="N1285" s="16">
        <f t="shared" ca="1" si="280"/>
        <v>0</v>
      </c>
      <c r="O1285" s="17">
        <f t="shared" ca="1" si="278"/>
        <v>0</v>
      </c>
      <c r="P1285" s="18">
        <f t="shared" ca="1" si="276"/>
        <v>0</v>
      </c>
      <c r="Q1285" s="18">
        <f t="shared" ca="1" si="281"/>
        <v>0</v>
      </c>
      <c r="R1285" s="18">
        <f t="shared" ca="1" si="277"/>
        <v>0</v>
      </c>
      <c r="S1285" s="18">
        <f t="shared" ca="1" si="275"/>
        <v>0</v>
      </c>
      <c r="T1285" s="18">
        <f t="shared" ca="1" si="279"/>
        <v>0</v>
      </c>
      <c r="U1285" s="7"/>
    </row>
    <row r="1286" spans="2:21" x14ac:dyDescent="0.3">
      <c r="B1286" s="68"/>
      <c r="C1286" s="68"/>
      <c r="D1286" s="7"/>
      <c r="E1286" s="68"/>
      <c r="F1286" s="16"/>
      <c r="G1286" s="16"/>
      <c r="H1286" s="16"/>
      <c r="I1286" s="16"/>
      <c r="J1286" s="16"/>
      <c r="K1286" s="16"/>
      <c r="L1286" s="17">
        <f t="shared" ca="1" si="273"/>
        <v>0</v>
      </c>
      <c r="M1286" s="17">
        <f t="shared" ca="1" si="274"/>
        <v>0</v>
      </c>
      <c r="N1286" s="16">
        <f t="shared" ca="1" si="280"/>
        <v>0</v>
      </c>
      <c r="O1286" s="17">
        <f t="shared" ca="1" si="278"/>
        <v>0</v>
      </c>
      <c r="P1286" s="18">
        <f t="shared" ca="1" si="276"/>
        <v>0</v>
      </c>
      <c r="Q1286" s="18">
        <f t="shared" ca="1" si="281"/>
        <v>0</v>
      </c>
      <c r="R1286" s="18">
        <f t="shared" ca="1" si="277"/>
        <v>0</v>
      </c>
      <c r="S1286" s="18">
        <f t="shared" ca="1" si="275"/>
        <v>0</v>
      </c>
      <c r="T1286" s="18">
        <f t="shared" ca="1" si="279"/>
        <v>0</v>
      </c>
      <c r="U1286" s="7"/>
    </row>
    <row r="1287" spans="2:21" x14ac:dyDescent="0.3">
      <c r="B1287" s="68"/>
      <c r="C1287" s="68"/>
      <c r="D1287" s="7"/>
      <c r="E1287" s="68"/>
      <c r="F1287" s="16"/>
      <c r="G1287" s="16"/>
      <c r="H1287" s="16"/>
      <c r="I1287" s="16"/>
      <c r="J1287" s="16"/>
      <c r="K1287" s="16"/>
      <c r="L1287" s="17">
        <f t="shared" ca="1" si="273"/>
        <v>0</v>
      </c>
      <c r="M1287" s="17">
        <f t="shared" ca="1" si="274"/>
        <v>0</v>
      </c>
      <c r="N1287" s="16">
        <f t="shared" ca="1" si="280"/>
        <v>0</v>
      </c>
      <c r="O1287" s="17">
        <f t="shared" ca="1" si="278"/>
        <v>0</v>
      </c>
      <c r="P1287" s="18">
        <f t="shared" ca="1" si="276"/>
        <v>0</v>
      </c>
      <c r="Q1287" s="18">
        <f t="shared" ca="1" si="281"/>
        <v>0</v>
      </c>
      <c r="R1287" s="18">
        <f t="shared" ca="1" si="277"/>
        <v>0</v>
      </c>
      <c r="S1287" s="18">
        <f t="shared" ca="1" si="275"/>
        <v>0</v>
      </c>
      <c r="T1287" s="18">
        <f t="shared" ca="1" si="279"/>
        <v>0</v>
      </c>
      <c r="U1287" s="7"/>
    </row>
    <row r="1288" spans="2:21" x14ac:dyDescent="0.3">
      <c r="B1288" s="68"/>
      <c r="C1288" s="68"/>
      <c r="D1288" s="7"/>
      <c r="E1288" s="68"/>
      <c r="F1288" s="16"/>
      <c r="G1288" s="16"/>
      <c r="H1288" s="16"/>
      <c r="I1288" s="16"/>
      <c r="J1288" s="16"/>
      <c r="K1288" s="16"/>
      <c r="L1288" s="17">
        <f t="shared" ref="L1288:L1351" ca="1" si="282">M1288*16</f>
        <v>0</v>
      </c>
      <c r="M1288" s="17">
        <f t="shared" ca="1" si="274"/>
        <v>0</v>
      </c>
      <c r="N1288" s="16">
        <f t="shared" ca="1" si="280"/>
        <v>0</v>
      </c>
      <c r="O1288" s="17">
        <f t="shared" ca="1" si="278"/>
        <v>0</v>
      </c>
      <c r="P1288" s="18">
        <f t="shared" ca="1" si="276"/>
        <v>0</v>
      </c>
      <c r="Q1288" s="18">
        <f t="shared" ca="1" si="281"/>
        <v>0</v>
      </c>
      <c r="R1288" s="18">
        <f t="shared" ca="1" si="277"/>
        <v>0</v>
      </c>
      <c r="S1288" s="18">
        <f t="shared" ca="1" si="275"/>
        <v>0</v>
      </c>
      <c r="T1288" s="18">
        <f t="shared" ca="1" si="279"/>
        <v>0</v>
      </c>
      <c r="U1288" s="7"/>
    </row>
    <row r="1289" spans="2:21" x14ac:dyDescent="0.3">
      <c r="B1289" s="68"/>
      <c r="C1289" s="68"/>
      <c r="D1289" s="7"/>
      <c r="E1289" s="68"/>
      <c r="F1289" s="16"/>
      <c r="G1289" s="16"/>
      <c r="H1289" s="16"/>
      <c r="I1289" s="16"/>
      <c r="J1289" s="16"/>
      <c r="K1289" s="16"/>
      <c r="L1289" s="17">
        <f t="shared" ca="1" si="282"/>
        <v>0</v>
      </c>
      <c r="M1289" s="17">
        <f t="shared" ref="M1289:M1352" ca="1" si="283">L1289/16</f>
        <v>0</v>
      </c>
      <c r="N1289" s="16">
        <f t="shared" ca="1" si="280"/>
        <v>0</v>
      </c>
      <c r="O1289" s="17">
        <f t="shared" ca="1" si="278"/>
        <v>0</v>
      </c>
      <c r="P1289" s="18">
        <f t="shared" ca="1" si="276"/>
        <v>0</v>
      </c>
      <c r="Q1289" s="18">
        <f t="shared" ca="1" si="281"/>
        <v>0</v>
      </c>
      <c r="R1289" s="18">
        <f t="shared" ca="1" si="277"/>
        <v>0</v>
      </c>
      <c r="S1289" s="18">
        <f t="shared" ca="1" si="275"/>
        <v>0</v>
      </c>
      <c r="T1289" s="18">
        <f t="shared" ca="1" si="279"/>
        <v>0</v>
      </c>
      <c r="U1289" s="7"/>
    </row>
    <row r="1290" spans="2:21" x14ac:dyDescent="0.3">
      <c r="B1290" s="68"/>
      <c r="C1290" s="68"/>
      <c r="D1290" s="7"/>
      <c r="E1290" s="68"/>
      <c r="F1290" s="16"/>
      <c r="G1290" s="16"/>
      <c r="H1290" s="16"/>
      <c r="I1290" s="16"/>
      <c r="J1290" s="16"/>
      <c r="K1290" s="16"/>
      <c r="L1290" s="17">
        <f t="shared" ca="1" si="282"/>
        <v>0</v>
      </c>
      <c r="M1290" s="17">
        <f t="shared" ca="1" si="283"/>
        <v>0</v>
      </c>
      <c r="N1290" s="16">
        <f t="shared" ca="1" si="280"/>
        <v>0</v>
      </c>
      <c r="O1290" s="17">
        <f t="shared" ca="1" si="278"/>
        <v>0</v>
      </c>
      <c r="P1290" s="18">
        <f t="shared" ca="1" si="276"/>
        <v>0</v>
      </c>
      <c r="Q1290" s="18">
        <f t="shared" ca="1" si="281"/>
        <v>0</v>
      </c>
      <c r="R1290" s="18">
        <f t="shared" ca="1" si="277"/>
        <v>0</v>
      </c>
      <c r="S1290" s="18">
        <f t="shared" ca="1" si="275"/>
        <v>0</v>
      </c>
      <c r="T1290" s="18">
        <f t="shared" ca="1" si="279"/>
        <v>0</v>
      </c>
      <c r="U1290" s="7"/>
    </row>
    <row r="1291" spans="2:21" x14ac:dyDescent="0.3">
      <c r="B1291" s="68"/>
      <c r="C1291" s="68"/>
      <c r="D1291" s="7"/>
      <c r="E1291" s="68"/>
      <c r="F1291" s="16"/>
      <c r="G1291" s="16"/>
      <c r="H1291" s="16"/>
      <c r="I1291" s="16"/>
      <c r="J1291" s="16"/>
      <c r="K1291" s="16"/>
      <c r="L1291" s="17">
        <f t="shared" ca="1" si="282"/>
        <v>0</v>
      </c>
      <c r="M1291" s="17">
        <f t="shared" ca="1" si="283"/>
        <v>0</v>
      </c>
      <c r="N1291" s="16">
        <f t="shared" ca="1" si="280"/>
        <v>0</v>
      </c>
      <c r="O1291" s="17">
        <f t="shared" ca="1" si="278"/>
        <v>0</v>
      </c>
      <c r="P1291" s="18">
        <f t="shared" ca="1" si="276"/>
        <v>0</v>
      </c>
      <c r="Q1291" s="18">
        <f t="shared" ca="1" si="281"/>
        <v>0</v>
      </c>
      <c r="R1291" s="18">
        <f t="shared" ca="1" si="277"/>
        <v>0</v>
      </c>
      <c r="S1291" s="18">
        <f t="shared" ca="1" si="275"/>
        <v>0</v>
      </c>
      <c r="T1291" s="18">
        <f t="shared" ca="1" si="279"/>
        <v>0</v>
      </c>
      <c r="U1291" s="7"/>
    </row>
    <row r="1292" spans="2:21" x14ac:dyDescent="0.3">
      <c r="B1292" s="68"/>
      <c r="C1292" s="68"/>
      <c r="D1292" s="7"/>
      <c r="E1292" s="68"/>
      <c r="F1292" s="16"/>
      <c r="G1292" s="16"/>
      <c r="H1292" s="16"/>
      <c r="I1292" s="16"/>
      <c r="J1292" s="16"/>
      <c r="K1292" s="16"/>
      <c r="L1292" s="17">
        <f t="shared" ca="1" si="282"/>
        <v>0</v>
      </c>
      <c r="M1292" s="17">
        <f t="shared" ca="1" si="283"/>
        <v>0</v>
      </c>
      <c r="N1292" s="16">
        <f t="shared" ca="1" si="280"/>
        <v>0</v>
      </c>
      <c r="O1292" s="17">
        <f t="shared" ca="1" si="278"/>
        <v>0</v>
      </c>
      <c r="P1292" s="18">
        <f t="shared" ca="1" si="276"/>
        <v>0</v>
      </c>
      <c r="Q1292" s="18">
        <f t="shared" ca="1" si="281"/>
        <v>0</v>
      </c>
      <c r="R1292" s="18">
        <f t="shared" ca="1" si="277"/>
        <v>0</v>
      </c>
      <c r="S1292" s="18">
        <f t="shared" ref="S1292:S1355" ca="1" si="284">R1292/2</f>
        <v>0</v>
      </c>
      <c r="T1292" s="18">
        <f t="shared" ca="1" si="279"/>
        <v>0</v>
      </c>
      <c r="U1292" s="7"/>
    </row>
    <row r="1293" spans="2:21" x14ac:dyDescent="0.3">
      <c r="B1293" s="68"/>
      <c r="C1293" s="68"/>
      <c r="D1293" s="7"/>
      <c r="E1293" s="68"/>
      <c r="F1293" s="16"/>
      <c r="G1293" s="16"/>
      <c r="H1293" s="16"/>
      <c r="I1293" s="16"/>
      <c r="J1293" s="16"/>
      <c r="K1293" s="16"/>
      <c r="L1293" s="17">
        <f t="shared" ca="1" si="282"/>
        <v>0</v>
      </c>
      <c r="M1293" s="17">
        <f t="shared" ca="1" si="283"/>
        <v>0</v>
      </c>
      <c r="N1293" s="16">
        <f t="shared" ca="1" si="280"/>
        <v>0</v>
      </c>
      <c r="O1293" s="17">
        <f t="shared" ca="1" si="278"/>
        <v>0</v>
      </c>
      <c r="P1293" s="18">
        <f t="shared" ca="1" si="276"/>
        <v>0</v>
      </c>
      <c r="Q1293" s="18">
        <f t="shared" ca="1" si="281"/>
        <v>0</v>
      </c>
      <c r="R1293" s="18">
        <f t="shared" ca="1" si="277"/>
        <v>0</v>
      </c>
      <c r="S1293" s="18">
        <f t="shared" ca="1" si="284"/>
        <v>0</v>
      </c>
      <c r="T1293" s="18">
        <f t="shared" ca="1" si="279"/>
        <v>0</v>
      </c>
      <c r="U1293" s="7"/>
    </row>
    <row r="1294" spans="2:21" x14ac:dyDescent="0.3">
      <c r="B1294" s="68"/>
      <c r="C1294" s="68"/>
      <c r="D1294" s="7"/>
      <c r="E1294" s="68"/>
      <c r="F1294" s="16"/>
      <c r="G1294" s="16"/>
      <c r="H1294" s="16"/>
      <c r="I1294" s="16"/>
      <c r="J1294" s="16"/>
      <c r="K1294" s="16"/>
      <c r="L1294" s="17">
        <f t="shared" ca="1" si="282"/>
        <v>0</v>
      </c>
      <c r="M1294" s="17">
        <f t="shared" ca="1" si="283"/>
        <v>0</v>
      </c>
      <c r="N1294" s="16">
        <f t="shared" ca="1" si="280"/>
        <v>0</v>
      </c>
      <c r="O1294" s="17">
        <f t="shared" ca="1" si="278"/>
        <v>0</v>
      </c>
      <c r="P1294" s="18">
        <f t="shared" ca="1" si="276"/>
        <v>0</v>
      </c>
      <c r="Q1294" s="18">
        <f t="shared" ca="1" si="281"/>
        <v>0</v>
      </c>
      <c r="R1294" s="18">
        <f t="shared" ca="1" si="277"/>
        <v>0</v>
      </c>
      <c r="S1294" s="18">
        <f t="shared" ca="1" si="284"/>
        <v>0</v>
      </c>
      <c r="T1294" s="18">
        <f t="shared" ca="1" si="279"/>
        <v>0</v>
      </c>
      <c r="U1294" s="7"/>
    </row>
    <row r="1295" spans="2:21" x14ac:dyDescent="0.3">
      <c r="B1295" s="68"/>
      <c r="C1295" s="68"/>
      <c r="D1295" s="7"/>
      <c r="E1295" s="68"/>
      <c r="F1295" s="16"/>
      <c r="G1295" s="16"/>
      <c r="H1295" s="16"/>
      <c r="I1295" s="16"/>
      <c r="J1295" s="16"/>
      <c r="K1295" s="16"/>
      <c r="L1295" s="17">
        <f t="shared" ca="1" si="282"/>
        <v>0</v>
      </c>
      <c r="M1295" s="17">
        <f t="shared" ca="1" si="283"/>
        <v>0</v>
      </c>
      <c r="N1295" s="16">
        <f t="shared" ca="1" si="280"/>
        <v>0</v>
      </c>
      <c r="O1295" s="17">
        <f t="shared" ca="1" si="278"/>
        <v>0</v>
      </c>
      <c r="P1295" s="18">
        <f t="shared" ca="1" si="276"/>
        <v>0</v>
      </c>
      <c r="Q1295" s="18">
        <f t="shared" ca="1" si="281"/>
        <v>0</v>
      </c>
      <c r="R1295" s="18">
        <f t="shared" ca="1" si="277"/>
        <v>0</v>
      </c>
      <c r="S1295" s="18">
        <f t="shared" ca="1" si="284"/>
        <v>0</v>
      </c>
      <c r="T1295" s="18">
        <f t="shared" ca="1" si="279"/>
        <v>0</v>
      </c>
      <c r="U1295" s="7"/>
    </row>
    <row r="1296" spans="2:21" x14ac:dyDescent="0.3">
      <c r="B1296" s="68"/>
      <c r="C1296" s="68"/>
      <c r="D1296" s="7"/>
      <c r="E1296" s="68"/>
      <c r="F1296" s="16"/>
      <c r="G1296" s="16"/>
      <c r="H1296" s="16"/>
      <c r="I1296" s="16"/>
      <c r="J1296" s="16"/>
      <c r="K1296" s="16"/>
      <c r="L1296" s="17">
        <f t="shared" ca="1" si="282"/>
        <v>0</v>
      </c>
      <c r="M1296" s="17">
        <f t="shared" ca="1" si="283"/>
        <v>0</v>
      </c>
      <c r="N1296" s="16">
        <f t="shared" ca="1" si="280"/>
        <v>0</v>
      </c>
      <c r="O1296" s="17">
        <f t="shared" ca="1" si="278"/>
        <v>0</v>
      </c>
      <c r="P1296" s="18">
        <f t="shared" ca="1" si="276"/>
        <v>0</v>
      </c>
      <c r="Q1296" s="18">
        <f t="shared" ca="1" si="281"/>
        <v>0</v>
      </c>
      <c r="R1296" s="18">
        <f t="shared" ca="1" si="277"/>
        <v>0</v>
      </c>
      <c r="S1296" s="18">
        <f t="shared" ca="1" si="284"/>
        <v>0</v>
      </c>
      <c r="T1296" s="18">
        <f t="shared" ca="1" si="279"/>
        <v>0</v>
      </c>
      <c r="U1296" s="7"/>
    </row>
    <row r="1297" spans="2:21" x14ac:dyDescent="0.3">
      <c r="B1297" s="68"/>
      <c r="C1297" s="68"/>
      <c r="D1297" s="7"/>
      <c r="E1297" s="68"/>
      <c r="F1297" s="16"/>
      <c r="G1297" s="16"/>
      <c r="H1297" s="16"/>
      <c r="I1297" s="16"/>
      <c r="J1297" s="16"/>
      <c r="K1297" s="16"/>
      <c r="L1297" s="17">
        <f t="shared" ca="1" si="282"/>
        <v>0</v>
      </c>
      <c r="M1297" s="17">
        <f t="shared" ca="1" si="283"/>
        <v>0</v>
      </c>
      <c r="N1297" s="16">
        <f t="shared" ca="1" si="280"/>
        <v>0</v>
      </c>
      <c r="O1297" s="17">
        <f t="shared" ca="1" si="278"/>
        <v>0</v>
      </c>
      <c r="P1297" s="18">
        <f t="shared" ca="1" si="276"/>
        <v>0</v>
      </c>
      <c r="Q1297" s="18">
        <f t="shared" ca="1" si="281"/>
        <v>0</v>
      </c>
      <c r="R1297" s="18">
        <f t="shared" ca="1" si="277"/>
        <v>0</v>
      </c>
      <c r="S1297" s="18">
        <f t="shared" ca="1" si="284"/>
        <v>0</v>
      </c>
      <c r="T1297" s="18">
        <f t="shared" ca="1" si="279"/>
        <v>0</v>
      </c>
      <c r="U1297" s="7"/>
    </row>
    <row r="1298" spans="2:21" x14ac:dyDescent="0.3">
      <c r="B1298" s="68"/>
      <c r="C1298" s="68"/>
      <c r="D1298" s="7"/>
      <c r="E1298" s="68"/>
      <c r="F1298" s="16"/>
      <c r="G1298" s="16"/>
      <c r="H1298" s="16"/>
      <c r="I1298" s="16"/>
      <c r="J1298" s="16"/>
      <c r="K1298" s="16"/>
      <c r="L1298" s="17">
        <f t="shared" ca="1" si="282"/>
        <v>0</v>
      </c>
      <c r="M1298" s="17">
        <f t="shared" ca="1" si="283"/>
        <v>0</v>
      </c>
      <c r="N1298" s="16">
        <f t="shared" ca="1" si="280"/>
        <v>0</v>
      </c>
      <c r="O1298" s="17">
        <f t="shared" ca="1" si="278"/>
        <v>0</v>
      </c>
      <c r="P1298" s="18">
        <f t="shared" ca="1" si="276"/>
        <v>0</v>
      </c>
      <c r="Q1298" s="18">
        <f t="shared" ca="1" si="281"/>
        <v>0</v>
      </c>
      <c r="R1298" s="18">
        <f t="shared" ca="1" si="277"/>
        <v>0</v>
      </c>
      <c r="S1298" s="18">
        <f t="shared" ca="1" si="284"/>
        <v>0</v>
      </c>
      <c r="T1298" s="18">
        <f t="shared" ca="1" si="279"/>
        <v>0</v>
      </c>
      <c r="U1298" s="7"/>
    </row>
    <row r="1299" spans="2:21" x14ac:dyDescent="0.3">
      <c r="B1299" s="68"/>
      <c r="C1299" s="68"/>
      <c r="D1299" s="7"/>
      <c r="E1299" s="68"/>
      <c r="F1299" s="16"/>
      <c r="G1299" s="16"/>
      <c r="H1299" s="16"/>
      <c r="I1299" s="16"/>
      <c r="J1299" s="16"/>
      <c r="K1299" s="16"/>
      <c r="L1299" s="17">
        <f t="shared" ca="1" si="282"/>
        <v>0</v>
      </c>
      <c r="M1299" s="17">
        <f t="shared" ca="1" si="283"/>
        <v>0</v>
      </c>
      <c r="N1299" s="16">
        <f t="shared" ca="1" si="280"/>
        <v>0</v>
      </c>
      <c r="O1299" s="17">
        <f t="shared" ca="1" si="278"/>
        <v>0</v>
      </c>
      <c r="P1299" s="18">
        <f t="shared" ref="P1299:P1362" ca="1" si="285">O1299/4</f>
        <v>0</v>
      </c>
      <c r="Q1299" s="18">
        <f t="shared" ca="1" si="281"/>
        <v>0</v>
      </c>
      <c r="R1299" s="18">
        <f t="shared" ca="1" si="277"/>
        <v>0</v>
      </c>
      <c r="S1299" s="18">
        <f t="shared" ca="1" si="284"/>
        <v>0</v>
      </c>
      <c r="T1299" s="18">
        <f t="shared" ca="1" si="279"/>
        <v>0</v>
      </c>
      <c r="U1299" s="7"/>
    </row>
    <row r="1300" spans="2:21" x14ac:dyDescent="0.3">
      <c r="B1300" s="68"/>
      <c r="C1300" s="68"/>
      <c r="D1300" s="7"/>
      <c r="E1300" s="68"/>
      <c r="F1300" s="16"/>
      <c r="G1300" s="16"/>
      <c r="H1300" s="16"/>
      <c r="I1300" s="16"/>
      <c r="J1300" s="16"/>
      <c r="K1300" s="16"/>
      <c r="L1300" s="17">
        <f t="shared" ca="1" si="282"/>
        <v>0</v>
      </c>
      <c r="M1300" s="17">
        <f t="shared" ca="1" si="283"/>
        <v>0</v>
      </c>
      <c r="N1300" s="16">
        <f t="shared" ca="1" si="280"/>
        <v>0</v>
      </c>
      <c r="O1300" s="17">
        <f t="shared" ca="1" si="278"/>
        <v>0</v>
      </c>
      <c r="P1300" s="18">
        <f t="shared" ca="1" si="285"/>
        <v>0</v>
      </c>
      <c r="Q1300" s="18">
        <f t="shared" ca="1" si="281"/>
        <v>0</v>
      </c>
      <c r="R1300" s="18">
        <f t="shared" ca="1" si="277"/>
        <v>0</v>
      </c>
      <c r="S1300" s="18">
        <f t="shared" ca="1" si="284"/>
        <v>0</v>
      </c>
      <c r="T1300" s="18">
        <f t="shared" ca="1" si="279"/>
        <v>0</v>
      </c>
      <c r="U1300" s="7"/>
    </row>
    <row r="1301" spans="2:21" x14ac:dyDescent="0.3">
      <c r="B1301" s="68"/>
      <c r="C1301" s="68"/>
      <c r="D1301" s="7"/>
      <c r="E1301" s="68"/>
      <c r="F1301" s="16"/>
      <c r="G1301" s="16"/>
      <c r="H1301" s="16"/>
      <c r="I1301" s="16"/>
      <c r="J1301" s="16"/>
      <c r="K1301" s="16"/>
      <c r="L1301" s="17">
        <f t="shared" ca="1" si="282"/>
        <v>0</v>
      </c>
      <c r="M1301" s="17">
        <f t="shared" ca="1" si="283"/>
        <v>0</v>
      </c>
      <c r="N1301" s="16">
        <f t="shared" ca="1" si="280"/>
        <v>0</v>
      </c>
      <c r="O1301" s="17">
        <f t="shared" ca="1" si="278"/>
        <v>0</v>
      </c>
      <c r="P1301" s="18">
        <f t="shared" ca="1" si="285"/>
        <v>0</v>
      </c>
      <c r="Q1301" s="18">
        <f t="shared" ca="1" si="281"/>
        <v>0</v>
      </c>
      <c r="R1301" s="18">
        <f t="shared" ca="1" si="277"/>
        <v>0</v>
      </c>
      <c r="S1301" s="18">
        <f t="shared" ca="1" si="284"/>
        <v>0</v>
      </c>
      <c r="T1301" s="18">
        <f t="shared" ca="1" si="279"/>
        <v>0</v>
      </c>
      <c r="U1301" s="7"/>
    </row>
    <row r="1302" spans="2:21" x14ac:dyDescent="0.3">
      <c r="B1302" s="68"/>
      <c r="C1302" s="68"/>
      <c r="D1302" s="7"/>
      <c r="E1302" s="68"/>
      <c r="F1302" s="16"/>
      <c r="G1302" s="16"/>
      <c r="H1302" s="16"/>
      <c r="I1302" s="16"/>
      <c r="J1302" s="16"/>
      <c r="K1302" s="16"/>
      <c r="L1302" s="17">
        <f t="shared" ca="1" si="282"/>
        <v>0</v>
      </c>
      <c r="M1302" s="17">
        <f t="shared" ca="1" si="283"/>
        <v>0</v>
      </c>
      <c r="N1302" s="16">
        <f t="shared" ca="1" si="280"/>
        <v>0</v>
      </c>
      <c r="O1302" s="17">
        <f t="shared" ca="1" si="278"/>
        <v>0</v>
      </c>
      <c r="P1302" s="18">
        <f t="shared" ca="1" si="285"/>
        <v>0</v>
      </c>
      <c r="Q1302" s="18">
        <f t="shared" ca="1" si="281"/>
        <v>0</v>
      </c>
      <c r="R1302" s="18">
        <f t="shared" ref="R1302:R1365" ca="1" si="286">P1302/32</f>
        <v>0</v>
      </c>
      <c r="S1302" s="18">
        <f t="shared" ca="1" si="284"/>
        <v>0</v>
      </c>
      <c r="T1302" s="18">
        <f t="shared" ca="1" si="279"/>
        <v>0</v>
      </c>
      <c r="U1302" s="7"/>
    </row>
    <row r="1303" spans="2:21" x14ac:dyDescent="0.3">
      <c r="B1303" s="68"/>
      <c r="C1303" s="68"/>
      <c r="D1303" s="7"/>
      <c r="E1303" s="68"/>
      <c r="F1303" s="16"/>
      <c r="G1303" s="16"/>
      <c r="H1303" s="16"/>
      <c r="I1303" s="16"/>
      <c r="J1303" s="16"/>
      <c r="K1303" s="16"/>
      <c r="L1303" s="17">
        <f t="shared" ca="1" si="282"/>
        <v>0</v>
      </c>
      <c r="M1303" s="17">
        <f t="shared" ca="1" si="283"/>
        <v>0</v>
      </c>
      <c r="N1303" s="16">
        <f t="shared" ca="1" si="280"/>
        <v>0</v>
      </c>
      <c r="O1303" s="17">
        <f t="shared" ca="1" si="278"/>
        <v>0</v>
      </c>
      <c r="P1303" s="18">
        <f t="shared" ca="1" si="285"/>
        <v>0</v>
      </c>
      <c r="Q1303" s="18">
        <f t="shared" ca="1" si="281"/>
        <v>0</v>
      </c>
      <c r="R1303" s="18">
        <f t="shared" ca="1" si="286"/>
        <v>0</v>
      </c>
      <c r="S1303" s="18">
        <f t="shared" ca="1" si="284"/>
        <v>0</v>
      </c>
      <c r="T1303" s="18">
        <f t="shared" ca="1" si="279"/>
        <v>0</v>
      </c>
      <c r="U1303" s="7"/>
    </row>
    <row r="1304" spans="2:21" x14ac:dyDescent="0.3">
      <c r="B1304" s="68"/>
      <c r="C1304" s="68"/>
      <c r="D1304" s="7"/>
      <c r="E1304" s="68"/>
      <c r="F1304" s="16"/>
      <c r="G1304" s="16"/>
      <c r="H1304" s="16"/>
      <c r="I1304" s="16"/>
      <c r="J1304" s="16"/>
      <c r="K1304" s="16"/>
      <c r="L1304" s="17">
        <f t="shared" ca="1" si="282"/>
        <v>0</v>
      </c>
      <c r="M1304" s="17">
        <f t="shared" ca="1" si="283"/>
        <v>0</v>
      </c>
      <c r="N1304" s="16">
        <f t="shared" ca="1" si="280"/>
        <v>0</v>
      </c>
      <c r="O1304" s="17">
        <f t="shared" ca="1" si="278"/>
        <v>0</v>
      </c>
      <c r="P1304" s="18">
        <f t="shared" ca="1" si="285"/>
        <v>0</v>
      </c>
      <c r="Q1304" s="18">
        <f t="shared" ca="1" si="281"/>
        <v>0</v>
      </c>
      <c r="R1304" s="18">
        <f t="shared" ca="1" si="286"/>
        <v>0</v>
      </c>
      <c r="S1304" s="18">
        <f t="shared" ca="1" si="284"/>
        <v>0</v>
      </c>
      <c r="T1304" s="18">
        <f t="shared" ca="1" si="279"/>
        <v>0</v>
      </c>
      <c r="U1304" s="7"/>
    </row>
    <row r="1305" spans="2:21" x14ac:dyDescent="0.3">
      <c r="B1305" s="68"/>
      <c r="C1305" s="68"/>
      <c r="D1305" s="7"/>
      <c r="E1305" s="68"/>
      <c r="F1305" s="16"/>
      <c r="G1305" s="16"/>
      <c r="H1305" s="16"/>
      <c r="I1305" s="16"/>
      <c r="J1305" s="16"/>
      <c r="K1305" s="16"/>
      <c r="L1305" s="17">
        <f t="shared" ca="1" si="282"/>
        <v>0</v>
      </c>
      <c r="M1305" s="17">
        <f t="shared" ca="1" si="283"/>
        <v>0</v>
      </c>
      <c r="N1305" s="16">
        <f t="shared" ca="1" si="280"/>
        <v>0</v>
      </c>
      <c r="O1305" s="17">
        <f t="shared" ca="1" si="278"/>
        <v>0</v>
      </c>
      <c r="P1305" s="18">
        <f t="shared" ca="1" si="285"/>
        <v>0</v>
      </c>
      <c r="Q1305" s="18">
        <f t="shared" ca="1" si="281"/>
        <v>0</v>
      </c>
      <c r="R1305" s="18">
        <f t="shared" ca="1" si="286"/>
        <v>0</v>
      </c>
      <c r="S1305" s="18">
        <f t="shared" ca="1" si="284"/>
        <v>0</v>
      </c>
      <c r="T1305" s="18">
        <f t="shared" ca="1" si="279"/>
        <v>0</v>
      </c>
      <c r="U1305" s="7"/>
    </row>
    <row r="1306" spans="2:21" x14ac:dyDescent="0.3">
      <c r="B1306" s="68"/>
      <c r="C1306" s="68"/>
      <c r="D1306" s="7"/>
      <c r="E1306" s="68"/>
      <c r="F1306" s="16"/>
      <c r="G1306" s="16"/>
      <c r="H1306" s="16"/>
      <c r="I1306" s="16"/>
      <c r="J1306" s="16"/>
      <c r="K1306" s="16"/>
      <c r="L1306" s="17">
        <f t="shared" ca="1" si="282"/>
        <v>0</v>
      </c>
      <c r="M1306" s="17">
        <f t="shared" ca="1" si="283"/>
        <v>0</v>
      </c>
      <c r="N1306" s="16">
        <f t="shared" ca="1" si="280"/>
        <v>0</v>
      </c>
      <c r="O1306" s="17">
        <f t="shared" ca="1" si="278"/>
        <v>0</v>
      </c>
      <c r="P1306" s="18">
        <f t="shared" ca="1" si="285"/>
        <v>0</v>
      </c>
      <c r="Q1306" s="18">
        <f t="shared" ca="1" si="281"/>
        <v>0</v>
      </c>
      <c r="R1306" s="18">
        <f t="shared" ca="1" si="286"/>
        <v>0</v>
      </c>
      <c r="S1306" s="18">
        <f t="shared" ca="1" si="284"/>
        <v>0</v>
      </c>
      <c r="T1306" s="18">
        <f t="shared" ca="1" si="279"/>
        <v>0</v>
      </c>
      <c r="U1306" s="7"/>
    </row>
    <row r="1307" spans="2:21" x14ac:dyDescent="0.3">
      <c r="B1307" s="68"/>
      <c r="C1307" s="68"/>
      <c r="D1307" s="7"/>
      <c r="E1307" s="68"/>
      <c r="F1307" s="16"/>
      <c r="G1307" s="16"/>
      <c r="H1307" s="16"/>
      <c r="I1307" s="16"/>
      <c r="J1307" s="16"/>
      <c r="K1307" s="16"/>
      <c r="L1307" s="17">
        <f t="shared" ca="1" si="282"/>
        <v>0</v>
      </c>
      <c r="M1307" s="17">
        <f t="shared" ca="1" si="283"/>
        <v>0</v>
      </c>
      <c r="N1307" s="16">
        <f t="shared" ca="1" si="280"/>
        <v>0</v>
      </c>
      <c r="O1307" s="17">
        <f t="shared" ca="1" si="278"/>
        <v>0</v>
      </c>
      <c r="P1307" s="18">
        <f t="shared" ca="1" si="285"/>
        <v>0</v>
      </c>
      <c r="Q1307" s="18">
        <f t="shared" ca="1" si="281"/>
        <v>0</v>
      </c>
      <c r="R1307" s="18">
        <f t="shared" ca="1" si="286"/>
        <v>0</v>
      </c>
      <c r="S1307" s="18">
        <f t="shared" ca="1" si="284"/>
        <v>0</v>
      </c>
      <c r="T1307" s="18">
        <f t="shared" ca="1" si="279"/>
        <v>0</v>
      </c>
      <c r="U1307" s="7"/>
    </row>
    <row r="1308" spans="2:21" x14ac:dyDescent="0.3">
      <c r="B1308" s="68"/>
      <c r="C1308" s="68"/>
      <c r="D1308" s="7"/>
      <c r="E1308" s="68"/>
      <c r="F1308" s="16"/>
      <c r="G1308" s="16"/>
      <c r="H1308" s="16"/>
      <c r="I1308" s="16"/>
      <c r="J1308" s="16"/>
      <c r="K1308" s="16"/>
      <c r="L1308" s="17">
        <f t="shared" ca="1" si="282"/>
        <v>0</v>
      </c>
      <c r="M1308" s="17">
        <f t="shared" ca="1" si="283"/>
        <v>0</v>
      </c>
      <c r="N1308" s="16">
        <f t="shared" ca="1" si="280"/>
        <v>0</v>
      </c>
      <c r="O1308" s="17">
        <f t="shared" ref="O1308:O1371" ca="1" si="287">R1308*128</f>
        <v>0</v>
      </c>
      <c r="P1308" s="18">
        <f t="shared" ca="1" si="285"/>
        <v>0</v>
      </c>
      <c r="Q1308" s="18">
        <f t="shared" ca="1" si="281"/>
        <v>0</v>
      </c>
      <c r="R1308" s="18">
        <f t="shared" ca="1" si="286"/>
        <v>0</v>
      </c>
      <c r="S1308" s="18">
        <f t="shared" ca="1" si="284"/>
        <v>0</v>
      </c>
      <c r="T1308" s="18">
        <f t="shared" ca="1" si="279"/>
        <v>0</v>
      </c>
      <c r="U1308" s="7"/>
    </row>
    <row r="1309" spans="2:21" x14ac:dyDescent="0.3">
      <c r="B1309" s="68"/>
      <c r="C1309" s="68"/>
      <c r="D1309" s="7"/>
      <c r="E1309" s="68"/>
      <c r="F1309" s="16"/>
      <c r="G1309" s="16"/>
      <c r="H1309" s="16"/>
      <c r="I1309" s="16"/>
      <c r="J1309" s="16"/>
      <c r="K1309" s="16"/>
      <c r="L1309" s="17">
        <f t="shared" ca="1" si="282"/>
        <v>0</v>
      </c>
      <c r="M1309" s="17">
        <f t="shared" ca="1" si="283"/>
        <v>0</v>
      </c>
      <c r="N1309" s="16">
        <f t="shared" ca="1" si="280"/>
        <v>0</v>
      </c>
      <c r="O1309" s="17">
        <f t="shared" ca="1" si="287"/>
        <v>0</v>
      </c>
      <c r="P1309" s="18">
        <f t="shared" ca="1" si="285"/>
        <v>0</v>
      </c>
      <c r="Q1309" s="18">
        <f t="shared" ca="1" si="281"/>
        <v>0</v>
      </c>
      <c r="R1309" s="18">
        <f t="shared" ca="1" si="286"/>
        <v>0</v>
      </c>
      <c r="S1309" s="18">
        <f t="shared" ca="1" si="284"/>
        <v>0</v>
      </c>
      <c r="T1309" s="18">
        <f t="shared" ca="1" si="279"/>
        <v>0</v>
      </c>
      <c r="U1309" s="7"/>
    </row>
    <row r="1310" spans="2:21" x14ac:dyDescent="0.3">
      <c r="B1310" s="68"/>
      <c r="C1310" s="68"/>
      <c r="D1310" s="7"/>
      <c r="E1310" s="68"/>
      <c r="F1310" s="16"/>
      <c r="G1310" s="16"/>
      <c r="H1310" s="16"/>
      <c r="I1310" s="16"/>
      <c r="J1310" s="16"/>
      <c r="K1310" s="16"/>
      <c r="L1310" s="17">
        <f t="shared" ca="1" si="282"/>
        <v>0</v>
      </c>
      <c r="M1310" s="17">
        <f t="shared" ca="1" si="283"/>
        <v>0</v>
      </c>
      <c r="N1310" s="16">
        <f t="shared" ca="1" si="280"/>
        <v>0</v>
      </c>
      <c r="O1310" s="17">
        <f t="shared" ca="1" si="287"/>
        <v>0</v>
      </c>
      <c r="P1310" s="18">
        <f t="shared" ca="1" si="285"/>
        <v>0</v>
      </c>
      <c r="Q1310" s="18">
        <f t="shared" ca="1" si="281"/>
        <v>0</v>
      </c>
      <c r="R1310" s="18">
        <f t="shared" ca="1" si="286"/>
        <v>0</v>
      </c>
      <c r="S1310" s="18">
        <f t="shared" ca="1" si="284"/>
        <v>0</v>
      </c>
      <c r="T1310" s="18">
        <f t="shared" ca="1" si="279"/>
        <v>0</v>
      </c>
      <c r="U1310" s="7"/>
    </row>
    <row r="1311" spans="2:21" x14ac:dyDescent="0.3">
      <c r="B1311" s="68"/>
      <c r="C1311" s="68"/>
      <c r="D1311" s="7"/>
      <c r="E1311" s="68"/>
      <c r="F1311" s="16"/>
      <c r="G1311" s="16"/>
      <c r="H1311" s="16"/>
      <c r="I1311" s="16"/>
      <c r="J1311" s="16"/>
      <c r="K1311" s="16"/>
      <c r="L1311" s="17">
        <f t="shared" ca="1" si="282"/>
        <v>0</v>
      </c>
      <c r="M1311" s="17">
        <f t="shared" ca="1" si="283"/>
        <v>0</v>
      </c>
      <c r="N1311" s="16">
        <f t="shared" ca="1" si="280"/>
        <v>0</v>
      </c>
      <c r="O1311" s="17">
        <f t="shared" ca="1" si="287"/>
        <v>0</v>
      </c>
      <c r="P1311" s="18">
        <f t="shared" ca="1" si="285"/>
        <v>0</v>
      </c>
      <c r="Q1311" s="18">
        <f t="shared" ca="1" si="281"/>
        <v>0</v>
      </c>
      <c r="R1311" s="18">
        <f t="shared" ca="1" si="286"/>
        <v>0</v>
      </c>
      <c r="S1311" s="18">
        <f t="shared" ca="1" si="284"/>
        <v>0</v>
      </c>
      <c r="T1311" s="18">
        <f t="shared" ca="1" si="279"/>
        <v>0</v>
      </c>
      <c r="U1311" s="7"/>
    </row>
    <row r="1312" spans="2:21" x14ac:dyDescent="0.3">
      <c r="B1312" s="68"/>
      <c r="C1312" s="68"/>
      <c r="D1312" s="7"/>
      <c r="E1312" s="68"/>
      <c r="F1312" s="16"/>
      <c r="G1312" s="16"/>
      <c r="H1312" s="16"/>
      <c r="I1312" s="16"/>
      <c r="J1312" s="16"/>
      <c r="K1312" s="16"/>
      <c r="L1312" s="17">
        <f t="shared" ca="1" si="282"/>
        <v>0</v>
      </c>
      <c r="M1312" s="17">
        <f t="shared" ca="1" si="283"/>
        <v>0</v>
      </c>
      <c r="N1312" s="16">
        <f t="shared" ca="1" si="280"/>
        <v>0</v>
      </c>
      <c r="O1312" s="17">
        <f t="shared" ca="1" si="287"/>
        <v>0</v>
      </c>
      <c r="P1312" s="18">
        <f t="shared" ca="1" si="285"/>
        <v>0</v>
      </c>
      <c r="Q1312" s="18">
        <f t="shared" ca="1" si="281"/>
        <v>0</v>
      </c>
      <c r="R1312" s="18">
        <f t="shared" ca="1" si="286"/>
        <v>0</v>
      </c>
      <c r="S1312" s="18">
        <f t="shared" ca="1" si="284"/>
        <v>0</v>
      </c>
      <c r="T1312" s="18">
        <f t="shared" ca="1" si="279"/>
        <v>0</v>
      </c>
      <c r="U1312" s="7"/>
    </row>
    <row r="1313" spans="2:21" x14ac:dyDescent="0.3">
      <c r="B1313" s="68"/>
      <c r="C1313" s="68"/>
      <c r="D1313" s="7"/>
      <c r="E1313" s="68"/>
      <c r="F1313" s="16"/>
      <c r="G1313" s="16"/>
      <c r="H1313" s="16"/>
      <c r="I1313" s="16"/>
      <c r="J1313" s="16"/>
      <c r="K1313" s="16"/>
      <c r="L1313" s="17">
        <f t="shared" ca="1" si="282"/>
        <v>0</v>
      </c>
      <c r="M1313" s="17">
        <f t="shared" ca="1" si="283"/>
        <v>0</v>
      </c>
      <c r="N1313" s="16">
        <f t="shared" ca="1" si="280"/>
        <v>0</v>
      </c>
      <c r="O1313" s="17">
        <f t="shared" ca="1" si="287"/>
        <v>0</v>
      </c>
      <c r="P1313" s="18">
        <f t="shared" ca="1" si="285"/>
        <v>0</v>
      </c>
      <c r="Q1313" s="18">
        <f t="shared" ca="1" si="281"/>
        <v>0</v>
      </c>
      <c r="R1313" s="18">
        <f t="shared" ca="1" si="286"/>
        <v>0</v>
      </c>
      <c r="S1313" s="18">
        <f t="shared" ca="1" si="284"/>
        <v>0</v>
      </c>
      <c r="T1313" s="18">
        <f t="shared" ca="1" si="279"/>
        <v>0</v>
      </c>
      <c r="U1313" s="7"/>
    </row>
    <row r="1314" spans="2:21" x14ac:dyDescent="0.3">
      <c r="B1314" s="68"/>
      <c r="C1314" s="68"/>
      <c r="D1314" s="7"/>
      <c r="E1314" s="68"/>
      <c r="F1314" s="16"/>
      <c r="G1314" s="16"/>
      <c r="H1314" s="16"/>
      <c r="I1314" s="16"/>
      <c r="J1314" s="16"/>
      <c r="K1314" s="16"/>
      <c r="L1314" s="17">
        <f t="shared" ca="1" si="282"/>
        <v>0</v>
      </c>
      <c r="M1314" s="17">
        <f t="shared" ca="1" si="283"/>
        <v>0</v>
      </c>
      <c r="N1314" s="16">
        <f t="shared" ca="1" si="280"/>
        <v>0</v>
      </c>
      <c r="O1314" s="17">
        <f t="shared" ca="1" si="287"/>
        <v>0</v>
      </c>
      <c r="P1314" s="18">
        <f t="shared" ca="1" si="285"/>
        <v>0</v>
      </c>
      <c r="Q1314" s="18">
        <f t="shared" ca="1" si="281"/>
        <v>0</v>
      </c>
      <c r="R1314" s="18">
        <f t="shared" ca="1" si="286"/>
        <v>0</v>
      </c>
      <c r="S1314" s="18">
        <f t="shared" ca="1" si="284"/>
        <v>0</v>
      </c>
      <c r="T1314" s="18">
        <f t="shared" ca="1" si="279"/>
        <v>0</v>
      </c>
      <c r="U1314" s="7"/>
    </row>
    <row r="1315" spans="2:21" x14ac:dyDescent="0.3">
      <c r="B1315" s="68"/>
      <c r="C1315" s="68"/>
      <c r="D1315" s="7"/>
      <c r="E1315" s="68"/>
      <c r="F1315" s="16"/>
      <c r="G1315" s="16"/>
      <c r="H1315" s="16"/>
      <c r="I1315" s="16"/>
      <c r="J1315" s="16"/>
      <c r="K1315" s="16"/>
      <c r="L1315" s="17">
        <f t="shared" ca="1" si="282"/>
        <v>0</v>
      </c>
      <c r="M1315" s="17">
        <f t="shared" ca="1" si="283"/>
        <v>0</v>
      </c>
      <c r="N1315" s="16">
        <f t="shared" ca="1" si="280"/>
        <v>0</v>
      </c>
      <c r="O1315" s="17">
        <f t="shared" ca="1" si="287"/>
        <v>0</v>
      </c>
      <c r="P1315" s="18">
        <f t="shared" ca="1" si="285"/>
        <v>0</v>
      </c>
      <c r="Q1315" s="18">
        <f t="shared" ca="1" si="281"/>
        <v>0</v>
      </c>
      <c r="R1315" s="18">
        <f t="shared" ca="1" si="286"/>
        <v>0</v>
      </c>
      <c r="S1315" s="18">
        <f t="shared" ca="1" si="284"/>
        <v>0</v>
      </c>
      <c r="T1315" s="18">
        <f t="shared" ca="1" si="279"/>
        <v>0</v>
      </c>
      <c r="U1315" s="7"/>
    </row>
    <row r="1316" spans="2:21" x14ac:dyDescent="0.3">
      <c r="B1316" s="68"/>
      <c r="C1316" s="68"/>
      <c r="D1316" s="7"/>
      <c r="E1316" s="68"/>
      <c r="F1316" s="16"/>
      <c r="G1316" s="16"/>
      <c r="H1316" s="16"/>
      <c r="I1316" s="16"/>
      <c r="J1316" s="16"/>
      <c r="K1316" s="16"/>
      <c r="L1316" s="17">
        <f t="shared" ca="1" si="282"/>
        <v>0</v>
      </c>
      <c r="M1316" s="17">
        <f t="shared" ca="1" si="283"/>
        <v>0</v>
      </c>
      <c r="N1316" s="16">
        <f t="shared" ca="1" si="280"/>
        <v>0</v>
      </c>
      <c r="O1316" s="17">
        <f t="shared" ca="1" si="287"/>
        <v>0</v>
      </c>
      <c r="P1316" s="18">
        <f t="shared" ca="1" si="285"/>
        <v>0</v>
      </c>
      <c r="Q1316" s="18">
        <f t="shared" ca="1" si="281"/>
        <v>0</v>
      </c>
      <c r="R1316" s="18">
        <f t="shared" ca="1" si="286"/>
        <v>0</v>
      </c>
      <c r="S1316" s="18">
        <f t="shared" ca="1" si="284"/>
        <v>0</v>
      </c>
      <c r="T1316" s="18">
        <f t="shared" ca="1" si="279"/>
        <v>0</v>
      </c>
      <c r="U1316" s="7"/>
    </row>
    <row r="1317" spans="2:21" x14ac:dyDescent="0.3">
      <c r="B1317" s="68"/>
      <c r="C1317" s="68"/>
      <c r="D1317" s="7"/>
      <c r="E1317" s="68"/>
      <c r="F1317" s="16"/>
      <c r="G1317" s="16"/>
      <c r="H1317" s="16"/>
      <c r="I1317" s="16"/>
      <c r="J1317" s="16"/>
      <c r="K1317" s="16"/>
      <c r="L1317" s="17">
        <f t="shared" ca="1" si="282"/>
        <v>0</v>
      </c>
      <c r="M1317" s="17">
        <f t="shared" ca="1" si="283"/>
        <v>0</v>
      </c>
      <c r="N1317" s="16">
        <f t="shared" ca="1" si="280"/>
        <v>0</v>
      </c>
      <c r="O1317" s="17">
        <f t="shared" ca="1" si="287"/>
        <v>0</v>
      </c>
      <c r="P1317" s="18">
        <f t="shared" ca="1" si="285"/>
        <v>0</v>
      </c>
      <c r="Q1317" s="18">
        <f t="shared" ca="1" si="281"/>
        <v>0</v>
      </c>
      <c r="R1317" s="18">
        <f t="shared" ca="1" si="286"/>
        <v>0</v>
      </c>
      <c r="S1317" s="18">
        <f t="shared" ca="1" si="284"/>
        <v>0</v>
      </c>
      <c r="T1317" s="18">
        <f t="shared" ca="1" si="279"/>
        <v>0</v>
      </c>
      <c r="U1317" s="7"/>
    </row>
    <row r="1318" spans="2:21" x14ac:dyDescent="0.3">
      <c r="B1318" s="68"/>
      <c r="C1318" s="68"/>
      <c r="D1318" s="7"/>
      <c r="E1318" s="68"/>
      <c r="F1318" s="16"/>
      <c r="G1318" s="16"/>
      <c r="H1318" s="16"/>
      <c r="I1318" s="16"/>
      <c r="J1318" s="16"/>
      <c r="K1318" s="16"/>
      <c r="L1318" s="17">
        <f t="shared" ca="1" si="282"/>
        <v>0</v>
      </c>
      <c r="M1318" s="17">
        <f t="shared" ca="1" si="283"/>
        <v>0</v>
      </c>
      <c r="N1318" s="16">
        <f t="shared" ca="1" si="280"/>
        <v>0</v>
      </c>
      <c r="O1318" s="17">
        <f t="shared" ca="1" si="287"/>
        <v>0</v>
      </c>
      <c r="P1318" s="18">
        <f t="shared" ca="1" si="285"/>
        <v>0</v>
      </c>
      <c r="Q1318" s="18">
        <f t="shared" ca="1" si="281"/>
        <v>0</v>
      </c>
      <c r="R1318" s="18">
        <f t="shared" ca="1" si="286"/>
        <v>0</v>
      </c>
      <c r="S1318" s="18">
        <f t="shared" ca="1" si="284"/>
        <v>0</v>
      </c>
      <c r="T1318" s="18">
        <f t="shared" ca="1" si="279"/>
        <v>0</v>
      </c>
      <c r="U1318" s="7"/>
    </row>
    <row r="1319" spans="2:21" x14ac:dyDescent="0.3">
      <c r="B1319" s="68"/>
      <c r="C1319" s="68"/>
      <c r="D1319" s="7"/>
      <c r="E1319" s="68"/>
      <c r="F1319" s="16"/>
      <c r="G1319" s="16"/>
      <c r="H1319" s="16"/>
      <c r="I1319" s="16"/>
      <c r="J1319" s="16"/>
      <c r="K1319" s="16"/>
      <c r="L1319" s="17">
        <f t="shared" ca="1" si="282"/>
        <v>0</v>
      </c>
      <c r="M1319" s="17">
        <f t="shared" ca="1" si="283"/>
        <v>0</v>
      </c>
      <c r="N1319" s="16">
        <f t="shared" ca="1" si="280"/>
        <v>0</v>
      </c>
      <c r="O1319" s="17">
        <f t="shared" ca="1" si="287"/>
        <v>0</v>
      </c>
      <c r="P1319" s="18">
        <f t="shared" ca="1" si="285"/>
        <v>0</v>
      </c>
      <c r="Q1319" s="18">
        <f t="shared" ca="1" si="281"/>
        <v>0</v>
      </c>
      <c r="R1319" s="18">
        <f t="shared" ca="1" si="286"/>
        <v>0</v>
      </c>
      <c r="S1319" s="18">
        <f t="shared" ca="1" si="284"/>
        <v>0</v>
      </c>
      <c r="T1319" s="18">
        <f t="shared" ca="1" si="279"/>
        <v>0</v>
      </c>
      <c r="U1319" s="7"/>
    </row>
    <row r="1320" spans="2:21" x14ac:dyDescent="0.3">
      <c r="B1320" s="68"/>
      <c r="C1320" s="68"/>
      <c r="D1320" s="7"/>
      <c r="E1320" s="68"/>
      <c r="F1320" s="16"/>
      <c r="G1320" s="16"/>
      <c r="H1320" s="16"/>
      <c r="I1320" s="16"/>
      <c r="J1320" s="16"/>
      <c r="K1320" s="16"/>
      <c r="L1320" s="17">
        <f t="shared" ca="1" si="282"/>
        <v>0</v>
      </c>
      <c r="M1320" s="17">
        <f t="shared" ca="1" si="283"/>
        <v>0</v>
      </c>
      <c r="N1320" s="16">
        <f t="shared" ca="1" si="280"/>
        <v>0</v>
      </c>
      <c r="O1320" s="17">
        <f t="shared" ca="1" si="287"/>
        <v>0</v>
      </c>
      <c r="P1320" s="18">
        <f t="shared" ca="1" si="285"/>
        <v>0</v>
      </c>
      <c r="Q1320" s="18">
        <f t="shared" ca="1" si="281"/>
        <v>0</v>
      </c>
      <c r="R1320" s="18">
        <f t="shared" ca="1" si="286"/>
        <v>0</v>
      </c>
      <c r="S1320" s="18">
        <f t="shared" ca="1" si="284"/>
        <v>0</v>
      </c>
      <c r="T1320" s="18">
        <f t="shared" ca="1" si="279"/>
        <v>0</v>
      </c>
      <c r="U1320" s="7"/>
    </row>
    <row r="1321" spans="2:21" x14ac:dyDescent="0.3">
      <c r="B1321" s="68"/>
      <c r="C1321" s="68"/>
      <c r="D1321" s="7"/>
      <c r="E1321" s="68"/>
      <c r="F1321" s="16"/>
      <c r="G1321" s="16"/>
      <c r="H1321" s="16"/>
      <c r="I1321" s="16"/>
      <c r="J1321" s="16"/>
      <c r="K1321" s="16"/>
      <c r="L1321" s="17">
        <f t="shared" ca="1" si="282"/>
        <v>0</v>
      </c>
      <c r="M1321" s="17">
        <f t="shared" ca="1" si="283"/>
        <v>0</v>
      </c>
      <c r="N1321" s="16">
        <f t="shared" ca="1" si="280"/>
        <v>0</v>
      </c>
      <c r="O1321" s="17">
        <f t="shared" ca="1" si="287"/>
        <v>0</v>
      </c>
      <c r="P1321" s="18">
        <f t="shared" ca="1" si="285"/>
        <v>0</v>
      </c>
      <c r="Q1321" s="18">
        <f t="shared" ca="1" si="281"/>
        <v>0</v>
      </c>
      <c r="R1321" s="18">
        <f t="shared" ca="1" si="286"/>
        <v>0</v>
      </c>
      <c r="S1321" s="18">
        <f t="shared" ca="1" si="284"/>
        <v>0</v>
      </c>
      <c r="T1321" s="18">
        <f t="shared" ca="1" si="279"/>
        <v>0</v>
      </c>
      <c r="U1321" s="7"/>
    </row>
    <row r="1322" spans="2:21" x14ac:dyDescent="0.3">
      <c r="B1322" s="68"/>
      <c r="C1322" s="68"/>
      <c r="D1322" s="7"/>
      <c r="E1322" s="68"/>
      <c r="F1322" s="16"/>
      <c r="G1322" s="16"/>
      <c r="H1322" s="16"/>
      <c r="I1322" s="16"/>
      <c r="J1322" s="16"/>
      <c r="K1322" s="16"/>
      <c r="L1322" s="17">
        <f t="shared" ca="1" si="282"/>
        <v>0</v>
      </c>
      <c r="M1322" s="17">
        <f t="shared" ca="1" si="283"/>
        <v>0</v>
      </c>
      <c r="N1322" s="16">
        <f t="shared" ca="1" si="280"/>
        <v>0</v>
      </c>
      <c r="O1322" s="17">
        <f t="shared" ca="1" si="287"/>
        <v>0</v>
      </c>
      <c r="P1322" s="18">
        <f t="shared" ca="1" si="285"/>
        <v>0</v>
      </c>
      <c r="Q1322" s="18">
        <f t="shared" ca="1" si="281"/>
        <v>0</v>
      </c>
      <c r="R1322" s="18">
        <f t="shared" ca="1" si="286"/>
        <v>0</v>
      </c>
      <c r="S1322" s="18">
        <f t="shared" ca="1" si="284"/>
        <v>0</v>
      </c>
      <c r="T1322" s="18">
        <f t="shared" ca="1" si="279"/>
        <v>0</v>
      </c>
      <c r="U1322" s="7"/>
    </row>
    <row r="1323" spans="2:21" x14ac:dyDescent="0.3">
      <c r="B1323" s="68"/>
      <c r="C1323" s="68"/>
      <c r="D1323" s="7"/>
      <c r="E1323" s="68"/>
      <c r="F1323" s="16"/>
      <c r="G1323" s="16"/>
      <c r="H1323" s="16"/>
      <c r="I1323" s="16"/>
      <c r="J1323" s="16"/>
      <c r="K1323" s="16"/>
      <c r="L1323" s="17">
        <f t="shared" ca="1" si="282"/>
        <v>0</v>
      </c>
      <c r="M1323" s="17">
        <f t="shared" ca="1" si="283"/>
        <v>0</v>
      </c>
      <c r="N1323" s="16">
        <f t="shared" ca="1" si="280"/>
        <v>0</v>
      </c>
      <c r="O1323" s="17">
        <f t="shared" ca="1" si="287"/>
        <v>0</v>
      </c>
      <c r="P1323" s="18">
        <f t="shared" ca="1" si="285"/>
        <v>0</v>
      </c>
      <c r="Q1323" s="18">
        <f t="shared" ca="1" si="281"/>
        <v>0</v>
      </c>
      <c r="R1323" s="18">
        <f t="shared" ca="1" si="286"/>
        <v>0</v>
      </c>
      <c r="S1323" s="18">
        <f t="shared" ca="1" si="284"/>
        <v>0</v>
      </c>
      <c r="T1323" s="18">
        <f t="shared" ca="1" si="279"/>
        <v>0</v>
      </c>
      <c r="U1323" s="7"/>
    </row>
    <row r="1324" spans="2:21" x14ac:dyDescent="0.3">
      <c r="B1324" s="68"/>
      <c r="C1324" s="68"/>
      <c r="D1324" s="7"/>
      <c r="E1324" s="68"/>
      <c r="F1324" s="16"/>
      <c r="G1324" s="16"/>
      <c r="H1324" s="16"/>
      <c r="I1324" s="16"/>
      <c r="J1324" s="16"/>
      <c r="K1324" s="16"/>
      <c r="L1324" s="17">
        <f t="shared" ca="1" si="282"/>
        <v>0</v>
      </c>
      <c r="M1324" s="17">
        <f t="shared" ca="1" si="283"/>
        <v>0</v>
      </c>
      <c r="N1324" s="16">
        <f t="shared" ca="1" si="280"/>
        <v>0</v>
      </c>
      <c r="O1324" s="17">
        <f t="shared" ca="1" si="287"/>
        <v>0</v>
      </c>
      <c r="P1324" s="18">
        <f t="shared" ca="1" si="285"/>
        <v>0</v>
      </c>
      <c r="Q1324" s="18">
        <f t="shared" ca="1" si="281"/>
        <v>0</v>
      </c>
      <c r="R1324" s="18">
        <f t="shared" ca="1" si="286"/>
        <v>0</v>
      </c>
      <c r="S1324" s="18">
        <f t="shared" ca="1" si="284"/>
        <v>0</v>
      </c>
      <c r="T1324" s="18">
        <f t="shared" ref="T1324:T1387" ca="1" si="288">S1324/3</f>
        <v>0</v>
      </c>
      <c r="U1324" s="7"/>
    </row>
    <row r="1325" spans="2:21" x14ac:dyDescent="0.3">
      <c r="B1325" s="68"/>
      <c r="C1325" s="68"/>
      <c r="D1325" s="7"/>
      <c r="E1325" s="68"/>
      <c r="F1325" s="16"/>
      <c r="G1325" s="16"/>
      <c r="H1325" s="16"/>
      <c r="I1325" s="16"/>
      <c r="J1325" s="16"/>
      <c r="K1325" s="16"/>
      <c r="L1325" s="17">
        <f t="shared" ca="1" si="282"/>
        <v>0</v>
      </c>
      <c r="M1325" s="17">
        <f t="shared" ca="1" si="283"/>
        <v>0</v>
      </c>
      <c r="N1325" s="16">
        <f t="shared" ca="1" si="280"/>
        <v>0</v>
      </c>
      <c r="O1325" s="17">
        <f t="shared" ca="1" si="287"/>
        <v>0</v>
      </c>
      <c r="P1325" s="18">
        <f t="shared" ca="1" si="285"/>
        <v>0</v>
      </c>
      <c r="Q1325" s="18">
        <f t="shared" ca="1" si="281"/>
        <v>0</v>
      </c>
      <c r="R1325" s="18">
        <f t="shared" ca="1" si="286"/>
        <v>0</v>
      </c>
      <c r="S1325" s="18">
        <f t="shared" ca="1" si="284"/>
        <v>0</v>
      </c>
      <c r="T1325" s="18">
        <f t="shared" ca="1" si="288"/>
        <v>0</v>
      </c>
      <c r="U1325" s="7"/>
    </row>
    <row r="1326" spans="2:21" x14ac:dyDescent="0.3">
      <c r="B1326" s="68"/>
      <c r="C1326" s="68"/>
      <c r="D1326" s="7"/>
      <c r="E1326" s="68"/>
      <c r="F1326" s="16"/>
      <c r="G1326" s="16"/>
      <c r="H1326" s="16"/>
      <c r="I1326" s="16"/>
      <c r="J1326" s="16"/>
      <c r="K1326" s="16"/>
      <c r="L1326" s="17">
        <f t="shared" ca="1" si="282"/>
        <v>0</v>
      </c>
      <c r="M1326" s="17">
        <f t="shared" ca="1" si="283"/>
        <v>0</v>
      </c>
      <c r="N1326" s="16">
        <f t="shared" ca="1" si="280"/>
        <v>0</v>
      </c>
      <c r="O1326" s="17">
        <f t="shared" ca="1" si="287"/>
        <v>0</v>
      </c>
      <c r="P1326" s="18">
        <f t="shared" ca="1" si="285"/>
        <v>0</v>
      </c>
      <c r="Q1326" s="18">
        <f t="shared" ca="1" si="281"/>
        <v>0</v>
      </c>
      <c r="R1326" s="18">
        <f t="shared" ca="1" si="286"/>
        <v>0</v>
      </c>
      <c r="S1326" s="18">
        <f t="shared" ca="1" si="284"/>
        <v>0</v>
      </c>
      <c r="T1326" s="18">
        <f t="shared" ca="1" si="288"/>
        <v>0</v>
      </c>
      <c r="U1326" s="7"/>
    </row>
    <row r="1327" spans="2:21" x14ac:dyDescent="0.3">
      <c r="B1327" s="68"/>
      <c r="C1327" s="68"/>
      <c r="D1327" s="7"/>
      <c r="E1327" s="68"/>
      <c r="F1327" s="16"/>
      <c r="G1327" s="16"/>
      <c r="H1327" s="16"/>
      <c r="I1327" s="16"/>
      <c r="J1327" s="16"/>
      <c r="K1327" s="16"/>
      <c r="L1327" s="17">
        <f t="shared" ca="1" si="282"/>
        <v>0</v>
      </c>
      <c r="M1327" s="17">
        <f t="shared" ca="1" si="283"/>
        <v>0</v>
      </c>
      <c r="N1327" s="16">
        <f t="shared" ca="1" si="280"/>
        <v>0</v>
      </c>
      <c r="O1327" s="17">
        <f t="shared" ca="1" si="287"/>
        <v>0</v>
      </c>
      <c r="P1327" s="18">
        <f t="shared" ca="1" si="285"/>
        <v>0</v>
      </c>
      <c r="Q1327" s="18">
        <f t="shared" ca="1" si="281"/>
        <v>0</v>
      </c>
      <c r="R1327" s="18">
        <f t="shared" ca="1" si="286"/>
        <v>0</v>
      </c>
      <c r="S1327" s="18">
        <f t="shared" ca="1" si="284"/>
        <v>0</v>
      </c>
      <c r="T1327" s="18">
        <f t="shared" ca="1" si="288"/>
        <v>0</v>
      </c>
      <c r="U1327" s="7"/>
    </row>
    <row r="1328" spans="2:21" x14ac:dyDescent="0.3">
      <c r="B1328" s="68"/>
      <c r="C1328" s="68"/>
      <c r="D1328" s="7"/>
      <c r="E1328" s="68"/>
      <c r="F1328" s="16"/>
      <c r="G1328" s="16"/>
      <c r="H1328" s="16"/>
      <c r="I1328" s="16"/>
      <c r="J1328" s="16"/>
      <c r="K1328" s="16"/>
      <c r="L1328" s="17">
        <f t="shared" ca="1" si="282"/>
        <v>0</v>
      </c>
      <c r="M1328" s="17">
        <f t="shared" ca="1" si="283"/>
        <v>0</v>
      </c>
      <c r="N1328" s="16">
        <f t="shared" ca="1" si="280"/>
        <v>0</v>
      </c>
      <c r="O1328" s="17">
        <f t="shared" ca="1" si="287"/>
        <v>0</v>
      </c>
      <c r="P1328" s="18">
        <f t="shared" ca="1" si="285"/>
        <v>0</v>
      </c>
      <c r="Q1328" s="18">
        <f t="shared" ca="1" si="281"/>
        <v>0</v>
      </c>
      <c r="R1328" s="18">
        <f t="shared" ca="1" si="286"/>
        <v>0</v>
      </c>
      <c r="S1328" s="18">
        <f t="shared" ca="1" si="284"/>
        <v>0</v>
      </c>
      <c r="T1328" s="18">
        <f t="shared" ca="1" si="288"/>
        <v>0</v>
      </c>
      <c r="U1328" s="7"/>
    </row>
    <row r="1329" spans="2:21" x14ac:dyDescent="0.3">
      <c r="B1329" s="68"/>
      <c r="C1329" s="68"/>
      <c r="D1329" s="7"/>
      <c r="E1329" s="68"/>
      <c r="F1329" s="16"/>
      <c r="G1329" s="16"/>
      <c r="H1329" s="16"/>
      <c r="I1329" s="16"/>
      <c r="J1329" s="16"/>
      <c r="K1329" s="16"/>
      <c r="L1329" s="17">
        <f t="shared" ca="1" si="282"/>
        <v>0</v>
      </c>
      <c r="M1329" s="17">
        <f t="shared" ca="1" si="283"/>
        <v>0</v>
      </c>
      <c r="N1329" s="16">
        <f t="shared" ca="1" si="280"/>
        <v>0</v>
      </c>
      <c r="O1329" s="17">
        <f t="shared" ca="1" si="287"/>
        <v>0</v>
      </c>
      <c r="P1329" s="18">
        <f t="shared" ca="1" si="285"/>
        <v>0</v>
      </c>
      <c r="Q1329" s="18">
        <f t="shared" ca="1" si="281"/>
        <v>0</v>
      </c>
      <c r="R1329" s="18">
        <f t="shared" ca="1" si="286"/>
        <v>0</v>
      </c>
      <c r="S1329" s="18">
        <f t="shared" ca="1" si="284"/>
        <v>0</v>
      </c>
      <c r="T1329" s="18">
        <f t="shared" ca="1" si="288"/>
        <v>0</v>
      </c>
      <c r="U1329" s="7"/>
    </row>
    <row r="1330" spans="2:21" x14ac:dyDescent="0.3">
      <c r="B1330" s="68"/>
      <c r="C1330" s="68"/>
      <c r="D1330" s="7"/>
      <c r="E1330" s="68"/>
      <c r="F1330" s="16"/>
      <c r="G1330" s="16"/>
      <c r="H1330" s="16"/>
      <c r="I1330" s="16"/>
      <c r="J1330" s="16"/>
      <c r="K1330" s="16"/>
      <c r="L1330" s="17">
        <f t="shared" ca="1" si="282"/>
        <v>0</v>
      </c>
      <c r="M1330" s="17">
        <f t="shared" ca="1" si="283"/>
        <v>0</v>
      </c>
      <c r="N1330" s="16">
        <f t="shared" ca="1" si="280"/>
        <v>0</v>
      </c>
      <c r="O1330" s="17">
        <f t="shared" ca="1" si="287"/>
        <v>0</v>
      </c>
      <c r="P1330" s="18">
        <f t="shared" ca="1" si="285"/>
        <v>0</v>
      </c>
      <c r="Q1330" s="18">
        <f t="shared" ca="1" si="281"/>
        <v>0</v>
      </c>
      <c r="R1330" s="18">
        <f t="shared" ca="1" si="286"/>
        <v>0</v>
      </c>
      <c r="S1330" s="18">
        <f t="shared" ca="1" si="284"/>
        <v>0</v>
      </c>
      <c r="T1330" s="18">
        <f t="shared" ca="1" si="288"/>
        <v>0</v>
      </c>
      <c r="U1330" s="7"/>
    </row>
    <row r="1331" spans="2:21" x14ac:dyDescent="0.3">
      <c r="B1331" s="68"/>
      <c r="C1331" s="68"/>
      <c r="D1331" s="7"/>
      <c r="E1331" s="68"/>
      <c r="F1331" s="16"/>
      <c r="G1331" s="16"/>
      <c r="H1331" s="16"/>
      <c r="I1331" s="16"/>
      <c r="J1331" s="16"/>
      <c r="K1331" s="16"/>
      <c r="L1331" s="17">
        <f t="shared" ca="1" si="282"/>
        <v>0</v>
      </c>
      <c r="M1331" s="17">
        <f t="shared" ca="1" si="283"/>
        <v>0</v>
      </c>
      <c r="N1331" s="16">
        <f t="shared" ca="1" si="280"/>
        <v>0</v>
      </c>
      <c r="O1331" s="17">
        <f t="shared" ca="1" si="287"/>
        <v>0</v>
      </c>
      <c r="P1331" s="18">
        <f t="shared" ca="1" si="285"/>
        <v>0</v>
      </c>
      <c r="Q1331" s="18">
        <f t="shared" ca="1" si="281"/>
        <v>0</v>
      </c>
      <c r="R1331" s="18">
        <f t="shared" ca="1" si="286"/>
        <v>0</v>
      </c>
      <c r="S1331" s="18">
        <f t="shared" ca="1" si="284"/>
        <v>0</v>
      </c>
      <c r="T1331" s="18">
        <f t="shared" ca="1" si="288"/>
        <v>0</v>
      </c>
      <c r="U1331" s="7"/>
    </row>
    <row r="1332" spans="2:21" x14ac:dyDescent="0.3">
      <c r="B1332" s="68"/>
      <c r="C1332" s="68"/>
      <c r="D1332" s="7"/>
      <c r="E1332" s="68"/>
      <c r="F1332" s="16"/>
      <c r="G1332" s="16"/>
      <c r="H1332" s="16"/>
      <c r="I1332" s="16"/>
      <c r="J1332" s="16"/>
      <c r="K1332" s="16"/>
      <c r="L1332" s="17">
        <f t="shared" ca="1" si="282"/>
        <v>0</v>
      </c>
      <c r="M1332" s="17">
        <f t="shared" ca="1" si="283"/>
        <v>0</v>
      </c>
      <c r="N1332" s="16">
        <f t="shared" ca="1" si="280"/>
        <v>0</v>
      </c>
      <c r="O1332" s="17">
        <f t="shared" ca="1" si="287"/>
        <v>0</v>
      </c>
      <c r="P1332" s="18">
        <f t="shared" ca="1" si="285"/>
        <v>0</v>
      </c>
      <c r="Q1332" s="18">
        <f t="shared" ca="1" si="281"/>
        <v>0</v>
      </c>
      <c r="R1332" s="18">
        <f t="shared" ca="1" si="286"/>
        <v>0</v>
      </c>
      <c r="S1332" s="18">
        <f t="shared" ca="1" si="284"/>
        <v>0</v>
      </c>
      <c r="T1332" s="18">
        <f t="shared" ca="1" si="288"/>
        <v>0</v>
      </c>
      <c r="U1332" s="7"/>
    </row>
    <row r="1333" spans="2:21" x14ac:dyDescent="0.3">
      <c r="B1333" s="68"/>
      <c r="C1333" s="68"/>
      <c r="D1333" s="7"/>
      <c r="E1333" s="68"/>
      <c r="F1333" s="16"/>
      <c r="G1333" s="16"/>
      <c r="H1333" s="16"/>
      <c r="I1333" s="16"/>
      <c r="J1333" s="16"/>
      <c r="K1333" s="16"/>
      <c r="L1333" s="17">
        <f t="shared" ca="1" si="282"/>
        <v>0</v>
      </c>
      <c r="M1333" s="17">
        <f t="shared" ca="1" si="283"/>
        <v>0</v>
      </c>
      <c r="N1333" s="16">
        <f t="shared" ca="1" si="280"/>
        <v>0</v>
      </c>
      <c r="O1333" s="17">
        <f t="shared" ca="1" si="287"/>
        <v>0</v>
      </c>
      <c r="P1333" s="18">
        <f t="shared" ca="1" si="285"/>
        <v>0</v>
      </c>
      <c r="Q1333" s="18">
        <f t="shared" ca="1" si="281"/>
        <v>0</v>
      </c>
      <c r="R1333" s="18">
        <f t="shared" ca="1" si="286"/>
        <v>0</v>
      </c>
      <c r="S1333" s="18">
        <f t="shared" ca="1" si="284"/>
        <v>0</v>
      </c>
      <c r="T1333" s="18">
        <f t="shared" ca="1" si="288"/>
        <v>0</v>
      </c>
      <c r="U1333" s="7"/>
    </row>
    <row r="1334" spans="2:21" x14ac:dyDescent="0.3">
      <c r="B1334" s="68"/>
      <c r="C1334" s="68"/>
      <c r="D1334" s="7"/>
      <c r="E1334" s="68"/>
      <c r="F1334" s="16"/>
      <c r="G1334" s="16"/>
      <c r="H1334" s="16"/>
      <c r="I1334" s="16"/>
      <c r="J1334" s="16"/>
      <c r="K1334" s="16"/>
      <c r="L1334" s="17">
        <f t="shared" ca="1" si="282"/>
        <v>0</v>
      </c>
      <c r="M1334" s="17">
        <f t="shared" ca="1" si="283"/>
        <v>0</v>
      </c>
      <c r="N1334" s="16">
        <f t="shared" ca="1" si="280"/>
        <v>0</v>
      </c>
      <c r="O1334" s="17">
        <f t="shared" ca="1" si="287"/>
        <v>0</v>
      </c>
      <c r="P1334" s="18">
        <f t="shared" ca="1" si="285"/>
        <v>0</v>
      </c>
      <c r="Q1334" s="18">
        <f t="shared" ca="1" si="281"/>
        <v>0</v>
      </c>
      <c r="R1334" s="18">
        <f t="shared" ca="1" si="286"/>
        <v>0</v>
      </c>
      <c r="S1334" s="18">
        <f t="shared" ca="1" si="284"/>
        <v>0</v>
      </c>
      <c r="T1334" s="18">
        <f t="shared" ca="1" si="288"/>
        <v>0</v>
      </c>
      <c r="U1334" s="7"/>
    </row>
    <row r="1335" spans="2:21" x14ac:dyDescent="0.3">
      <c r="B1335" s="68"/>
      <c r="C1335" s="68"/>
      <c r="D1335" s="7"/>
      <c r="E1335" s="68"/>
      <c r="F1335" s="16"/>
      <c r="G1335" s="16"/>
      <c r="H1335" s="16"/>
      <c r="I1335" s="16"/>
      <c r="J1335" s="16"/>
      <c r="K1335" s="16"/>
      <c r="L1335" s="17">
        <f t="shared" ca="1" si="282"/>
        <v>0</v>
      </c>
      <c r="M1335" s="17">
        <f t="shared" ca="1" si="283"/>
        <v>0</v>
      </c>
      <c r="N1335" s="16">
        <f t="shared" ca="1" si="280"/>
        <v>0</v>
      </c>
      <c r="O1335" s="17">
        <f t="shared" ca="1" si="287"/>
        <v>0</v>
      </c>
      <c r="P1335" s="18">
        <f t="shared" ca="1" si="285"/>
        <v>0</v>
      </c>
      <c r="Q1335" s="18">
        <f t="shared" ca="1" si="281"/>
        <v>0</v>
      </c>
      <c r="R1335" s="18">
        <f t="shared" ca="1" si="286"/>
        <v>0</v>
      </c>
      <c r="S1335" s="18">
        <f t="shared" ca="1" si="284"/>
        <v>0</v>
      </c>
      <c r="T1335" s="18">
        <f t="shared" ca="1" si="288"/>
        <v>0</v>
      </c>
      <c r="U1335" s="7"/>
    </row>
    <row r="1336" spans="2:21" x14ac:dyDescent="0.3">
      <c r="B1336" s="68"/>
      <c r="C1336" s="68"/>
      <c r="D1336" s="7"/>
      <c r="E1336" s="68"/>
      <c r="F1336" s="16"/>
      <c r="G1336" s="16"/>
      <c r="H1336" s="16"/>
      <c r="I1336" s="16"/>
      <c r="J1336" s="16"/>
      <c r="K1336" s="16"/>
      <c r="L1336" s="17">
        <f t="shared" ca="1" si="282"/>
        <v>0</v>
      </c>
      <c r="M1336" s="17">
        <f t="shared" ca="1" si="283"/>
        <v>0</v>
      </c>
      <c r="N1336" s="16">
        <f t="shared" ca="1" si="280"/>
        <v>0</v>
      </c>
      <c r="O1336" s="17">
        <f t="shared" ca="1" si="287"/>
        <v>0</v>
      </c>
      <c r="P1336" s="18">
        <f t="shared" ca="1" si="285"/>
        <v>0</v>
      </c>
      <c r="Q1336" s="18">
        <f t="shared" ca="1" si="281"/>
        <v>0</v>
      </c>
      <c r="R1336" s="18">
        <f t="shared" ca="1" si="286"/>
        <v>0</v>
      </c>
      <c r="S1336" s="18">
        <f t="shared" ca="1" si="284"/>
        <v>0</v>
      </c>
      <c r="T1336" s="18">
        <f t="shared" ca="1" si="288"/>
        <v>0</v>
      </c>
      <c r="U1336" s="7"/>
    </row>
    <row r="1337" spans="2:21" x14ac:dyDescent="0.3">
      <c r="B1337" s="68"/>
      <c r="C1337" s="68"/>
      <c r="D1337" s="7"/>
      <c r="E1337" s="68"/>
      <c r="F1337" s="16"/>
      <c r="G1337" s="16"/>
      <c r="H1337" s="16"/>
      <c r="I1337" s="16"/>
      <c r="J1337" s="16"/>
      <c r="K1337" s="16"/>
      <c r="L1337" s="17">
        <f t="shared" ca="1" si="282"/>
        <v>0</v>
      </c>
      <c r="M1337" s="17">
        <f t="shared" ca="1" si="283"/>
        <v>0</v>
      </c>
      <c r="N1337" s="16">
        <f t="shared" ca="1" si="280"/>
        <v>0</v>
      </c>
      <c r="O1337" s="17">
        <f t="shared" ca="1" si="287"/>
        <v>0</v>
      </c>
      <c r="P1337" s="18">
        <f t="shared" ca="1" si="285"/>
        <v>0</v>
      </c>
      <c r="Q1337" s="18">
        <f t="shared" ca="1" si="281"/>
        <v>0</v>
      </c>
      <c r="R1337" s="18">
        <f t="shared" ca="1" si="286"/>
        <v>0</v>
      </c>
      <c r="S1337" s="18">
        <f t="shared" ca="1" si="284"/>
        <v>0</v>
      </c>
      <c r="T1337" s="18">
        <f t="shared" ca="1" si="288"/>
        <v>0</v>
      </c>
      <c r="U1337" s="7"/>
    </row>
    <row r="1338" spans="2:21" x14ac:dyDescent="0.3">
      <c r="B1338" s="68"/>
      <c r="C1338" s="68"/>
      <c r="D1338" s="7"/>
      <c r="E1338" s="68"/>
      <c r="F1338" s="16"/>
      <c r="G1338" s="16"/>
      <c r="H1338" s="16"/>
      <c r="I1338" s="16"/>
      <c r="J1338" s="16"/>
      <c r="K1338" s="16"/>
      <c r="L1338" s="17">
        <f t="shared" ca="1" si="282"/>
        <v>0</v>
      </c>
      <c r="M1338" s="17">
        <f t="shared" ca="1" si="283"/>
        <v>0</v>
      </c>
      <c r="N1338" s="16">
        <f t="shared" ca="1" si="280"/>
        <v>0</v>
      </c>
      <c r="O1338" s="17">
        <f t="shared" ca="1" si="287"/>
        <v>0</v>
      </c>
      <c r="P1338" s="18">
        <f t="shared" ca="1" si="285"/>
        <v>0</v>
      </c>
      <c r="Q1338" s="18">
        <f t="shared" ca="1" si="281"/>
        <v>0</v>
      </c>
      <c r="R1338" s="18">
        <f t="shared" ca="1" si="286"/>
        <v>0</v>
      </c>
      <c r="S1338" s="18">
        <f t="shared" ca="1" si="284"/>
        <v>0</v>
      </c>
      <c r="T1338" s="18">
        <f t="shared" ca="1" si="288"/>
        <v>0</v>
      </c>
      <c r="U1338" s="7"/>
    </row>
    <row r="1339" spans="2:21" x14ac:dyDescent="0.3">
      <c r="B1339" s="68"/>
      <c r="C1339" s="68"/>
      <c r="D1339" s="7"/>
      <c r="E1339" s="68"/>
      <c r="F1339" s="16"/>
      <c r="G1339" s="16"/>
      <c r="H1339" s="16"/>
      <c r="I1339" s="16"/>
      <c r="J1339" s="16"/>
      <c r="K1339" s="16"/>
      <c r="L1339" s="17">
        <f t="shared" ca="1" si="282"/>
        <v>0</v>
      </c>
      <c r="M1339" s="17">
        <f t="shared" ca="1" si="283"/>
        <v>0</v>
      </c>
      <c r="N1339" s="16">
        <f t="shared" ca="1" si="280"/>
        <v>0</v>
      </c>
      <c r="O1339" s="17">
        <f t="shared" ca="1" si="287"/>
        <v>0</v>
      </c>
      <c r="P1339" s="18">
        <f t="shared" ca="1" si="285"/>
        <v>0</v>
      </c>
      <c r="Q1339" s="18">
        <f t="shared" ca="1" si="281"/>
        <v>0</v>
      </c>
      <c r="R1339" s="18">
        <f t="shared" ca="1" si="286"/>
        <v>0</v>
      </c>
      <c r="S1339" s="18">
        <f t="shared" ca="1" si="284"/>
        <v>0</v>
      </c>
      <c r="T1339" s="18">
        <f t="shared" ca="1" si="288"/>
        <v>0</v>
      </c>
      <c r="U1339" s="7"/>
    </row>
    <row r="1340" spans="2:21" x14ac:dyDescent="0.3">
      <c r="B1340" s="68"/>
      <c r="C1340" s="68"/>
      <c r="D1340" s="7"/>
      <c r="E1340" s="68"/>
      <c r="F1340" s="16"/>
      <c r="G1340" s="16"/>
      <c r="H1340" s="16"/>
      <c r="I1340" s="16"/>
      <c r="J1340" s="16"/>
      <c r="K1340" s="16"/>
      <c r="L1340" s="17">
        <f t="shared" ca="1" si="282"/>
        <v>0</v>
      </c>
      <c r="M1340" s="17">
        <f t="shared" ca="1" si="283"/>
        <v>0</v>
      </c>
      <c r="N1340" s="16">
        <f t="shared" ca="1" si="280"/>
        <v>0</v>
      </c>
      <c r="O1340" s="17">
        <f t="shared" ca="1" si="287"/>
        <v>0</v>
      </c>
      <c r="P1340" s="18">
        <f t="shared" ca="1" si="285"/>
        <v>0</v>
      </c>
      <c r="Q1340" s="18">
        <f t="shared" ca="1" si="281"/>
        <v>0</v>
      </c>
      <c r="R1340" s="18">
        <f t="shared" ca="1" si="286"/>
        <v>0</v>
      </c>
      <c r="S1340" s="18">
        <f t="shared" ca="1" si="284"/>
        <v>0</v>
      </c>
      <c r="T1340" s="18">
        <f t="shared" ca="1" si="288"/>
        <v>0</v>
      </c>
      <c r="U1340" s="7"/>
    </row>
    <row r="1341" spans="2:21" x14ac:dyDescent="0.3">
      <c r="B1341" s="68"/>
      <c r="C1341" s="68"/>
      <c r="D1341" s="7"/>
      <c r="E1341" s="68"/>
      <c r="F1341" s="16"/>
      <c r="G1341" s="16"/>
      <c r="H1341" s="16"/>
      <c r="I1341" s="16"/>
      <c r="J1341" s="16"/>
      <c r="K1341" s="16"/>
      <c r="L1341" s="17">
        <f t="shared" ca="1" si="282"/>
        <v>0</v>
      </c>
      <c r="M1341" s="17">
        <f t="shared" ca="1" si="283"/>
        <v>0</v>
      </c>
      <c r="N1341" s="16">
        <f t="shared" ca="1" si="280"/>
        <v>0</v>
      </c>
      <c r="O1341" s="17">
        <f t="shared" ca="1" si="287"/>
        <v>0</v>
      </c>
      <c r="P1341" s="18">
        <f t="shared" ca="1" si="285"/>
        <v>0</v>
      </c>
      <c r="Q1341" s="18">
        <f t="shared" ca="1" si="281"/>
        <v>0</v>
      </c>
      <c r="R1341" s="18">
        <f t="shared" ca="1" si="286"/>
        <v>0</v>
      </c>
      <c r="S1341" s="18">
        <f t="shared" ca="1" si="284"/>
        <v>0</v>
      </c>
      <c r="T1341" s="18">
        <f t="shared" ca="1" si="288"/>
        <v>0</v>
      </c>
      <c r="U1341" s="7"/>
    </row>
    <row r="1342" spans="2:21" x14ac:dyDescent="0.3">
      <c r="B1342" s="68"/>
      <c r="C1342" s="68"/>
      <c r="D1342" s="7"/>
      <c r="E1342" s="68"/>
      <c r="F1342" s="16"/>
      <c r="G1342" s="16"/>
      <c r="H1342" s="16"/>
      <c r="I1342" s="16"/>
      <c r="J1342" s="16"/>
      <c r="K1342" s="16"/>
      <c r="L1342" s="17">
        <f t="shared" ca="1" si="282"/>
        <v>0</v>
      </c>
      <c r="M1342" s="17">
        <f t="shared" ca="1" si="283"/>
        <v>0</v>
      </c>
      <c r="N1342" s="16">
        <f t="shared" ca="1" si="280"/>
        <v>0</v>
      </c>
      <c r="O1342" s="17">
        <f t="shared" ca="1" si="287"/>
        <v>0</v>
      </c>
      <c r="P1342" s="18">
        <f t="shared" ca="1" si="285"/>
        <v>0</v>
      </c>
      <c r="Q1342" s="18">
        <f t="shared" ca="1" si="281"/>
        <v>0</v>
      </c>
      <c r="R1342" s="18">
        <f t="shared" ca="1" si="286"/>
        <v>0</v>
      </c>
      <c r="S1342" s="18">
        <f t="shared" ca="1" si="284"/>
        <v>0</v>
      </c>
      <c r="T1342" s="18">
        <f t="shared" ca="1" si="288"/>
        <v>0</v>
      </c>
      <c r="U1342" s="7"/>
    </row>
    <row r="1343" spans="2:21" x14ac:dyDescent="0.3">
      <c r="B1343" s="68"/>
      <c r="C1343" s="68"/>
      <c r="D1343" s="7"/>
      <c r="E1343" s="68"/>
      <c r="F1343" s="16"/>
      <c r="G1343" s="16"/>
      <c r="H1343" s="16"/>
      <c r="I1343" s="16"/>
      <c r="J1343" s="16"/>
      <c r="K1343" s="16"/>
      <c r="L1343" s="17">
        <f t="shared" ca="1" si="282"/>
        <v>0</v>
      </c>
      <c r="M1343" s="17">
        <f t="shared" ca="1" si="283"/>
        <v>0</v>
      </c>
      <c r="N1343" s="16">
        <f t="shared" ca="1" si="280"/>
        <v>0</v>
      </c>
      <c r="O1343" s="17">
        <f t="shared" ca="1" si="287"/>
        <v>0</v>
      </c>
      <c r="P1343" s="18">
        <f t="shared" ca="1" si="285"/>
        <v>0</v>
      </c>
      <c r="Q1343" s="18">
        <f t="shared" ca="1" si="281"/>
        <v>0</v>
      </c>
      <c r="R1343" s="18">
        <f t="shared" ca="1" si="286"/>
        <v>0</v>
      </c>
      <c r="S1343" s="18">
        <f t="shared" ca="1" si="284"/>
        <v>0</v>
      </c>
      <c r="T1343" s="18">
        <f t="shared" ca="1" si="288"/>
        <v>0</v>
      </c>
      <c r="U1343" s="7"/>
    </row>
    <row r="1344" spans="2:21" x14ac:dyDescent="0.3">
      <c r="B1344" s="68"/>
      <c r="C1344" s="68"/>
      <c r="D1344" s="7"/>
      <c r="E1344" s="68"/>
      <c r="F1344" s="16"/>
      <c r="G1344" s="16"/>
      <c r="H1344" s="16"/>
      <c r="I1344" s="16"/>
      <c r="J1344" s="16"/>
      <c r="K1344" s="16"/>
      <c r="L1344" s="17">
        <f t="shared" ca="1" si="282"/>
        <v>0</v>
      </c>
      <c r="M1344" s="17">
        <f t="shared" ca="1" si="283"/>
        <v>0</v>
      </c>
      <c r="N1344" s="16">
        <f t="shared" ca="1" si="280"/>
        <v>0</v>
      </c>
      <c r="O1344" s="17">
        <f t="shared" ca="1" si="287"/>
        <v>0</v>
      </c>
      <c r="P1344" s="18">
        <f t="shared" ca="1" si="285"/>
        <v>0</v>
      </c>
      <c r="Q1344" s="18">
        <f t="shared" ca="1" si="281"/>
        <v>0</v>
      </c>
      <c r="R1344" s="18">
        <f t="shared" ca="1" si="286"/>
        <v>0</v>
      </c>
      <c r="S1344" s="18">
        <f t="shared" ca="1" si="284"/>
        <v>0</v>
      </c>
      <c r="T1344" s="18">
        <f t="shared" ca="1" si="288"/>
        <v>0</v>
      </c>
      <c r="U1344" s="7"/>
    </row>
    <row r="1345" spans="2:21" x14ac:dyDescent="0.3">
      <c r="B1345" s="68"/>
      <c r="C1345" s="68"/>
      <c r="D1345" s="7"/>
      <c r="E1345" s="68"/>
      <c r="F1345" s="16"/>
      <c r="G1345" s="16"/>
      <c r="H1345" s="16"/>
      <c r="I1345" s="16"/>
      <c r="J1345" s="16"/>
      <c r="K1345" s="16"/>
      <c r="L1345" s="17">
        <f t="shared" ca="1" si="282"/>
        <v>0</v>
      </c>
      <c r="M1345" s="17">
        <f t="shared" ca="1" si="283"/>
        <v>0</v>
      </c>
      <c r="N1345" s="16">
        <f t="shared" ca="1" si="280"/>
        <v>0</v>
      </c>
      <c r="O1345" s="17">
        <f t="shared" ca="1" si="287"/>
        <v>0</v>
      </c>
      <c r="P1345" s="18">
        <f t="shared" ca="1" si="285"/>
        <v>0</v>
      </c>
      <c r="Q1345" s="18">
        <f t="shared" ca="1" si="281"/>
        <v>0</v>
      </c>
      <c r="R1345" s="18">
        <f t="shared" ca="1" si="286"/>
        <v>0</v>
      </c>
      <c r="S1345" s="18">
        <f t="shared" ca="1" si="284"/>
        <v>0</v>
      </c>
      <c r="T1345" s="18">
        <f t="shared" ca="1" si="288"/>
        <v>0</v>
      </c>
      <c r="U1345" s="7"/>
    </row>
    <row r="1346" spans="2:21" x14ac:dyDescent="0.3">
      <c r="B1346" s="68"/>
      <c r="C1346" s="68"/>
      <c r="D1346" s="7"/>
      <c r="E1346" s="68"/>
      <c r="F1346" s="16"/>
      <c r="G1346" s="16"/>
      <c r="H1346" s="16"/>
      <c r="I1346" s="16"/>
      <c r="J1346" s="16"/>
      <c r="K1346" s="16"/>
      <c r="L1346" s="17">
        <f t="shared" ca="1" si="282"/>
        <v>0</v>
      </c>
      <c r="M1346" s="17">
        <f t="shared" ca="1" si="283"/>
        <v>0</v>
      </c>
      <c r="N1346" s="16">
        <f t="shared" ref="N1346:N1409" ca="1" si="289">L1346/453.592</f>
        <v>0</v>
      </c>
      <c r="O1346" s="17">
        <f t="shared" ca="1" si="287"/>
        <v>0</v>
      </c>
      <c r="P1346" s="18">
        <f t="shared" ca="1" si="285"/>
        <v>0</v>
      </c>
      <c r="Q1346" s="18">
        <f t="shared" ref="Q1346:Q1409" ca="1" si="290">P1346/4</f>
        <v>0</v>
      </c>
      <c r="R1346" s="18">
        <f t="shared" ca="1" si="286"/>
        <v>0</v>
      </c>
      <c r="S1346" s="18">
        <f t="shared" ca="1" si="284"/>
        <v>0</v>
      </c>
      <c r="T1346" s="18">
        <f t="shared" ca="1" si="288"/>
        <v>0</v>
      </c>
      <c r="U1346" s="7"/>
    </row>
    <row r="1347" spans="2:21" x14ac:dyDescent="0.3">
      <c r="B1347" s="68"/>
      <c r="C1347" s="68"/>
      <c r="D1347" s="7"/>
      <c r="E1347" s="68"/>
      <c r="F1347" s="16"/>
      <c r="G1347" s="16"/>
      <c r="H1347" s="16"/>
      <c r="I1347" s="16"/>
      <c r="J1347" s="16"/>
      <c r="K1347" s="16"/>
      <c r="L1347" s="17">
        <f t="shared" ca="1" si="282"/>
        <v>0</v>
      </c>
      <c r="M1347" s="17">
        <f t="shared" ca="1" si="283"/>
        <v>0</v>
      </c>
      <c r="N1347" s="16">
        <f t="shared" ca="1" si="289"/>
        <v>0</v>
      </c>
      <c r="O1347" s="17">
        <f t="shared" ca="1" si="287"/>
        <v>0</v>
      </c>
      <c r="P1347" s="18">
        <f t="shared" ca="1" si="285"/>
        <v>0</v>
      </c>
      <c r="Q1347" s="18">
        <f t="shared" ca="1" si="290"/>
        <v>0</v>
      </c>
      <c r="R1347" s="18">
        <f t="shared" ca="1" si="286"/>
        <v>0</v>
      </c>
      <c r="S1347" s="18">
        <f t="shared" ca="1" si="284"/>
        <v>0</v>
      </c>
      <c r="T1347" s="18">
        <f t="shared" ca="1" si="288"/>
        <v>0</v>
      </c>
      <c r="U1347" s="7"/>
    </row>
    <row r="1348" spans="2:21" x14ac:dyDescent="0.3">
      <c r="B1348" s="68"/>
      <c r="C1348" s="68"/>
      <c r="D1348" s="7"/>
      <c r="E1348" s="68"/>
      <c r="F1348" s="16"/>
      <c r="G1348" s="16"/>
      <c r="H1348" s="16"/>
      <c r="I1348" s="16"/>
      <c r="J1348" s="16"/>
      <c r="K1348" s="16"/>
      <c r="L1348" s="17">
        <f t="shared" ca="1" si="282"/>
        <v>0</v>
      </c>
      <c r="M1348" s="17">
        <f t="shared" ca="1" si="283"/>
        <v>0</v>
      </c>
      <c r="N1348" s="16">
        <f t="shared" ca="1" si="289"/>
        <v>0</v>
      </c>
      <c r="O1348" s="17">
        <f t="shared" ca="1" si="287"/>
        <v>0</v>
      </c>
      <c r="P1348" s="18">
        <f t="shared" ca="1" si="285"/>
        <v>0</v>
      </c>
      <c r="Q1348" s="18">
        <f t="shared" ca="1" si="290"/>
        <v>0</v>
      </c>
      <c r="R1348" s="18">
        <f t="shared" ca="1" si="286"/>
        <v>0</v>
      </c>
      <c r="S1348" s="18">
        <f t="shared" ca="1" si="284"/>
        <v>0</v>
      </c>
      <c r="T1348" s="18">
        <f t="shared" ca="1" si="288"/>
        <v>0</v>
      </c>
      <c r="U1348" s="7"/>
    </row>
    <row r="1349" spans="2:21" x14ac:dyDescent="0.3">
      <c r="B1349" s="68"/>
      <c r="C1349" s="68"/>
      <c r="D1349" s="7"/>
      <c r="E1349" s="68"/>
      <c r="F1349" s="16"/>
      <c r="G1349" s="16"/>
      <c r="H1349" s="16"/>
      <c r="I1349" s="16"/>
      <c r="J1349" s="16"/>
      <c r="K1349" s="16"/>
      <c r="L1349" s="17">
        <f t="shared" ca="1" si="282"/>
        <v>0</v>
      </c>
      <c r="M1349" s="17">
        <f t="shared" ca="1" si="283"/>
        <v>0</v>
      </c>
      <c r="N1349" s="16">
        <f t="shared" ca="1" si="289"/>
        <v>0</v>
      </c>
      <c r="O1349" s="17">
        <f t="shared" ca="1" si="287"/>
        <v>0</v>
      </c>
      <c r="P1349" s="18">
        <f t="shared" ca="1" si="285"/>
        <v>0</v>
      </c>
      <c r="Q1349" s="18">
        <f t="shared" ca="1" si="290"/>
        <v>0</v>
      </c>
      <c r="R1349" s="18">
        <f t="shared" ca="1" si="286"/>
        <v>0</v>
      </c>
      <c r="S1349" s="18">
        <f t="shared" ca="1" si="284"/>
        <v>0</v>
      </c>
      <c r="T1349" s="18">
        <f t="shared" ca="1" si="288"/>
        <v>0</v>
      </c>
      <c r="U1349" s="7"/>
    </row>
    <row r="1350" spans="2:21" x14ac:dyDescent="0.3">
      <c r="B1350" s="68"/>
      <c r="C1350" s="68"/>
      <c r="D1350" s="7"/>
      <c r="E1350" s="68"/>
      <c r="F1350" s="16"/>
      <c r="G1350" s="16"/>
      <c r="H1350" s="16"/>
      <c r="I1350" s="16"/>
      <c r="J1350" s="16"/>
      <c r="K1350" s="16"/>
      <c r="L1350" s="17">
        <f t="shared" ca="1" si="282"/>
        <v>0</v>
      </c>
      <c r="M1350" s="17">
        <f t="shared" ca="1" si="283"/>
        <v>0</v>
      </c>
      <c r="N1350" s="16">
        <f t="shared" ca="1" si="289"/>
        <v>0</v>
      </c>
      <c r="O1350" s="17">
        <f t="shared" ca="1" si="287"/>
        <v>0</v>
      </c>
      <c r="P1350" s="18">
        <f t="shared" ca="1" si="285"/>
        <v>0</v>
      </c>
      <c r="Q1350" s="18">
        <f t="shared" ca="1" si="290"/>
        <v>0</v>
      </c>
      <c r="R1350" s="18">
        <f t="shared" ca="1" si="286"/>
        <v>0</v>
      </c>
      <c r="S1350" s="18">
        <f t="shared" ca="1" si="284"/>
        <v>0</v>
      </c>
      <c r="T1350" s="18">
        <f t="shared" ca="1" si="288"/>
        <v>0</v>
      </c>
      <c r="U1350" s="7"/>
    </row>
    <row r="1351" spans="2:21" x14ac:dyDescent="0.3">
      <c r="B1351" s="68"/>
      <c r="C1351" s="68"/>
      <c r="D1351" s="7"/>
      <c r="E1351" s="68"/>
      <c r="F1351" s="16"/>
      <c r="G1351" s="16"/>
      <c r="H1351" s="16"/>
      <c r="I1351" s="16"/>
      <c r="J1351" s="16"/>
      <c r="K1351" s="16"/>
      <c r="L1351" s="17">
        <f t="shared" ca="1" si="282"/>
        <v>0</v>
      </c>
      <c r="M1351" s="17">
        <f t="shared" ca="1" si="283"/>
        <v>0</v>
      </c>
      <c r="N1351" s="16">
        <f t="shared" ca="1" si="289"/>
        <v>0</v>
      </c>
      <c r="O1351" s="17">
        <f t="shared" ca="1" si="287"/>
        <v>0</v>
      </c>
      <c r="P1351" s="18">
        <f t="shared" ca="1" si="285"/>
        <v>0</v>
      </c>
      <c r="Q1351" s="18">
        <f t="shared" ca="1" si="290"/>
        <v>0</v>
      </c>
      <c r="R1351" s="18">
        <f t="shared" ca="1" si="286"/>
        <v>0</v>
      </c>
      <c r="S1351" s="18">
        <f t="shared" ca="1" si="284"/>
        <v>0</v>
      </c>
      <c r="T1351" s="18">
        <f t="shared" ca="1" si="288"/>
        <v>0</v>
      </c>
      <c r="U1351" s="7"/>
    </row>
    <row r="1352" spans="2:21" x14ac:dyDescent="0.3">
      <c r="B1352" s="68"/>
      <c r="C1352" s="68"/>
      <c r="D1352" s="7"/>
      <c r="E1352" s="68"/>
      <c r="F1352" s="16"/>
      <c r="G1352" s="16"/>
      <c r="H1352" s="16"/>
      <c r="I1352" s="16"/>
      <c r="J1352" s="16"/>
      <c r="K1352" s="16"/>
      <c r="L1352" s="17">
        <f t="shared" ref="L1352:L1415" ca="1" si="291">M1352*16</f>
        <v>0</v>
      </c>
      <c r="M1352" s="17">
        <f t="shared" ca="1" si="283"/>
        <v>0</v>
      </c>
      <c r="N1352" s="16">
        <f t="shared" ca="1" si="289"/>
        <v>0</v>
      </c>
      <c r="O1352" s="17">
        <f t="shared" ca="1" si="287"/>
        <v>0</v>
      </c>
      <c r="P1352" s="18">
        <f t="shared" ca="1" si="285"/>
        <v>0</v>
      </c>
      <c r="Q1352" s="18">
        <f t="shared" ca="1" si="290"/>
        <v>0</v>
      </c>
      <c r="R1352" s="18">
        <f t="shared" ca="1" si="286"/>
        <v>0</v>
      </c>
      <c r="S1352" s="18">
        <f t="shared" ca="1" si="284"/>
        <v>0</v>
      </c>
      <c r="T1352" s="18">
        <f t="shared" ca="1" si="288"/>
        <v>0</v>
      </c>
      <c r="U1352" s="7"/>
    </row>
    <row r="1353" spans="2:21" x14ac:dyDescent="0.3">
      <c r="B1353" s="68"/>
      <c r="C1353" s="68"/>
      <c r="D1353" s="7"/>
      <c r="E1353" s="68"/>
      <c r="F1353" s="16"/>
      <c r="G1353" s="16"/>
      <c r="H1353" s="16"/>
      <c r="I1353" s="16"/>
      <c r="J1353" s="16"/>
      <c r="K1353" s="16"/>
      <c r="L1353" s="17">
        <f t="shared" ca="1" si="291"/>
        <v>0</v>
      </c>
      <c r="M1353" s="17">
        <f t="shared" ref="M1353:M1416" ca="1" si="292">L1353/16</f>
        <v>0</v>
      </c>
      <c r="N1353" s="16">
        <f t="shared" ca="1" si="289"/>
        <v>0</v>
      </c>
      <c r="O1353" s="17">
        <f t="shared" ca="1" si="287"/>
        <v>0</v>
      </c>
      <c r="P1353" s="18">
        <f t="shared" ca="1" si="285"/>
        <v>0</v>
      </c>
      <c r="Q1353" s="18">
        <f t="shared" ca="1" si="290"/>
        <v>0</v>
      </c>
      <c r="R1353" s="18">
        <f t="shared" ca="1" si="286"/>
        <v>0</v>
      </c>
      <c r="S1353" s="18">
        <f t="shared" ca="1" si="284"/>
        <v>0</v>
      </c>
      <c r="T1353" s="18">
        <f t="shared" ca="1" si="288"/>
        <v>0</v>
      </c>
      <c r="U1353" s="7"/>
    </row>
    <row r="1354" spans="2:21" x14ac:dyDescent="0.3">
      <c r="B1354" s="68"/>
      <c r="C1354" s="68"/>
      <c r="D1354" s="7"/>
      <c r="E1354" s="68"/>
      <c r="F1354" s="16"/>
      <c r="G1354" s="16"/>
      <c r="H1354" s="16"/>
      <c r="I1354" s="16"/>
      <c r="J1354" s="16"/>
      <c r="K1354" s="16"/>
      <c r="L1354" s="17">
        <f t="shared" ca="1" si="291"/>
        <v>0</v>
      </c>
      <c r="M1354" s="17">
        <f t="shared" ca="1" si="292"/>
        <v>0</v>
      </c>
      <c r="N1354" s="16">
        <f t="shared" ca="1" si="289"/>
        <v>0</v>
      </c>
      <c r="O1354" s="17">
        <f t="shared" ca="1" si="287"/>
        <v>0</v>
      </c>
      <c r="P1354" s="18">
        <f t="shared" ca="1" si="285"/>
        <v>0</v>
      </c>
      <c r="Q1354" s="18">
        <f t="shared" ca="1" si="290"/>
        <v>0</v>
      </c>
      <c r="R1354" s="18">
        <f t="shared" ca="1" si="286"/>
        <v>0</v>
      </c>
      <c r="S1354" s="18">
        <f t="shared" ca="1" si="284"/>
        <v>0</v>
      </c>
      <c r="T1354" s="18">
        <f t="shared" ca="1" si="288"/>
        <v>0</v>
      </c>
      <c r="U1354" s="7"/>
    </row>
    <row r="1355" spans="2:21" x14ac:dyDescent="0.3">
      <c r="B1355" s="68"/>
      <c r="C1355" s="68"/>
      <c r="D1355" s="7"/>
      <c r="E1355" s="68"/>
      <c r="F1355" s="16"/>
      <c r="G1355" s="16"/>
      <c r="H1355" s="16"/>
      <c r="I1355" s="16"/>
      <c r="J1355" s="16"/>
      <c r="K1355" s="16"/>
      <c r="L1355" s="17">
        <f t="shared" ca="1" si="291"/>
        <v>0</v>
      </c>
      <c r="M1355" s="17">
        <f t="shared" ca="1" si="292"/>
        <v>0</v>
      </c>
      <c r="N1355" s="16">
        <f t="shared" ca="1" si="289"/>
        <v>0</v>
      </c>
      <c r="O1355" s="17">
        <f t="shared" ca="1" si="287"/>
        <v>0</v>
      </c>
      <c r="P1355" s="18">
        <f t="shared" ca="1" si="285"/>
        <v>0</v>
      </c>
      <c r="Q1355" s="18">
        <f t="shared" ca="1" si="290"/>
        <v>0</v>
      </c>
      <c r="R1355" s="18">
        <f t="shared" ca="1" si="286"/>
        <v>0</v>
      </c>
      <c r="S1355" s="18">
        <f t="shared" ca="1" si="284"/>
        <v>0</v>
      </c>
      <c r="T1355" s="18">
        <f t="shared" ca="1" si="288"/>
        <v>0</v>
      </c>
      <c r="U1355" s="7"/>
    </row>
    <row r="1356" spans="2:21" x14ac:dyDescent="0.3">
      <c r="B1356" s="68"/>
      <c r="C1356" s="68"/>
      <c r="D1356" s="7"/>
      <c r="E1356" s="68"/>
      <c r="F1356" s="16"/>
      <c r="G1356" s="16"/>
      <c r="H1356" s="16"/>
      <c r="I1356" s="16"/>
      <c r="J1356" s="16"/>
      <c r="K1356" s="16"/>
      <c r="L1356" s="17">
        <f t="shared" ca="1" si="291"/>
        <v>0</v>
      </c>
      <c r="M1356" s="17">
        <f t="shared" ca="1" si="292"/>
        <v>0</v>
      </c>
      <c r="N1356" s="16">
        <f t="shared" ca="1" si="289"/>
        <v>0</v>
      </c>
      <c r="O1356" s="17">
        <f t="shared" ca="1" si="287"/>
        <v>0</v>
      </c>
      <c r="P1356" s="18">
        <f t="shared" ca="1" si="285"/>
        <v>0</v>
      </c>
      <c r="Q1356" s="18">
        <f t="shared" ca="1" si="290"/>
        <v>0</v>
      </c>
      <c r="R1356" s="18">
        <f t="shared" ca="1" si="286"/>
        <v>0</v>
      </c>
      <c r="S1356" s="18">
        <f t="shared" ref="S1356:S1419" ca="1" si="293">R1356/2</f>
        <v>0</v>
      </c>
      <c r="T1356" s="18">
        <f t="shared" ca="1" si="288"/>
        <v>0</v>
      </c>
      <c r="U1356" s="7"/>
    </row>
    <row r="1357" spans="2:21" x14ac:dyDescent="0.3">
      <c r="B1357" s="68"/>
      <c r="C1357" s="68"/>
      <c r="D1357" s="7"/>
      <c r="E1357" s="68"/>
      <c r="F1357" s="16"/>
      <c r="G1357" s="16"/>
      <c r="H1357" s="16"/>
      <c r="I1357" s="16"/>
      <c r="J1357" s="16"/>
      <c r="K1357" s="16"/>
      <c r="L1357" s="17">
        <f t="shared" ca="1" si="291"/>
        <v>0</v>
      </c>
      <c r="M1357" s="17">
        <f t="shared" ca="1" si="292"/>
        <v>0</v>
      </c>
      <c r="N1357" s="16">
        <f t="shared" ca="1" si="289"/>
        <v>0</v>
      </c>
      <c r="O1357" s="17">
        <f t="shared" ca="1" si="287"/>
        <v>0</v>
      </c>
      <c r="P1357" s="18">
        <f t="shared" ca="1" si="285"/>
        <v>0</v>
      </c>
      <c r="Q1357" s="18">
        <f t="shared" ca="1" si="290"/>
        <v>0</v>
      </c>
      <c r="R1357" s="18">
        <f t="shared" ca="1" si="286"/>
        <v>0</v>
      </c>
      <c r="S1357" s="18">
        <f t="shared" ca="1" si="293"/>
        <v>0</v>
      </c>
      <c r="T1357" s="18">
        <f t="shared" ca="1" si="288"/>
        <v>0</v>
      </c>
      <c r="U1357" s="7"/>
    </row>
    <row r="1358" spans="2:21" x14ac:dyDescent="0.3">
      <c r="B1358" s="68"/>
      <c r="C1358" s="68"/>
      <c r="D1358" s="7"/>
      <c r="E1358" s="68"/>
      <c r="F1358" s="16"/>
      <c r="G1358" s="16"/>
      <c r="H1358" s="16"/>
      <c r="I1358" s="16"/>
      <c r="J1358" s="16"/>
      <c r="K1358" s="16"/>
      <c r="L1358" s="17">
        <f t="shared" ca="1" si="291"/>
        <v>0</v>
      </c>
      <c r="M1358" s="17">
        <f t="shared" ca="1" si="292"/>
        <v>0</v>
      </c>
      <c r="N1358" s="16">
        <f t="shared" ca="1" si="289"/>
        <v>0</v>
      </c>
      <c r="O1358" s="17">
        <f t="shared" ca="1" si="287"/>
        <v>0</v>
      </c>
      <c r="P1358" s="18">
        <f t="shared" ca="1" si="285"/>
        <v>0</v>
      </c>
      <c r="Q1358" s="18">
        <f t="shared" ca="1" si="290"/>
        <v>0</v>
      </c>
      <c r="R1358" s="18">
        <f t="shared" ca="1" si="286"/>
        <v>0</v>
      </c>
      <c r="S1358" s="18">
        <f t="shared" ca="1" si="293"/>
        <v>0</v>
      </c>
      <c r="T1358" s="18">
        <f t="shared" ca="1" si="288"/>
        <v>0</v>
      </c>
      <c r="U1358" s="7"/>
    </row>
    <row r="1359" spans="2:21" x14ac:dyDescent="0.3">
      <c r="B1359" s="68"/>
      <c r="C1359" s="68"/>
      <c r="D1359" s="7"/>
      <c r="E1359" s="68"/>
      <c r="F1359" s="16"/>
      <c r="G1359" s="16"/>
      <c r="H1359" s="16"/>
      <c r="I1359" s="16"/>
      <c r="J1359" s="16"/>
      <c r="K1359" s="16"/>
      <c r="L1359" s="17">
        <f t="shared" ca="1" si="291"/>
        <v>0</v>
      </c>
      <c r="M1359" s="17">
        <f t="shared" ca="1" si="292"/>
        <v>0</v>
      </c>
      <c r="N1359" s="16">
        <f t="shared" ca="1" si="289"/>
        <v>0</v>
      </c>
      <c r="O1359" s="17">
        <f t="shared" ca="1" si="287"/>
        <v>0</v>
      </c>
      <c r="P1359" s="18">
        <f t="shared" ca="1" si="285"/>
        <v>0</v>
      </c>
      <c r="Q1359" s="18">
        <f t="shared" ca="1" si="290"/>
        <v>0</v>
      </c>
      <c r="R1359" s="18">
        <f t="shared" ca="1" si="286"/>
        <v>0</v>
      </c>
      <c r="S1359" s="18">
        <f t="shared" ca="1" si="293"/>
        <v>0</v>
      </c>
      <c r="T1359" s="18">
        <f t="shared" ca="1" si="288"/>
        <v>0</v>
      </c>
      <c r="U1359" s="7"/>
    </row>
    <row r="1360" spans="2:21" x14ac:dyDescent="0.3">
      <c r="B1360" s="68"/>
      <c r="C1360" s="68"/>
      <c r="D1360" s="7"/>
      <c r="E1360" s="68"/>
      <c r="F1360" s="16"/>
      <c r="G1360" s="16"/>
      <c r="H1360" s="16"/>
      <c r="I1360" s="16"/>
      <c r="J1360" s="16"/>
      <c r="K1360" s="16"/>
      <c r="L1360" s="17">
        <f t="shared" ca="1" si="291"/>
        <v>0</v>
      </c>
      <c r="M1360" s="17">
        <f t="shared" ca="1" si="292"/>
        <v>0</v>
      </c>
      <c r="N1360" s="16">
        <f t="shared" ca="1" si="289"/>
        <v>0</v>
      </c>
      <c r="O1360" s="17">
        <f t="shared" ca="1" si="287"/>
        <v>0</v>
      </c>
      <c r="P1360" s="18">
        <f t="shared" ca="1" si="285"/>
        <v>0</v>
      </c>
      <c r="Q1360" s="18">
        <f t="shared" ca="1" si="290"/>
        <v>0</v>
      </c>
      <c r="R1360" s="18">
        <f t="shared" ca="1" si="286"/>
        <v>0</v>
      </c>
      <c r="S1360" s="18">
        <f t="shared" ca="1" si="293"/>
        <v>0</v>
      </c>
      <c r="T1360" s="18">
        <f t="shared" ca="1" si="288"/>
        <v>0</v>
      </c>
      <c r="U1360" s="7"/>
    </row>
    <row r="1361" spans="2:21" x14ac:dyDescent="0.3">
      <c r="B1361" s="68"/>
      <c r="C1361" s="68"/>
      <c r="D1361" s="7"/>
      <c r="E1361" s="68"/>
      <c r="F1361" s="16"/>
      <c r="G1361" s="16"/>
      <c r="H1361" s="16"/>
      <c r="I1361" s="16"/>
      <c r="J1361" s="16"/>
      <c r="K1361" s="16"/>
      <c r="L1361" s="17">
        <f t="shared" ca="1" si="291"/>
        <v>0</v>
      </c>
      <c r="M1361" s="17">
        <f t="shared" ca="1" si="292"/>
        <v>0</v>
      </c>
      <c r="N1361" s="16">
        <f t="shared" ca="1" si="289"/>
        <v>0</v>
      </c>
      <c r="O1361" s="17">
        <f t="shared" ca="1" si="287"/>
        <v>0</v>
      </c>
      <c r="P1361" s="18">
        <f t="shared" ca="1" si="285"/>
        <v>0</v>
      </c>
      <c r="Q1361" s="18">
        <f t="shared" ca="1" si="290"/>
        <v>0</v>
      </c>
      <c r="R1361" s="18">
        <f t="shared" ca="1" si="286"/>
        <v>0</v>
      </c>
      <c r="S1361" s="18">
        <f t="shared" ca="1" si="293"/>
        <v>0</v>
      </c>
      <c r="T1361" s="18">
        <f t="shared" ca="1" si="288"/>
        <v>0</v>
      </c>
      <c r="U1361" s="7"/>
    </row>
    <row r="1362" spans="2:21" x14ac:dyDescent="0.3">
      <c r="B1362" s="68"/>
      <c r="C1362" s="68"/>
      <c r="D1362" s="7"/>
      <c r="E1362" s="68"/>
      <c r="F1362" s="16"/>
      <c r="G1362" s="16"/>
      <c r="H1362" s="16"/>
      <c r="I1362" s="16"/>
      <c r="J1362" s="16"/>
      <c r="K1362" s="16"/>
      <c r="L1362" s="17">
        <f t="shared" ca="1" si="291"/>
        <v>0</v>
      </c>
      <c r="M1362" s="17">
        <f t="shared" ca="1" si="292"/>
        <v>0</v>
      </c>
      <c r="N1362" s="16">
        <f t="shared" ca="1" si="289"/>
        <v>0</v>
      </c>
      <c r="O1362" s="17">
        <f t="shared" ca="1" si="287"/>
        <v>0</v>
      </c>
      <c r="P1362" s="18">
        <f t="shared" ca="1" si="285"/>
        <v>0</v>
      </c>
      <c r="Q1362" s="18">
        <f t="shared" ca="1" si="290"/>
        <v>0</v>
      </c>
      <c r="R1362" s="18">
        <f t="shared" ca="1" si="286"/>
        <v>0</v>
      </c>
      <c r="S1362" s="18">
        <f t="shared" ca="1" si="293"/>
        <v>0</v>
      </c>
      <c r="T1362" s="18">
        <f t="shared" ca="1" si="288"/>
        <v>0</v>
      </c>
      <c r="U1362" s="7"/>
    </row>
    <row r="1363" spans="2:21" x14ac:dyDescent="0.3">
      <c r="B1363" s="68"/>
      <c r="C1363" s="68"/>
      <c r="D1363" s="7"/>
      <c r="E1363" s="68"/>
      <c r="F1363" s="16"/>
      <c r="G1363" s="16"/>
      <c r="H1363" s="16"/>
      <c r="I1363" s="16"/>
      <c r="J1363" s="16"/>
      <c r="K1363" s="16"/>
      <c r="L1363" s="17">
        <f t="shared" ca="1" si="291"/>
        <v>0</v>
      </c>
      <c r="M1363" s="17">
        <f t="shared" ca="1" si="292"/>
        <v>0</v>
      </c>
      <c r="N1363" s="16">
        <f t="shared" ca="1" si="289"/>
        <v>0</v>
      </c>
      <c r="O1363" s="17">
        <f t="shared" ca="1" si="287"/>
        <v>0</v>
      </c>
      <c r="P1363" s="18">
        <f t="shared" ref="P1363:P1426" ca="1" si="294">O1363/4</f>
        <v>0</v>
      </c>
      <c r="Q1363" s="18">
        <f t="shared" ca="1" si="290"/>
        <v>0</v>
      </c>
      <c r="R1363" s="18">
        <f t="shared" ca="1" si="286"/>
        <v>0</v>
      </c>
      <c r="S1363" s="18">
        <f t="shared" ca="1" si="293"/>
        <v>0</v>
      </c>
      <c r="T1363" s="18">
        <f t="shared" ca="1" si="288"/>
        <v>0</v>
      </c>
      <c r="U1363" s="7"/>
    </row>
    <row r="1364" spans="2:21" x14ac:dyDescent="0.3">
      <c r="B1364" s="68"/>
      <c r="C1364" s="68"/>
      <c r="D1364" s="7"/>
      <c r="E1364" s="68"/>
      <c r="F1364" s="16"/>
      <c r="G1364" s="16"/>
      <c r="H1364" s="16"/>
      <c r="I1364" s="16"/>
      <c r="J1364" s="16"/>
      <c r="K1364" s="16"/>
      <c r="L1364" s="17">
        <f t="shared" ca="1" si="291"/>
        <v>0</v>
      </c>
      <c r="M1364" s="17">
        <f t="shared" ca="1" si="292"/>
        <v>0</v>
      </c>
      <c r="N1364" s="16">
        <f t="shared" ca="1" si="289"/>
        <v>0</v>
      </c>
      <c r="O1364" s="17">
        <f t="shared" ca="1" si="287"/>
        <v>0</v>
      </c>
      <c r="P1364" s="18">
        <f t="shared" ca="1" si="294"/>
        <v>0</v>
      </c>
      <c r="Q1364" s="18">
        <f t="shared" ca="1" si="290"/>
        <v>0</v>
      </c>
      <c r="R1364" s="18">
        <f t="shared" ca="1" si="286"/>
        <v>0</v>
      </c>
      <c r="S1364" s="18">
        <f t="shared" ca="1" si="293"/>
        <v>0</v>
      </c>
      <c r="T1364" s="18">
        <f t="shared" ca="1" si="288"/>
        <v>0</v>
      </c>
      <c r="U1364" s="7"/>
    </row>
    <row r="1365" spans="2:21" x14ac:dyDescent="0.3">
      <c r="B1365" s="68"/>
      <c r="C1365" s="68"/>
      <c r="D1365" s="7"/>
      <c r="E1365" s="68"/>
      <c r="F1365" s="16"/>
      <c r="G1365" s="16"/>
      <c r="H1365" s="16"/>
      <c r="I1365" s="16"/>
      <c r="J1365" s="16"/>
      <c r="K1365" s="16"/>
      <c r="L1365" s="17">
        <f t="shared" ca="1" si="291"/>
        <v>0</v>
      </c>
      <c r="M1365" s="17">
        <f t="shared" ca="1" si="292"/>
        <v>0</v>
      </c>
      <c r="N1365" s="16">
        <f t="shared" ca="1" si="289"/>
        <v>0</v>
      </c>
      <c r="O1365" s="17">
        <f t="shared" ca="1" si="287"/>
        <v>0</v>
      </c>
      <c r="P1365" s="18">
        <f t="shared" ca="1" si="294"/>
        <v>0</v>
      </c>
      <c r="Q1365" s="18">
        <f t="shared" ca="1" si="290"/>
        <v>0</v>
      </c>
      <c r="R1365" s="18">
        <f t="shared" ca="1" si="286"/>
        <v>0</v>
      </c>
      <c r="S1365" s="18">
        <f t="shared" ca="1" si="293"/>
        <v>0</v>
      </c>
      <c r="T1365" s="18">
        <f t="shared" ca="1" si="288"/>
        <v>0</v>
      </c>
      <c r="U1365" s="7"/>
    </row>
    <row r="1366" spans="2:21" x14ac:dyDescent="0.3">
      <c r="B1366" s="68"/>
      <c r="C1366" s="68"/>
      <c r="D1366" s="7"/>
      <c r="E1366" s="68"/>
      <c r="F1366" s="16"/>
      <c r="G1366" s="16"/>
      <c r="H1366" s="16"/>
      <c r="I1366" s="16"/>
      <c r="J1366" s="16"/>
      <c r="K1366" s="16"/>
      <c r="L1366" s="17">
        <f t="shared" ca="1" si="291"/>
        <v>0</v>
      </c>
      <c r="M1366" s="17">
        <f t="shared" ca="1" si="292"/>
        <v>0</v>
      </c>
      <c r="N1366" s="16">
        <f t="shared" ca="1" si="289"/>
        <v>0</v>
      </c>
      <c r="O1366" s="17">
        <f t="shared" ca="1" si="287"/>
        <v>0</v>
      </c>
      <c r="P1366" s="18">
        <f t="shared" ca="1" si="294"/>
        <v>0</v>
      </c>
      <c r="Q1366" s="18">
        <f t="shared" ca="1" si="290"/>
        <v>0</v>
      </c>
      <c r="R1366" s="18">
        <f t="shared" ref="R1366:R1429" ca="1" si="295">P1366/32</f>
        <v>0</v>
      </c>
      <c r="S1366" s="18">
        <f t="shared" ca="1" si="293"/>
        <v>0</v>
      </c>
      <c r="T1366" s="18">
        <f t="shared" ca="1" si="288"/>
        <v>0</v>
      </c>
      <c r="U1366" s="7"/>
    </row>
    <row r="1367" spans="2:21" x14ac:dyDescent="0.3">
      <c r="B1367" s="68"/>
      <c r="C1367" s="68"/>
      <c r="D1367" s="7"/>
      <c r="E1367" s="68"/>
      <c r="F1367" s="16"/>
      <c r="G1367" s="16"/>
      <c r="H1367" s="16"/>
      <c r="I1367" s="16"/>
      <c r="J1367" s="16"/>
      <c r="K1367" s="16"/>
      <c r="L1367" s="17">
        <f t="shared" ca="1" si="291"/>
        <v>0</v>
      </c>
      <c r="M1367" s="17">
        <f t="shared" ca="1" si="292"/>
        <v>0</v>
      </c>
      <c r="N1367" s="16">
        <f t="shared" ca="1" si="289"/>
        <v>0</v>
      </c>
      <c r="O1367" s="17">
        <f t="shared" ca="1" si="287"/>
        <v>0</v>
      </c>
      <c r="P1367" s="18">
        <f t="shared" ca="1" si="294"/>
        <v>0</v>
      </c>
      <c r="Q1367" s="18">
        <f t="shared" ca="1" si="290"/>
        <v>0</v>
      </c>
      <c r="R1367" s="18">
        <f t="shared" ca="1" si="295"/>
        <v>0</v>
      </c>
      <c r="S1367" s="18">
        <f t="shared" ca="1" si="293"/>
        <v>0</v>
      </c>
      <c r="T1367" s="18">
        <f t="shared" ca="1" si="288"/>
        <v>0</v>
      </c>
      <c r="U1367" s="7"/>
    </row>
    <row r="1368" spans="2:21" x14ac:dyDescent="0.3">
      <c r="B1368" s="68"/>
      <c r="C1368" s="68"/>
      <c r="D1368" s="7"/>
      <c r="E1368" s="68"/>
      <c r="F1368" s="16"/>
      <c r="G1368" s="16"/>
      <c r="H1368" s="16"/>
      <c r="I1368" s="16"/>
      <c r="J1368" s="16"/>
      <c r="K1368" s="16"/>
      <c r="L1368" s="17">
        <f t="shared" ca="1" si="291"/>
        <v>0</v>
      </c>
      <c r="M1368" s="17">
        <f t="shared" ca="1" si="292"/>
        <v>0</v>
      </c>
      <c r="N1368" s="16">
        <f t="shared" ca="1" si="289"/>
        <v>0</v>
      </c>
      <c r="O1368" s="17">
        <f t="shared" ca="1" si="287"/>
        <v>0</v>
      </c>
      <c r="P1368" s="18">
        <f t="shared" ca="1" si="294"/>
        <v>0</v>
      </c>
      <c r="Q1368" s="18">
        <f t="shared" ca="1" si="290"/>
        <v>0</v>
      </c>
      <c r="R1368" s="18">
        <f t="shared" ca="1" si="295"/>
        <v>0</v>
      </c>
      <c r="S1368" s="18">
        <f t="shared" ca="1" si="293"/>
        <v>0</v>
      </c>
      <c r="T1368" s="18">
        <f t="shared" ca="1" si="288"/>
        <v>0</v>
      </c>
      <c r="U1368" s="7"/>
    </row>
    <row r="1369" spans="2:21" x14ac:dyDescent="0.3">
      <c r="B1369" s="68"/>
      <c r="C1369" s="68"/>
      <c r="D1369" s="7"/>
      <c r="E1369" s="68"/>
      <c r="F1369" s="16"/>
      <c r="G1369" s="16"/>
      <c r="H1369" s="16"/>
      <c r="I1369" s="16"/>
      <c r="J1369" s="16"/>
      <c r="K1369" s="16"/>
      <c r="L1369" s="17">
        <f t="shared" ca="1" si="291"/>
        <v>0</v>
      </c>
      <c r="M1369" s="17">
        <f t="shared" ca="1" si="292"/>
        <v>0</v>
      </c>
      <c r="N1369" s="16">
        <f t="shared" ca="1" si="289"/>
        <v>0</v>
      </c>
      <c r="O1369" s="17">
        <f t="shared" ca="1" si="287"/>
        <v>0</v>
      </c>
      <c r="P1369" s="18">
        <f t="shared" ca="1" si="294"/>
        <v>0</v>
      </c>
      <c r="Q1369" s="18">
        <f t="shared" ca="1" si="290"/>
        <v>0</v>
      </c>
      <c r="R1369" s="18">
        <f t="shared" ca="1" si="295"/>
        <v>0</v>
      </c>
      <c r="S1369" s="18">
        <f t="shared" ca="1" si="293"/>
        <v>0</v>
      </c>
      <c r="T1369" s="18">
        <f t="shared" ca="1" si="288"/>
        <v>0</v>
      </c>
      <c r="U1369" s="7"/>
    </row>
    <row r="1370" spans="2:21" x14ac:dyDescent="0.3">
      <c r="B1370" s="68"/>
      <c r="C1370" s="68"/>
      <c r="D1370" s="7"/>
      <c r="E1370" s="68"/>
      <c r="F1370" s="16"/>
      <c r="G1370" s="16"/>
      <c r="H1370" s="16"/>
      <c r="I1370" s="16"/>
      <c r="J1370" s="16"/>
      <c r="K1370" s="16"/>
      <c r="L1370" s="17">
        <f t="shared" ca="1" si="291"/>
        <v>0</v>
      </c>
      <c r="M1370" s="17">
        <f t="shared" ca="1" si="292"/>
        <v>0</v>
      </c>
      <c r="N1370" s="16">
        <f t="shared" ca="1" si="289"/>
        <v>0</v>
      </c>
      <c r="O1370" s="17">
        <f t="shared" ca="1" si="287"/>
        <v>0</v>
      </c>
      <c r="P1370" s="18">
        <f t="shared" ca="1" si="294"/>
        <v>0</v>
      </c>
      <c r="Q1370" s="18">
        <f t="shared" ca="1" si="290"/>
        <v>0</v>
      </c>
      <c r="R1370" s="18">
        <f t="shared" ca="1" si="295"/>
        <v>0</v>
      </c>
      <c r="S1370" s="18">
        <f t="shared" ca="1" si="293"/>
        <v>0</v>
      </c>
      <c r="T1370" s="18">
        <f t="shared" ca="1" si="288"/>
        <v>0</v>
      </c>
      <c r="U1370" s="7"/>
    </row>
    <row r="1371" spans="2:21" x14ac:dyDescent="0.3">
      <c r="B1371" s="68"/>
      <c r="C1371" s="68"/>
      <c r="D1371" s="7"/>
      <c r="E1371" s="68"/>
      <c r="F1371" s="16"/>
      <c r="G1371" s="16"/>
      <c r="H1371" s="16"/>
      <c r="I1371" s="16"/>
      <c r="J1371" s="16"/>
      <c r="K1371" s="16"/>
      <c r="L1371" s="17">
        <f t="shared" ca="1" si="291"/>
        <v>0</v>
      </c>
      <c r="M1371" s="17">
        <f t="shared" ca="1" si="292"/>
        <v>0</v>
      </c>
      <c r="N1371" s="16">
        <f t="shared" ca="1" si="289"/>
        <v>0</v>
      </c>
      <c r="O1371" s="17">
        <f t="shared" ca="1" si="287"/>
        <v>0</v>
      </c>
      <c r="P1371" s="18">
        <f t="shared" ca="1" si="294"/>
        <v>0</v>
      </c>
      <c r="Q1371" s="18">
        <f t="shared" ca="1" si="290"/>
        <v>0</v>
      </c>
      <c r="R1371" s="18">
        <f t="shared" ca="1" si="295"/>
        <v>0</v>
      </c>
      <c r="S1371" s="18">
        <f t="shared" ca="1" si="293"/>
        <v>0</v>
      </c>
      <c r="T1371" s="18">
        <f t="shared" ca="1" si="288"/>
        <v>0</v>
      </c>
      <c r="U1371" s="7"/>
    </row>
    <row r="1372" spans="2:21" x14ac:dyDescent="0.3">
      <c r="B1372" s="68"/>
      <c r="C1372" s="68"/>
      <c r="D1372" s="7"/>
      <c r="E1372" s="68"/>
      <c r="F1372" s="16"/>
      <c r="G1372" s="16"/>
      <c r="H1372" s="16"/>
      <c r="I1372" s="16"/>
      <c r="J1372" s="16"/>
      <c r="K1372" s="16"/>
      <c r="L1372" s="17">
        <f t="shared" ca="1" si="291"/>
        <v>0</v>
      </c>
      <c r="M1372" s="17">
        <f t="shared" ca="1" si="292"/>
        <v>0</v>
      </c>
      <c r="N1372" s="16">
        <f t="shared" ca="1" si="289"/>
        <v>0</v>
      </c>
      <c r="O1372" s="17">
        <f t="shared" ref="O1372:O1435" ca="1" si="296">R1372*128</f>
        <v>0</v>
      </c>
      <c r="P1372" s="18">
        <f t="shared" ca="1" si="294"/>
        <v>0</v>
      </c>
      <c r="Q1372" s="18">
        <f t="shared" ca="1" si="290"/>
        <v>0</v>
      </c>
      <c r="R1372" s="18">
        <f t="shared" ca="1" si="295"/>
        <v>0</v>
      </c>
      <c r="S1372" s="18">
        <f t="shared" ca="1" si="293"/>
        <v>0</v>
      </c>
      <c r="T1372" s="18">
        <f t="shared" ca="1" si="288"/>
        <v>0</v>
      </c>
      <c r="U1372" s="7"/>
    </row>
    <row r="1373" spans="2:21" x14ac:dyDescent="0.3">
      <c r="B1373" s="68"/>
      <c r="C1373" s="68"/>
      <c r="D1373" s="7"/>
      <c r="E1373" s="68"/>
      <c r="F1373" s="16"/>
      <c r="G1373" s="16"/>
      <c r="H1373" s="16"/>
      <c r="I1373" s="16"/>
      <c r="J1373" s="16"/>
      <c r="K1373" s="16"/>
      <c r="L1373" s="17">
        <f t="shared" ca="1" si="291"/>
        <v>0</v>
      </c>
      <c r="M1373" s="17">
        <f t="shared" ca="1" si="292"/>
        <v>0</v>
      </c>
      <c r="N1373" s="16">
        <f t="shared" ca="1" si="289"/>
        <v>0</v>
      </c>
      <c r="O1373" s="17">
        <f t="shared" ca="1" si="296"/>
        <v>0</v>
      </c>
      <c r="P1373" s="18">
        <f t="shared" ca="1" si="294"/>
        <v>0</v>
      </c>
      <c r="Q1373" s="18">
        <f t="shared" ca="1" si="290"/>
        <v>0</v>
      </c>
      <c r="R1373" s="18">
        <f t="shared" ca="1" si="295"/>
        <v>0</v>
      </c>
      <c r="S1373" s="18">
        <f t="shared" ca="1" si="293"/>
        <v>0</v>
      </c>
      <c r="T1373" s="18">
        <f t="shared" ca="1" si="288"/>
        <v>0</v>
      </c>
      <c r="U1373" s="7"/>
    </row>
    <row r="1374" spans="2:21" x14ac:dyDescent="0.3">
      <c r="B1374" s="68"/>
      <c r="C1374" s="68"/>
      <c r="D1374" s="7"/>
      <c r="E1374" s="68"/>
      <c r="F1374" s="16"/>
      <c r="G1374" s="16"/>
      <c r="H1374" s="16"/>
      <c r="I1374" s="16"/>
      <c r="J1374" s="16"/>
      <c r="K1374" s="16"/>
      <c r="L1374" s="17">
        <f t="shared" ca="1" si="291"/>
        <v>0</v>
      </c>
      <c r="M1374" s="17">
        <f t="shared" ca="1" si="292"/>
        <v>0</v>
      </c>
      <c r="N1374" s="16">
        <f t="shared" ca="1" si="289"/>
        <v>0</v>
      </c>
      <c r="O1374" s="17">
        <f t="shared" ca="1" si="296"/>
        <v>0</v>
      </c>
      <c r="P1374" s="18">
        <f t="shared" ca="1" si="294"/>
        <v>0</v>
      </c>
      <c r="Q1374" s="18">
        <f t="shared" ca="1" si="290"/>
        <v>0</v>
      </c>
      <c r="R1374" s="18">
        <f t="shared" ca="1" si="295"/>
        <v>0</v>
      </c>
      <c r="S1374" s="18">
        <f t="shared" ca="1" si="293"/>
        <v>0</v>
      </c>
      <c r="T1374" s="18">
        <f t="shared" ca="1" si="288"/>
        <v>0</v>
      </c>
      <c r="U1374" s="7"/>
    </row>
    <row r="1375" spans="2:21" x14ac:dyDescent="0.3">
      <c r="B1375" s="68"/>
      <c r="C1375" s="68"/>
      <c r="D1375" s="7"/>
      <c r="E1375" s="68"/>
      <c r="F1375" s="16"/>
      <c r="G1375" s="16"/>
      <c r="H1375" s="16"/>
      <c r="I1375" s="16"/>
      <c r="J1375" s="16"/>
      <c r="K1375" s="16"/>
      <c r="L1375" s="17">
        <f t="shared" ca="1" si="291"/>
        <v>0</v>
      </c>
      <c r="M1375" s="17">
        <f t="shared" ca="1" si="292"/>
        <v>0</v>
      </c>
      <c r="N1375" s="16">
        <f t="shared" ca="1" si="289"/>
        <v>0</v>
      </c>
      <c r="O1375" s="17">
        <f t="shared" ca="1" si="296"/>
        <v>0</v>
      </c>
      <c r="P1375" s="18">
        <f t="shared" ca="1" si="294"/>
        <v>0</v>
      </c>
      <c r="Q1375" s="18">
        <f t="shared" ca="1" si="290"/>
        <v>0</v>
      </c>
      <c r="R1375" s="18">
        <f t="shared" ca="1" si="295"/>
        <v>0</v>
      </c>
      <c r="S1375" s="18">
        <f t="shared" ca="1" si="293"/>
        <v>0</v>
      </c>
      <c r="T1375" s="18">
        <f t="shared" ca="1" si="288"/>
        <v>0</v>
      </c>
      <c r="U1375" s="7"/>
    </row>
    <row r="1376" spans="2:21" x14ac:dyDescent="0.3">
      <c r="B1376" s="68"/>
      <c r="C1376" s="68"/>
      <c r="D1376" s="7"/>
      <c r="E1376" s="68"/>
      <c r="F1376" s="16"/>
      <c r="G1376" s="16"/>
      <c r="H1376" s="16"/>
      <c r="I1376" s="16"/>
      <c r="J1376" s="16"/>
      <c r="K1376" s="16"/>
      <c r="L1376" s="17">
        <f t="shared" ca="1" si="291"/>
        <v>0</v>
      </c>
      <c r="M1376" s="17">
        <f t="shared" ca="1" si="292"/>
        <v>0</v>
      </c>
      <c r="N1376" s="16">
        <f t="shared" ca="1" si="289"/>
        <v>0</v>
      </c>
      <c r="O1376" s="17">
        <f t="shared" ca="1" si="296"/>
        <v>0</v>
      </c>
      <c r="P1376" s="18">
        <f t="shared" ca="1" si="294"/>
        <v>0</v>
      </c>
      <c r="Q1376" s="18">
        <f t="shared" ca="1" si="290"/>
        <v>0</v>
      </c>
      <c r="R1376" s="18">
        <f t="shared" ca="1" si="295"/>
        <v>0</v>
      </c>
      <c r="S1376" s="18">
        <f t="shared" ca="1" si="293"/>
        <v>0</v>
      </c>
      <c r="T1376" s="18">
        <f t="shared" ca="1" si="288"/>
        <v>0</v>
      </c>
      <c r="U1376" s="7"/>
    </row>
    <row r="1377" spans="2:21" x14ac:dyDescent="0.3">
      <c r="B1377" s="68"/>
      <c r="C1377" s="68"/>
      <c r="D1377" s="7"/>
      <c r="E1377" s="68"/>
      <c r="F1377" s="16"/>
      <c r="G1377" s="16"/>
      <c r="H1377" s="16"/>
      <c r="I1377" s="16"/>
      <c r="J1377" s="16"/>
      <c r="K1377" s="16"/>
      <c r="L1377" s="17">
        <f t="shared" ca="1" si="291"/>
        <v>0</v>
      </c>
      <c r="M1377" s="17">
        <f t="shared" ca="1" si="292"/>
        <v>0</v>
      </c>
      <c r="N1377" s="16">
        <f t="shared" ca="1" si="289"/>
        <v>0</v>
      </c>
      <c r="O1377" s="17">
        <f t="shared" ca="1" si="296"/>
        <v>0</v>
      </c>
      <c r="P1377" s="18">
        <f t="shared" ca="1" si="294"/>
        <v>0</v>
      </c>
      <c r="Q1377" s="18">
        <f t="shared" ca="1" si="290"/>
        <v>0</v>
      </c>
      <c r="R1377" s="18">
        <f t="shared" ca="1" si="295"/>
        <v>0</v>
      </c>
      <c r="S1377" s="18">
        <f t="shared" ca="1" si="293"/>
        <v>0</v>
      </c>
      <c r="T1377" s="18">
        <f t="shared" ca="1" si="288"/>
        <v>0</v>
      </c>
      <c r="U1377" s="7"/>
    </row>
    <row r="1378" spans="2:21" x14ac:dyDescent="0.3">
      <c r="B1378" s="68"/>
      <c r="C1378" s="68"/>
      <c r="D1378" s="7"/>
      <c r="E1378" s="68"/>
      <c r="F1378" s="16"/>
      <c r="G1378" s="16"/>
      <c r="H1378" s="16"/>
      <c r="I1378" s="16"/>
      <c r="J1378" s="16"/>
      <c r="K1378" s="16"/>
      <c r="L1378" s="17">
        <f t="shared" ca="1" si="291"/>
        <v>0</v>
      </c>
      <c r="M1378" s="17">
        <f t="shared" ca="1" si="292"/>
        <v>0</v>
      </c>
      <c r="N1378" s="16">
        <f t="shared" ca="1" si="289"/>
        <v>0</v>
      </c>
      <c r="O1378" s="17">
        <f t="shared" ca="1" si="296"/>
        <v>0</v>
      </c>
      <c r="P1378" s="18">
        <f t="shared" ca="1" si="294"/>
        <v>0</v>
      </c>
      <c r="Q1378" s="18">
        <f t="shared" ca="1" si="290"/>
        <v>0</v>
      </c>
      <c r="R1378" s="18">
        <f t="shared" ca="1" si="295"/>
        <v>0</v>
      </c>
      <c r="S1378" s="18">
        <f t="shared" ca="1" si="293"/>
        <v>0</v>
      </c>
      <c r="T1378" s="18">
        <f t="shared" ca="1" si="288"/>
        <v>0</v>
      </c>
      <c r="U1378" s="7"/>
    </row>
    <row r="1379" spans="2:21" x14ac:dyDescent="0.3">
      <c r="B1379" s="68"/>
      <c r="C1379" s="68"/>
      <c r="D1379" s="7"/>
      <c r="E1379" s="68"/>
      <c r="F1379" s="16"/>
      <c r="G1379" s="16"/>
      <c r="H1379" s="16"/>
      <c r="I1379" s="16"/>
      <c r="J1379" s="16"/>
      <c r="K1379" s="16"/>
      <c r="L1379" s="17">
        <f t="shared" ca="1" si="291"/>
        <v>0</v>
      </c>
      <c r="M1379" s="17">
        <f t="shared" ca="1" si="292"/>
        <v>0</v>
      </c>
      <c r="N1379" s="16">
        <f t="shared" ca="1" si="289"/>
        <v>0</v>
      </c>
      <c r="O1379" s="17">
        <f t="shared" ca="1" si="296"/>
        <v>0</v>
      </c>
      <c r="P1379" s="18">
        <f t="shared" ca="1" si="294"/>
        <v>0</v>
      </c>
      <c r="Q1379" s="18">
        <f t="shared" ca="1" si="290"/>
        <v>0</v>
      </c>
      <c r="R1379" s="18">
        <f t="shared" ca="1" si="295"/>
        <v>0</v>
      </c>
      <c r="S1379" s="18">
        <f t="shared" ca="1" si="293"/>
        <v>0</v>
      </c>
      <c r="T1379" s="18">
        <f t="shared" ca="1" si="288"/>
        <v>0</v>
      </c>
      <c r="U1379" s="7"/>
    </row>
    <row r="1380" spans="2:21" x14ac:dyDescent="0.3">
      <c r="B1380" s="68"/>
      <c r="C1380" s="68"/>
      <c r="D1380" s="7"/>
      <c r="E1380" s="68"/>
      <c r="F1380" s="16"/>
      <c r="G1380" s="16"/>
      <c r="H1380" s="16"/>
      <c r="I1380" s="16"/>
      <c r="J1380" s="16"/>
      <c r="K1380" s="16"/>
      <c r="L1380" s="17">
        <f t="shared" ca="1" si="291"/>
        <v>0</v>
      </c>
      <c r="M1380" s="17">
        <f t="shared" ca="1" si="292"/>
        <v>0</v>
      </c>
      <c r="N1380" s="16">
        <f t="shared" ca="1" si="289"/>
        <v>0</v>
      </c>
      <c r="O1380" s="17">
        <f t="shared" ca="1" si="296"/>
        <v>0</v>
      </c>
      <c r="P1380" s="18">
        <f t="shared" ca="1" si="294"/>
        <v>0</v>
      </c>
      <c r="Q1380" s="18">
        <f t="shared" ca="1" si="290"/>
        <v>0</v>
      </c>
      <c r="R1380" s="18">
        <f t="shared" ca="1" si="295"/>
        <v>0</v>
      </c>
      <c r="S1380" s="18">
        <f t="shared" ca="1" si="293"/>
        <v>0</v>
      </c>
      <c r="T1380" s="18">
        <f t="shared" ca="1" si="288"/>
        <v>0</v>
      </c>
      <c r="U1380" s="7"/>
    </row>
    <row r="1381" spans="2:21" x14ac:dyDescent="0.3">
      <c r="B1381" s="68"/>
      <c r="C1381" s="68"/>
      <c r="D1381" s="7"/>
      <c r="E1381" s="68"/>
      <c r="F1381" s="16"/>
      <c r="G1381" s="16"/>
      <c r="H1381" s="16"/>
      <c r="I1381" s="16"/>
      <c r="J1381" s="16"/>
      <c r="K1381" s="16"/>
      <c r="L1381" s="17">
        <f t="shared" ca="1" si="291"/>
        <v>0</v>
      </c>
      <c r="M1381" s="17">
        <f t="shared" ca="1" si="292"/>
        <v>0</v>
      </c>
      <c r="N1381" s="16">
        <f t="shared" ca="1" si="289"/>
        <v>0</v>
      </c>
      <c r="O1381" s="17">
        <f t="shared" ca="1" si="296"/>
        <v>0</v>
      </c>
      <c r="P1381" s="18">
        <f t="shared" ca="1" si="294"/>
        <v>0</v>
      </c>
      <c r="Q1381" s="18">
        <f t="shared" ca="1" si="290"/>
        <v>0</v>
      </c>
      <c r="R1381" s="18">
        <f t="shared" ca="1" si="295"/>
        <v>0</v>
      </c>
      <c r="S1381" s="18">
        <f t="shared" ca="1" si="293"/>
        <v>0</v>
      </c>
      <c r="T1381" s="18">
        <f t="shared" ca="1" si="288"/>
        <v>0</v>
      </c>
      <c r="U1381" s="7"/>
    </row>
    <row r="1382" spans="2:21" x14ac:dyDescent="0.3">
      <c r="B1382" s="68"/>
      <c r="C1382" s="68"/>
      <c r="D1382" s="7"/>
      <c r="E1382" s="68"/>
      <c r="F1382" s="16"/>
      <c r="G1382" s="16"/>
      <c r="H1382" s="16"/>
      <c r="I1382" s="16"/>
      <c r="J1382" s="16"/>
      <c r="K1382" s="16"/>
      <c r="L1382" s="17">
        <f t="shared" ca="1" si="291"/>
        <v>0</v>
      </c>
      <c r="M1382" s="17">
        <f t="shared" ca="1" si="292"/>
        <v>0</v>
      </c>
      <c r="N1382" s="16">
        <f t="shared" ca="1" si="289"/>
        <v>0</v>
      </c>
      <c r="O1382" s="17">
        <f t="shared" ca="1" si="296"/>
        <v>0</v>
      </c>
      <c r="P1382" s="18">
        <f t="shared" ca="1" si="294"/>
        <v>0</v>
      </c>
      <c r="Q1382" s="18">
        <f t="shared" ca="1" si="290"/>
        <v>0</v>
      </c>
      <c r="R1382" s="18">
        <f t="shared" ca="1" si="295"/>
        <v>0</v>
      </c>
      <c r="S1382" s="18">
        <f t="shared" ca="1" si="293"/>
        <v>0</v>
      </c>
      <c r="T1382" s="18">
        <f t="shared" ca="1" si="288"/>
        <v>0</v>
      </c>
      <c r="U1382" s="7"/>
    </row>
    <row r="1383" spans="2:21" x14ac:dyDescent="0.3">
      <c r="B1383" s="68"/>
      <c r="C1383" s="68"/>
      <c r="D1383" s="7"/>
      <c r="E1383" s="68"/>
      <c r="F1383" s="16"/>
      <c r="G1383" s="16"/>
      <c r="H1383" s="16"/>
      <c r="I1383" s="16"/>
      <c r="J1383" s="16"/>
      <c r="K1383" s="16"/>
      <c r="L1383" s="17">
        <f t="shared" ca="1" si="291"/>
        <v>0</v>
      </c>
      <c r="M1383" s="17">
        <f t="shared" ca="1" si="292"/>
        <v>0</v>
      </c>
      <c r="N1383" s="16">
        <f t="shared" ca="1" si="289"/>
        <v>0</v>
      </c>
      <c r="O1383" s="17">
        <f t="shared" ca="1" si="296"/>
        <v>0</v>
      </c>
      <c r="P1383" s="18">
        <f t="shared" ca="1" si="294"/>
        <v>0</v>
      </c>
      <c r="Q1383" s="18">
        <f t="shared" ca="1" si="290"/>
        <v>0</v>
      </c>
      <c r="R1383" s="18">
        <f t="shared" ca="1" si="295"/>
        <v>0</v>
      </c>
      <c r="S1383" s="18">
        <f t="shared" ca="1" si="293"/>
        <v>0</v>
      </c>
      <c r="T1383" s="18">
        <f t="shared" ca="1" si="288"/>
        <v>0</v>
      </c>
      <c r="U1383" s="7"/>
    </row>
    <row r="1384" spans="2:21" x14ac:dyDescent="0.3">
      <c r="B1384" s="68"/>
      <c r="C1384" s="68"/>
      <c r="D1384" s="7"/>
      <c r="E1384" s="68"/>
      <c r="F1384" s="16"/>
      <c r="G1384" s="16"/>
      <c r="H1384" s="16"/>
      <c r="I1384" s="16"/>
      <c r="J1384" s="16"/>
      <c r="K1384" s="16"/>
      <c r="L1384" s="17">
        <f t="shared" ca="1" si="291"/>
        <v>0</v>
      </c>
      <c r="M1384" s="17">
        <f t="shared" ca="1" si="292"/>
        <v>0</v>
      </c>
      <c r="N1384" s="16">
        <f t="shared" ca="1" si="289"/>
        <v>0</v>
      </c>
      <c r="O1384" s="17">
        <f t="shared" ca="1" si="296"/>
        <v>0</v>
      </c>
      <c r="P1384" s="18">
        <f t="shared" ca="1" si="294"/>
        <v>0</v>
      </c>
      <c r="Q1384" s="18">
        <f t="shared" ca="1" si="290"/>
        <v>0</v>
      </c>
      <c r="R1384" s="18">
        <f t="shared" ca="1" si="295"/>
        <v>0</v>
      </c>
      <c r="S1384" s="18">
        <f t="shared" ca="1" si="293"/>
        <v>0</v>
      </c>
      <c r="T1384" s="18">
        <f t="shared" ca="1" si="288"/>
        <v>0</v>
      </c>
      <c r="U1384" s="7"/>
    </row>
    <row r="1385" spans="2:21" x14ac:dyDescent="0.3">
      <c r="B1385" s="68"/>
      <c r="C1385" s="68"/>
      <c r="D1385" s="7"/>
      <c r="E1385" s="68"/>
      <c r="F1385" s="16"/>
      <c r="G1385" s="16"/>
      <c r="H1385" s="16"/>
      <c r="I1385" s="16"/>
      <c r="J1385" s="16"/>
      <c r="K1385" s="16"/>
      <c r="L1385" s="17">
        <f t="shared" ca="1" si="291"/>
        <v>0</v>
      </c>
      <c r="M1385" s="17">
        <f t="shared" ca="1" si="292"/>
        <v>0</v>
      </c>
      <c r="N1385" s="16">
        <f t="shared" ca="1" si="289"/>
        <v>0</v>
      </c>
      <c r="O1385" s="17">
        <f t="shared" ca="1" si="296"/>
        <v>0</v>
      </c>
      <c r="P1385" s="18">
        <f t="shared" ca="1" si="294"/>
        <v>0</v>
      </c>
      <c r="Q1385" s="18">
        <f t="shared" ca="1" si="290"/>
        <v>0</v>
      </c>
      <c r="R1385" s="18">
        <f t="shared" ca="1" si="295"/>
        <v>0</v>
      </c>
      <c r="S1385" s="18">
        <f t="shared" ca="1" si="293"/>
        <v>0</v>
      </c>
      <c r="T1385" s="18">
        <f t="shared" ca="1" si="288"/>
        <v>0</v>
      </c>
      <c r="U1385" s="7"/>
    </row>
    <row r="1386" spans="2:21" x14ac:dyDescent="0.3">
      <c r="B1386" s="68"/>
      <c r="C1386" s="68"/>
      <c r="D1386" s="7"/>
      <c r="E1386" s="68"/>
      <c r="F1386" s="16"/>
      <c r="G1386" s="16"/>
      <c r="H1386" s="16"/>
      <c r="I1386" s="16"/>
      <c r="J1386" s="16"/>
      <c r="K1386" s="16"/>
      <c r="L1386" s="17">
        <f t="shared" ca="1" si="291"/>
        <v>0</v>
      </c>
      <c r="M1386" s="17">
        <f t="shared" ca="1" si="292"/>
        <v>0</v>
      </c>
      <c r="N1386" s="16">
        <f t="shared" ca="1" si="289"/>
        <v>0</v>
      </c>
      <c r="O1386" s="17">
        <f t="shared" ca="1" si="296"/>
        <v>0</v>
      </c>
      <c r="P1386" s="18">
        <f t="shared" ca="1" si="294"/>
        <v>0</v>
      </c>
      <c r="Q1386" s="18">
        <f t="shared" ca="1" si="290"/>
        <v>0</v>
      </c>
      <c r="R1386" s="18">
        <f t="shared" ca="1" si="295"/>
        <v>0</v>
      </c>
      <c r="S1386" s="18">
        <f t="shared" ca="1" si="293"/>
        <v>0</v>
      </c>
      <c r="T1386" s="18">
        <f t="shared" ca="1" si="288"/>
        <v>0</v>
      </c>
      <c r="U1386" s="7"/>
    </row>
    <row r="1387" spans="2:21" x14ac:dyDescent="0.3">
      <c r="B1387" s="68"/>
      <c r="C1387" s="68"/>
      <c r="D1387" s="7"/>
      <c r="E1387" s="68"/>
      <c r="F1387" s="16"/>
      <c r="G1387" s="16"/>
      <c r="H1387" s="16"/>
      <c r="I1387" s="16"/>
      <c r="J1387" s="16"/>
      <c r="K1387" s="16"/>
      <c r="L1387" s="17">
        <f t="shared" ca="1" si="291"/>
        <v>0</v>
      </c>
      <c r="M1387" s="17">
        <f t="shared" ca="1" si="292"/>
        <v>0</v>
      </c>
      <c r="N1387" s="16">
        <f t="shared" ca="1" si="289"/>
        <v>0</v>
      </c>
      <c r="O1387" s="17">
        <f t="shared" ca="1" si="296"/>
        <v>0</v>
      </c>
      <c r="P1387" s="18">
        <f t="shared" ca="1" si="294"/>
        <v>0</v>
      </c>
      <c r="Q1387" s="18">
        <f t="shared" ca="1" si="290"/>
        <v>0</v>
      </c>
      <c r="R1387" s="18">
        <f t="shared" ca="1" si="295"/>
        <v>0</v>
      </c>
      <c r="S1387" s="18">
        <f t="shared" ca="1" si="293"/>
        <v>0</v>
      </c>
      <c r="T1387" s="18">
        <f t="shared" ca="1" si="288"/>
        <v>0</v>
      </c>
      <c r="U1387" s="7"/>
    </row>
    <row r="1388" spans="2:21" x14ac:dyDescent="0.3">
      <c r="B1388" s="68"/>
      <c r="C1388" s="68"/>
      <c r="D1388" s="7"/>
      <c r="E1388" s="68"/>
      <c r="F1388" s="16"/>
      <c r="G1388" s="16"/>
      <c r="H1388" s="16"/>
      <c r="I1388" s="16"/>
      <c r="J1388" s="16"/>
      <c r="K1388" s="16"/>
      <c r="L1388" s="17">
        <f t="shared" ca="1" si="291"/>
        <v>0</v>
      </c>
      <c r="M1388" s="17">
        <f t="shared" ca="1" si="292"/>
        <v>0</v>
      </c>
      <c r="N1388" s="16">
        <f t="shared" ca="1" si="289"/>
        <v>0</v>
      </c>
      <c r="O1388" s="17">
        <f t="shared" ca="1" si="296"/>
        <v>0</v>
      </c>
      <c r="P1388" s="18">
        <f t="shared" ca="1" si="294"/>
        <v>0</v>
      </c>
      <c r="Q1388" s="18">
        <f t="shared" ca="1" si="290"/>
        <v>0</v>
      </c>
      <c r="R1388" s="18">
        <f t="shared" ca="1" si="295"/>
        <v>0</v>
      </c>
      <c r="S1388" s="18">
        <f t="shared" ca="1" si="293"/>
        <v>0</v>
      </c>
      <c r="T1388" s="18">
        <f t="shared" ref="T1388:T1451" ca="1" si="297">S1388/3</f>
        <v>0</v>
      </c>
      <c r="U1388" s="7"/>
    </row>
    <row r="1389" spans="2:21" x14ac:dyDescent="0.3">
      <c r="B1389" s="68"/>
      <c r="C1389" s="68"/>
      <c r="D1389" s="7"/>
      <c r="E1389" s="68"/>
      <c r="F1389" s="16"/>
      <c r="G1389" s="16"/>
      <c r="H1389" s="16"/>
      <c r="I1389" s="16"/>
      <c r="J1389" s="16"/>
      <c r="K1389" s="16"/>
      <c r="L1389" s="17">
        <f t="shared" ca="1" si="291"/>
        <v>0</v>
      </c>
      <c r="M1389" s="17">
        <f t="shared" ca="1" si="292"/>
        <v>0</v>
      </c>
      <c r="N1389" s="16">
        <f t="shared" ca="1" si="289"/>
        <v>0</v>
      </c>
      <c r="O1389" s="17">
        <f t="shared" ca="1" si="296"/>
        <v>0</v>
      </c>
      <c r="P1389" s="18">
        <f t="shared" ca="1" si="294"/>
        <v>0</v>
      </c>
      <c r="Q1389" s="18">
        <f t="shared" ca="1" si="290"/>
        <v>0</v>
      </c>
      <c r="R1389" s="18">
        <f t="shared" ca="1" si="295"/>
        <v>0</v>
      </c>
      <c r="S1389" s="18">
        <f t="shared" ca="1" si="293"/>
        <v>0</v>
      </c>
      <c r="T1389" s="18">
        <f t="shared" ca="1" si="297"/>
        <v>0</v>
      </c>
      <c r="U1389" s="7"/>
    </row>
    <row r="1390" spans="2:21" x14ac:dyDescent="0.3">
      <c r="B1390" s="68"/>
      <c r="C1390" s="68"/>
      <c r="D1390" s="7"/>
      <c r="E1390" s="68"/>
      <c r="F1390" s="16"/>
      <c r="G1390" s="16"/>
      <c r="H1390" s="16"/>
      <c r="I1390" s="16"/>
      <c r="J1390" s="16"/>
      <c r="K1390" s="16"/>
      <c r="L1390" s="17">
        <f t="shared" ca="1" si="291"/>
        <v>0</v>
      </c>
      <c r="M1390" s="17">
        <f t="shared" ca="1" si="292"/>
        <v>0</v>
      </c>
      <c r="N1390" s="16">
        <f t="shared" ca="1" si="289"/>
        <v>0</v>
      </c>
      <c r="O1390" s="17">
        <f t="shared" ca="1" si="296"/>
        <v>0</v>
      </c>
      <c r="P1390" s="18">
        <f t="shared" ca="1" si="294"/>
        <v>0</v>
      </c>
      <c r="Q1390" s="18">
        <f t="shared" ca="1" si="290"/>
        <v>0</v>
      </c>
      <c r="R1390" s="18">
        <f t="shared" ca="1" si="295"/>
        <v>0</v>
      </c>
      <c r="S1390" s="18">
        <f t="shared" ca="1" si="293"/>
        <v>0</v>
      </c>
      <c r="T1390" s="18">
        <f t="shared" ca="1" si="297"/>
        <v>0</v>
      </c>
      <c r="U1390" s="7"/>
    </row>
    <row r="1391" spans="2:21" x14ac:dyDescent="0.3">
      <c r="B1391" s="68"/>
      <c r="C1391" s="68"/>
      <c r="D1391" s="7"/>
      <c r="E1391" s="68"/>
      <c r="F1391" s="16"/>
      <c r="G1391" s="16"/>
      <c r="H1391" s="16"/>
      <c r="I1391" s="16"/>
      <c r="J1391" s="16"/>
      <c r="K1391" s="16"/>
      <c r="L1391" s="17">
        <f t="shared" ca="1" si="291"/>
        <v>0</v>
      </c>
      <c r="M1391" s="17">
        <f t="shared" ca="1" si="292"/>
        <v>0</v>
      </c>
      <c r="N1391" s="16">
        <f t="shared" ca="1" si="289"/>
        <v>0</v>
      </c>
      <c r="O1391" s="17">
        <f t="shared" ca="1" si="296"/>
        <v>0</v>
      </c>
      <c r="P1391" s="18">
        <f t="shared" ca="1" si="294"/>
        <v>0</v>
      </c>
      <c r="Q1391" s="18">
        <f t="shared" ca="1" si="290"/>
        <v>0</v>
      </c>
      <c r="R1391" s="18">
        <f t="shared" ca="1" si="295"/>
        <v>0</v>
      </c>
      <c r="S1391" s="18">
        <f t="shared" ca="1" si="293"/>
        <v>0</v>
      </c>
      <c r="T1391" s="18">
        <f t="shared" ca="1" si="297"/>
        <v>0</v>
      </c>
      <c r="U1391" s="7"/>
    </row>
    <row r="1392" spans="2:21" x14ac:dyDescent="0.3">
      <c r="B1392" s="68"/>
      <c r="C1392" s="68"/>
      <c r="D1392" s="7"/>
      <c r="E1392" s="68"/>
      <c r="F1392" s="16"/>
      <c r="G1392" s="16"/>
      <c r="H1392" s="16"/>
      <c r="I1392" s="16"/>
      <c r="J1392" s="16"/>
      <c r="K1392" s="16"/>
      <c r="L1392" s="17">
        <f t="shared" ca="1" si="291"/>
        <v>0</v>
      </c>
      <c r="M1392" s="17">
        <f t="shared" ca="1" si="292"/>
        <v>0</v>
      </c>
      <c r="N1392" s="16">
        <f t="shared" ca="1" si="289"/>
        <v>0</v>
      </c>
      <c r="O1392" s="17">
        <f t="shared" ca="1" si="296"/>
        <v>0</v>
      </c>
      <c r="P1392" s="18">
        <f t="shared" ca="1" si="294"/>
        <v>0</v>
      </c>
      <c r="Q1392" s="18">
        <f t="shared" ca="1" si="290"/>
        <v>0</v>
      </c>
      <c r="R1392" s="18">
        <f t="shared" ca="1" si="295"/>
        <v>0</v>
      </c>
      <c r="S1392" s="18">
        <f t="shared" ca="1" si="293"/>
        <v>0</v>
      </c>
      <c r="T1392" s="18">
        <f t="shared" ca="1" si="297"/>
        <v>0</v>
      </c>
      <c r="U1392" s="7"/>
    </row>
    <row r="1393" spans="2:21" x14ac:dyDescent="0.3">
      <c r="B1393" s="68"/>
      <c r="C1393" s="68"/>
      <c r="D1393" s="7"/>
      <c r="E1393" s="68"/>
      <c r="F1393" s="16"/>
      <c r="G1393" s="16"/>
      <c r="H1393" s="16"/>
      <c r="I1393" s="16"/>
      <c r="J1393" s="16"/>
      <c r="K1393" s="16"/>
      <c r="L1393" s="17">
        <f t="shared" ca="1" si="291"/>
        <v>0</v>
      </c>
      <c r="M1393" s="17">
        <f t="shared" ca="1" si="292"/>
        <v>0</v>
      </c>
      <c r="N1393" s="16">
        <f t="shared" ca="1" si="289"/>
        <v>0</v>
      </c>
      <c r="O1393" s="17">
        <f t="shared" ca="1" si="296"/>
        <v>0</v>
      </c>
      <c r="P1393" s="18">
        <f t="shared" ca="1" si="294"/>
        <v>0</v>
      </c>
      <c r="Q1393" s="18">
        <f t="shared" ca="1" si="290"/>
        <v>0</v>
      </c>
      <c r="R1393" s="18">
        <f t="shared" ca="1" si="295"/>
        <v>0</v>
      </c>
      <c r="S1393" s="18">
        <f t="shared" ca="1" si="293"/>
        <v>0</v>
      </c>
      <c r="T1393" s="18">
        <f t="shared" ca="1" si="297"/>
        <v>0</v>
      </c>
      <c r="U1393" s="7"/>
    </row>
    <row r="1394" spans="2:21" x14ac:dyDescent="0.3">
      <c r="B1394" s="68"/>
      <c r="C1394" s="68"/>
      <c r="D1394" s="7"/>
      <c r="E1394" s="68"/>
      <c r="F1394" s="16"/>
      <c r="G1394" s="16"/>
      <c r="H1394" s="16"/>
      <c r="I1394" s="16"/>
      <c r="J1394" s="16"/>
      <c r="K1394" s="16"/>
      <c r="L1394" s="17">
        <f t="shared" ca="1" si="291"/>
        <v>0</v>
      </c>
      <c r="M1394" s="17">
        <f t="shared" ca="1" si="292"/>
        <v>0</v>
      </c>
      <c r="N1394" s="16">
        <f t="shared" ca="1" si="289"/>
        <v>0</v>
      </c>
      <c r="O1394" s="17">
        <f t="shared" ca="1" si="296"/>
        <v>0</v>
      </c>
      <c r="P1394" s="18">
        <f t="shared" ca="1" si="294"/>
        <v>0</v>
      </c>
      <c r="Q1394" s="18">
        <f t="shared" ca="1" si="290"/>
        <v>0</v>
      </c>
      <c r="R1394" s="18">
        <f t="shared" ca="1" si="295"/>
        <v>0</v>
      </c>
      <c r="S1394" s="18">
        <f t="shared" ca="1" si="293"/>
        <v>0</v>
      </c>
      <c r="T1394" s="18">
        <f t="shared" ca="1" si="297"/>
        <v>0</v>
      </c>
      <c r="U1394" s="7"/>
    </row>
    <row r="1395" spans="2:21" x14ac:dyDescent="0.3">
      <c r="B1395" s="68"/>
      <c r="C1395" s="68"/>
      <c r="D1395" s="7"/>
      <c r="E1395" s="68"/>
      <c r="F1395" s="16"/>
      <c r="G1395" s="16"/>
      <c r="H1395" s="16"/>
      <c r="I1395" s="16"/>
      <c r="J1395" s="16"/>
      <c r="K1395" s="16"/>
      <c r="L1395" s="17">
        <f t="shared" ca="1" si="291"/>
        <v>0</v>
      </c>
      <c r="M1395" s="17">
        <f t="shared" ca="1" si="292"/>
        <v>0</v>
      </c>
      <c r="N1395" s="16">
        <f t="shared" ca="1" si="289"/>
        <v>0</v>
      </c>
      <c r="O1395" s="17">
        <f t="shared" ca="1" si="296"/>
        <v>0</v>
      </c>
      <c r="P1395" s="18">
        <f t="shared" ca="1" si="294"/>
        <v>0</v>
      </c>
      <c r="Q1395" s="18">
        <f t="shared" ca="1" si="290"/>
        <v>0</v>
      </c>
      <c r="R1395" s="18">
        <f t="shared" ca="1" si="295"/>
        <v>0</v>
      </c>
      <c r="S1395" s="18">
        <f t="shared" ca="1" si="293"/>
        <v>0</v>
      </c>
      <c r="T1395" s="18">
        <f t="shared" ca="1" si="297"/>
        <v>0</v>
      </c>
      <c r="U1395" s="7"/>
    </row>
    <row r="1396" spans="2:21" x14ac:dyDescent="0.3">
      <c r="B1396" s="68"/>
      <c r="C1396" s="68"/>
      <c r="D1396" s="7"/>
      <c r="E1396" s="68"/>
      <c r="F1396" s="16"/>
      <c r="G1396" s="16"/>
      <c r="H1396" s="16"/>
      <c r="I1396" s="16"/>
      <c r="J1396" s="16"/>
      <c r="K1396" s="16"/>
      <c r="L1396" s="17">
        <f t="shared" ca="1" si="291"/>
        <v>0</v>
      </c>
      <c r="M1396" s="17">
        <f t="shared" ca="1" si="292"/>
        <v>0</v>
      </c>
      <c r="N1396" s="16">
        <f t="shared" ca="1" si="289"/>
        <v>0</v>
      </c>
      <c r="O1396" s="17">
        <f t="shared" ca="1" si="296"/>
        <v>0</v>
      </c>
      <c r="P1396" s="18">
        <f t="shared" ca="1" si="294"/>
        <v>0</v>
      </c>
      <c r="Q1396" s="18">
        <f t="shared" ca="1" si="290"/>
        <v>0</v>
      </c>
      <c r="R1396" s="18">
        <f t="shared" ca="1" si="295"/>
        <v>0</v>
      </c>
      <c r="S1396" s="18">
        <f t="shared" ca="1" si="293"/>
        <v>0</v>
      </c>
      <c r="T1396" s="18">
        <f t="shared" ca="1" si="297"/>
        <v>0</v>
      </c>
      <c r="U1396" s="7"/>
    </row>
    <row r="1397" spans="2:21" x14ac:dyDescent="0.3">
      <c r="B1397" s="68"/>
      <c r="C1397" s="68"/>
      <c r="D1397" s="7"/>
      <c r="E1397" s="68"/>
      <c r="F1397" s="16"/>
      <c r="G1397" s="16"/>
      <c r="H1397" s="16"/>
      <c r="I1397" s="16"/>
      <c r="J1397" s="16"/>
      <c r="K1397" s="16"/>
      <c r="L1397" s="17">
        <f t="shared" ca="1" si="291"/>
        <v>0</v>
      </c>
      <c r="M1397" s="17">
        <f t="shared" ca="1" si="292"/>
        <v>0</v>
      </c>
      <c r="N1397" s="16">
        <f t="shared" ca="1" si="289"/>
        <v>0</v>
      </c>
      <c r="O1397" s="17">
        <f t="shared" ca="1" si="296"/>
        <v>0</v>
      </c>
      <c r="P1397" s="18">
        <f t="shared" ca="1" si="294"/>
        <v>0</v>
      </c>
      <c r="Q1397" s="18">
        <f t="shared" ca="1" si="290"/>
        <v>0</v>
      </c>
      <c r="R1397" s="18">
        <f t="shared" ca="1" si="295"/>
        <v>0</v>
      </c>
      <c r="S1397" s="18">
        <f t="shared" ca="1" si="293"/>
        <v>0</v>
      </c>
      <c r="T1397" s="18">
        <f t="shared" ca="1" si="297"/>
        <v>0</v>
      </c>
      <c r="U1397" s="7"/>
    </row>
    <row r="1398" spans="2:21" x14ac:dyDescent="0.3">
      <c r="B1398" s="68"/>
      <c r="C1398" s="68"/>
      <c r="D1398" s="7"/>
      <c r="E1398" s="68"/>
      <c r="F1398" s="16"/>
      <c r="G1398" s="16"/>
      <c r="H1398" s="16"/>
      <c r="I1398" s="16"/>
      <c r="J1398" s="16"/>
      <c r="K1398" s="16"/>
      <c r="L1398" s="17">
        <f t="shared" ca="1" si="291"/>
        <v>0</v>
      </c>
      <c r="M1398" s="17">
        <f t="shared" ca="1" si="292"/>
        <v>0</v>
      </c>
      <c r="N1398" s="16">
        <f t="shared" ca="1" si="289"/>
        <v>0</v>
      </c>
      <c r="O1398" s="17">
        <f t="shared" ca="1" si="296"/>
        <v>0</v>
      </c>
      <c r="P1398" s="18">
        <f t="shared" ca="1" si="294"/>
        <v>0</v>
      </c>
      <c r="Q1398" s="18">
        <f t="shared" ca="1" si="290"/>
        <v>0</v>
      </c>
      <c r="R1398" s="18">
        <f t="shared" ca="1" si="295"/>
        <v>0</v>
      </c>
      <c r="S1398" s="18">
        <f t="shared" ca="1" si="293"/>
        <v>0</v>
      </c>
      <c r="T1398" s="18">
        <f t="shared" ca="1" si="297"/>
        <v>0</v>
      </c>
      <c r="U1398" s="7"/>
    </row>
    <row r="1399" spans="2:21" x14ac:dyDescent="0.3">
      <c r="B1399" s="68"/>
      <c r="C1399" s="68"/>
      <c r="D1399" s="7"/>
      <c r="E1399" s="68"/>
      <c r="F1399" s="16"/>
      <c r="G1399" s="16"/>
      <c r="H1399" s="16"/>
      <c r="I1399" s="16"/>
      <c r="J1399" s="16"/>
      <c r="K1399" s="16"/>
      <c r="L1399" s="17">
        <f t="shared" ca="1" si="291"/>
        <v>0</v>
      </c>
      <c r="M1399" s="17">
        <f t="shared" ca="1" si="292"/>
        <v>0</v>
      </c>
      <c r="N1399" s="16">
        <f t="shared" ca="1" si="289"/>
        <v>0</v>
      </c>
      <c r="O1399" s="17">
        <f t="shared" ca="1" si="296"/>
        <v>0</v>
      </c>
      <c r="P1399" s="18">
        <f t="shared" ca="1" si="294"/>
        <v>0</v>
      </c>
      <c r="Q1399" s="18">
        <f t="shared" ca="1" si="290"/>
        <v>0</v>
      </c>
      <c r="R1399" s="18">
        <f t="shared" ca="1" si="295"/>
        <v>0</v>
      </c>
      <c r="S1399" s="18">
        <f t="shared" ca="1" si="293"/>
        <v>0</v>
      </c>
      <c r="T1399" s="18">
        <f t="shared" ca="1" si="297"/>
        <v>0</v>
      </c>
      <c r="U1399" s="7"/>
    </row>
    <row r="1400" spans="2:21" x14ac:dyDescent="0.3">
      <c r="B1400" s="68"/>
      <c r="C1400" s="68"/>
      <c r="D1400" s="7"/>
      <c r="E1400" s="68"/>
      <c r="F1400" s="16"/>
      <c r="G1400" s="16"/>
      <c r="H1400" s="16"/>
      <c r="I1400" s="16"/>
      <c r="J1400" s="16"/>
      <c r="K1400" s="16"/>
      <c r="L1400" s="17">
        <f t="shared" ca="1" si="291"/>
        <v>0</v>
      </c>
      <c r="M1400" s="17">
        <f t="shared" ca="1" si="292"/>
        <v>0</v>
      </c>
      <c r="N1400" s="16">
        <f t="shared" ca="1" si="289"/>
        <v>0</v>
      </c>
      <c r="O1400" s="17">
        <f t="shared" ca="1" si="296"/>
        <v>0</v>
      </c>
      <c r="P1400" s="18">
        <f t="shared" ca="1" si="294"/>
        <v>0</v>
      </c>
      <c r="Q1400" s="18">
        <f t="shared" ca="1" si="290"/>
        <v>0</v>
      </c>
      <c r="R1400" s="18">
        <f t="shared" ca="1" si="295"/>
        <v>0</v>
      </c>
      <c r="S1400" s="18">
        <f t="shared" ca="1" si="293"/>
        <v>0</v>
      </c>
      <c r="T1400" s="18">
        <f t="shared" ca="1" si="297"/>
        <v>0</v>
      </c>
      <c r="U1400" s="7"/>
    </row>
    <row r="1401" spans="2:21" x14ac:dyDescent="0.3">
      <c r="B1401" s="68"/>
      <c r="C1401" s="68"/>
      <c r="D1401" s="7"/>
      <c r="E1401" s="68"/>
      <c r="F1401" s="16"/>
      <c r="G1401" s="16"/>
      <c r="H1401" s="16"/>
      <c r="I1401" s="16"/>
      <c r="J1401" s="16"/>
      <c r="K1401" s="16"/>
      <c r="L1401" s="17">
        <f t="shared" ca="1" si="291"/>
        <v>0</v>
      </c>
      <c r="M1401" s="17">
        <f t="shared" ca="1" si="292"/>
        <v>0</v>
      </c>
      <c r="N1401" s="16">
        <f t="shared" ca="1" si="289"/>
        <v>0</v>
      </c>
      <c r="O1401" s="17">
        <f t="shared" ca="1" si="296"/>
        <v>0</v>
      </c>
      <c r="P1401" s="18">
        <f t="shared" ca="1" si="294"/>
        <v>0</v>
      </c>
      <c r="Q1401" s="18">
        <f t="shared" ca="1" si="290"/>
        <v>0</v>
      </c>
      <c r="R1401" s="18">
        <f t="shared" ca="1" si="295"/>
        <v>0</v>
      </c>
      <c r="S1401" s="18">
        <f t="shared" ca="1" si="293"/>
        <v>0</v>
      </c>
      <c r="T1401" s="18">
        <f t="shared" ca="1" si="297"/>
        <v>0</v>
      </c>
      <c r="U1401" s="7"/>
    </row>
    <row r="1402" spans="2:21" x14ac:dyDescent="0.3">
      <c r="B1402" s="68"/>
      <c r="C1402" s="68"/>
      <c r="D1402" s="7"/>
      <c r="E1402" s="68"/>
      <c r="F1402" s="16"/>
      <c r="G1402" s="16"/>
      <c r="H1402" s="16"/>
      <c r="I1402" s="16"/>
      <c r="J1402" s="16"/>
      <c r="K1402" s="16"/>
      <c r="L1402" s="17">
        <f t="shared" ca="1" si="291"/>
        <v>0</v>
      </c>
      <c r="M1402" s="17">
        <f t="shared" ca="1" si="292"/>
        <v>0</v>
      </c>
      <c r="N1402" s="16">
        <f t="shared" ca="1" si="289"/>
        <v>0</v>
      </c>
      <c r="O1402" s="17">
        <f t="shared" ca="1" si="296"/>
        <v>0</v>
      </c>
      <c r="P1402" s="18">
        <f t="shared" ca="1" si="294"/>
        <v>0</v>
      </c>
      <c r="Q1402" s="18">
        <f t="shared" ca="1" si="290"/>
        <v>0</v>
      </c>
      <c r="R1402" s="18">
        <f t="shared" ca="1" si="295"/>
        <v>0</v>
      </c>
      <c r="S1402" s="18">
        <f t="shared" ca="1" si="293"/>
        <v>0</v>
      </c>
      <c r="T1402" s="18">
        <f t="shared" ca="1" si="297"/>
        <v>0</v>
      </c>
      <c r="U1402" s="7"/>
    </row>
    <row r="1403" spans="2:21" x14ac:dyDescent="0.3">
      <c r="B1403" s="68"/>
      <c r="C1403" s="68"/>
      <c r="D1403" s="7"/>
      <c r="E1403" s="68"/>
      <c r="F1403" s="16"/>
      <c r="G1403" s="16"/>
      <c r="H1403" s="16"/>
      <c r="I1403" s="16"/>
      <c r="J1403" s="16"/>
      <c r="K1403" s="16"/>
      <c r="L1403" s="17">
        <f t="shared" ca="1" si="291"/>
        <v>0</v>
      </c>
      <c r="M1403" s="17">
        <f t="shared" ca="1" si="292"/>
        <v>0</v>
      </c>
      <c r="N1403" s="16">
        <f t="shared" ca="1" si="289"/>
        <v>0</v>
      </c>
      <c r="O1403" s="17">
        <f t="shared" ca="1" si="296"/>
        <v>0</v>
      </c>
      <c r="P1403" s="18">
        <f t="shared" ca="1" si="294"/>
        <v>0</v>
      </c>
      <c r="Q1403" s="18">
        <f t="shared" ca="1" si="290"/>
        <v>0</v>
      </c>
      <c r="R1403" s="18">
        <f t="shared" ca="1" si="295"/>
        <v>0</v>
      </c>
      <c r="S1403" s="18">
        <f t="shared" ca="1" si="293"/>
        <v>0</v>
      </c>
      <c r="T1403" s="18">
        <f t="shared" ca="1" si="297"/>
        <v>0</v>
      </c>
      <c r="U1403" s="7"/>
    </row>
    <row r="1404" spans="2:21" x14ac:dyDescent="0.3">
      <c r="B1404" s="68"/>
      <c r="C1404" s="68"/>
      <c r="D1404" s="7"/>
      <c r="E1404" s="68"/>
      <c r="F1404" s="16"/>
      <c r="G1404" s="16"/>
      <c r="H1404" s="16"/>
      <c r="I1404" s="16"/>
      <c r="J1404" s="16"/>
      <c r="K1404" s="16"/>
      <c r="L1404" s="17">
        <f t="shared" ca="1" si="291"/>
        <v>0</v>
      </c>
      <c r="M1404" s="17">
        <f t="shared" ca="1" si="292"/>
        <v>0</v>
      </c>
      <c r="N1404" s="16">
        <f t="shared" ca="1" si="289"/>
        <v>0</v>
      </c>
      <c r="O1404" s="17">
        <f t="shared" ca="1" si="296"/>
        <v>0</v>
      </c>
      <c r="P1404" s="18">
        <f t="shared" ca="1" si="294"/>
        <v>0</v>
      </c>
      <c r="Q1404" s="18">
        <f t="shared" ca="1" si="290"/>
        <v>0</v>
      </c>
      <c r="R1404" s="18">
        <f t="shared" ca="1" si="295"/>
        <v>0</v>
      </c>
      <c r="S1404" s="18">
        <f t="shared" ca="1" si="293"/>
        <v>0</v>
      </c>
      <c r="T1404" s="18">
        <f t="shared" ca="1" si="297"/>
        <v>0</v>
      </c>
      <c r="U1404" s="7"/>
    </row>
    <row r="1405" spans="2:21" x14ac:dyDescent="0.3">
      <c r="B1405" s="68"/>
      <c r="C1405" s="68"/>
      <c r="D1405" s="7"/>
      <c r="E1405" s="68"/>
      <c r="F1405" s="16"/>
      <c r="G1405" s="16"/>
      <c r="H1405" s="16"/>
      <c r="I1405" s="16"/>
      <c r="J1405" s="16"/>
      <c r="K1405" s="16"/>
      <c r="L1405" s="17">
        <f t="shared" ca="1" si="291"/>
        <v>0</v>
      </c>
      <c r="M1405" s="17">
        <f t="shared" ca="1" si="292"/>
        <v>0</v>
      </c>
      <c r="N1405" s="16">
        <f t="shared" ca="1" si="289"/>
        <v>0</v>
      </c>
      <c r="O1405" s="17">
        <f t="shared" ca="1" si="296"/>
        <v>0</v>
      </c>
      <c r="P1405" s="18">
        <f t="shared" ca="1" si="294"/>
        <v>0</v>
      </c>
      <c r="Q1405" s="18">
        <f t="shared" ca="1" si="290"/>
        <v>0</v>
      </c>
      <c r="R1405" s="18">
        <f t="shared" ca="1" si="295"/>
        <v>0</v>
      </c>
      <c r="S1405" s="18">
        <f t="shared" ca="1" si="293"/>
        <v>0</v>
      </c>
      <c r="T1405" s="18">
        <f t="shared" ca="1" si="297"/>
        <v>0</v>
      </c>
      <c r="U1405" s="7"/>
    </row>
    <row r="1406" spans="2:21" x14ac:dyDescent="0.3">
      <c r="B1406" s="68"/>
      <c r="C1406" s="68"/>
      <c r="D1406" s="7"/>
      <c r="E1406" s="68"/>
      <c r="F1406" s="16"/>
      <c r="G1406" s="16"/>
      <c r="H1406" s="16"/>
      <c r="I1406" s="16"/>
      <c r="J1406" s="16"/>
      <c r="K1406" s="16"/>
      <c r="L1406" s="17">
        <f t="shared" ca="1" si="291"/>
        <v>0</v>
      </c>
      <c r="M1406" s="17">
        <f t="shared" ca="1" si="292"/>
        <v>0</v>
      </c>
      <c r="N1406" s="16">
        <f t="shared" ca="1" si="289"/>
        <v>0</v>
      </c>
      <c r="O1406" s="17">
        <f t="shared" ca="1" si="296"/>
        <v>0</v>
      </c>
      <c r="P1406" s="18">
        <f t="shared" ca="1" si="294"/>
        <v>0</v>
      </c>
      <c r="Q1406" s="18">
        <f t="shared" ca="1" si="290"/>
        <v>0</v>
      </c>
      <c r="R1406" s="18">
        <f t="shared" ca="1" si="295"/>
        <v>0</v>
      </c>
      <c r="S1406" s="18">
        <f t="shared" ca="1" si="293"/>
        <v>0</v>
      </c>
      <c r="T1406" s="18">
        <f t="shared" ca="1" si="297"/>
        <v>0</v>
      </c>
      <c r="U1406" s="7"/>
    </row>
    <row r="1407" spans="2:21" x14ac:dyDescent="0.3">
      <c r="B1407" s="68"/>
      <c r="C1407" s="68"/>
      <c r="D1407" s="7"/>
      <c r="E1407" s="68"/>
      <c r="F1407" s="16"/>
      <c r="G1407" s="16"/>
      <c r="H1407" s="16"/>
      <c r="I1407" s="16"/>
      <c r="J1407" s="16"/>
      <c r="K1407" s="16"/>
      <c r="L1407" s="17">
        <f t="shared" ca="1" si="291"/>
        <v>0</v>
      </c>
      <c r="M1407" s="17">
        <f t="shared" ca="1" si="292"/>
        <v>0</v>
      </c>
      <c r="N1407" s="16">
        <f t="shared" ca="1" si="289"/>
        <v>0</v>
      </c>
      <c r="O1407" s="17">
        <f t="shared" ca="1" si="296"/>
        <v>0</v>
      </c>
      <c r="P1407" s="18">
        <f t="shared" ca="1" si="294"/>
        <v>0</v>
      </c>
      <c r="Q1407" s="18">
        <f t="shared" ca="1" si="290"/>
        <v>0</v>
      </c>
      <c r="R1407" s="18">
        <f t="shared" ca="1" si="295"/>
        <v>0</v>
      </c>
      <c r="S1407" s="18">
        <f t="shared" ca="1" si="293"/>
        <v>0</v>
      </c>
      <c r="T1407" s="18">
        <f t="shared" ca="1" si="297"/>
        <v>0</v>
      </c>
      <c r="U1407" s="7"/>
    </row>
    <row r="1408" spans="2:21" x14ac:dyDescent="0.3">
      <c r="B1408" s="68"/>
      <c r="C1408" s="68"/>
      <c r="D1408" s="7"/>
      <c r="E1408" s="68"/>
      <c r="F1408" s="16"/>
      <c r="G1408" s="16"/>
      <c r="H1408" s="16"/>
      <c r="I1408" s="16"/>
      <c r="J1408" s="16"/>
      <c r="K1408" s="16"/>
      <c r="L1408" s="17">
        <f t="shared" ca="1" si="291"/>
        <v>0</v>
      </c>
      <c r="M1408" s="17">
        <f t="shared" ca="1" si="292"/>
        <v>0</v>
      </c>
      <c r="N1408" s="16">
        <f t="shared" ca="1" si="289"/>
        <v>0</v>
      </c>
      <c r="O1408" s="17">
        <f t="shared" ca="1" si="296"/>
        <v>0</v>
      </c>
      <c r="P1408" s="18">
        <f t="shared" ca="1" si="294"/>
        <v>0</v>
      </c>
      <c r="Q1408" s="18">
        <f t="shared" ca="1" si="290"/>
        <v>0</v>
      </c>
      <c r="R1408" s="18">
        <f t="shared" ca="1" si="295"/>
        <v>0</v>
      </c>
      <c r="S1408" s="18">
        <f t="shared" ca="1" si="293"/>
        <v>0</v>
      </c>
      <c r="T1408" s="18">
        <f t="shared" ca="1" si="297"/>
        <v>0</v>
      </c>
      <c r="U1408" s="7"/>
    </row>
    <row r="1409" spans="2:21" x14ac:dyDescent="0.3">
      <c r="B1409" s="68"/>
      <c r="C1409" s="68"/>
      <c r="D1409" s="7"/>
      <c r="E1409" s="68"/>
      <c r="F1409" s="16"/>
      <c r="G1409" s="16"/>
      <c r="H1409" s="16"/>
      <c r="I1409" s="16"/>
      <c r="J1409" s="16"/>
      <c r="K1409" s="16"/>
      <c r="L1409" s="17">
        <f t="shared" ca="1" si="291"/>
        <v>0</v>
      </c>
      <c r="M1409" s="17">
        <f t="shared" ca="1" si="292"/>
        <v>0</v>
      </c>
      <c r="N1409" s="16">
        <f t="shared" ca="1" si="289"/>
        <v>0</v>
      </c>
      <c r="O1409" s="17">
        <f t="shared" ca="1" si="296"/>
        <v>0</v>
      </c>
      <c r="P1409" s="18">
        <f t="shared" ca="1" si="294"/>
        <v>0</v>
      </c>
      <c r="Q1409" s="18">
        <f t="shared" ca="1" si="290"/>
        <v>0</v>
      </c>
      <c r="R1409" s="18">
        <f t="shared" ca="1" si="295"/>
        <v>0</v>
      </c>
      <c r="S1409" s="18">
        <f t="shared" ca="1" si="293"/>
        <v>0</v>
      </c>
      <c r="T1409" s="18">
        <f t="shared" ca="1" si="297"/>
        <v>0</v>
      </c>
      <c r="U1409" s="7"/>
    </row>
    <row r="1410" spans="2:21" x14ac:dyDescent="0.3">
      <c r="B1410" s="68"/>
      <c r="C1410" s="68"/>
      <c r="D1410" s="7"/>
      <c r="E1410" s="68"/>
      <c r="F1410" s="16"/>
      <c r="G1410" s="16"/>
      <c r="H1410" s="16"/>
      <c r="I1410" s="16"/>
      <c r="J1410" s="16"/>
      <c r="K1410" s="16"/>
      <c r="L1410" s="17">
        <f t="shared" ca="1" si="291"/>
        <v>0</v>
      </c>
      <c r="M1410" s="17">
        <f t="shared" ca="1" si="292"/>
        <v>0</v>
      </c>
      <c r="N1410" s="16">
        <f t="shared" ref="N1410:N1473" ca="1" si="298">L1410/453.592</f>
        <v>0</v>
      </c>
      <c r="O1410" s="17">
        <f t="shared" ca="1" si="296"/>
        <v>0</v>
      </c>
      <c r="P1410" s="18">
        <f t="shared" ca="1" si="294"/>
        <v>0</v>
      </c>
      <c r="Q1410" s="18">
        <f t="shared" ref="Q1410:Q1473" ca="1" si="299">P1410/4</f>
        <v>0</v>
      </c>
      <c r="R1410" s="18">
        <f t="shared" ca="1" si="295"/>
        <v>0</v>
      </c>
      <c r="S1410" s="18">
        <f t="shared" ca="1" si="293"/>
        <v>0</v>
      </c>
      <c r="T1410" s="18">
        <f t="shared" ca="1" si="297"/>
        <v>0</v>
      </c>
      <c r="U1410" s="7"/>
    </row>
    <row r="1411" spans="2:21" x14ac:dyDescent="0.3">
      <c r="B1411" s="68"/>
      <c r="C1411" s="68"/>
      <c r="D1411" s="7"/>
      <c r="E1411" s="68"/>
      <c r="F1411" s="16"/>
      <c r="G1411" s="16"/>
      <c r="H1411" s="16"/>
      <c r="I1411" s="16"/>
      <c r="J1411" s="16"/>
      <c r="K1411" s="16"/>
      <c r="L1411" s="17">
        <f t="shared" ca="1" si="291"/>
        <v>0</v>
      </c>
      <c r="M1411" s="17">
        <f t="shared" ca="1" si="292"/>
        <v>0</v>
      </c>
      <c r="N1411" s="16">
        <f t="shared" ca="1" si="298"/>
        <v>0</v>
      </c>
      <c r="O1411" s="17">
        <f t="shared" ca="1" si="296"/>
        <v>0</v>
      </c>
      <c r="P1411" s="18">
        <f t="shared" ca="1" si="294"/>
        <v>0</v>
      </c>
      <c r="Q1411" s="18">
        <f t="shared" ca="1" si="299"/>
        <v>0</v>
      </c>
      <c r="R1411" s="18">
        <f t="shared" ca="1" si="295"/>
        <v>0</v>
      </c>
      <c r="S1411" s="18">
        <f t="shared" ca="1" si="293"/>
        <v>0</v>
      </c>
      <c r="T1411" s="18">
        <f t="shared" ca="1" si="297"/>
        <v>0</v>
      </c>
      <c r="U1411" s="7"/>
    </row>
    <row r="1412" spans="2:21" x14ac:dyDescent="0.3">
      <c r="B1412" s="68"/>
      <c r="C1412" s="68"/>
      <c r="D1412" s="7"/>
      <c r="E1412" s="68"/>
      <c r="F1412" s="16"/>
      <c r="G1412" s="16"/>
      <c r="H1412" s="16"/>
      <c r="I1412" s="16"/>
      <c r="J1412" s="16"/>
      <c r="K1412" s="16"/>
      <c r="L1412" s="17">
        <f t="shared" ca="1" si="291"/>
        <v>0</v>
      </c>
      <c r="M1412" s="17">
        <f t="shared" ca="1" si="292"/>
        <v>0</v>
      </c>
      <c r="N1412" s="16">
        <f t="shared" ca="1" si="298"/>
        <v>0</v>
      </c>
      <c r="O1412" s="17">
        <f t="shared" ca="1" si="296"/>
        <v>0</v>
      </c>
      <c r="P1412" s="18">
        <f t="shared" ca="1" si="294"/>
        <v>0</v>
      </c>
      <c r="Q1412" s="18">
        <f t="shared" ca="1" si="299"/>
        <v>0</v>
      </c>
      <c r="R1412" s="18">
        <f t="shared" ca="1" si="295"/>
        <v>0</v>
      </c>
      <c r="S1412" s="18">
        <f t="shared" ca="1" si="293"/>
        <v>0</v>
      </c>
      <c r="T1412" s="18">
        <f t="shared" ca="1" si="297"/>
        <v>0</v>
      </c>
      <c r="U1412" s="7"/>
    </row>
    <row r="1413" spans="2:21" x14ac:dyDescent="0.3">
      <c r="B1413" s="68"/>
      <c r="C1413" s="68"/>
      <c r="D1413" s="7"/>
      <c r="E1413" s="68"/>
      <c r="F1413" s="16"/>
      <c r="G1413" s="16"/>
      <c r="H1413" s="16"/>
      <c r="I1413" s="16"/>
      <c r="J1413" s="16"/>
      <c r="K1413" s="16"/>
      <c r="L1413" s="17">
        <f t="shared" ca="1" si="291"/>
        <v>0</v>
      </c>
      <c r="M1413" s="17">
        <f t="shared" ca="1" si="292"/>
        <v>0</v>
      </c>
      <c r="N1413" s="16">
        <f t="shared" ca="1" si="298"/>
        <v>0</v>
      </c>
      <c r="O1413" s="17">
        <f t="shared" ca="1" si="296"/>
        <v>0</v>
      </c>
      <c r="P1413" s="18">
        <f t="shared" ca="1" si="294"/>
        <v>0</v>
      </c>
      <c r="Q1413" s="18">
        <f t="shared" ca="1" si="299"/>
        <v>0</v>
      </c>
      <c r="R1413" s="18">
        <f t="shared" ca="1" si="295"/>
        <v>0</v>
      </c>
      <c r="S1413" s="18">
        <f t="shared" ca="1" si="293"/>
        <v>0</v>
      </c>
      <c r="T1413" s="18">
        <f t="shared" ca="1" si="297"/>
        <v>0</v>
      </c>
      <c r="U1413" s="7"/>
    </row>
    <row r="1414" spans="2:21" x14ac:dyDescent="0.3">
      <c r="B1414" s="68"/>
      <c r="C1414" s="68"/>
      <c r="D1414" s="7"/>
      <c r="E1414" s="68"/>
      <c r="F1414" s="16"/>
      <c r="G1414" s="16"/>
      <c r="H1414" s="16"/>
      <c r="I1414" s="16"/>
      <c r="J1414" s="16"/>
      <c r="K1414" s="16"/>
      <c r="L1414" s="17">
        <f t="shared" ca="1" si="291"/>
        <v>0</v>
      </c>
      <c r="M1414" s="17">
        <f t="shared" ca="1" si="292"/>
        <v>0</v>
      </c>
      <c r="N1414" s="16">
        <f t="shared" ca="1" si="298"/>
        <v>0</v>
      </c>
      <c r="O1414" s="17">
        <f t="shared" ca="1" si="296"/>
        <v>0</v>
      </c>
      <c r="P1414" s="18">
        <f t="shared" ca="1" si="294"/>
        <v>0</v>
      </c>
      <c r="Q1414" s="18">
        <f t="shared" ca="1" si="299"/>
        <v>0</v>
      </c>
      <c r="R1414" s="18">
        <f t="shared" ca="1" si="295"/>
        <v>0</v>
      </c>
      <c r="S1414" s="18">
        <f t="shared" ca="1" si="293"/>
        <v>0</v>
      </c>
      <c r="T1414" s="18">
        <f t="shared" ca="1" si="297"/>
        <v>0</v>
      </c>
      <c r="U1414" s="7"/>
    </row>
    <row r="1415" spans="2:21" x14ac:dyDescent="0.3">
      <c r="B1415" s="68"/>
      <c r="C1415" s="68"/>
      <c r="D1415" s="7"/>
      <c r="E1415" s="68"/>
      <c r="F1415" s="16"/>
      <c r="G1415" s="16"/>
      <c r="H1415" s="16"/>
      <c r="I1415" s="16"/>
      <c r="J1415" s="16"/>
      <c r="K1415" s="16"/>
      <c r="L1415" s="17">
        <f t="shared" ca="1" si="291"/>
        <v>0</v>
      </c>
      <c r="M1415" s="17">
        <f t="shared" ca="1" si="292"/>
        <v>0</v>
      </c>
      <c r="N1415" s="16">
        <f t="shared" ca="1" si="298"/>
        <v>0</v>
      </c>
      <c r="O1415" s="17">
        <f t="shared" ca="1" si="296"/>
        <v>0</v>
      </c>
      <c r="P1415" s="18">
        <f t="shared" ca="1" si="294"/>
        <v>0</v>
      </c>
      <c r="Q1415" s="18">
        <f t="shared" ca="1" si="299"/>
        <v>0</v>
      </c>
      <c r="R1415" s="18">
        <f t="shared" ca="1" si="295"/>
        <v>0</v>
      </c>
      <c r="S1415" s="18">
        <f t="shared" ca="1" si="293"/>
        <v>0</v>
      </c>
      <c r="T1415" s="18">
        <f t="shared" ca="1" si="297"/>
        <v>0</v>
      </c>
      <c r="U1415" s="7"/>
    </row>
    <row r="1416" spans="2:21" x14ac:dyDescent="0.3">
      <c r="B1416" s="68"/>
      <c r="C1416" s="68"/>
      <c r="D1416" s="7"/>
      <c r="E1416" s="68"/>
      <c r="F1416" s="16"/>
      <c r="G1416" s="16"/>
      <c r="H1416" s="16"/>
      <c r="I1416" s="16"/>
      <c r="J1416" s="16"/>
      <c r="K1416" s="16"/>
      <c r="L1416" s="17">
        <f t="shared" ref="L1416:L1479" ca="1" si="300">M1416*16</f>
        <v>0</v>
      </c>
      <c r="M1416" s="17">
        <f t="shared" ca="1" si="292"/>
        <v>0</v>
      </c>
      <c r="N1416" s="16">
        <f t="shared" ca="1" si="298"/>
        <v>0</v>
      </c>
      <c r="O1416" s="17">
        <f t="shared" ca="1" si="296"/>
        <v>0</v>
      </c>
      <c r="P1416" s="18">
        <f t="shared" ca="1" si="294"/>
        <v>0</v>
      </c>
      <c r="Q1416" s="18">
        <f t="shared" ca="1" si="299"/>
        <v>0</v>
      </c>
      <c r="R1416" s="18">
        <f t="shared" ca="1" si="295"/>
        <v>0</v>
      </c>
      <c r="S1416" s="18">
        <f t="shared" ca="1" si="293"/>
        <v>0</v>
      </c>
      <c r="T1416" s="18">
        <f t="shared" ca="1" si="297"/>
        <v>0</v>
      </c>
      <c r="U1416" s="7"/>
    </row>
    <row r="1417" spans="2:21" x14ac:dyDescent="0.3">
      <c r="B1417" s="68"/>
      <c r="C1417" s="68"/>
      <c r="D1417" s="7"/>
      <c r="E1417" s="68"/>
      <c r="F1417" s="16"/>
      <c r="G1417" s="16"/>
      <c r="H1417" s="16"/>
      <c r="I1417" s="16"/>
      <c r="J1417" s="16"/>
      <c r="K1417" s="16"/>
      <c r="L1417" s="17">
        <f t="shared" ca="1" si="300"/>
        <v>0</v>
      </c>
      <c r="M1417" s="17">
        <f t="shared" ref="M1417:M1480" ca="1" si="301">L1417/16</f>
        <v>0</v>
      </c>
      <c r="N1417" s="16">
        <f t="shared" ca="1" si="298"/>
        <v>0</v>
      </c>
      <c r="O1417" s="17">
        <f t="shared" ca="1" si="296"/>
        <v>0</v>
      </c>
      <c r="P1417" s="18">
        <f t="shared" ca="1" si="294"/>
        <v>0</v>
      </c>
      <c r="Q1417" s="18">
        <f t="shared" ca="1" si="299"/>
        <v>0</v>
      </c>
      <c r="R1417" s="18">
        <f t="shared" ca="1" si="295"/>
        <v>0</v>
      </c>
      <c r="S1417" s="18">
        <f t="shared" ca="1" si="293"/>
        <v>0</v>
      </c>
      <c r="T1417" s="18">
        <f t="shared" ca="1" si="297"/>
        <v>0</v>
      </c>
      <c r="U1417" s="7"/>
    </row>
    <row r="1418" spans="2:21" x14ac:dyDescent="0.3">
      <c r="B1418" s="68"/>
      <c r="C1418" s="68"/>
      <c r="D1418" s="7"/>
      <c r="E1418" s="68"/>
      <c r="F1418" s="16"/>
      <c r="G1418" s="16"/>
      <c r="H1418" s="16"/>
      <c r="I1418" s="16"/>
      <c r="J1418" s="16"/>
      <c r="K1418" s="16"/>
      <c r="L1418" s="17">
        <f t="shared" ca="1" si="300"/>
        <v>0</v>
      </c>
      <c r="M1418" s="17">
        <f t="shared" ca="1" si="301"/>
        <v>0</v>
      </c>
      <c r="N1418" s="16">
        <f t="shared" ca="1" si="298"/>
        <v>0</v>
      </c>
      <c r="O1418" s="17">
        <f t="shared" ca="1" si="296"/>
        <v>0</v>
      </c>
      <c r="P1418" s="18">
        <f t="shared" ca="1" si="294"/>
        <v>0</v>
      </c>
      <c r="Q1418" s="18">
        <f t="shared" ca="1" si="299"/>
        <v>0</v>
      </c>
      <c r="R1418" s="18">
        <f t="shared" ca="1" si="295"/>
        <v>0</v>
      </c>
      <c r="S1418" s="18">
        <f t="shared" ca="1" si="293"/>
        <v>0</v>
      </c>
      <c r="T1418" s="18">
        <f t="shared" ca="1" si="297"/>
        <v>0</v>
      </c>
      <c r="U1418" s="7"/>
    </row>
    <row r="1419" spans="2:21" x14ac:dyDescent="0.3">
      <c r="B1419" s="68"/>
      <c r="C1419" s="68"/>
      <c r="D1419" s="7"/>
      <c r="E1419" s="68"/>
      <c r="F1419" s="16"/>
      <c r="G1419" s="16"/>
      <c r="H1419" s="16"/>
      <c r="I1419" s="16"/>
      <c r="J1419" s="16"/>
      <c r="K1419" s="16"/>
      <c r="L1419" s="17">
        <f t="shared" ca="1" si="300"/>
        <v>0</v>
      </c>
      <c r="M1419" s="17">
        <f t="shared" ca="1" si="301"/>
        <v>0</v>
      </c>
      <c r="N1419" s="16">
        <f t="shared" ca="1" si="298"/>
        <v>0</v>
      </c>
      <c r="O1419" s="17">
        <f t="shared" ca="1" si="296"/>
        <v>0</v>
      </c>
      <c r="P1419" s="18">
        <f t="shared" ca="1" si="294"/>
        <v>0</v>
      </c>
      <c r="Q1419" s="18">
        <f t="shared" ca="1" si="299"/>
        <v>0</v>
      </c>
      <c r="R1419" s="18">
        <f t="shared" ca="1" si="295"/>
        <v>0</v>
      </c>
      <c r="S1419" s="18">
        <f t="shared" ca="1" si="293"/>
        <v>0</v>
      </c>
      <c r="T1419" s="18">
        <f t="shared" ca="1" si="297"/>
        <v>0</v>
      </c>
      <c r="U1419" s="7"/>
    </row>
    <row r="1420" spans="2:21" x14ac:dyDescent="0.3">
      <c r="B1420" s="68"/>
      <c r="C1420" s="68"/>
      <c r="D1420" s="7"/>
      <c r="E1420" s="68"/>
      <c r="F1420" s="16"/>
      <c r="G1420" s="16"/>
      <c r="H1420" s="16"/>
      <c r="I1420" s="16"/>
      <c r="J1420" s="16"/>
      <c r="K1420" s="16"/>
      <c r="L1420" s="17">
        <f t="shared" ca="1" si="300"/>
        <v>0</v>
      </c>
      <c r="M1420" s="17">
        <f t="shared" ca="1" si="301"/>
        <v>0</v>
      </c>
      <c r="N1420" s="16">
        <f t="shared" ca="1" si="298"/>
        <v>0</v>
      </c>
      <c r="O1420" s="17">
        <f t="shared" ca="1" si="296"/>
        <v>0</v>
      </c>
      <c r="P1420" s="18">
        <f t="shared" ca="1" si="294"/>
        <v>0</v>
      </c>
      <c r="Q1420" s="18">
        <f t="shared" ca="1" si="299"/>
        <v>0</v>
      </c>
      <c r="R1420" s="18">
        <f t="shared" ca="1" si="295"/>
        <v>0</v>
      </c>
      <c r="S1420" s="18">
        <f t="shared" ref="S1420:S1483" ca="1" si="302">R1420/2</f>
        <v>0</v>
      </c>
      <c r="T1420" s="18">
        <f t="shared" ca="1" si="297"/>
        <v>0</v>
      </c>
      <c r="U1420" s="7"/>
    </row>
    <row r="1421" spans="2:21" x14ac:dyDescent="0.3">
      <c r="B1421" s="68"/>
      <c r="C1421" s="68"/>
      <c r="D1421" s="7"/>
      <c r="E1421" s="68"/>
      <c r="F1421" s="16"/>
      <c r="G1421" s="16"/>
      <c r="H1421" s="16"/>
      <c r="I1421" s="16"/>
      <c r="J1421" s="16"/>
      <c r="K1421" s="16"/>
      <c r="L1421" s="17">
        <f t="shared" ca="1" si="300"/>
        <v>0</v>
      </c>
      <c r="M1421" s="17">
        <f t="shared" ca="1" si="301"/>
        <v>0</v>
      </c>
      <c r="N1421" s="16">
        <f t="shared" ca="1" si="298"/>
        <v>0</v>
      </c>
      <c r="O1421" s="17">
        <f t="shared" ca="1" si="296"/>
        <v>0</v>
      </c>
      <c r="P1421" s="18">
        <f t="shared" ca="1" si="294"/>
        <v>0</v>
      </c>
      <c r="Q1421" s="18">
        <f t="shared" ca="1" si="299"/>
        <v>0</v>
      </c>
      <c r="R1421" s="18">
        <f t="shared" ca="1" si="295"/>
        <v>0</v>
      </c>
      <c r="S1421" s="18">
        <f t="shared" ca="1" si="302"/>
        <v>0</v>
      </c>
      <c r="T1421" s="18">
        <f t="shared" ca="1" si="297"/>
        <v>0</v>
      </c>
      <c r="U1421" s="7"/>
    </row>
    <row r="1422" spans="2:21" x14ac:dyDescent="0.3">
      <c r="B1422" s="68"/>
      <c r="C1422" s="68"/>
      <c r="D1422" s="7"/>
      <c r="E1422" s="68"/>
      <c r="F1422" s="16"/>
      <c r="G1422" s="16"/>
      <c r="H1422" s="16"/>
      <c r="I1422" s="16"/>
      <c r="J1422" s="16"/>
      <c r="K1422" s="16"/>
      <c r="L1422" s="17">
        <f t="shared" ca="1" si="300"/>
        <v>0</v>
      </c>
      <c r="M1422" s="17">
        <f t="shared" ca="1" si="301"/>
        <v>0</v>
      </c>
      <c r="N1422" s="16">
        <f t="shared" ca="1" si="298"/>
        <v>0</v>
      </c>
      <c r="O1422" s="17">
        <f t="shared" ca="1" si="296"/>
        <v>0</v>
      </c>
      <c r="P1422" s="18">
        <f t="shared" ca="1" si="294"/>
        <v>0</v>
      </c>
      <c r="Q1422" s="18">
        <f t="shared" ca="1" si="299"/>
        <v>0</v>
      </c>
      <c r="R1422" s="18">
        <f t="shared" ca="1" si="295"/>
        <v>0</v>
      </c>
      <c r="S1422" s="18">
        <f t="shared" ca="1" si="302"/>
        <v>0</v>
      </c>
      <c r="T1422" s="18">
        <f t="shared" ca="1" si="297"/>
        <v>0</v>
      </c>
      <c r="U1422" s="7"/>
    </row>
    <row r="1423" spans="2:21" x14ac:dyDescent="0.3">
      <c r="B1423" s="68"/>
      <c r="C1423" s="68"/>
      <c r="D1423" s="7"/>
      <c r="E1423" s="68"/>
      <c r="F1423" s="16"/>
      <c r="G1423" s="16"/>
      <c r="H1423" s="16"/>
      <c r="I1423" s="16"/>
      <c r="J1423" s="16"/>
      <c r="K1423" s="16"/>
      <c r="L1423" s="17">
        <f t="shared" ca="1" si="300"/>
        <v>0</v>
      </c>
      <c r="M1423" s="17">
        <f t="shared" ca="1" si="301"/>
        <v>0</v>
      </c>
      <c r="N1423" s="16">
        <f t="shared" ca="1" si="298"/>
        <v>0</v>
      </c>
      <c r="O1423" s="17">
        <f t="shared" ca="1" si="296"/>
        <v>0</v>
      </c>
      <c r="P1423" s="18">
        <f t="shared" ca="1" si="294"/>
        <v>0</v>
      </c>
      <c r="Q1423" s="18">
        <f t="shared" ca="1" si="299"/>
        <v>0</v>
      </c>
      <c r="R1423" s="18">
        <f t="shared" ca="1" si="295"/>
        <v>0</v>
      </c>
      <c r="S1423" s="18">
        <f t="shared" ca="1" si="302"/>
        <v>0</v>
      </c>
      <c r="T1423" s="18">
        <f t="shared" ca="1" si="297"/>
        <v>0</v>
      </c>
      <c r="U1423" s="7"/>
    </row>
    <row r="1424" spans="2:21" x14ac:dyDescent="0.3">
      <c r="B1424" s="68"/>
      <c r="C1424" s="68"/>
      <c r="D1424" s="7"/>
      <c r="E1424" s="68"/>
      <c r="F1424" s="16"/>
      <c r="G1424" s="16"/>
      <c r="H1424" s="16"/>
      <c r="I1424" s="16"/>
      <c r="J1424" s="16"/>
      <c r="K1424" s="16"/>
      <c r="L1424" s="17">
        <f t="shared" ca="1" si="300"/>
        <v>0</v>
      </c>
      <c r="M1424" s="17">
        <f t="shared" ca="1" si="301"/>
        <v>0</v>
      </c>
      <c r="N1424" s="16">
        <f t="shared" ca="1" si="298"/>
        <v>0</v>
      </c>
      <c r="O1424" s="17">
        <f t="shared" ca="1" si="296"/>
        <v>0</v>
      </c>
      <c r="P1424" s="18">
        <f t="shared" ca="1" si="294"/>
        <v>0</v>
      </c>
      <c r="Q1424" s="18">
        <f t="shared" ca="1" si="299"/>
        <v>0</v>
      </c>
      <c r="R1424" s="18">
        <f t="shared" ca="1" si="295"/>
        <v>0</v>
      </c>
      <c r="S1424" s="18">
        <f t="shared" ca="1" si="302"/>
        <v>0</v>
      </c>
      <c r="T1424" s="18">
        <f t="shared" ca="1" si="297"/>
        <v>0</v>
      </c>
      <c r="U1424" s="7"/>
    </row>
    <row r="1425" spans="2:21" x14ac:dyDescent="0.3">
      <c r="B1425" s="68"/>
      <c r="C1425" s="68"/>
      <c r="D1425" s="7"/>
      <c r="E1425" s="68"/>
      <c r="F1425" s="16"/>
      <c r="G1425" s="16"/>
      <c r="H1425" s="16"/>
      <c r="I1425" s="16"/>
      <c r="J1425" s="16"/>
      <c r="K1425" s="16"/>
      <c r="L1425" s="17">
        <f t="shared" ca="1" si="300"/>
        <v>0</v>
      </c>
      <c r="M1425" s="17">
        <f t="shared" ca="1" si="301"/>
        <v>0</v>
      </c>
      <c r="N1425" s="16">
        <f t="shared" ca="1" si="298"/>
        <v>0</v>
      </c>
      <c r="O1425" s="17">
        <f t="shared" ca="1" si="296"/>
        <v>0</v>
      </c>
      <c r="P1425" s="18">
        <f t="shared" ca="1" si="294"/>
        <v>0</v>
      </c>
      <c r="Q1425" s="18">
        <f t="shared" ca="1" si="299"/>
        <v>0</v>
      </c>
      <c r="R1425" s="18">
        <f t="shared" ca="1" si="295"/>
        <v>0</v>
      </c>
      <c r="S1425" s="18">
        <f t="shared" ca="1" si="302"/>
        <v>0</v>
      </c>
      <c r="T1425" s="18">
        <f t="shared" ca="1" si="297"/>
        <v>0</v>
      </c>
      <c r="U1425" s="7"/>
    </row>
    <row r="1426" spans="2:21" x14ac:dyDescent="0.3">
      <c r="B1426" s="68"/>
      <c r="C1426" s="68"/>
      <c r="D1426" s="7"/>
      <c r="E1426" s="68"/>
      <c r="F1426" s="16"/>
      <c r="G1426" s="16"/>
      <c r="H1426" s="16"/>
      <c r="I1426" s="16"/>
      <c r="J1426" s="16"/>
      <c r="K1426" s="16"/>
      <c r="L1426" s="17">
        <f t="shared" ca="1" si="300"/>
        <v>0</v>
      </c>
      <c r="M1426" s="17">
        <f t="shared" ca="1" si="301"/>
        <v>0</v>
      </c>
      <c r="N1426" s="16">
        <f t="shared" ca="1" si="298"/>
        <v>0</v>
      </c>
      <c r="O1426" s="17">
        <f t="shared" ca="1" si="296"/>
        <v>0</v>
      </c>
      <c r="P1426" s="18">
        <f t="shared" ca="1" si="294"/>
        <v>0</v>
      </c>
      <c r="Q1426" s="18">
        <f t="shared" ca="1" si="299"/>
        <v>0</v>
      </c>
      <c r="R1426" s="18">
        <f t="shared" ca="1" si="295"/>
        <v>0</v>
      </c>
      <c r="S1426" s="18">
        <f t="shared" ca="1" si="302"/>
        <v>0</v>
      </c>
      <c r="T1426" s="18">
        <f t="shared" ca="1" si="297"/>
        <v>0</v>
      </c>
      <c r="U1426" s="7"/>
    </row>
    <row r="1427" spans="2:21" x14ac:dyDescent="0.3">
      <c r="B1427" s="68"/>
      <c r="C1427" s="68"/>
      <c r="D1427" s="7"/>
      <c r="E1427" s="68"/>
      <c r="F1427" s="16"/>
      <c r="G1427" s="16"/>
      <c r="H1427" s="16"/>
      <c r="I1427" s="16"/>
      <c r="J1427" s="16"/>
      <c r="K1427" s="16"/>
      <c r="L1427" s="17">
        <f t="shared" ca="1" si="300"/>
        <v>0</v>
      </c>
      <c r="M1427" s="17">
        <f t="shared" ca="1" si="301"/>
        <v>0</v>
      </c>
      <c r="N1427" s="16">
        <f t="shared" ca="1" si="298"/>
        <v>0</v>
      </c>
      <c r="O1427" s="17">
        <f t="shared" ca="1" si="296"/>
        <v>0</v>
      </c>
      <c r="P1427" s="18">
        <f t="shared" ref="P1427:P1490" ca="1" si="303">O1427/4</f>
        <v>0</v>
      </c>
      <c r="Q1427" s="18">
        <f t="shared" ca="1" si="299"/>
        <v>0</v>
      </c>
      <c r="R1427" s="18">
        <f t="shared" ca="1" si="295"/>
        <v>0</v>
      </c>
      <c r="S1427" s="18">
        <f t="shared" ca="1" si="302"/>
        <v>0</v>
      </c>
      <c r="T1427" s="18">
        <f t="shared" ca="1" si="297"/>
        <v>0</v>
      </c>
      <c r="U1427" s="7"/>
    </row>
    <row r="1428" spans="2:21" x14ac:dyDescent="0.3">
      <c r="B1428" s="68"/>
      <c r="C1428" s="68"/>
      <c r="D1428" s="7"/>
      <c r="E1428" s="68"/>
      <c r="F1428" s="16"/>
      <c r="G1428" s="16"/>
      <c r="H1428" s="16"/>
      <c r="I1428" s="16"/>
      <c r="J1428" s="16"/>
      <c r="K1428" s="16"/>
      <c r="L1428" s="17">
        <f t="shared" ca="1" si="300"/>
        <v>0</v>
      </c>
      <c r="M1428" s="17">
        <f t="shared" ca="1" si="301"/>
        <v>0</v>
      </c>
      <c r="N1428" s="16">
        <f t="shared" ca="1" si="298"/>
        <v>0</v>
      </c>
      <c r="O1428" s="17">
        <f t="shared" ca="1" si="296"/>
        <v>0</v>
      </c>
      <c r="P1428" s="18">
        <f t="shared" ca="1" si="303"/>
        <v>0</v>
      </c>
      <c r="Q1428" s="18">
        <f t="shared" ca="1" si="299"/>
        <v>0</v>
      </c>
      <c r="R1428" s="18">
        <f t="shared" ca="1" si="295"/>
        <v>0</v>
      </c>
      <c r="S1428" s="18">
        <f t="shared" ca="1" si="302"/>
        <v>0</v>
      </c>
      <c r="T1428" s="18">
        <f t="shared" ca="1" si="297"/>
        <v>0</v>
      </c>
      <c r="U1428" s="7"/>
    </row>
    <row r="1429" spans="2:21" x14ac:dyDescent="0.3">
      <c r="B1429" s="68"/>
      <c r="C1429" s="68"/>
      <c r="D1429" s="7"/>
      <c r="E1429" s="68"/>
      <c r="F1429" s="16"/>
      <c r="G1429" s="16"/>
      <c r="H1429" s="16"/>
      <c r="I1429" s="16"/>
      <c r="J1429" s="16"/>
      <c r="K1429" s="16"/>
      <c r="L1429" s="17">
        <f t="shared" ca="1" si="300"/>
        <v>0</v>
      </c>
      <c r="M1429" s="17">
        <f t="shared" ca="1" si="301"/>
        <v>0</v>
      </c>
      <c r="N1429" s="16">
        <f t="shared" ca="1" si="298"/>
        <v>0</v>
      </c>
      <c r="O1429" s="17">
        <f t="shared" ca="1" si="296"/>
        <v>0</v>
      </c>
      <c r="P1429" s="18">
        <f t="shared" ca="1" si="303"/>
        <v>0</v>
      </c>
      <c r="Q1429" s="18">
        <f t="shared" ca="1" si="299"/>
        <v>0</v>
      </c>
      <c r="R1429" s="18">
        <f t="shared" ca="1" si="295"/>
        <v>0</v>
      </c>
      <c r="S1429" s="18">
        <f t="shared" ca="1" si="302"/>
        <v>0</v>
      </c>
      <c r="T1429" s="18">
        <f t="shared" ca="1" si="297"/>
        <v>0</v>
      </c>
      <c r="U1429" s="7"/>
    </row>
    <row r="1430" spans="2:21" x14ac:dyDescent="0.3">
      <c r="B1430" s="68"/>
      <c r="C1430" s="68"/>
      <c r="D1430" s="7"/>
      <c r="E1430" s="68"/>
      <c r="F1430" s="16"/>
      <c r="G1430" s="16"/>
      <c r="H1430" s="16"/>
      <c r="I1430" s="16"/>
      <c r="J1430" s="16"/>
      <c r="K1430" s="16"/>
      <c r="L1430" s="17">
        <f t="shared" ca="1" si="300"/>
        <v>0</v>
      </c>
      <c r="M1430" s="17">
        <f t="shared" ca="1" si="301"/>
        <v>0</v>
      </c>
      <c r="N1430" s="16">
        <f t="shared" ca="1" si="298"/>
        <v>0</v>
      </c>
      <c r="O1430" s="17">
        <f t="shared" ca="1" si="296"/>
        <v>0</v>
      </c>
      <c r="P1430" s="18">
        <f t="shared" ca="1" si="303"/>
        <v>0</v>
      </c>
      <c r="Q1430" s="18">
        <f t="shared" ca="1" si="299"/>
        <v>0</v>
      </c>
      <c r="R1430" s="18">
        <f t="shared" ref="R1430:R1493" ca="1" si="304">P1430/32</f>
        <v>0</v>
      </c>
      <c r="S1430" s="18">
        <f t="shared" ca="1" si="302"/>
        <v>0</v>
      </c>
      <c r="T1430" s="18">
        <f t="shared" ca="1" si="297"/>
        <v>0</v>
      </c>
      <c r="U1430" s="7"/>
    </row>
    <row r="1431" spans="2:21" x14ac:dyDescent="0.3">
      <c r="B1431" s="68"/>
      <c r="C1431" s="68"/>
      <c r="D1431" s="7"/>
      <c r="E1431" s="68"/>
      <c r="F1431" s="16"/>
      <c r="G1431" s="16"/>
      <c r="H1431" s="16"/>
      <c r="I1431" s="16"/>
      <c r="J1431" s="16"/>
      <c r="K1431" s="16"/>
      <c r="L1431" s="17">
        <f t="shared" ca="1" si="300"/>
        <v>0</v>
      </c>
      <c r="M1431" s="17">
        <f t="shared" ca="1" si="301"/>
        <v>0</v>
      </c>
      <c r="N1431" s="16">
        <f t="shared" ca="1" si="298"/>
        <v>0</v>
      </c>
      <c r="O1431" s="17">
        <f t="shared" ca="1" si="296"/>
        <v>0</v>
      </c>
      <c r="P1431" s="18">
        <f t="shared" ca="1" si="303"/>
        <v>0</v>
      </c>
      <c r="Q1431" s="18">
        <f t="shared" ca="1" si="299"/>
        <v>0</v>
      </c>
      <c r="R1431" s="18">
        <f t="shared" ca="1" si="304"/>
        <v>0</v>
      </c>
      <c r="S1431" s="18">
        <f t="shared" ca="1" si="302"/>
        <v>0</v>
      </c>
      <c r="T1431" s="18">
        <f t="shared" ca="1" si="297"/>
        <v>0</v>
      </c>
      <c r="U1431" s="7"/>
    </row>
    <row r="1432" spans="2:21" x14ac:dyDescent="0.3">
      <c r="B1432" s="68"/>
      <c r="C1432" s="68"/>
      <c r="D1432" s="7"/>
      <c r="E1432" s="68"/>
      <c r="F1432" s="16"/>
      <c r="G1432" s="16"/>
      <c r="H1432" s="16"/>
      <c r="I1432" s="16"/>
      <c r="J1432" s="16"/>
      <c r="K1432" s="16"/>
      <c r="L1432" s="17">
        <f t="shared" ca="1" si="300"/>
        <v>0</v>
      </c>
      <c r="M1432" s="17">
        <f t="shared" ca="1" si="301"/>
        <v>0</v>
      </c>
      <c r="N1432" s="16">
        <f t="shared" ca="1" si="298"/>
        <v>0</v>
      </c>
      <c r="O1432" s="17">
        <f t="shared" ca="1" si="296"/>
        <v>0</v>
      </c>
      <c r="P1432" s="18">
        <f t="shared" ca="1" si="303"/>
        <v>0</v>
      </c>
      <c r="Q1432" s="18">
        <f t="shared" ca="1" si="299"/>
        <v>0</v>
      </c>
      <c r="R1432" s="18">
        <f t="shared" ca="1" si="304"/>
        <v>0</v>
      </c>
      <c r="S1432" s="18">
        <f t="shared" ca="1" si="302"/>
        <v>0</v>
      </c>
      <c r="T1432" s="18">
        <f t="shared" ca="1" si="297"/>
        <v>0</v>
      </c>
      <c r="U1432" s="7"/>
    </row>
    <row r="1433" spans="2:21" x14ac:dyDescent="0.3">
      <c r="B1433" s="68"/>
      <c r="C1433" s="68"/>
      <c r="D1433" s="7"/>
      <c r="E1433" s="68"/>
      <c r="F1433" s="16"/>
      <c r="G1433" s="16"/>
      <c r="H1433" s="16"/>
      <c r="I1433" s="16"/>
      <c r="J1433" s="16"/>
      <c r="K1433" s="16"/>
      <c r="L1433" s="17">
        <f t="shared" ca="1" si="300"/>
        <v>0</v>
      </c>
      <c r="M1433" s="17">
        <f t="shared" ca="1" si="301"/>
        <v>0</v>
      </c>
      <c r="N1433" s="16">
        <f t="shared" ca="1" si="298"/>
        <v>0</v>
      </c>
      <c r="O1433" s="17">
        <f t="shared" ca="1" si="296"/>
        <v>0</v>
      </c>
      <c r="P1433" s="18">
        <f t="shared" ca="1" si="303"/>
        <v>0</v>
      </c>
      <c r="Q1433" s="18">
        <f t="shared" ca="1" si="299"/>
        <v>0</v>
      </c>
      <c r="R1433" s="18">
        <f t="shared" ca="1" si="304"/>
        <v>0</v>
      </c>
      <c r="S1433" s="18">
        <f t="shared" ca="1" si="302"/>
        <v>0</v>
      </c>
      <c r="T1433" s="18">
        <f t="shared" ca="1" si="297"/>
        <v>0</v>
      </c>
      <c r="U1433" s="7"/>
    </row>
    <row r="1434" spans="2:21" x14ac:dyDescent="0.3">
      <c r="B1434" s="68"/>
      <c r="C1434" s="68"/>
      <c r="D1434" s="7"/>
      <c r="E1434" s="68"/>
      <c r="F1434" s="16"/>
      <c r="G1434" s="16"/>
      <c r="H1434" s="16"/>
      <c r="I1434" s="16"/>
      <c r="J1434" s="16"/>
      <c r="K1434" s="16"/>
      <c r="L1434" s="17">
        <f t="shared" ca="1" si="300"/>
        <v>0</v>
      </c>
      <c r="M1434" s="17">
        <f t="shared" ca="1" si="301"/>
        <v>0</v>
      </c>
      <c r="N1434" s="16">
        <f t="shared" ca="1" si="298"/>
        <v>0</v>
      </c>
      <c r="O1434" s="17">
        <f t="shared" ca="1" si="296"/>
        <v>0</v>
      </c>
      <c r="P1434" s="18">
        <f t="shared" ca="1" si="303"/>
        <v>0</v>
      </c>
      <c r="Q1434" s="18">
        <f t="shared" ca="1" si="299"/>
        <v>0</v>
      </c>
      <c r="R1434" s="18">
        <f t="shared" ca="1" si="304"/>
        <v>0</v>
      </c>
      <c r="S1434" s="18">
        <f t="shared" ca="1" si="302"/>
        <v>0</v>
      </c>
      <c r="T1434" s="18">
        <f t="shared" ca="1" si="297"/>
        <v>0</v>
      </c>
      <c r="U1434" s="7"/>
    </row>
    <row r="1435" spans="2:21" x14ac:dyDescent="0.3">
      <c r="B1435" s="68"/>
      <c r="C1435" s="68"/>
      <c r="D1435" s="7"/>
      <c r="E1435" s="68"/>
      <c r="F1435" s="16"/>
      <c r="G1435" s="16"/>
      <c r="H1435" s="16"/>
      <c r="I1435" s="16"/>
      <c r="J1435" s="16"/>
      <c r="K1435" s="16"/>
      <c r="L1435" s="17">
        <f t="shared" ca="1" si="300"/>
        <v>0</v>
      </c>
      <c r="M1435" s="17">
        <f t="shared" ca="1" si="301"/>
        <v>0</v>
      </c>
      <c r="N1435" s="16">
        <f t="shared" ca="1" si="298"/>
        <v>0</v>
      </c>
      <c r="O1435" s="17">
        <f t="shared" ca="1" si="296"/>
        <v>0</v>
      </c>
      <c r="P1435" s="18">
        <f t="shared" ca="1" si="303"/>
        <v>0</v>
      </c>
      <c r="Q1435" s="18">
        <f t="shared" ca="1" si="299"/>
        <v>0</v>
      </c>
      <c r="R1435" s="18">
        <f t="shared" ca="1" si="304"/>
        <v>0</v>
      </c>
      <c r="S1435" s="18">
        <f t="shared" ca="1" si="302"/>
        <v>0</v>
      </c>
      <c r="T1435" s="18">
        <f t="shared" ca="1" si="297"/>
        <v>0</v>
      </c>
      <c r="U1435" s="7"/>
    </row>
    <row r="1436" spans="2:21" x14ac:dyDescent="0.3">
      <c r="B1436" s="68"/>
      <c r="C1436" s="68"/>
      <c r="D1436" s="7"/>
      <c r="E1436" s="68"/>
      <c r="F1436" s="16"/>
      <c r="G1436" s="16"/>
      <c r="H1436" s="16"/>
      <c r="I1436" s="16"/>
      <c r="J1436" s="16"/>
      <c r="K1436" s="16"/>
      <c r="L1436" s="17">
        <f t="shared" ca="1" si="300"/>
        <v>0</v>
      </c>
      <c r="M1436" s="17">
        <f t="shared" ca="1" si="301"/>
        <v>0</v>
      </c>
      <c r="N1436" s="16">
        <f t="shared" ca="1" si="298"/>
        <v>0</v>
      </c>
      <c r="O1436" s="17">
        <f t="shared" ref="O1436:O1499" ca="1" si="305">R1436*128</f>
        <v>0</v>
      </c>
      <c r="P1436" s="18">
        <f t="shared" ca="1" si="303"/>
        <v>0</v>
      </c>
      <c r="Q1436" s="18">
        <f t="shared" ca="1" si="299"/>
        <v>0</v>
      </c>
      <c r="R1436" s="18">
        <f t="shared" ca="1" si="304"/>
        <v>0</v>
      </c>
      <c r="S1436" s="18">
        <f t="shared" ca="1" si="302"/>
        <v>0</v>
      </c>
      <c r="T1436" s="18">
        <f t="shared" ca="1" si="297"/>
        <v>0</v>
      </c>
      <c r="U1436" s="7"/>
    </row>
    <row r="1437" spans="2:21" x14ac:dyDescent="0.3">
      <c r="B1437" s="68"/>
      <c r="C1437" s="68"/>
      <c r="D1437" s="7"/>
      <c r="E1437" s="68"/>
      <c r="F1437" s="16"/>
      <c r="G1437" s="16"/>
      <c r="H1437" s="16"/>
      <c r="I1437" s="16"/>
      <c r="J1437" s="16"/>
      <c r="K1437" s="16"/>
      <c r="L1437" s="17">
        <f t="shared" ca="1" si="300"/>
        <v>0</v>
      </c>
      <c r="M1437" s="17">
        <f t="shared" ca="1" si="301"/>
        <v>0</v>
      </c>
      <c r="N1437" s="16">
        <f t="shared" ca="1" si="298"/>
        <v>0</v>
      </c>
      <c r="O1437" s="17">
        <f t="shared" ca="1" si="305"/>
        <v>0</v>
      </c>
      <c r="P1437" s="18">
        <f t="shared" ca="1" si="303"/>
        <v>0</v>
      </c>
      <c r="Q1437" s="18">
        <f t="shared" ca="1" si="299"/>
        <v>0</v>
      </c>
      <c r="R1437" s="18">
        <f t="shared" ca="1" si="304"/>
        <v>0</v>
      </c>
      <c r="S1437" s="18">
        <f t="shared" ca="1" si="302"/>
        <v>0</v>
      </c>
      <c r="T1437" s="18">
        <f t="shared" ca="1" si="297"/>
        <v>0</v>
      </c>
      <c r="U1437" s="7"/>
    </row>
    <row r="1438" spans="2:21" x14ac:dyDescent="0.3">
      <c r="B1438" s="68"/>
      <c r="C1438" s="68"/>
      <c r="D1438" s="7"/>
      <c r="E1438" s="68"/>
      <c r="F1438" s="16"/>
      <c r="G1438" s="16"/>
      <c r="H1438" s="16"/>
      <c r="I1438" s="16"/>
      <c r="J1438" s="16"/>
      <c r="K1438" s="16"/>
      <c r="L1438" s="17">
        <f t="shared" ca="1" si="300"/>
        <v>0</v>
      </c>
      <c r="M1438" s="17">
        <f t="shared" ca="1" si="301"/>
        <v>0</v>
      </c>
      <c r="N1438" s="16">
        <f t="shared" ca="1" si="298"/>
        <v>0</v>
      </c>
      <c r="O1438" s="17">
        <f t="shared" ca="1" si="305"/>
        <v>0</v>
      </c>
      <c r="P1438" s="18">
        <f t="shared" ca="1" si="303"/>
        <v>0</v>
      </c>
      <c r="Q1438" s="18">
        <f t="shared" ca="1" si="299"/>
        <v>0</v>
      </c>
      <c r="R1438" s="18">
        <f t="shared" ca="1" si="304"/>
        <v>0</v>
      </c>
      <c r="S1438" s="18">
        <f t="shared" ca="1" si="302"/>
        <v>0</v>
      </c>
      <c r="T1438" s="18">
        <f t="shared" ca="1" si="297"/>
        <v>0</v>
      </c>
      <c r="U1438" s="7"/>
    </row>
    <row r="1439" spans="2:21" x14ac:dyDescent="0.3">
      <c r="B1439" s="68"/>
      <c r="C1439" s="68"/>
      <c r="D1439" s="7"/>
      <c r="E1439" s="68"/>
      <c r="F1439" s="16"/>
      <c r="G1439" s="16"/>
      <c r="H1439" s="16"/>
      <c r="I1439" s="16"/>
      <c r="J1439" s="16"/>
      <c r="K1439" s="16"/>
      <c r="L1439" s="17">
        <f t="shared" ca="1" si="300"/>
        <v>0</v>
      </c>
      <c r="M1439" s="17">
        <f t="shared" ca="1" si="301"/>
        <v>0</v>
      </c>
      <c r="N1439" s="16">
        <f t="shared" ca="1" si="298"/>
        <v>0</v>
      </c>
      <c r="O1439" s="17">
        <f t="shared" ca="1" si="305"/>
        <v>0</v>
      </c>
      <c r="P1439" s="18">
        <f t="shared" ca="1" si="303"/>
        <v>0</v>
      </c>
      <c r="Q1439" s="18">
        <f t="shared" ca="1" si="299"/>
        <v>0</v>
      </c>
      <c r="R1439" s="18">
        <f t="shared" ca="1" si="304"/>
        <v>0</v>
      </c>
      <c r="S1439" s="18">
        <f t="shared" ca="1" si="302"/>
        <v>0</v>
      </c>
      <c r="T1439" s="18">
        <f t="shared" ca="1" si="297"/>
        <v>0</v>
      </c>
      <c r="U1439" s="7"/>
    </row>
    <row r="1440" spans="2:21" x14ac:dyDescent="0.3">
      <c r="B1440" s="68"/>
      <c r="C1440" s="68"/>
      <c r="D1440" s="7"/>
      <c r="E1440" s="68"/>
      <c r="F1440" s="16"/>
      <c r="G1440" s="16"/>
      <c r="H1440" s="16"/>
      <c r="I1440" s="16"/>
      <c r="J1440" s="16"/>
      <c r="K1440" s="16"/>
      <c r="L1440" s="17">
        <f t="shared" ca="1" si="300"/>
        <v>0</v>
      </c>
      <c r="M1440" s="17">
        <f t="shared" ca="1" si="301"/>
        <v>0</v>
      </c>
      <c r="N1440" s="16">
        <f t="shared" ca="1" si="298"/>
        <v>0</v>
      </c>
      <c r="O1440" s="17">
        <f t="shared" ca="1" si="305"/>
        <v>0</v>
      </c>
      <c r="P1440" s="18">
        <f t="shared" ca="1" si="303"/>
        <v>0</v>
      </c>
      <c r="Q1440" s="18">
        <f t="shared" ca="1" si="299"/>
        <v>0</v>
      </c>
      <c r="R1440" s="18">
        <f t="shared" ca="1" si="304"/>
        <v>0</v>
      </c>
      <c r="S1440" s="18">
        <f t="shared" ca="1" si="302"/>
        <v>0</v>
      </c>
      <c r="T1440" s="18">
        <f t="shared" ca="1" si="297"/>
        <v>0</v>
      </c>
      <c r="U1440" s="7"/>
    </row>
    <row r="1441" spans="2:21" x14ac:dyDescent="0.3">
      <c r="B1441" s="68"/>
      <c r="C1441" s="68"/>
      <c r="D1441" s="7"/>
      <c r="E1441" s="68"/>
      <c r="F1441" s="16"/>
      <c r="G1441" s="16"/>
      <c r="H1441" s="16"/>
      <c r="I1441" s="16"/>
      <c r="J1441" s="16"/>
      <c r="K1441" s="16"/>
      <c r="L1441" s="17">
        <f t="shared" ca="1" si="300"/>
        <v>0</v>
      </c>
      <c r="M1441" s="17">
        <f t="shared" ca="1" si="301"/>
        <v>0</v>
      </c>
      <c r="N1441" s="16">
        <f t="shared" ca="1" si="298"/>
        <v>0</v>
      </c>
      <c r="O1441" s="17">
        <f t="shared" ca="1" si="305"/>
        <v>0</v>
      </c>
      <c r="P1441" s="18">
        <f t="shared" ca="1" si="303"/>
        <v>0</v>
      </c>
      <c r="Q1441" s="18">
        <f t="shared" ca="1" si="299"/>
        <v>0</v>
      </c>
      <c r="R1441" s="18">
        <f t="shared" ca="1" si="304"/>
        <v>0</v>
      </c>
      <c r="S1441" s="18">
        <f t="shared" ca="1" si="302"/>
        <v>0</v>
      </c>
      <c r="T1441" s="18">
        <f t="shared" ca="1" si="297"/>
        <v>0</v>
      </c>
      <c r="U1441" s="7"/>
    </row>
    <row r="1442" spans="2:21" x14ac:dyDescent="0.3">
      <c r="B1442" s="68"/>
      <c r="C1442" s="68"/>
      <c r="D1442" s="7"/>
      <c r="E1442" s="68"/>
      <c r="F1442" s="16"/>
      <c r="G1442" s="16"/>
      <c r="H1442" s="16"/>
      <c r="I1442" s="16"/>
      <c r="J1442" s="16"/>
      <c r="K1442" s="16"/>
      <c r="L1442" s="17">
        <f t="shared" ca="1" si="300"/>
        <v>0</v>
      </c>
      <c r="M1442" s="17">
        <f t="shared" ca="1" si="301"/>
        <v>0</v>
      </c>
      <c r="N1442" s="16">
        <f t="shared" ca="1" si="298"/>
        <v>0</v>
      </c>
      <c r="O1442" s="17">
        <f t="shared" ca="1" si="305"/>
        <v>0</v>
      </c>
      <c r="P1442" s="18">
        <f t="shared" ca="1" si="303"/>
        <v>0</v>
      </c>
      <c r="Q1442" s="18">
        <f t="shared" ca="1" si="299"/>
        <v>0</v>
      </c>
      <c r="R1442" s="18">
        <f t="shared" ca="1" si="304"/>
        <v>0</v>
      </c>
      <c r="S1442" s="18">
        <f t="shared" ca="1" si="302"/>
        <v>0</v>
      </c>
      <c r="T1442" s="18">
        <f t="shared" ca="1" si="297"/>
        <v>0</v>
      </c>
      <c r="U1442" s="7"/>
    </row>
    <row r="1443" spans="2:21" x14ac:dyDescent="0.3">
      <c r="B1443" s="68"/>
      <c r="C1443" s="68"/>
      <c r="D1443" s="7"/>
      <c r="E1443" s="68"/>
      <c r="F1443" s="16"/>
      <c r="G1443" s="16"/>
      <c r="H1443" s="16"/>
      <c r="I1443" s="16"/>
      <c r="J1443" s="16"/>
      <c r="K1443" s="16"/>
      <c r="L1443" s="17">
        <f t="shared" ca="1" si="300"/>
        <v>0</v>
      </c>
      <c r="M1443" s="17">
        <f t="shared" ca="1" si="301"/>
        <v>0</v>
      </c>
      <c r="N1443" s="16">
        <f t="shared" ca="1" si="298"/>
        <v>0</v>
      </c>
      <c r="O1443" s="17">
        <f t="shared" ca="1" si="305"/>
        <v>0</v>
      </c>
      <c r="P1443" s="18">
        <f t="shared" ca="1" si="303"/>
        <v>0</v>
      </c>
      <c r="Q1443" s="18">
        <f t="shared" ca="1" si="299"/>
        <v>0</v>
      </c>
      <c r="R1443" s="18">
        <f t="shared" ca="1" si="304"/>
        <v>0</v>
      </c>
      <c r="S1443" s="18">
        <f t="shared" ca="1" si="302"/>
        <v>0</v>
      </c>
      <c r="T1443" s="18">
        <f t="shared" ca="1" si="297"/>
        <v>0</v>
      </c>
      <c r="U1443" s="7"/>
    </row>
    <row r="1444" spans="2:21" x14ac:dyDescent="0.3">
      <c r="B1444" s="68"/>
      <c r="C1444" s="68"/>
      <c r="D1444" s="7"/>
      <c r="E1444" s="68"/>
      <c r="F1444" s="16"/>
      <c r="G1444" s="16"/>
      <c r="H1444" s="16"/>
      <c r="I1444" s="16"/>
      <c r="J1444" s="16"/>
      <c r="K1444" s="16"/>
      <c r="L1444" s="17">
        <f t="shared" ca="1" si="300"/>
        <v>0</v>
      </c>
      <c r="M1444" s="17">
        <f t="shared" ca="1" si="301"/>
        <v>0</v>
      </c>
      <c r="N1444" s="16">
        <f t="shared" ca="1" si="298"/>
        <v>0</v>
      </c>
      <c r="O1444" s="17">
        <f t="shared" ca="1" si="305"/>
        <v>0</v>
      </c>
      <c r="P1444" s="18">
        <f t="shared" ca="1" si="303"/>
        <v>0</v>
      </c>
      <c r="Q1444" s="18">
        <f t="shared" ca="1" si="299"/>
        <v>0</v>
      </c>
      <c r="R1444" s="18">
        <f t="shared" ca="1" si="304"/>
        <v>0</v>
      </c>
      <c r="S1444" s="18">
        <f t="shared" ca="1" si="302"/>
        <v>0</v>
      </c>
      <c r="T1444" s="18">
        <f t="shared" ca="1" si="297"/>
        <v>0</v>
      </c>
      <c r="U1444" s="7"/>
    </row>
    <row r="1445" spans="2:21" x14ac:dyDescent="0.3">
      <c r="B1445" s="68"/>
      <c r="C1445" s="68"/>
      <c r="D1445" s="7"/>
      <c r="E1445" s="68"/>
      <c r="F1445" s="16"/>
      <c r="G1445" s="16"/>
      <c r="H1445" s="16"/>
      <c r="I1445" s="16"/>
      <c r="J1445" s="16"/>
      <c r="K1445" s="16"/>
      <c r="L1445" s="17">
        <f t="shared" ca="1" si="300"/>
        <v>0</v>
      </c>
      <c r="M1445" s="17">
        <f t="shared" ca="1" si="301"/>
        <v>0</v>
      </c>
      <c r="N1445" s="16">
        <f t="shared" ca="1" si="298"/>
        <v>0</v>
      </c>
      <c r="O1445" s="17">
        <f t="shared" ca="1" si="305"/>
        <v>0</v>
      </c>
      <c r="P1445" s="18">
        <f t="shared" ca="1" si="303"/>
        <v>0</v>
      </c>
      <c r="Q1445" s="18">
        <f t="shared" ca="1" si="299"/>
        <v>0</v>
      </c>
      <c r="R1445" s="18">
        <f t="shared" ca="1" si="304"/>
        <v>0</v>
      </c>
      <c r="S1445" s="18">
        <f t="shared" ca="1" si="302"/>
        <v>0</v>
      </c>
      <c r="T1445" s="18">
        <f t="shared" ca="1" si="297"/>
        <v>0</v>
      </c>
      <c r="U1445" s="7"/>
    </row>
    <row r="1446" spans="2:21" x14ac:dyDescent="0.3">
      <c r="B1446" s="68"/>
      <c r="C1446" s="68"/>
      <c r="D1446" s="7"/>
      <c r="E1446" s="68"/>
      <c r="F1446" s="16"/>
      <c r="G1446" s="16"/>
      <c r="H1446" s="16"/>
      <c r="I1446" s="16"/>
      <c r="J1446" s="16"/>
      <c r="K1446" s="16"/>
      <c r="L1446" s="17">
        <f t="shared" ca="1" si="300"/>
        <v>0</v>
      </c>
      <c r="M1446" s="17">
        <f t="shared" ca="1" si="301"/>
        <v>0</v>
      </c>
      <c r="N1446" s="16">
        <f t="shared" ca="1" si="298"/>
        <v>0</v>
      </c>
      <c r="O1446" s="17">
        <f t="shared" ca="1" si="305"/>
        <v>0</v>
      </c>
      <c r="P1446" s="18">
        <f t="shared" ca="1" si="303"/>
        <v>0</v>
      </c>
      <c r="Q1446" s="18">
        <f t="shared" ca="1" si="299"/>
        <v>0</v>
      </c>
      <c r="R1446" s="18">
        <f t="shared" ca="1" si="304"/>
        <v>0</v>
      </c>
      <c r="S1446" s="18">
        <f t="shared" ca="1" si="302"/>
        <v>0</v>
      </c>
      <c r="T1446" s="18">
        <f t="shared" ca="1" si="297"/>
        <v>0</v>
      </c>
      <c r="U1446" s="7"/>
    </row>
    <row r="1447" spans="2:21" x14ac:dyDescent="0.3">
      <c r="B1447" s="68"/>
      <c r="C1447" s="68"/>
      <c r="D1447" s="7"/>
      <c r="E1447" s="68"/>
      <c r="F1447" s="16"/>
      <c r="G1447" s="16"/>
      <c r="H1447" s="16"/>
      <c r="I1447" s="16"/>
      <c r="J1447" s="16"/>
      <c r="K1447" s="16"/>
      <c r="L1447" s="17">
        <f t="shared" ca="1" si="300"/>
        <v>0</v>
      </c>
      <c r="M1447" s="17">
        <f t="shared" ca="1" si="301"/>
        <v>0</v>
      </c>
      <c r="N1447" s="16">
        <f t="shared" ca="1" si="298"/>
        <v>0</v>
      </c>
      <c r="O1447" s="17">
        <f t="shared" ca="1" si="305"/>
        <v>0</v>
      </c>
      <c r="P1447" s="18">
        <f t="shared" ca="1" si="303"/>
        <v>0</v>
      </c>
      <c r="Q1447" s="18">
        <f t="shared" ca="1" si="299"/>
        <v>0</v>
      </c>
      <c r="R1447" s="18">
        <f t="shared" ca="1" si="304"/>
        <v>0</v>
      </c>
      <c r="S1447" s="18">
        <f t="shared" ca="1" si="302"/>
        <v>0</v>
      </c>
      <c r="T1447" s="18">
        <f t="shared" ca="1" si="297"/>
        <v>0</v>
      </c>
      <c r="U1447" s="7"/>
    </row>
    <row r="1448" spans="2:21" x14ac:dyDescent="0.3">
      <c r="B1448" s="68"/>
      <c r="C1448" s="68"/>
      <c r="D1448" s="7"/>
      <c r="E1448" s="68"/>
      <c r="F1448" s="16"/>
      <c r="G1448" s="16"/>
      <c r="H1448" s="16"/>
      <c r="I1448" s="16"/>
      <c r="J1448" s="16"/>
      <c r="K1448" s="16"/>
      <c r="L1448" s="17">
        <f t="shared" ca="1" si="300"/>
        <v>0</v>
      </c>
      <c r="M1448" s="17">
        <f t="shared" ca="1" si="301"/>
        <v>0</v>
      </c>
      <c r="N1448" s="16">
        <f t="shared" ca="1" si="298"/>
        <v>0</v>
      </c>
      <c r="O1448" s="17">
        <f t="shared" ca="1" si="305"/>
        <v>0</v>
      </c>
      <c r="P1448" s="18">
        <f t="shared" ca="1" si="303"/>
        <v>0</v>
      </c>
      <c r="Q1448" s="18">
        <f t="shared" ca="1" si="299"/>
        <v>0</v>
      </c>
      <c r="R1448" s="18">
        <f t="shared" ca="1" si="304"/>
        <v>0</v>
      </c>
      <c r="S1448" s="18">
        <f t="shared" ca="1" si="302"/>
        <v>0</v>
      </c>
      <c r="T1448" s="18">
        <f t="shared" ca="1" si="297"/>
        <v>0</v>
      </c>
      <c r="U1448" s="7"/>
    </row>
    <row r="1449" spans="2:21" x14ac:dyDescent="0.3">
      <c r="B1449" s="68"/>
      <c r="C1449" s="68"/>
      <c r="D1449" s="7"/>
      <c r="E1449" s="68"/>
      <c r="F1449" s="16"/>
      <c r="G1449" s="16"/>
      <c r="H1449" s="16"/>
      <c r="I1449" s="16"/>
      <c r="J1449" s="16"/>
      <c r="K1449" s="16"/>
      <c r="L1449" s="17">
        <f t="shared" ca="1" si="300"/>
        <v>0</v>
      </c>
      <c r="M1449" s="17">
        <f t="shared" ca="1" si="301"/>
        <v>0</v>
      </c>
      <c r="N1449" s="16">
        <f t="shared" ca="1" si="298"/>
        <v>0</v>
      </c>
      <c r="O1449" s="17">
        <f t="shared" ca="1" si="305"/>
        <v>0</v>
      </c>
      <c r="P1449" s="18">
        <f t="shared" ca="1" si="303"/>
        <v>0</v>
      </c>
      <c r="Q1449" s="18">
        <f t="shared" ca="1" si="299"/>
        <v>0</v>
      </c>
      <c r="R1449" s="18">
        <f t="shared" ca="1" si="304"/>
        <v>0</v>
      </c>
      <c r="S1449" s="18">
        <f t="shared" ca="1" si="302"/>
        <v>0</v>
      </c>
      <c r="T1449" s="18">
        <f t="shared" ca="1" si="297"/>
        <v>0</v>
      </c>
      <c r="U1449" s="7"/>
    </row>
    <row r="1450" spans="2:21" x14ac:dyDescent="0.3">
      <c r="B1450" s="68"/>
      <c r="C1450" s="68"/>
      <c r="D1450" s="7"/>
      <c r="E1450" s="68"/>
      <c r="F1450" s="16"/>
      <c r="G1450" s="16"/>
      <c r="H1450" s="16"/>
      <c r="I1450" s="16"/>
      <c r="J1450" s="16"/>
      <c r="K1450" s="16"/>
      <c r="L1450" s="17">
        <f t="shared" ca="1" si="300"/>
        <v>0</v>
      </c>
      <c r="M1450" s="17">
        <f t="shared" ca="1" si="301"/>
        <v>0</v>
      </c>
      <c r="N1450" s="16">
        <f t="shared" ca="1" si="298"/>
        <v>0</v>
      </c>
      <c r="O1450" s="17">
        <f t="shared" ca="1" si="305"/>
        <v>0</v>
      </c>
      <c r="P1450" s="18">
        <f t="shared" ca="1" si="303"/>
        <v>0</v>
      </c>
      <c r="Q1450" s="18">
        <f t="shared" ca="1" si="299"/>
        <v>0</v>
      </c>
      <c r="R1450" s="18">
        <f t="shared" ca="1" si="304"/>
        <v>0</v>
      </c>
      <c r="S1450" s="18">
        <f t="shared" ca="1" si="302"/>
        <v>0</v>
      </c>
      <c r="T1450" s="18">
        <f t="shared" ca="1" si="297"/>
        <v>0</v>
      </c>
      <c r="U1450" s="7"/>
    </row>
    <row r="1451" spans="2:21" x14ac:dyDescent="0.3">
      <c r="B1451" s="68"/>
      <c r="C1451" s="68"/>
      <c r="D1451" s="7"/>
      <c r="E1451" s="68"/>
      <c r="F1451" s="16"/>
      <c r="G1451" s="16"/>
      <c r="H1451" s="16"/>
      <c r="I1451" s="16"/>
      <c r="J1451" s="16"/>
      <c r="K1451" s="16"/>
      <c r="L1451" s="17">
        <f t="shared" ca="1" si="300"/>
        <v>0</v>
      </c>
      <c r="M1451" s="17">
        <f t="shared" ca="1" si="301"/>
        <v>0</v>
      </c>
      <c r="N1451" s="16">
        <f t="shared" ca="1" si="298"/>
        <v>0</v>
      </c>
      <c r="O1451" s="17">
        <f t="shared" ca="1" si="305"/>
        <v>0</v>
      </c>
      <c r="P1451" s="18">
        <f t="shared" ca="1" si="303"/>
        <v>0</v>
      </c>
      <c r="Q1451" s="18">
        <f t="shared" ca="1" si="299"/>
        <v>0</v>
      </c>
      <c r="R1451" s="18">
        <f t="shared" ca="1" si="304"/>
        <v>0</v>
      </c>
      <c r="S1451" s="18">
        <f t="shared" ca="1" si="302"/>
        <v>0</v>
      </c>
      <c r="T1451" s="18">
        <f t="shared" ca="1" si="297"/>
        <v>0</v>
      </c>
      <c r="U1451" s="7"/>
    </row>
    <row r="1452" spans="2:21" x14ac:dyDescent="0.3">
      <c r="B1452" s="68"/>
      <c r="C1452" s="68"/>
      <c r="D1452" s="7"/>
      <c r="E1452" s="68"/>
      <c r="F1452" s="16"/>
      <c r="G1452" s="16"/>
      <c r="H1452" s="16"/>
      <c r="I1452" s="16"/>
      <c r="J1452" s="16"/>
      <c r="K1452" s="16"/>
      <c r="L1452" s="17">
        <f t="shared" ca="1" si="300"/>
        <v>0</v>
      </c>
      <c r="M1452" s="17">
        <f t="shared" ca="1" si="301"/>
        <v>0</v>
      </c>
      <c r="N1452" s="16">
        <f t="shared" ca="1" si="298"/>
        <v>0</v>
      </c>
      <c r="O1452" s="17">
        <f t="shared" ca="1" si="305"/>
        <v>0</v>
      </c>
      <c r="P1452" s="18">
        <f t="shared" ca="1" si="303"/>
        <v>0</v>
      </c>
      <c r="Q1452" s="18">
        <f t="shared" ca="1" si="299"/>
        <v>0</v>
      </c>
      <c r="R1452" s="18">
        <f t="shared" ca="1" si="304"/>
        <v>0</v>
      </c>
      <c r="S1452" s="18">
        <f t="shared" ca="1" si="302"/>
        <v>0</v>
      </c>
      <c r="T1452" s="18">
        <f t="shared" ref="T1452:T1515" ca="1" si="306">S1452/3</f>
        <v>0</v>
      </c>
      <c r="U1452" s="7"/>
    </row>
    <row r="1453" spans="2:21" x14ac:dyDescent="0.3">
      <c r="B1453" s="68"/>
      <c r="C1453" s="68"/>
      <c r="D1453" s="7"/>
      <c r="E1453" s="68"/>
      <c r="F1453" s="16"/>
      <c r="G1453" s="16"/>
      <c r="H1453" s="16"/>
      <c r="I1453" s="16"/>
      <c r="J1453" s="16"/>
      <c r="K1453" s="16"/>
      <c r="L1453" s="17">
        <f t="shared" ca="1" si="300"/>
        <v>0</v>
      </c>
      <c r="M1453" s="17">
        <f t="shared" ca="1" si="301"/>
        <v>0</v>
      </c>
      <c r="N1453" s="16">
        <f t="shared" ca="1" si="298"/>
        <v>0</v>
      </c>
      <c r="O1453" s="17">
        <f t="shared" ca="1" si="305"/>
        <v>0</v>
      </c>
      <c r="P1453" s="18">
        <f t="shared" ca="1" si="303"/>
        <v>0</v>
      </c>
      <c r="Q1453" s="18">
        <f t="shared" ca="1" si="299"/>
        <v>0</v>
      </c>
      <c r="R1453" s="18">
        <f t="shared" ca="1" si="304"/>
        <v>0</v>
      </c>
      <c r="S1453" s="18">
        <f t="shared" ca="1" si="302"/>
        <v>0</v>
      </c>
      <c r="T1453" s="18">
        <f t="shared" ca="1" si="306"/>
        <v>0</v>
      </c>
      <c r="U1453" s="7"/>
    </row>
    <row r="1454" spans="2:21" x14ac:dyDescent="0.3">
      <c r="B1454" s="68"/>
      <c r="C1454" s="68"/>
      <c r="D1454" s="7"/>
      <c r="E1454" s="68"/>
      <c r="F1454" s="16"/>
      <c r="G1454" s="16"/>
      <c r="H1454" s="16"/>
      <c r="I1454" s="16"/>
      <c r="J1454" s="16"/>
      <c r="K1454" s="16"/>
      <c r="L1454" s="17">
        <f t="shared" ca="1" si="300"/>
        <v>0</v>
      </c>
      <c r="M1454" s="17">
        <f t="shared" ca="1" si="301"/>
        <v>0</v>
      </c>
      <c r="N1454" s="16">
        <f t="shared" ca="1" si="298"/>
        <v>0</v>
      </c>
      <c r="O1454" s="17">
        <f t="shared" ca="1" si="305"/>
        <v>0</v>
      </c>
      <c r="P1454" s="18">
        <f t="shared" ca="1" si="303"/>
        <v>0</v>
      </c>
      <c r="Q1454" s="18">
        <f t="shared" ca="1" si="299"/>
        <v>0</v>
      </c>
      <c r="R1454" s="18">
        <f t="shared" ca="1" si="304"/>
        <v>0</v>
      </c>
      <c r="S1454" s="18">
        <f t="shared" ca="1" si="302"/>
        <v>0</v>
      </c>
      <c r="T1454" s="18">
        <f t="shared" ca="1" si="306"/>
        <v>0</v>
      </c>
      <c r="U1454" s="7"/>
    </row>
    <row r="1455" spans="2:21" x14ac:dyDescent="0.3">
      <c r="B1455" s="68"/>
      <c r="C1455" s="68"/>
      <c r="D1455" s="7"/>
      <c r="E1455" s="68"/>
      <c r="F1455" s="16"/>
      <c r="G1455" s="16"/>
      <c r="H1455" s="16"/>
      <c r="I1455" s="16"/>
      <c r="J1455" s="16"/>
      <c r="K1455" s="16"/>
      <c r="L1455" s="17">
        <f t="shared" ca="1" si="300"/>
        <v>0</v>
      </c>
      <c r="M1455" s="17">
        <f t="shared" ca="1" si="301"/>
        <v>0</v>
      </c>
      <c r="N1455" s="16">
        <f t="shared" ca="1" si="298"/>
        <v>0</v>
      </c>
      <c r="O1455" s="17">
        <f t="shared" ca="1" si="305"/>
        <v>0</v>
      </c>
      <c r="P1455" s="18">
        <f t="shared" ca="1" si="303"/>
        <v>0</v>
      </c>
      <c r="Q1455" s="18">
        <f t="shared" ca="1" si="299"/>
        <v>0</v>
      </c>
      <c r="R1455" s="18">
        <f t="shared" ca="1" si="304"/>
        <v>0</v>
      </c>
      <c r="S1455" s="18">
        <f t="shared" ca="1" si="302"/>
        <v>0</v>
      </c>
      <c r="T1455" s="18">
        <f t="shared" ca="1" si="306"/>
        <v>0</v>
      </c>
      <c r="U1455" s="7"/>
    </row>
    <row r="1456" spans="2:21" x14ac:dyDescent="0.3">
      <c r="B1456" s="68"/>
      <c r="C1456" s="68"/>
      <c r="D1456" s="7"/>
      <c r="E1456" s="68"/>
      <c r="F1456" s="16"/>
      <c r="G1456" s="16"/>
      <c r="H1456" s="16"/>
      <c r="I1456" s="16"/>
      <c r="J1456" s="16"/>
      <c r="K1456" s="16"/>
      <c r="L1456" s="17">
        <f t="shared" ca="1" si="300"/>
        <v>0</v>
      </c>
      <c r="M1456" s="17">
        <f t="shared" ca="1" si="301"/>
        <v>0</v>
      </c>
      <c r="N1456" s="16">
        <f t="shared" ca="1" si="298"/>
        <v>0</v>
      </c>
      <c r="O1456" s="17">
        <f t="shared" ca="1" si="305"/>
        <v>0</v>
      </c>
      <c r="P1456" s="18">
        <f t="shared" ca="1" si="303"/>
        <v>0</v>
      </c>
      <c r="Q1456" s="18">
        <f t="shared" ca="1" si="299"/>
        <v>0</v>
      </c>
      <c r="R1456" s="18">
        <f t="shared" ca="1" si="304"/>
        <v>0</v>
      </c>
      <c r="S1456" s="18">
        <f t="shared" ca="1" si="302"/>
        <v>0</v>
      </c>
      <c r="T1456" s="18">
        <f t="shared" ca="1" si="306"/>
        <v>0</v>
      </c>
      <c r="U1456" s="7"/>
    </row>
    <row r="1457" spans="2:21" x14ac:dyDescent="0.3">
      <c r="B1457" s="68"/>
      <c r="C1457" s="68"/>
      <c r="D1457" s="7"/>
      <c r="E1457" s="68"/>
      <c r="F1457" s="16"/>
      <c r="G1457" s="16"/>
      <c r="H1457" s="16"/>
      <c r="I1457" s="16"/>
      <c r="J1457" s="16"/>
      <c r="K1457" s="16"/>
      <c r="L1457" s="17">
        <f t="shared" ca="1" si="300"/>
        <v>0</v>
      </c>
      <c r="M1457" s="17">
        <f t="shared" ca="1" si="301"/>
        <v>0</v>
      </c>
      <c r="N1457" s="16">
        <f t="shared" ca="1" si="298"/>
        <v>0</v>
      </c>
      <c r="O1457" s="17">
        <f t="shared" ca="1" si="305"/>
        <v>0</v>
      </c>
      <c r="P1457" s="18">
        <f t="shared" ca="1" si="303"/>
        <v>0</v>
      </c>
      <c r="Q1457" s="18">
        <f t="shared" ca="1" si="299"/>
        <v>0</v>
      </c>
      <c r="R1457" s="18">
        <f t="shared" ca="1" si="304"/>
        <v>0</v>
      </c>
      <c r="S1457" s="18">
        <f t="shared" ca="1" si="302"/>
        <v>0</v>
      </c>
      <c r="T1457" s="18">
        <f t="shared" ca="1" si="306"/>
        <v>0</v>
      </c>
      <c r="U1457" s="7"/>
    </row>
    <row r="1458" spans="2:21" x14ac:dyDescent="0.3">
      <c r="B1458" s="68"/>
      <c r="C1458" s="68"/>
      <c r="D1458" s="7"/>
      <c r="E1458" s="68"/>
      <c r="F1458" s="16"/>
      <c r="G1458" s="16"/>
      <c r="H1458" s="16"/>
      <c r="I1458" s="16"/>
      <c r="J1458" s="16"/>
      <c r="K1458" s="16"/>
      <c r="L1458" s="17">
        <f t="shared" ca="1" si="300"/>
        <v>0</v>
      </c>
      <c r="M1458" s="17">
        <f t="shared" ca="1" si="301"/>
        <v>0</v>
      </c>
      <c r="N1458" s="16">
        <f t="shared" ca="1" si="298"/>
        <v>0</v>
      </c>
      <c r="O1458" s="17">
        <f t="shared" ca="1" si="305"/>
        <v>0</v>
      </c>
      <c r="P1458" s="18">
        <f t="shared" ca="1" si="303"/>
        <v>0</v>
      </c>
      <c r="Q1458" s="18">
        <f t="shared" ca="1" si="299"/>
        <v>0</v>
      </c>
      <c r="R1458" s="18">
        <f t="shared" ca="1" si="304"/>
        <v>0</v>
      </c>
      <c r="S1458" s="18">
        <f t="shared" ca="1" si="302"/>
        <v>0</v>
      </c>
      <c r="T1458" s="18">
        <f t="shared" ca="1" si="306"/>
        <v>0</v>
      </c>
      <c r="U1458" s="7"/>
    </row>
    <row r="1459" spans="2:21" x14ac:dyDescent="0.3">
      <c r="B1459" s="68"/>
      <c r="C1459" s="68"/>
      <c r="D1459" s="7"/>
      <c r="E1459" s="68"/>
      <c r="F1459" s="16"/>
      <c r="G1459" s="16"/>
      <c r="H1459" s="16"/>
      <c r="I1459" s="16"/>
      <c r="J1459" s="16"/>
      <c r="K1459" s="16"/>
      <c r="L1459" s="17">
        <f t="shared" ca="1" si="300"/>
        <v>0</v>
      </c>
      <c r="M1459" s="17">
        <f t="shared" ca="1" si="301"/>
        <v>0</v>
      </c>
      <c r="N1459" s="16">
        <f t="shared" ca="1" si="298"/>
        <v>0</v>
      </c>
      <c r="O1459" s="17">
        <f t="shared" ca="1" si="305"/>
        <v>0</v>
      </c>
      <c r="P1459" s="18">
        <f t="shared" ca="1" si="303"/>
        <v>0</v>
      </c>
      <c r="Q1459" s="18">
        <f t="shared" ca="1" si="299"/>
        <v>0</v>
      </c>
      <c r="R1459" s="18">
        <f t="shared" ca="1" si="304"/>
        <v>0</v>
      </c>
      <c r="S1459" s="18">
        <f t="shared" ca="1" si="302"/>
        <v>0</v>
      </c>
      <c r="T1459" s="18">
        <f t="shared" ca="1" si="306"/>
        <v>0</v>
      </c>
      <c r="U1459" s="7"/>
    </row>
    <row r="1460" spans="2:21" x14ac:dyDescent="0.3">
      <c r="B1460" s="68"/>
      <c r="C1460" s="68"/>
      <c r="D1460" s="7"/>
      <c r="E1460" s="68"/>
      <c r="F1460" s="16"/>
      <c r="G1460" s="16"/>
      <c r="H1460" s="16"/>
      <c r="I1460" s="16"/>
      <c r="J1460" s="16"/>
      <c r="K1460" s="16"/>
      <c r="L1460" s="17">
        <f t="shared" ca="1" si="300"/>
        <v>0</v>
      </c>
      <c r="M1460" s="17">
        <f t="shared" ca="1" si="301"/>
        <v>0</v>
      </c>
      <c r="N1460" s="16">
        <f t="shared" ca="1" si="298"/>
        <v>0</v>
      </c>
      <c r="O1460" s="17">
        <f t="shared" ca="1" si="305"/>
        <v>0</v>
      </c>
      <c r="P1460" s="18">
        <f t="shared" ca="1" si="303"/>
        <v>0</v>
      </c>
      <c r="Q1460" s="18">
        <f t="shared" ca="1" si="299"/>
        <v>0</v>
      </c>
      <c r="R1460" s="18">
        <f t="shared" ca="1" si="304"/>
        <v>0</v>
      </c>
      <c r="S1460" s="18">
        <f t="shared" ca="1" si="302"/>
        <v>0</v>
      </c>
      <c r="T1460" s="18">
        <f t="shared" ca="1" si="306"/>
        <v>0</v>
      </c>
      <c r="U1460" s="7"/>
    </row>
    <row r="1461" spans="2:21" x14ac:dyDescent="0.3">
      <c r="B1461" s="68"/>
      <c r="C1461" s="68"/>
      <c r="D1461" s="7"/>
      <c r="E1461" s="68"/>
      <c r="F1461" s="16"/>
      <c r="G1461" s="16"/>
      <c r="H1461" s="16"/>
      <c r="I1461" s="16"/>
      <c r="J1461" s="16"/>
      <c r="K1461" s="16"/>
      <c r="L1461" s="17">
        <f t="shared" ca="1" si="300"/>
        <v>0</v>
      </c>
      <c r="M1461" s="17">
        <f t="shared" ca="1" si="301"/>
        <v>0</v>
      </c>
      <c r="N1461" s="16">
        <f t="shared" ca="1" si="298"/>
        <v>0</v>
      </c>
      <c r="O1461" s="17">
        <f t="shared" ca="1" si="305"/>
        <v>0</v>
      </c>
      <c r="P1461" s="18">
        <f t="shared" ca="1" si="303"/>
        <v>0</v>
      </c>
      <c r="Q1461" s="18">
        <f t="shared" ca="1" si="299"/>
        <v>0</v>
      </c>
      <c r="R1461" s="18">
        <f t="shared" ca="1" si="304"/>
        <v>0</v>
      </c>
      <c r="S1461" s="18">
        <f t="shared" ca="1" si="302"/>
        <v>0</v>
      </c>
      <c r="T1461" s="18">
        <f t="shared" ca="1" si="306"/>
        <v>0</v>
      </c>
      <c r="U1461" s="7"/>
    </row>
    <row r="1462" spans="2:21" x14ac:dyDescent="0.3">
      <c r="B1462" s="68"/>
      <c r="C1462" s="68"/>
      <c r="D1462" s="7"/>
      <c r="E1462" s="68"/>
      <c r="F1462" s="16"/>
      <c r="G1462" s="16"/>
      <c r="H1462" s="16"/>
      <c r="I1462" s="16"/>
      <c r="J1462" s="16"/>
      <c r="K1462" s="16"/>
      <c r="L1462" s="17">
        <f t="shared" ca="1" si="300"/>
        <v>0</v>
      </c>
      <c r="M1462" s="17">
        <f t="shared" ca="1" si="301"/>
        <v>0</v>
      </c>
      <c r="N1462" s="16">
        <f t="shared" ca="1" si="298"/>
        <v>0</v>
      </c>
      <c r="O1462" s="17">
        <f t="shared" ca="1" si="305"/>
        <v>0</v>
      </c>
      <c r="P1462" s="18">
        <f t="shared" ca="1" si="303"/>
        <v>0</v>
      </c>
      <c r="Q1462" s="18">
        <f t="shared" ca="1" si="299"/>
        <v>0</v>
      </c>
      <c r="R1462" s="18">
        <f t="shared" ca="1" si="304"/>
        <v>0</v>
      </c>
      <c r="S1462" s="18">
        <f t="shared" ca="1" si="302"/>
        <v>0</v>
      </c>
      <c r="T1462" s="18">
        <f t="shared" ca="1" si="306"/>
        <v>0</v>
      </c>
      <c r="U1462" s="7"/>
    </row>
    <row r="1463" spans="2:21" x14ac:dyDescent="0.3">
      <c r="B1463" s="68"/>
      <c r="C1463" s="68"/>
      <c r="D1463" s="7"/>
      <c r="E1463" s="68"/>
      <c r="F1463" s="16"/>
      <c r="G1463" s="16"/>
      <c r="H1463" s="16"/>
      <c r="I1463" s="16"/>
      <c r="J1463" s="16"/>
      <c r="K1463" s="16"/>
      <c r="L1463" s="17">
        <f t="shared" ca="1" si="300"/>
        <v>0</v>
      </c>
      <c r="M1463" s="17">
        <f t="shared" ca="1" si="301"/>
        <v>0</v>
      </c>
      <c r="N1463" s="16">
        <f t="shared" ca="1" si="298"/>
        <v>0</v>
      </c>
      <c r="O1463" s="17">
        <f t="shared" ca="1" si="305"/>
        <v>0</v>
      </c>
      <c r="P1463" s="18">
        <f t="shared" ca="1" si="303"/>
        <v>0</v>
      </c>
      <c r="Q1463" s="18">
        <f t="shared" ca="1" si="299"/>
        <v>0</v>
      </c>
      <c r="R1463" s="18">
        <f t="shared" ca="1" si="304"/>
        <v>0</v>
      </c>
      <c r="S1463" s="18">
        <f t="shared" ca="1" si="302"/>
        <v>0</v>
      </c>
      <c r="T1463" s="18">
        <f t="shared" ca="1" si="306"/>
        <v>0</v>
      </c>
      <c r="U1463" s="7"/>
    </row>
    <row r="1464" spans="2:21" x14ac:dyDescent="0.3">
      <c r="B1464" s="68"/>
      <c r="C1464" s="68"/>
      <c r="D1464" s="7"/>
      <c r="E1464" s="68"/>
      <c r="F1464" s="16"/>
      <c r="G1464" s="16"/>
      <c r="H1464" s="16"/>
      <c r="I1464" s="16"/>
      <c r="J1464" s="16"/>
      <c r="K1464" s="16"/>
      <c r="L1464" s="17">
        <f t="shared" ca="1" si="300"/>
        <v>0</v>
      </c>
      <c r="M1464" s="17">
        <f t="shared" ca="1" si="301"/>
        <v>0</v>
      </c>
      <c r="N1464" s="16">
        <f t="shared" ca="1" si="298"/>
        <v>0</v>
      </c>
      <c r="O1464" s="17">
        <f t="shared" ca="1" si="305"/>
        <v>0</v>
      </c>
      <c r="P1464" s="18">
        <f t="shared" ca="1" si="303"/>
        <v>0</v>
      </c>
      <c r="Q1464" s="18">
        <f t="shared" ca="1" si="299"/>
        <v>0</v>
      </c>
      <c r="R1464" s="18">
        <f t="shared" ca="1" si="304"/>
        <v>0</v>
      </c>
      <c r="S1464" s="18">
        <f t="shared" ca="1" si="302"/>
        <v>0</v>
      </c>
      <c r="T1464" s="18">
        <f t="shared" ca="1" si="306"/>
        <v>0</v>
      </c>
      <c r="U1464" s="7"/>
    </row>
    <row r="1465" spans="2:21" x14ac:dyDescent="0.3">
      <c r="B1465" s="68"/>
      <c r="C1465" s="68"/>
      <c r="D1465" s="7"/>
      <c r="E1465" s="68"/>
      <c r="F1465" s="16"/>
      <c r="G1465" s="16"/>
      <c r="H1465" s="16"/>
      <c r="I1465" s="16"/>
      <c r="J1465" s="16"/>
      <c r="K1465" s="16"/>
      <c r="L1465" s="17">
        <f t="shared" ca="1" si="300"/>
        <v>0</v>
      </c>
      <c r="M1465" s="17">
        <f t="shared" ca="1" si="301"/>
        <v>0</v>
      </c>
      <c r="N1465" s="16">
        <f t="shared" ca="1" si="298"/>
        <v>0</v>
      </c>
      <c r="O1465" s="17">
        <f t="shared" ca="1" si="305"/>
        <v>0</v>
      </c>
      <c r="P1465" s="18">
        <f t="shared" ca="1" si="303"/>
        <v>0</v>
      </c>
      <c r="Q1465" s="18">
        <f t="shared" ca="1" si="299"/>
        <v>0</v>
      </c>
      <c r="R1465" s="18">
        <f t="shared" ca="1" si="304"/>
        <v>0</v>
      </c>
      <c r="S1465" s="18">
        <f t="shared" ca="1" si="302"/>
        <v>0</v>
      </c>
      <c r="T1465" s="18">
        <f t="shared" ca="1" si="306"/>
        <v>0</v>
      </c>
      <c r="U1465" s="7"/>
    </row>
    <row r="1466" spans="2:21" x14ac:dyDescent="0.3">
      <c r="B1466" s="68"/>
      <c r="C1466" s="68"/>
      <c r="D1466" s="7"/>
      <c r="E1466" s="68"/>
      <c r="F1466" s="16"/>
      <c r="G1466" s="16"/>
      <c r="H1466" s="16"/>
      <c r="I1466" s="16"/>
      <c r="J1466" s="16"/>
      <c r="K1466" s="16"/>
      <c r="L1466" s="17">
        <f t="shared" ca="1" si="300"/>
        <v>0</v>
      </c>
      <c r="M1466" s="17">
        <f t="shared" ca="1" si="301"/>
        <v>0</v>
      </c>
      <c r="N1466" s="16">
        <f t="shared" ca="1" si="298"/>
        <v>0</v>
      </c>
      <c r="O1466" s="17">
        <f t="shared" ca="1" si="305"/>
        <v>0</v>
      </c>
      <c r="P1466" s="18">
        <f t="shared" ca="1" si="303"/>
        <v>0</v>
      </c>
      <c r="Q1466" s="18">
        <f t="shared" ca="1" si="299"/>
        <v>0</v>
      </c>
      <c r="R1466" s="18">
        <f t="shared" ca="1" si="304"/>
        <v>0</v>
      </c>
      <c r="S1466" s="18">
        <f t="shared" ca="1" si="302"/>
        <v>0</v>
      </c>
      <c r="T1466" s="18">
        <f t="shared" ca="1" si="306"/>
        <v>0</v>
      </c>
      <c r="U1466" s="7"/>
    </row>
    <row r="1467" spans="2:21" x14ac:dyDescent="0.3">
      <c r="B1467" s="68"/>
      <c r="C1467" s="68"/>
      <c r="D1467" s="7"/>
      <c r="E1467" s="68"/>
      <c r="F1467" s="16"/>
      <c r="G1467" s="16"/>
      <c r="H1467" s="16"/>
      <c r="I1467" s="16"/>
      <c r="J1467" s="16"/>
      <c r="K1467" s="16"/>
      <c r="L1467" s="17">
        <f t="shared" ca="1" si="300"/>
        <v>0</v>
      </c>
      <c r="M1467" s="17">
        <f t="shared" ca="1" si="301"/>
        <v>0</v>
      </c>
      <c r="N1467" s="16">
        <f t="shared" ca="1" si="298"/>
        <v>0</v>
      </c>
      <c r="O1467" s="17">
        <f t="shared" ca="1" si="305"/>
        <v>0</v>
      </c>
      <c r="P1467" s="18">
        <f t="shared" ca="1" si="303"/>
        <v>0</v>
      </c>
      <c r="Q1467" s="18">
        <f t="shared" ca="1" si="299"/>
        <v>0</v>
      </c>
      <c r="R1467" s="18">
        <f t="shared" ca="1" si="304"/>
        <v>0</v>
      </c>
      <c r="S1467" s="18">
        <f t="shared" ca="1" si="302"/>
        <v>0</v>
      </c>
      <c r="T1467" s="18">
        <f t="shared" ca="1" si="306"/>
        <v>0</v>
      </c>
      <c r="U1467" s="7"/>
    </row>
    <row r="1468" spans="2:21" x14ac:dyDescent="0.3">
      <c r="B1468" s="68"/>
      <c r="C1468" s="68"/>
      <c r="D1468" s="7"/>
      <c r="E1468" s="68"/>
      <c r="F1468" s="16"/>
      <c r="G1468" s="16"/>
      <c r="H1468" s="16"/>
      <c r="I1468" s="16"/>
      <c r="J1468" s="16"/>
      <c r="K1468" s="16"/>
      <c r="L1468" s="17">
        <f t="shared" ca="1" si="300"/>
        <v>0</v>
      </c>
      <c r="M1468" s="17">
        <f t="shared" ca="1" si="301"/>
        <v>0</v>
      </c>
      <c r="N1468" s="16">
        <f t="shared" ca="1" si="298"/>
        <v>0</v>
      </c>
      <c r="O1468" s="17">
        <f t="shared" ca="1" si="305"/>
        <v>0</v>
      </c>
      <c r="P1468" s="18">
        <f t="shared" ca="1" si="303"/>
        <v>0</v>
      </c>
      <c r="Q1468" s="18">
        <f t="shared" ca="1" si="299"/>
        <v>0</v>
      </c>
      <c r="R1468" s="18">
        <f t="shared" ca="1" si="304"/>
        <v>0</v>
      </c>
      <c r="S1468" s="18">
        <f t="shared" ca="1" si="302"/>
        <v>0</v>
      </c>
      <c r="T1468" s="18">
        <f t="shared" ca="1" si="306"/>
        <v>0</v>
      </c>
      <c r="U1468" s="7"/>
    </row>
    <row r="1469" spans="2:21" x14ac:dyDescent="0.3">
      <c r="B1469" s="68"/>
      <c r="C1469" s="68"/>
      <c r="D1469" s="7"/>
      <c r="E1469" s="68"/>
      <c r="F1469" s="16"/>
      <c r="G1469" s="16"/>
      <c r="H1469" s="16"/>
      <c r="I1469" s="16"/>
      <c r="J1469" s="16"/>
      <c r="K1469" s="16"/>
      <c r="L1469" s="17">
        <f t="shared" ca="1" si="300"/>
        <v>0</v>
      </c>
      <c r="M1469" s="17">
        <f t="shared" ca="1" si="301"/>
        <v>0</v>
      </c>
      <c r="N1469" s="16">
        <f t="shared" ca="1" si="298"/>
        <v>0</v>
      </c>
      <c r="O1469" s="17">
        <f t="shared" ca="1" si="305"/>
        <v>0</v>
      </c>
      <c r="P1469" s="18">
        <f t="shared" ca="1" si="303"/>
        <v>0</v>
      </c>
      <c r="Q1469" s="18">
        <f t="shared" ca="1" si="299"/>
        <v>0</v>
      </c>
      <c r="R1469" s="18">
        <f t="shared" ca="1" si="304"/>
        <v>0</v>
      </c>
      <c r="S1469" s="18">
        <f t="shared" ca="1" si="302"/>
        <v>0</v>
      </c>
      <c r="T1469" s="18">
        <f t="shared" ca="1" si="306"/>
        <v>0</v>
      </c>
      <c r="U1469" s="7"/>
    </row>
    <row r="1470" spans="2:21" x14ac:dyDescent="0.3">
      <c r="B1470" s="68"/>
      <c r="C1470" s="68"/>
      <c r="D1470" s="7"/>
      <c r="E1470" s="68"/>
      <c r="F1470" s="16"/>
      <c r="G1470" s="16"/>
      <c r="H1470" s="16"/>
      <c r="I1470" s="16"/>
      <c r="J1470" s="16"/>
      <c r="K1470" s="16"/>
      <c r="L1470" s="17">
        <f t="shared" ca="1" si="300"/>
        <v>0</v>
      </c>
      <c r="M1470" s="17">
        <f t="shared" ca="1" si="301"/>
        <v>0</v>
      </c>
      <c r="N1470" s="16">
        <f t="shared" ca="1" si="298"/>
        <v>0</v>
      </c>
      <c r="O1470" s="17">
        <f t="shared" ca="1" si="305"/>
        <v>0</v>
      </c>
      <c r="P1470" s="18">
        <f t="shared" ca="1" si="303"/>
        <v>0</v>
      </c>
      <c r="Q1470" s="18">
        <f t="shared" ca="1" si="299"/>
        <v>0</v>
      </c>
      <c r="R1470" s="18">
        <f t="shared" ca="1" si="304"/>
        <v>0</v>
      </c>
      <c r="S1470" s="18">
        <f t="shared" ca="1" si="302"/>
        <v>0</v>
      </c>
      <c r="T1470" s="18">
        <f t="shared" ca="1" si="306"/>
        <v>0</v>
      </c>
      <c r="U1470" s="7"/>
    </row>
    <row r="1471" spans="2:21" x14ac:dyDescent="0.3">
      <c r="B1471" s="68"/>
      <c r="C1471" s="68"/>
      <c r="D1471" s="7"/>
      <c r="E1471" s="68"/>
      <c r="F1471" s="16"/>
      <c r="G1471" s="16"/>
      <c r="H1471" s="16"/>
      <c r="I1471" s="16"/>
      <c r="J1471" s="16"/>
      <c r="K1471" s="16"/>
      <c r="L1471" s="17">
        <f t="shared" ca="1" si="300"/>
        <v>0</v>
      </c>
      <c r="M1471" s="17">
        <f t="shared" ca="1" si="301"/>
        <v>0</v>
      </c>
      <c r="N1471" s="16">
        <f t="shared" ca="1" si="298"/>
        <v>0</v>
      </c>
      <c r="O1471" s="17">
        <f t="shared" ca="1" si="305"/>
        <v>0</v>
      </c>
      <c r="P1471" s="18">
        <f t="shared" ca="1" si="303"/>
        <v>0</v>
      </c>
      <c r="Q1471" s="18">
        <f t="shared" ca="1" si="299"/>
        <v>0</v>
      </c>
      <c r="R1471" s="18">
        <f t="shared" ca="1" si="304"/>
        <v>0</v>
      </c>
      <c r="S1471" s="18">
        <f t="shared" ca="1" si="302"/>
        <v>0</v>
      </c>
      <c r="T1471" s="18">
        <f t="shared" ca="1" si="306"/>
        <v>0</v>
      </c>
      <c r="U1471" s="7"/>
    </row>
    <row r="1472" spans="2:21" x14ac:dyDescent="0.3">
      <c r="B1472" s="68"/>
      <c r="C1472" s="68"/>
      <c r="D1472" s="7"/>
      <c r="E1472" s="68"/>
      <c r="F1472" s="16"/>
      <c r="G1472" s="16"/>
      <c r="H1472" s="16"/>
      <c r="I1472" s="16"/>
      <c r="J1472" s="16"/>
      <c r="K1472" s="16"/>
      <c r="L1472" s="17">
        <f t="shared" ca="1" si="300"/>
        <v>0</v>
      </c>
      <c r="M1472" s="17">
        <f t="shared" ca="1" si="301"/>
        <v>0</v>
      </c>
      <c r="N1472" s="16">
        <f t="shared" ca="1" si="298"/>
        <v>0</v>
      </c>
      <c r="O1472" s="17">
        <f t="shared" ca="1" si="305"/>
        <v>0</v>
      </c>
      <c r="P1472" s="18">
        <f t="shared" ca="1" si="303"/>
        <v>0</v>
      </c>
      <c r="Q1472" s="18">
        <f t="shared" ca="1" si="299"/>
        <v>0</v>
      </c>
      <c r="R1472" s="18">
        <f t="shared" ca="1" si="304"/>
        <v>0</v>
      </c>
      <c r="S1472" s="18">
        <f t="shared" ca="1" si="302"/>
        <v>0</v>
      </c>
      <c r="T1472" s="18">
        <f t="shared" ca="1" si="306"/>
        <v>0</v>
      </c>
      <c r="U1472" s="7"/>
    </row>
    <row r="1473" spans="2:21" x14ac:dyDescent="0.3">
      <c r="B1473" s="68"/>
      <c r="C1473" s="68"/>
      <c r="D1473" s="7"/>
      <c r="E1473" s="68"/>
      <c r="F1473" s="16"/>
      <c r="G1473" s="16"/>
      <c r="H1473" s="16"/>
      <c r="I1473" s="16"/>
      <c r="J1473" s="16"/>
      <c r="K1473" s="16"/>
      <c r="L1473" s="17">
        <f t="shared" ca="1" si="300"/>
        <v>0</v>
      </c>
      <c r="M1473" s="17">
        <f t="shared" ca="1" si="301"/>
        <v>0</v>
      </c>
      <c r="N1473" s="16">
        <f t="shared" ca="1" si="298"/>
        <v>0</v>
      </c>
      <c r="O1473" s="17">
        <f t="shared" ca="1" si="305"/>
        <v>0</v>
      </c>
      <c r="P1473" s="18">
        <f t="shared" ca="1" si="303"/>
        <v>0</v>
      </c>
      <c r="Q1473" s="18">
        <f t="shared" ca="1" si="299"/>
        <v>0</v>
      </c>
      <c r="R1473" s="18">
        <f t="shared" ca="1" si="304"/>
        <v>0</v>
      </c>
      <c r="S1473" s="18">
        <f t="shared" ca="1" si="302"/>
        <v>0</v>
      </c>
      <c r="T1473" s="18">
        <f t="shared" ca="1" si="306"/>
        <v>0</v>
      </c>
      <c r="U1473" s="7"/>
    </row>
    <row r="1474" spans="2:21" x14ac:dyDescent="0.3">
      <c r="B1474" s="68"/>
      <c r="C1474" s="68"/>
      <c r="D1474" s="7"/>
      <c r="E1474" s="68"/>
      <c r="F1474" s="16"/>
      <c r="G1474" s="16"/>
      <c r="H1474" s="16"/>
      <c r="I1474" s="16"/>
      <c r="J1474" s="16"/>
      <c r="K1474" s="16"/>
      <c r="L1474" s="17">
        <f t="shared" ca="1" si="300"/>
        <v>0</v>
      </c>
      <c r="M1474" s="17">
        <f t="shared" ca="1" si="301"/>
        <v>0</v>
      </c>
      <c r="N1474" s="16">
        <f t="shared" ref="N1474:N1537" ca="1" si="307">L1474/453.592</f>
        <v>0</v>
      </c>
      <c r="O1474" s="17">
        <f t="shared" ca="1" si="305"/>
        <v>0</v>
      </c>
      <c r="P1474" s="18">
        <f t="shared" ca="1" si="303"/>
        <v>0</v>
      </c>
      <c r="Q1474" s="18">
        <f t="shared" ref="Q1474:Q1537" ca="1" si="308">P1474/4</f>
        <v>0</v>
      </c>
      <c r="R1474" s="18">
        <f t="shared" ca="1" si="304"/>
        <v>0</v>
      </c>
      <c r="S1474" s="18">
        <f t="shared" ca="1" si="302"/>
        <v>0</v>
      </c>
      <c r="T1474" s="18">
        <f t="shared" ca="1" si="306"/>
        <v>0</v>
      </c>
      <c r="U1474" s="7"/>
    </row>
    <row r="1475" spans="2:21" x14ac:dyDescent="0.3">
      <c r="B1475" s="68"/>
      <c r="C1475" s="68"/>
      <c r="D1475" s="7"/>
      <c r="E1475" s="68"/>
      <c r="F1475" s="16"/>
      <c r="G1475" s="16"/>
      <c r="H1475" s="16"/>
      <c r="I1475" s="16"/>
      <c r="J1475" s="16"/>
      <c r="K1475" s="16"/>
      <c r="L1475" s="17">
        <f t="shared" ca="1" si="300"/>
        <v>0</v>
      </c>
      <c r="M1475" s="17">
        <f t="shared" ca="1" si="301"/>
        <v>0</v>
      </c>
      <c r="N1475" s="16">
        <f t="shared" ca="1" si="307"/>
        <v>0</v>
      </c>
      <c r="O1475" s="17">
        <f t="shared" ca="1" si="305"/>
        <v>0</v>
      </c>
      <c r="P1475" s="18">
        <f t="shared" ca="1" si="303"/>
        <v>0</v>
      </c>
      <c r="Q1475" s="18">
        <f t="shared" ca="1" si="308"/>
        <v>0</v>
      </c>
      <c r="R1475" s="18">
        <f t="shared" ca="1" si="304"/>
        <v>0</v>
      </c>
      <c r="S1475" s="18">
        <f t="shared" ca="1" si="302"/>
        <v>0</v>
      </c>
      <c r="T1475" s="18">
        <f t="shared" ca="1" si="306"/>
        <v>0</v>
      </c>
      <c r="U1475" s="7"/>
    </row>
    <row r="1476" spans="2:21" x14ac:dyDescent="0.3">
      <c r="B1476" s="68"/>
      <c r="C1476" s="68"/>
      <c r="D1476" s="7"/>
      <c r="E1476" s="68"/>
      <c r="F1476" s="16"/>
      <c r="G1476" s="16"/>
      <c r="H1476" s="16"/>
      <c r="I1476" s="16"/>
      <c r="J1476" s="16"/>
      <c r="K1476" s="16"/>
      <c r="L1476" s="17">
        <f t="shared" ca="1" si="300"/>
        <v>0</v>
      </c>
      <c r="M1476" s="17">
        <f t="shared" ca="1" si="301"/>
        <v>0</v>
      </c>
      <c r="N1476" s="16">
        <f t="shared" ca="1" si="307"/>
        <v>0</v>
      </c>
      <c r="O1476" s="17">
        <f t="shared" ca="1" si="305"/>
        <v>0</v>
      </c>
      <c r="P1476" s="18">
        <f t="shared" ca="1" si="303"/>
        <v>0</v>
      </c>
      <c r="Q1476" s="18">
        <f t="shared" ca="1" si="308"/>
        <v>0</v>
      </c>
      <c r="R1476" s="18">
        <f t="shared" ca="1" si="304"/>
        <v>0</v>
      </c>
      <c r="S1476" s="18">
        <f t="shared" ca="1" si="302"/>
        <v>0</v>
      </c>
      <c r="T1476" s="18">
        <f t="shared" ca="1" si="306"/>
        <v>0</v>
      </c>
      <c r="U1476" s="7"/>
    </row>
    <row r="1477" spans="2:21" x14ac:dyDescent="0.3">
      <c r="B1477" s="68"/>
      <c r="C1477" s="68"/>
      <c r="D1477" s="7"/>
      <c r="E1477" s="68"/>
      <c r="F1477" s="16"/>
      <c r="G1477" s="16"/>
      <c r="H1477" s="16"/>
      <c r="I1477" s="16"/>
      <c r="J1477" s="16"/>
      <c r="K1477" s="16"/>
      <c r="L1477" s="17">
        <f t="shared" ca="1" si="300"/>
        <v>0</v>
      </c>
      <c r="M1477" s="17">
        <f t="shared" ca="1" si="301"/>
        <v>0</v>
      </c>
      <c r="N1477" s="16">
        <f t="shared" ca="1" si="307"/>
        <v>0</v>
      </c>
      <c r="O1477" s="17">
        <f t="shared" ca="1" si="305"/>
        <v>0</v>
      </c>
      <c r="P1477" s="18">
        <f t="shared" ca="1" si="303"/>
        <v>0</v>
      </c>
      <c r="Q1477" s="18">
        <f t="shared" ca="1" si="308"/>
        <v>0</v>
      </c>
      <c r="R1477" s="18">
        <f t="shared" ca="1" si="304"/>
        <v>0</v>
      </c>
      <c r="S1477" s="18">
        <f t="shared" ca="1" si="302"/>
        <v>0</v>
      </c>
      <c r="T1477" s="18">
        <f t="shared" ca="1" si="306"/>
        <v>0</v>
      </c>
      <c r="U1477" s="7"/>
    </row>
    <row r="1478" spans="2:21" x14ac:dyDescent="0.3">
      <c r="B1478" s="68"/>
      <c r="C1478" s="68"/>
      <c r="D1478" s="7"/>
      <c r="E1478" s="68"/>
      <c r="F1478" s="16"/>
      <c r="G1478" s="16"/>
      <c r="H1478" s="16"/>
      <c r="I1478" s="16"/>
      <c r="J1478" s="16"/>
      <c r="K1478" s="16"/>
      <c r="L1478" s="17">
        <f t="shared" ca="1" si="300"/>
        <v>0</v>
      </c>
      <c r="M1478" s="17">
        <f t="shared" ca="1" si="301"/>
        <v>0</v>
      </c>
      <c r="N1478" s="16">
        <f t="shared" ca="1" si="307"/>
        <v>0</v>
      </c>
      <c r="O1478" s="17">
        <f t="shared" ca="1" si="305"/>
        <v>0</v>
      </c>
      <c r="P1478" s="18">
        <f t="shared" ca="1" si="303"/>
        <v>0</v>
      </c>
      <c r="Q1478" s="18">
        <f t="shared" ca="1" si="308"/>
        <v>0</v>
      </c>
      <c r="R1478" s="18">
        <f t="shared" ca="1" si="304"/>
        <v>0</v>
      </c>
      <c r="S1478" s="18">
        <f t="shared" ca="1" si="302"/>
        <v>0</v>
      </c>
      <c r="T1478" s="18">
        <f t="shared" ca="1" si="306"/>
        <v>0</v>
      </c>
      <c r="U1478" s="7"/>
    </row>
    <row r="1479" spans="2:21" x14ac:dyDescent="0.3">
      <c r="B1479" s="68"/>
      <c r="C1479" s="68"/>
      <c r="D1479" s="7"/>
      <c r="E1479" s="68"/>
      <c r="F1479" s="16"/>
      <c r="G1479" s="16"/>
      <c r="H1479" s="16"/>
      <c r="I1479" s="16"/>
      <c r="J1479" s="16"/>
      <c r="K1479" s="16"/>
      <c r="L1479" s="17">
        <f t="shared" ca="1" si="300"/>
        <v>0</v>
      </c>
      <c r="M1479" s="17">
        <f t="shared" ca="1" si="301"/>
        <v>0</v>
      </c>
      <c r="N1479" s="16">
        <f t="shared" ca="1" si="307"/>
        <v>0</v>
      </c>
      <c r="O1479" s="17">
        <f t="shared" ca="1" si="305"/>
        <v>0</v>
      </c>
      <c r="P1479" s="18">
        <f t="shared" ca="1" si="303"/>
        <v>0</v>
      </c>
      <c r="Q1479" s="18">
        <f t="shared" ca="1" si="308"/>
        <v>0</v>
      </c>
      <c r="R1479" s="18">
        <f t="shared" ca="1" si="304"/>
        <v>0</v>
      </c>
      <c r="S1479" s="18">
        <f t="shared" ca="1" si="302"/>
        <v>0</v>
      </c>
      <c r="T1479" s="18">
        <f t="shared" ca="1" si="306"/>
        <v>0</v>
      </c>
      <c r="U1479" s="7"/>
    </row>
    <row r="1480" spans="2:21" x14ac:dyDescent="0.3">
      <c r="B1480" s="68"/>
      <c r="C1480" s="68"/>
      <c r="D1480" s="7"/>
      <c r="E1480" s="68"/>
      <c r="F1480" s="16"/>
      <c r="G1480" s="16"/>
      <c r="H1480" s="16"/>
      <c r="I1480" s="16"/>
      <c r="J1480" s="16"/>
      <c r="K1480" s="16"/>
      <c r="L1480" s="17">
        <f t="shared" ref="L1480:L1543" ca="1" si="309">M1480*16</f>
        <v>0</v>
      </c>
      <c r="M1480" s="17">
        <f t="shared" ca="1" si="301"/>
        <v>0</v>
      </c>
      <c r="N1480" s="16">
        <f t="shared" ca="1" si="307"/>
        <v>0</v>
      </c>
      <c r="O1480" s="17">
        <f t="shared" ca="1" si="305"/>
        <v>0</v>
      </c>
      <c r="P1480" s="18">
        <f t="shared" ca="1" si="303"/>
        <v>0</v>
      </c>
      <c r="Q1480" s="18">
        <f t="shared" ca="1" si="308"/>
        <v>0</v>
      </c>
      <c r="R1480" s="18">
        <f t="shared" ca="1" si="304"/>
        <v>0</v>
      </c>
      <c r="S1480" s="18">
        <f t="shared" ca="1" si="302"/>
        <v>0</v>
      </c>
      <c r="T1480" s="18">
        <f t="shared" ca="1" si="306"/>
        <v>0</v>
      </c>
      <c r="U1480" s="7"/>
    </row>
    <row r="1481" spans="2:21" x14ac:dyDescent="0.3">
      <c r="B1481" s="68"/>
      <c r="C1481" s="68"/>
      <c r="D1481" s="7"/>
      <c r="E1481" s="68"/>
      <c r="F1481" s="16"/>
      <c r="G1481" s="16"/>
      <c r="H1481" s="16"/>
      <c r="I1481" s="16"/>
      <c r="J1481" s="16"/>
      <c r="K1481" s="16"/>
      <c r="L1481" s="17">
        <f t="shared" ca="1" si="309"/>
        <v>0</v>
      </c>
      <c r="M1481" s="17">
        <f t="shared" ref="M1481:M1544" ca="1" si="310">L1481/16</f>
        <v>0</v>
      </c>
      <c r="N1481" s="16">
        <f t="shared" ca="1" si="307"/>
        <v>0</v>
      </c>
      <c r="O1481" s="17">
        <f t="shared" ca="1" si="305"/>
        <v>0</v>
      </c>
      <c r="P1481" s="18">
        <f t="shared" ca="1" si="303"/>
        <v>0</v>
      </c>
      <c r="Q1481" s="18">
        <f t="shared" ca="1" si="308"/>
        <v>0</v>
      </c>
      <c r="R1481" s="18">
        <f t="shared" ca="1" si="304"/>
        <v>0</v>
      </c>
      <c r="S1481" s="18">
        <f t="shared" ca="1" si="302"/>
        <v>0</v>
      </c>
      <c r="T1481" s="18">
        <f t="shared" ca="1" si="306"/>
        <v>0</v>
      </c>
      <c r="U1481" s="7"/>
    </row>
    <row r="1482" spans="2:21" x14ac:dyDescent="0.3">
      <c r="B1482" s="68"/>
      <c r="C1482" s="68"/>
      <c r="D1482" s="7"/>
      <c r="E1482" s="68"/>
      <c r="F1482" s="16"/>
      <c r="G1482" s="16"/>
      <c r="H1482" s="16"/>
      <c r="I1482" s="16"/>
      <c r="J1482" s="16"/>
      <c r="K1482" s="16"/>
      <c r="L1482" s="17">
        <f t="shared" ca="1" si="309"/>
        <v>0</v>
      </c>
      <c r="M1482" s="17">
        <f t="shared" ca="1" si="310"/>
        <v>0</v>
      </c>
      <c r="N1482" s="16">
        <f t="shared" ca="1" si="307"/>
        <v>0</v>
      </c>
      <c r="O1482" s="17">
        <f t="shared" ca="1" si="305"/>
        <v>0</v>
      </c>
      <c r="P1482" s="18">
        <f t="shared" ca="1" si="303"/>
        <v>0</v>
      </c>
      <c r="Q1482" s="18">
        <f t="shared" ca="1" si="308"/>
        <v>0</v>
      </c>
      <c r="R1482" s="18">
        <f t="shared" ca="1" si="304"/>
        <v>0</v>
      </c>
      <c r="S1482" s="18">
        <f t="shared" ca="1" si="302"/>
        <v>0</v>
      </c>
      <c r="T1482" s="18">
        <f t="shared" ca="1" si="306"/>
        <v>0</v>
      </c>
      <c r="U1482" s="7"/>
    </row>
    <row r="1483" spans="2:21" x14ac:dyDescent="0.3">
      <c r="B1483" s="68"/>
      <c r="C1483" s="68"/>
      <c r="D1483" s="7"/>
      <c r="E1483" s="68"/>
      <c r="F1483" s="16"/>
      <c r="G1483" s="16"/>
      <c r="H1483" s="16"/>
      <c r="I1483" s="16"/>
      <c r="J1483" s="16"/>
      <c r="K1483" s="16"/>
      <c r="L1483" s="17">
        <f t="shared" ca="1" si="309"/>
        <v>0</v>
      </c>
      <c r="M1483" s="17">
        <f t="shared" ca="1" si="310"/>
        <v>0</v>
      </c>
      <c r="N1483" s="16">
        <f t="shared" ca="1" si="307"/>
        <v>0</v>
      </c>
      <c r="O1483" s="17">
        <f t="shared" ca="1" si="305"/>
        <v>0</v>
      </c>
      <c r="P1483" s="18">
        <f t="shared" ca="1" si="303"/>
        <v>0</v>
      </c>
      <c r="Q1483" s="18">
        <f t="shared" ca="1" si="308"/>
        <v>0</v>
      </c>
      <c r="R1483" s="18">
        <f t="shared" ca="1" si="304"/>
        <v>0</v>
      </c>
      <c r="S1483" s="18">
        <f t="shared" ca="1" si="302"/>
        <v>0</v>
      </c>
      <c r="T1483" s="18">
        <f t="shared" ca="1" si="306"/>
        <v>0</v>
      </c>
      <c r="U1483" s="7"/>
    </row>
    <row r="1484" spans="2:21" x14ac:dyDescent="0.3">
      <c r="B1484" s="68"/>
      <c r="C1484" s="68"/>
      <c r="D1484" s="7"/>
      <c r="E1484" s="68"/>
      <c r="F1484" s="16"/>
      <c r="G1484" s="16"/>
      <c r="H1484" s="16"/>
      <c r="I1484" s="16"/>
      <c r="J1484" s="16"/>
      <c r="K1484" s="16"/>
      <c r="L1484" s="17">
        <f t="shared" ca="1" si="309"/>
        <v>0</v>
      </c>
      <c r="M1484" s="17">
        <f t="shared" ca="1" si="310"/>
        <v>0</v>
      </c>
      <c r="N1484" s="16">
        <f t="shared" ca="1" si="307"/>
        <v>0</v>
      </c>
      <c r="O1484" s="17">
        <f t="shared" ca="1" si="305"/>
        <v>0</v>
      </c>
      <c r="P1484" s="18">
        <f t="shared" ca="1" si="303"/>
        <v>0</v>
      </c>
      <c r="Q1484" s="18">
        <f t="shared" ca="1" si="308"/>
        <v>0</v>
      </c>
      <c r="R1484" s="18">
        <f t="shared" ca="1" si="304"/>
        <v>0</v>
      </c>
      <c r="S1484" s="18">
        <f t="shared" ref="S1484:S1547" ca="1" si="311">R1484/2</f>
        <v>0</v>
      </c>
      <c r="T1484" s="18">
        <f t="shared" ca="1" si="306"/>
        <v>0</v>
      </c>
      <c r="U1484" s="7"/>
    </row>
    <row r="1485" spans="2:21" x14ac:dyDescent="0.3">
      <c r="B1485" s="68"/>
      <c r="C1485" s="68"/>
      <c r="D1485" s="7"/>
      <c r="E1485" s="68"/>
      <c r="F1485" s="16"/>
      <c r="G1485" s="16"/>
      <c r="H1485" s="16"/>
      <c r="I1485" s="16"/>
      <c r="J1485" s="16"/>
      <c r="K1485" s="16"/>
      <c r="L1485" s="17">
        <f t="shared" ca="1" si="309"/>
        <v>0</v>
      </c>
      <c r="M1485" s="17">
        <f t="shared" ca="1" si="310"/>
        <v>0</v>
      </c>
      <c r="N1485" s="16">
        <f t="shared" ca="1" si="307"/>
        <v>0</v>
      </c>
      <c r="O1485" s="17">
        <f t="shared" ca="1" si="305"/>
        <v>0</v>
      </c>
      <c r="P1485" s="18">
        <f t="shared" ca="1" si="303"/>
        <v>0</v>
      </c>
      <c r="Q1485" s="18">
        <f t="shared" ca="1" si="308"/>
        <v>0</v>
      </c>
      <c r="R1485" s="18">
        <f t="shared" ca="1" si="304"/>
        <v>0</v>
      </c>
      <c r="S1485" s="18">
        <f t="shared" ca="1" si="311"/>
        <v>0</v>
      </c>
      <c r="T1485" s="18">
        <f t="shared" ca="1" si="306"/>
        <v>0</v>
      </c>
      <c r="U1485" s="7"/>
    </row>
    <row r="1486" spans="2:21" x14ac:dyDescent="0.3">
      <c r="B1486" s="68"/>
      <c r="C1486" s="68"/>
      <c r="D1486" s="7"/>
      <c r="E1486" s="68"/>
      <c r="F1486" s="16"/>
      <c r="G1486" s="16"/>
      <c r="H1486" s="16"/>
      <c r="I1486" s="16"/>
      <c r="J1486" s="16"/>
      <c r="K1486" s="16"/>
      <c r="L1486" s="17">
        <f t="shared" ca="1" si="309"/>
        <v>0</v>
      </c>
      <c r="M1486" s="17">
        <f t="shared" ca="1" si="310"/>
        <v>0</v>
      </c>
      <c r="N1486" s="16">
        <f t="shared" ca="1" si="307"/>
        <v>0</v>
      </c>
      <c r="O1486" s="17">
        <f t="shared" ca="1" si="305"/>
        <v>0</v>
      </c>
      <c r="P1486" s="18">
        <f t="shared" ca="1" si="303"/>
        <v>0</v>
      </c>
      <c r="Q1486" s="18">
        <f t="shared" ca="1" si="308"/>
        <v>0</v>
      </c>
      <c r="R1486" s="18">
        <f t="shared" ca="1" si="304"/>
        <v>0</v>
      </c>
      <c r="S1486" s="18">
        <f t="shared" ca="1" si="311"/>
        <v>0</v>
      </c>
      <c r="T1486" s="18">
        <f t="shared" ca="1" si="306"/>
        <v>0</v>
      </c>
      <c r="U1486" s="7"/>
    </row>
    <row r="1487" spans="2:21" x14ac:dyDescent="0.3">
      <c r="B1487" s="68"/>
      <c r="C1487" s="68"/>
      <c r="D1487" s="7"/>
      <c r="E1487" s="68"/>
      <c r="F1487" s="16"/>
      <c r="G1487" s="16"/>
      <c r="H1487" s="16"/>
      <c r="I1487" s="16"/>
      <c r="J1487" s="16"/>
      <c r="K1487" s="16"/>
      <c r="L1487" s="17">
        <f t="shared" ca="1" si="309"/>
        <v>0</v>
      </c>
      <c r="M1487" s="17">
        <f t="shared" ca="1" si="310"/>
        <v>0</v>
      </c>
      <c r="N1487" s="16">
        <f t="shared" ca="1" si="307"/>
        <v>0</v>
      </c>
      <c r="O1487" s="17">
        <f t="shared" ca="1" si="305"/>
        <v>0</v>
      </c>
      <c r="P1487" s="18">
        <f t="shared" ca="1" si="303"/>
        <v>0</v>
      </c>
      <c r="Q1487" s="18">
        <f t="shared" ca="1" si="308"/>
        <v>0</v>
      </c>
      <c r="R1487" s="18">
        <f t="shared" ca="1" si="304"/>
        <v>0</v>
      </c>
      <c r="S1487" s="18">
        <f t="shared" ca="1" si="311"/>
        <v>0</v>
      </c>
      <c r="T1487" s="18">
        <f t="shared" ca="1" si="306"/>
        <v>0</v>
      </c>
      <c r="U1487" s="7"/>
    </row>
    <row r="1488" spans="2:21" x14ac:dyDescent="0.3">
      <c r="B1488" s="68"/>
      <c r="C1488" s="68"/>
      <c r="D1488" s="7"/>
      <c r="E1488" s="68"/>
      <c r="F1488" s="16"/>
      <c r="G1488" s="16"/>
      <c r="H1488" s="16"/>
      <c r="I1488" s="16"/>
      <c r="J1488" s="16"/>
      <c r="K1488" s="16"/>
      <c r="L1488" s="17">
        <f t="shared" ca="1" si="309"/>
        <v>0</v>
      </c>
      <c r="M1488" s="17">
        <f t="shared" ca="1" si="310"/>
        <v>0</v>
      </c>
      <c r="N1488" s="16">
        <f t="shared" ca="1" si="307"/>
        <v>0</v>
      </c>
      <c r="O1488" s="17">
        <f t="shared" ca="1" si="305"/>
        <v>0</v>
      </c>
      <c r="P1488" s="18">
        <f t="shared" ca="1" si="303"/>
        <v>0</v>
      </c>
      <c r="Q1488" s="18">
        <f t="shared" ca="1" si="308"/>
        <v>0</v>
      </c>
      <c r="R1488" s="18">
        <f t="shared" ca="1" si="304"/>
        <v>0</v>
      </c>
      <c r="S1488" s="18">
        <f t="shared" ca="1" si="311"/>
        <v>0</v>
      </c>
      <c r="T1488" s="18">
        <f t="shared" ca="1" si="306"/>
        <v>0</v>
      </c>
      <c r="U1488" s="7"/>
    </row>
    <row r="1489" spans="2:21" x14ac:dyDescent="0.3">
      <c r="B1489" s="68"/>
      <c r="C1489" s="68"/>
      <c r="D1489" s="7"/>
      <c r="E1489" s="68"/>
      <c r="F1489" s="16"/>
      <c r="G1489" s="16"/>
      <c r="H1489" s="16"/>
      <c r="I1489" s="16"/>
      <c r="J1489" s="16"/>
      <c r="K1489" s="16"/>
      <c r="L1489" s="17">
        <f t="shared" ca="1" si="309"/>
        <v>0</v>
      </c>
      <c r="M1489" s="17">
        <f t="shared" ca="1" si="310"/>
        <v>0</v>
      </c>
      <c r="N1489" s="16">
        <f t="shared" ca="1" si="307"/>
        <v>0</v>
      </c>
      <c r="O1489" s="17">
        <f t="shared" ca="1" si="305"/>
        <v>0</v>
      </c>
      <c r="P1489" s="18">
        <f t="shared" ca="1" si="303"/>
        <v>0</v>
      </c>
      <c r="Q1489" s="18">
        <f t="shared" ca="1" si="308"/>
        <v>0</v>
      </c>
      <c r="R1489" s="18">
        <f t="shared" ca="1" si="304"/>
        <v>0</v>
      </c>
      <c r="S1489" s="18">
        <f t="shared" ca="1" si="311"/>
        <v>0</v>
      </c>
      <c r="T1489" s="18">
        <f t="shared" ca="1" si="306"/>
        <v>0</v>
      </c>
      <c r="U1489" s="7"/>
    </row>
    <row r="1490" spans="2:21" x14ac:dyDescent="0.3">
      <c r="B1490" s="68"/>
      <c r="C1490" s="68"/>
      <c r="D1490" s="7"/>
      <c r="E1490" s="68"/>
      <c r="F1490" s="16"/>
      <c r="G1490" s="16"/>
      <c r="H1490" s="16"/>
      <c r="I1490" s="16"/>
      <c r="J1490" s="16"/>
      <c r="K1490" s="16"/>
      <c r="L1490" s="17">
        <f t="shared" ca="1" si="309"/>
        <v>0</v>
      </c>
      <c r="M1490" s="17">
        <f t="shared" ca="1" si="310"/>
        <v>0</v>
      </c>
      <c r="N1490" s="16">
        <f t="shared" ca="1" si="307"/>
        <v>0</v>
      </c>
      <c r="O1490" s="17">
        <f t="shared" ca="1" si="305"/>
        <v>0</v>
      </c>
      <c r="P1490" s="18">
        <f t="shared" ca="1" si="303"/>
        <v>0</v>
      </c>
      <c r="Q1490" s="18">
        <f t="shared" ca="1" si="308"/>
        <v>0</v>
      </c>
      <c r="R1490" s="18">
        <f t="shared" ca="1" si="304"/>
        <v>0</v>
      </c>
      <c r="S1490" s="18">
        <f t="shared" ca="1" si="311"/>
        <v>0</v>
      </c>
      <c r="T1490" s="18">
        <f t="shared" ca="1" si="306"/>
        <v>0</v>
      </c>
      <c r="U1490" s="7"/>
    </row>
    <row r="1491" spans="2:21" x14ac:dyDescent="0.3">
      <c r="B1491" s="68"/>
      <c r="C1491" s="68"/>
      <c r="D1491" s="7"/>
      <c r="E1491" s="68"/>
      <c r="F1491" s="16"/>
      <c r="G1491" s="16"/>
      <c r="H1491" s="16"/>
      <c r="I1491" s="16"/>
      <c r="J1491" s="16"/>
      <c r="K1491" s="16"/>
      <c r="L1491" s="17">
        <f t="shared" ca="1" si="309"/>
        <v>0</v>
      </c>
      <c r="M1491" s="17">
        <f t="shared" ca="1" si="310"/>
        <v>0</v>
      </c>
      <c r="N1491" s="16">
        <f t="shared" ca="1" si="307"/>
        <v>0</v>
      </c>
      <c r="O1491" s="17">
        <f t="shared" ca="1" si="305"/>
        <v>0</v>
      </c>
      <c r="P1491" s="18">
        <f t="shared" ref="P1491:P1554" ca="1" si="312">O1491/4</f>
        <v>0</v>
      </c>
      <c r="Q1491" s="18">
        <f t="shared" ca="1" si="308"/>
        <v>0</v>
      </c>
      <c r="R1491" s="18">
        <f t="shared" ca="1" si="304"/>
        <v>0</v>
      </c>
      <c r="S1491" s="18">
        <f t="shared" ca="1" si="311"/>
        <v>0</v>
      </c>
      <c r="T1491" s="18">
        <f t="shared" ca="1" si="306"/>
        <v>0</v>
      </c>
      <c r="U1491" s="7"/>
    </row>
    <row r="1492" spans="2:21" x14ac:dyDescent="0.3">
      <c r="B1492" s="68"/>
      <c r="C1492" s="68"/>
      <c r="D1492" s="7"/>
      <c r="E1492" s="68"/>
      <c r="F1492" s="16"/>
      <c r="G1492" s="16"/>
      <c r="H1492" s="16"/>
      <c r="I1492" s="16"/>
      <c r="J1492" s="16"/>
      <c r="K1492" s="16"/>
      <c r="L1492" s="17">
        <f t="shared" ca="1" si="309"/>
        <v>0</v>
      </c>
      <c r="M1492" s="17">
        <f t="shared" ca="1" si="310"/>
        <v>0</v>
      </c>
      <c r="N1492" s="16">
        <f t="shared" ca="1" si="307"/>
        <v>0</v>
      </c>
      <c r="O1492" s="17">
        <f t="shared" ca="1" si="305"/>
        <v>0</v>
      </c>
      <c r="P1492" s="18">
        <f t="shared" ca="1" si="312"/>
        <v>0</v>
      </c>
      <c r="Q1492" s="18">
        <f t="shared" ca="1" si="308"/>
        <v>0</v>
      </c>
      <c r="R1492" s="18">
        <f t="shared" ca="1" si="304"/>
        <v>0</v>
      </c>
      <c r="S1492" s="18">
        <f t="shared" ca="1" si="311"/>
        <v>0</v>
      </c>
      <c r="T1492" s="18">
        <f t="shared" ca="1" si="306"/>
        <v>0</v>
      </c>
      <c r="U1492" s="7"/>
    </row>
    <row r="1493" spans="2:21" x14ac:dyDescent="0.3">
      <c r="B1493" s="68"/>
      <c r="C1493" s="68"/>
      <c r="D1493" s="7"/>
      <c r="E1493" s="68"/>
      <c r="F1493" s="16"/>
      <c r="G1493" s="16"/>
      <c r="H1493" s="16"/>
      <c r="I1493" s="16"/>
      <c r="J1493" s="16"/>
      <c r="K1493" s="16"/>
      <c r="L1493" s="17">
        <f t="shared" ca="1" si="309"/>
        <v>0</v>
      </c>
      <c r="M1493" s="17">
        <f t="shared" ca="1" si="310"/>
        <v>0</v>
      </c>
      <c r="N1493" s="16">
        <f t="shared" ca="1" si="307"/>
        <v>0</v>
      </c>
      <c r="O1493" s="17">
        <f t="shared" ca="1" si="305"/>
        <v>0</v>
      </c>
      <c r="P1493" s="18">
        <f t="shared" ca="1" si="312"/>
        <v>0</v>
      </c>
      <c r="Q1493" s="18">
        <f t="shared" ca="1" si="308"/>
        <v>0</v>
      </c>
      <c r="R1493" s="18">
        <f t="shared" ca="1" si="304"/>
        <v>0</v>
      </c>
      <c r="S1493" s="18">
        <f t="shared" ca="1" si="311"/>
        <v>0</v>
      </c>
      <c r="T1493" s="18">
        <f t="shared" ca="1" si="306"/>
        <v>0</v>
      </c>
      <c r="U1493" s="7"/>
    </row>
    <row r="1494" spans="2:21" x14ac:dyDescent="0.3">
      <c r="B1494" s="68"/>
      <c r="C1494" s="68"/>
      <c r="D1494" s="7"/>
      <c r="E1494" s="68"/>
      <c r="F1494" s="16"/>
      <c r="G1494" s="16"/>
      <c r="H1494" s="16"/>
      <c r="I1494" s="16"/>
      <c r="J1494" s="16"/>
      <c r="K1494" s="16"/>
      <c r="L1494" s="17">
        <f t="shared" ca="1" si="309"/>
        <v>0</v>
      </c>
      <c r="M1494" s="17">
        <f t="shared" ca="1" si="310"/>
        <v>0</v>
      </c>
      <c r="N1494" s="16">
        <f t="shared" ca="1" si="307"/>
        <v>0</v>
      </c>
      <c r="O1494" s="17">
        <f t="shared" ca="1" si="305"/>
        <v>0</v>
      </c>
      <c r="P1494" s="18">
        <f t="shared" ca="1" si="312"/>
        <v>0</v>
      </c>
      <c r="Q1494" s="18">
        <f t="shared" ca="1" si="308"/>
        <v>0</v>
      </c>
      <c r="R1494" s="18">
        <f t="shared" ref="R1494:R1557" ca="1" si="313">P1494/32</f>
        <v>0</v>
      </c>
      <c r="S1494" s="18">
        <f t="shared" ca="1" si="311"/>
        <v>0</v>
      </c>
      <c r="T1494" s="18">
        <f t="shared" ca="1" si="306"/>
        <v>0</v>
      </c>
      <c r="U1494" s="7"/>
    </row>
    <row r="1495" spans="2:21" x14ac:dyDescent="0.3">
      <c r="B1495" s="68"/>
      <c r="C1495" s="68"/>
      <c r="D1495" s="7"/>
      <c r="E1495" s="68"/>
      <c r="F1495" s="16"/>
      <c r="G1495" s="16"/>
      <c r="H1495" s="16"/>
      <c r="I1495" s="16"/>
      <c r="J1495" s="16"/>
      <c r="K1495" s="16"/>
      <c r="L1495" s="17">
        <f t="shared" ca="1" si="309"/>
        <v>0</v>
      </c>
      <c r="M1495" s="17">
        <f t="shared" ca="1" si="310"/>
        <v>0</v>
      </c>
      <c r="N1495" s="16">
        <f t="shared" ca="1" si="307"/>
        <v>0</v>
      </c>
      <c r="O1495" s="17">
        <f t="shared" ca="1" si="305"/>
        <v>0</v>
      </c>
      <c r="P1495" s="18">
        <f t="shared" ca="1" si="312"/>
        <v>0</v>
      </c>
      <c r="Q1495" s="18">
        <f t="shared" ca="1" si="308"/>
        <v>0</v>
      </c>
      <c r="R1495" s="18">
        <f t="shared" ca="1" si="313"/>
        <v>0</v>
      </c>
      <c r="S1495" s="18">
        <f t="shared" ca="1" si="311"/>
        <v>0</v>
      </c>
      <c r="T1495" s="18">
        <f t="shared" ca="1" si="306"/>
        <v>0</v>
      </c>
      <c r="U1495" s="7"/>
    </row>
    <row r="1496" spans="2:21" x14ac:dyDescent="0.3">
      <c r="B1496" s="68"/>
      <c r="C1496" s="68"/>
      <c r="D1496" s="7"/>
      <c r="E1496" s="68"/>
      <c r="F1496" s="16"/>
      <c r="G1496" s="16"/>
      <c r="H1496" s="16"/>
      <c r="I1496" s="16"/>
      <c r="J1496" s="16"/>
      <c r="K1496" s="16"/>
      <c r="L1496" s="17">
        <f t="shared" ca="1" si="309"/>
        <v>0</v>
      </c>
      <c r="M1496" s="17">
        <f t="shared" ca="1" si="310"/>
        <v>0</v>
      </c>
      <c r="N1496" s="16">
        <f t="shared" ca="1" si="307"/>
        <v>0</v>
      </c>
      <c r="O1496" s="17">
        <f t="shared" ca="1" si="305"/>
        <v>0</v>
      </c>
      <c r="P1496" s="18">
        <f t="shared" ca="1" si="312"/>
        <v>0</v>
      </c>
      <c r="Q1496" s="18">
        <f t="shared" ca="1" si="308"/>
        <v>0</v>
      </c>
      <c r="R1496" s="18">
        <f t="shared" ca="1" si="313"/>
        <v>0</v>
      </c>
      <c r="S1496" s="18">
        <f t="shared" ca="1" si="311"/>
        <v>0</v>
      </c>
      <c r="T1496" s="18">
        <f t="shared" ca="1" si="306"/>
        <v>0</v>
      </c>
      <c r="U1496" s="7"/>
    </row>
    <row r="1497" spans="2:21" x14ac:dyDescent="0.3">
      <c r="B1497" s="68"/>
      <c r="C1497" s="68"/>
      <c r="D1497" s="7"/>
      <c r="E1497" s="68"/>
      <c r="F1497" s="16"/>
      <c r="G1497" s="16"/>
      <c r="H1497" s="16"/>
      <c r="I1497" s="16"/>
      <c r="J1497" s="16"/>
      <c r="K1497" s="16"/>
      <c r="L1497" s="17">
        <f t="shared" ca="1" si="309"/>
        <v>0</v>
      </c>
      <c r="M1497" s="17">
        <f t="shared" ca="1" si="310"/>
        <v>0</v>
      </c>
      <c r="N1497" s="16">
        <f t="shared" ca="1" si="307"/>
        <v>0</v>
      </c>
      <c r="O1497" s="17">
        <f t="shared" ca="1" si="305"/>
        <v>0</v>
      </c>
      <c r="P1497" s="18">
        <f t="shared" ca="1" si="312"/>
        <v>0</v>
      </c>
      <c r="Q1497" s="18">
        <f t="shared" ca="1" si="308"/>
        <v>0</v>
      </c>
      <c r="R1497" s="18">
        <f t="shared" ca="1" si="313"/>
        <v>0</v>
      </c>
      <c r="S1497" s="18">
        <f t="shared" ca="1" si="311"/>
        <v>0</v>
      </c>
      <c r="T1497" s="18">
        <f t="shared" ca="1" si="306"/>
        <v>0</v>
      </c>
      <c r="U1497" s="7"/>
    </row>
    <row r="1498" spans="2:21" x14ac:dyDescent="0.3">
      <c r="B1498" s="68"/>
      <c r="C1498" s="68"/>
      <c r="D1498" s="7"/>
      <c r="E1498" s="68"/>
      <c r="F1498" s="16"/>
      <c r="G1498" s="16"/>
      <c r="H1498" s="16"/>
      <c r="I1498" s="16"/>
      <c r="J1498" s="16"/>
      <c r="K1498" s="16"/>
      <c r="L1498" s="17">
        <f t="shared" ca="1" si="309"/>
        <v>0</v>
      </c>
      <c r="M1498" s="17">
        <f t="shared" ca="1" si="310"/>
        <v>0</v>
      </c>
      <c r="N1498" s="16">
        <f t="shared" ca="1" si="307"/>
        <v>0</v>
      </c>
      <c r="O1498" s="17">
        <f t="shared" ca="1" si="305"/>
        <v>0</v>
      </c>
      <c r="P1498" s="18">
        <f t="shared" ca="1" si="312"/>
        <v>0</v>
      </c>
      <c r="Q1498" s="18">
        <f t="shared" ca="1" si="308"/>
        <v>0</v>
      </c>
      <c r="R1498" s="18">
        <f t="shared" ca="1" si="313"/>
        <v>0</v>
      </c>
      <c r="S1498" s="18">
        <f t="shared" ca="1" si="311"/>
        <v>0</v>
      </c>
      <c r="T1498" s="18">
        <f t="shared" ca="1" si="306"/>
        <v>0</v>
      </c>
      <c r="U1498" s="7"/>
    </row>
    <row r="1499" spans="2:21" x14ac:dyDescent="0.3">
      <c r="B1499" s="68"/>
      <c r="C1499" s="68"/>
      <c r="D1499" s="7"/>
      <c r="E1499" s="68"/>
      <c r="F1499" s="16"/>
      <c r="G1499" s="16"/>
      <c r="H1499" s="16"/>
      <c r="I1499" s="16"/>
      <c r="J1499" s="16"/>
      <c r="K1499" s="16"/>
      <c r="L1499" s="17">
        <f t="shared" ca="1" si="309"/>
        <v>0</v>
      </c>
      <c r="M1499" s="17">
        <f t="shared" ca="1" si="310"/>
        <v>0</v>
      </c>
      <c r="N1499" s="16">
        <f t="shared" ca="1" si="307"/>
        <v>0</v>
      </c>
      <c r="O1499" s="17">
        <f t="shared" ca="1" si="305"/>
        <v>0</v>
      </c>
      <c r="P1499" s="18">
        <f t="shared" ca="1" si="312"/>
        <v>0</v>
      </c>
      <c r="Q1499" s="18">
        <f t="shared" ca="1" si="308"/>
        <v>0</v>
      </c>
      <c r="R1499" s="18">
        <f t="shared" ca="1" si="313"/>
        <v>0</v>
      </c>
      <c r="S1499" s="18">
        <f t="shared" ca="1" si="311"/>
        <v>0</v>
      </c>
      <c r="T1499" s="18">
        <f t="shared" ca="1" si="306"/>
        <v>0</v>
      </c>
      <c r="U1499" s="7"/>
    </row>
    <row r="1500" spans="2:21" x14ac:dyDescent="0.3">
      <c r="B1500" s="68"/>
      <c r="C1500" s="68"/>
      <c r="D1500" s="7"/>
      <c r="E1500" s="68"/>
      <c r="F1500" s="16"/>
      <c r="G1500" s="16"/>
      <c r="H1500" s="16"/>
      <c r="I1500" s="16"/>
      <c r="J1500" s="16"/>
      <c r="K1500" s="16"/>
      <c r="L1500" s="17">
        <f t="shared" ca="1" si="309"/>
        <v>0</v>
      </c>
      <c r="M1500" s="17">
        <f t="shared" ca="1" si="310"/>
        <v>0</v>
      </c>
      <c r="N1500" s="16">
        <f t="shared" ca="1" si="307"/>
        <v>0</v>
      </c>
      <c r="O1500" s="17">
        <f t="shared" ref="O1500:O1563" ca="1" si="314">R1500*128</f>
        <v>0</v>
      </c>
      <c r="P1500" s="18">
        <f t="shared" ca="1" si="312"/>
        <v>0</v>
      </c>
      <c r="Q1500" s="18">
        <f t="shared" ca="1" si="308"/>
        <v>0</v>
      </c>
      <c r="R1500" s="18">
        <f t="shared" ca="1" si="313"/>
        <v>0</v>
      </c>
      <c r="S1500" s="18">
        <f t="shared" ca="1" si="311"/>
        <v>0</v>
      </c>
      <c r="T1500" s="18">
        <f t="shared" ca="1" si="306"/>
        <v>0</v>
      </c>
      <c r="U1500" s="7"/>
    </row>
    <row r="1501" spans="2:21" x14ac:dyDescent="0.3">
      <c r="B1501" s="68"/>
      <c r="C1501" s="68"/>
      <c r="D1501" s="7"/>
      <c r="E1501" s="68"/>
      <c r="F1501" s="16"/>
      <c r="G1501" s="16"/>
      <c r="H1501" s="16"/>
      <c r="I1501" s="16"/>
      <c r="J1501" s="16"/>
      <c r="K1501" s="16"/>
      <c r="L1501" s="17">
        <f t="shared" ca="1" si="309"/>
        <v>0</v>
      </c>
      <c r="M1501" s="17">
        <f t="shared" ca="1" si="310"/>
        <v>0</v>
      </c>
      <c r="N1501" s="16">
        <f t="shared" ca="1" si="307"/>
        <v>0</v>
      </c>
      <c r="O1501" s="17">
        <f t="shared" ca="1" si="314"/>
        <v>0</v>
      </c>
      <c r="P1501" s="18">
        <f t="shared" ca="1" si="312"/>
        <v>0</v>
      </c>
      <c r="Q1501" s="18">
        <f t="shared" ca="1" si="308"/>
        <v>0</v>
      </c>
      <c r="R1501" s="18">
        <f t="shared" ca="1" si="313"/>
        <v>0</v>
      </c>
      <c r="S1501" s="18">
        <f t="shared" ca="1" si="311"/>
        <v>0</v>
      </c>
      <c r="T1501" s="18">
        <f t="shared" ca="1" si="306"/>
        <v>0</v>
      </c>
      <c r="U1501" s="7"/>
    </row>
    <row r="1502" spans="2:21" x14ac:dyDescent="0.3">
      <c r="B1502" s="68"/>
      <c r="C1502" s="68"/>
      <c r="D1502" s="7"/>
      <c r="E1502" s="68"/>
      <c r="F1502" s="16"/>
      <c r="G1502" s="16"/>
      <c r="H1502" s="16"/>
      <c r="I1502" s="16"/>
      <c r="J1502" s="16"/>
      <c r="K1502" s="16"/>
      <c r="L1502" s="17">
        <f t="shared" ca="1" si="309"/>
        <v>0</v>
      </c>
      <c r="M1502" s="17">
        <f t="shared" ca="1" si="310"/>
        <v>0</v>
      </c>
      <c r="N1502" s="16">
        <f t="shared" ca="1" si="307"/>
        <v>0</v>
      </c>
      <c r="O1502" s="17">
        <f t="shared" ca="1" si="314"/>
        <v>0</v>
      </c>
      <c r="P1502" s="18">
        <f t="shared" ca="1" si="312"/>
        <v>0</v>
      </c>
      <c r="Q1502" s="18">
        <f t="shared" ca="1" si="308"/>
        <v>0</v>
      </c>
      <c r="R1502" s="18">
        <f t="shared" ca="1" si="313"/>
        <v>0</v>
      </c>
      <c r="S1502" s="18">
        <f t="shared" ca="1" si="311"/>
        <v>0</v>
      </c>
      <c r="T1502" s="18">
        <f t="shared" ca="1" si="306"/>
        <v>0</v>
      </c>
      <c r="U1502" s="7"/>
    </row>
    <row r="1503" spans="2:21" x14ac:dyDescent="0.3">
      <c r="B1503" s="68"/>
      <c r="C1503" s="68"/>
      <c r="D1503" s="7"/>
      <c r="E1503" s="68"/>
      <c r="F1503" s="16"/>
      <c r="G1503" s="16"/>
      <c r="H1503" s="16"/>
      <c r="I1503" s="16"/>
      <c r="J1503" s="16"/>
      <c r="K1503" s="16"/>
      <c r="L1503" s="17">
        <f t="shared" ca="1" si="309"/>
        <v>0</v>
      </c>
      <c r="M1503" s="17">
        <f t="shared" ca="1" si="310"/>
        <v>0</v>
      </c>
      <c r="N1503" s="16">
        <f t="shared" ca="1" si="307"/>
        <v>0</v>
      </c>
      <c r="O1503" s="17">
        <f t="shared" ca="1" si="314"/>
        <v>0</v>
      </c>
      <c r="P1503" s="18">
        <f t="shared" ca="1" si="312"/>
        <v>0</v>
      </c>
      <c r="Q1503" s="18">
        <f t="shared" ca="1" si="308"/>
        <v>0</v>
      </c>
      <c r="R1503" s="18">
        <f t="shared" ca="1" si="313"/>
        <v>0</v>
      </c>
      <c r="S1503" s="18">
        <f t="shared" ca="1" si="311"/>
        <v>0</v>
      </c>
      <c r="T1503" s="18">
        <f t="shared" ca="1" si="306"/>
        <v>0</v>
      </c>
      <c r="U1503" s="7"/>
    </row>
    <row r="1504" spans="2:21" x14ac:dyDescent="0.3">
      <c r="B1504" s="68"/>
      <c r="C1504" s="68"/>
      <c r="D1504" s="7"/>
      <c r="E1504" s="68"/>
      <c r="F1504" s="16"/>
      <c r="G1504" s="16"/>
      <c r="H1504" s="16"/>
      <c r="I1504" s="16"/>
      <c r="J1504" s="16"/>
      <c r="K1504" s="16"/>
      <c r="L1504" s="17">
        <f t="shared" ca="1" si="309"/>
        <v>0</v>
      </c>
      <c r="M1504" s="17">
        <f t="shared" ca="1" si="310"/>
        <v>0</v>
      </c>
      <c r="N1504" s="16">
        <f t="shared" ca="1" si="307"/>
        <v>0</v>
      </c>
      <c r="O1504" s="17">
        <f t="shared" ca="1" si="314"/>
        <v>0</v>
      </c>
      <c r="P1504" s="18">
        <f t="shared" ca="1" si="312"/>
        <v>0</v>
      </c>
      <c r="Q1504" s="18">
        <f t="shared" ca="1" si="308"/>
        <v>0</v>
      </c>
      <c r="R1504" s="18">
        <f t="shared" ca="1" si="313"/>
        <v>0</v>
      </c>
      <c r="S1504" s="18">
        <f t="shared" ca="1" si="311"/>
        <v>0</v>
      </c>
      <c r="T1504" s="18">
        <f t="shared" ca="1" si="306"/>
        <v>0</v>
      </c>
      <c r="U1504" s="7"/>
    </row>
    <row r="1505" spans="2:21" x14ac:dyDescent="0.3">
      <c r="B1505" s="68"/>
      <c r="C1505" s="68"/>
      <c r="D1505" s="7"/>
      <c r="E1505" s="68"/>
      <c r="F1505" s="16"/>
      <c r="G1505" s="16"/>
      <c r="H1505" s="16"/>
      <c r="I1505" s="16"/>
      <c r="J1505" s="16"/>
      <c r="K1505" s="16"/>
      <c r="L1505" s="17">
        <f t="shared" ca="1" si="309"/>
        <v>0</v>
      </c>
      <c r="M1505" s="17">
        <f t="shared" ca="1" si="310"/>
        <v>0</v>
      </c>
      <c r="N1505" s="16">
        <f t="shared" ca="1" si="307"/>
        <v>0</v>
      </c>
      <c r="O1505" s="17">
        <f t="shared" ca="1" si="314"/>
        <v>0</v>
      </c>
      <c r="P1505" s="18">
        <f t="shared" ca="1" si="312"/>
        <v>0</v>
      </c>
      <c r="Q1505" s="18">
        <f t="shared" ca="1" si="308"/>
        <v>0</v>
      </c>
      <c r="R1505" s="18">
        <f t="shared" ca="1" si="313"/>
        <v>0</v>
      </c>
      <c r="S1505" s="18">
        <f t="shared" ca="1" si="311"/>
        <v>0</v>
      </c>
      <c r="T1505" s="18">
        <f t="shared" ca="1" si="306"/>
        <v>0</v>
      </c>
      <c r="U1505" s="7"/>
    </row>
    <row r="1506" spans="2:21" x14ac:dyDescent="0.3">
      <c r="B1506" s="68"/>
      <c r="C1506" s="68"/>
      <c r="D1506" s="7"/>
      <c r="E1506" s="68"/>
      <c r="F1506" s="16"/>
      <c r="G1506" s="16"/>
      <c r="H1506" s="16"/>
      <c r="I1506" s="16"/>
      <c r="J1506" s="16"/>
      <c r="K1506" s="16"/>
      <c r="L1506" s="17">
        <f t="shared" ca="1" si="309"/>
        <v>0</v>
      </c>
      <c r="M1506" s="17">
        <f t="shared" ca="1" si="310"/>
        <v>0</v>
      </c>
      <c r="N1506" s="16">
        <f t="shared" ca="1" si="307"/>
        <v>0</v>
      </c>
      <c r="O1506" s="17">
        <f t="shared" ca="1" si="314"/>
        <v>0</v>
      </c>
      <c r="P1506" s="18">
        <f t="shared" ca="1" si="312"/>
        <v>0</v>
      </c>
      <c r="Q1506" s="18">
        <f t="shared" ca="1" si="308"/>
        <v>0</v>
      </c>
      <c r="R1506" s="18">
        <f t="shared" ca="1" si="313"/>
        <v>0</v>
      </c>
      <c r="S1506" s="18">
        <f t="shared" ca="1" si="311"/>
        <v>0</v>
      </c>
      <c r="T1506" s="18">
        <f t="shared" ca="1" si="306"/>
        <v>0</v>
      </c>
      <c r="U1506" s="7"/>
    </row>
    <row r="1507" spans="2:21" x14ac:dyDescent="0.3">
      <c r="B1507" s="68"/>
      <c r="C1507" s="68"/>
      <c r="D1507" s="7"/>
      <c r="E1507" s="68"/>
      <c r="F1507" s="16"/>
      <c r="G1507" s="16"/>
      <c r="H1507" s="16"/>
      <c r="I1507" s="16"/>
      <c r="J1507" s="16"/>
      <c r="K1507" s="16"/>
      <c r="L1507" s="17">
        <f t="shared" ca="1" si="309"/>
        <v>0</v>
      </c>
      <c r="M1507" s="17">
        <f t="shared" ca="1" si="310"/>
        <v>0</v>
      </c>
      <c r="N1507" s="16">
        <f t="shared" ca="1" si="307"/>
        <v>0</v>
      </c>
      <c r="O1507" s="17">
        <f t="shared" ca="1" si="314"/>
        <v>0</v>
      </c>
      <c r="P1507" s="18">
        <f t="shared" ca="1" si="312"/>
        <v>0</v>
      </c>
      <c r="Q1507" s="18">
        <f t="shared" ca="1" si="308"/>
        <v>0</v>
      </c>
      <c r="R1507" s="18">
        <f t="shared" ca="1" si="313"/>
        <v>0</v>
      </c>
      <c r="S1507" s="18">
        <f t="shared" ca="1" si="311"/>
        <v>0</v>
      </c>
      <c r="T1507" s="18">
        <f t="shared" ca="1" si="306"/>
        <v>0</v>
      </c>
      <c r="U1507" s="7"/>
    </row>
    <row r="1508" spans="2:21" x14ac:dyDescent="0.3">
      <c r="B1508" s="68"/>
      <c r="C1508" s="68"/>
      <c r="D1508" s="7"/>
      <c r="E1508" s="68"/>
      <c r="F1508" s="16"/>
      <c r="G1508" s="16"/>
      <c r="H1508" s="16"/>
      <c r="I1508" s="16"/>
      <c r="J1508" s="16"/>
      <c r="K1508" s="16"/>
      <c r="L1508" s="17">
        <f t="shared" ca="1" si="309"/>
        <v>0</v>
      </c>
      <c r="M1508" s="17">
        <f t="shared" ca="1" si="310"/>
        <v>0</v>
      </c>
      <c r="N1508" s="16">
        <f t="shared" ca="1" si="307"/>
        <v>0</v>
      </c>
      <c r="O1508" s="17">
        <f t="shared" ca="1" si="314"/>
        <v>0</v>
      </c>
      <c r="P1508" s="18">
        <f t="shared" ca="1" si="312"/>
        <v>0</v>
      </c>
      <c r="Q1508" s="18">
        <f t="shared" ca="1" si="308"/>
        <v>0</v>
      </c>
      <c r="R1508" s="18">
        <f t="shared" ca="1" si="313"/>
        <v>0</v>
      </c>
      <c r="S1508" s="18">
        <f t="shared" ca="1" si="311"/>
        <v>0</v>
      </c>
      <c r="T1508" s="18">
        <f t="shared" ca="1" si="306"/>
        <v>0</v>
      </c>
      <c r="U1508" s="7"/>
    </row>
    <row r="1509" spans="2:21" x14ac:dyDescent="0.3">
      <c r="B1509" s="68"/>
      <c r="C1509" s="68"/>
      <c r="D1509" s="7"/>
      <c r="E1509" s="68"/>
      <c r="F1509" s="16"/>
      <c r="G1509" s="16"/>
      <c r="H1509" s="16"/>
      <c r="I1509" s="16"/>
      <c r="J1509" s="16"/>
      <c r="K1509" s="16"/>
      <c r="L1509" s="17">
        <f t="shared" ca="1" si="309"/>
        <v>0</v>
      </c>
      <c r="M1509" s="17">
        <f t="shared" ca="1" si="310"/>
        <v>0</v>
      </c>
      <c r="N1509" s="16">
        <f t="shared" ca="1" si="307"/>
        <v>0</v>
      </c>
      <c r="O1509" s="17">
        <f t="shared" ca="1" si="314"/>
        <v>0</v>
      </c>
      <c r="P1509" s="18">
        <f t="shared" ca="1" si="312"/>
        <v>0</v>
      </c>
      <c r="Q1509" s="18">
        <f t="shared" ca="1" si="308"/>
        <v>0</v>
      </c>
      <c r="R1509" s="18">
        <f t="shared" ca="1" si="313"/>
        <v>0</v>
      </c>
      <c r="S1509" s="18">
        <f t="shared" ca="1" si="311"/>
        <v>0</v>
      </c>
      <c r="T1509" s="18">
        <f t="shared" ca="1" si="306"/>
        <v>0</v>
      </c>
      <c r="U1509" s="7"/>
    </row>
    <row r="1510" spans="2:21" x14ac:dyDescent="0.3">
      <c r="B1510" s="68"/>
      <c r="C1510" s="68"/>
      <c r="D1510" s="7"/>
      <c r="E1510" s="68"/>
      <c r="F1510" s="16"/>
      <c r="G1510" s="16"/>
      <c r="H1510" s="16"/>
      <c r="I1510" s="16"/>
      <c r="J1510" s="16"/>
      <c r="K1510" s="16"/>
      <c r="L1510" s="17">
        <f t="shared" ca="1" si="309"/>
        <v>0</v>
      </c>
      <c r="M1510" s="17">
        <f t="shared" ca="1" si="310"/>
        <v>0</v>
      </c>
      <c r="N1510" s="16">
        <f t="shared" ca="1" si="307"/>
        <v>0</v>
      </c>
      <c r="O1510" s="17">
        <f t="shared" ca="1" si="314"/>
        <v>0</v>
      </c>
      <c r="P1510" s="18">
        <f t="shared" ca="1" si="312"/>
        <v>0</v>
      </c>
      <c r="Q1510" s="18">
        <f t="shared" ca="1" si="308"/>
        <v>0</v>
      </c>
      <c r="R1510" s="18">
        <f t="shared" ca="1" si="313"/>
        <v>0</v>
      </c>
      <c r="S1510" s="18">
        <f t="shared" ca="1" si="311"/>
        <v>0</v>
      </c>
      <c r="T1510" s="18">
        <f t="shared" ca="1" si="306"/>
        <v>0</v>
      </c>
      <c r="U1510" s="7"/>
    </row>
    <row r="1511" spans="2:21" x14ac:dyDescent="0.3">
      <c r="B1511" s="68"/>
      <c r="C1511" s="68"/>
      <c r="D1511" s="7"/>
      <c r="E1511" s="68"/>
      <c r="F1511" s="16"/>
      <c r="G1511" s="16"/>
      <c r="H1511" s="16"/>
      <c r="I1511" s="16"/>
      <c r="J1511" s="16"/>
      <c r="K1511" s="16"/>
      <c r="L1511" s="17">
        <f t="shared" ca="1" si="309"/>
        <v>0</v>
      </c>
      <c r="M1511" s="17">
        <f t="shared" ca="1" si="310"/>
        <v>0</v>
      </c>
      <c r="N1511" s="16">
        <f t="shared" ca="1" si="307"/>
        <v>0</v>
      </c>
      <c r="O1511" s="17">
        <f t="shared" ca="1" si="314"/>
        <v>0</v>
      </c>
      <c r="P1511" s="18">
        <f t="shared" ca="1" si="312"/>
        <v>0</v>
      </c>
      <c r="Q1511" s="18">
        <f t="shared" ca="1" si="308"/>
        <v>0</v>
      </c>
      <c r="R1511" s="18">
        <f t="shared" ca="1" si="313"/>
        <v>0</v>
      </c>
      <c r="S1511" s="18">
        <f t="shared" ca="1" si="311"/>
        <v>0</v>
      </c>
      <c r="T1511" s="18">
        <f t="shared" ca="1" si="306"/>
        <v>0</v>
      </c>
      <c r="U1511" s="7"/>
    </row>
    <row r="1512" spans="2:21" x14ac:dyDescent="0.3">
      <c r="B1512" s="68"/>
      <c r="C1512" s="68"/>
      <c r="D1512" s="7"/>
      <c r="E1512" s="68"/>
      <c r="F1512" s="16"/>
      <c r="G1512" s="16"/>
      <c r="H1512" s="16"/>
      <c r="I1512" s="16"/>
      <c r="J1512" s="16"/>
      <c r="K1512" s="16"/>
      <c r="L1512" s="17">
        <f t="shared" ca="1" si="309"/>
        <v>0</v>
      </c>
      <c r="M1512" s="17">
        <f t="shared" ca="1" si="310"/>
        <v>0</v>
      </c>
      <c r="N1512" s="16">
        <f t="shared" ca="1" si="307"/>
        <v>0</v>
      </c>
      <c r="O1512" s="17">
        <f t="shared" ca="1" si="314"/>
        <v>0</v>
      </c>
      <c r="P1512" s="18">
        <f t="shared" ca="1" si="312"/>
        <v>0</v>
      </c>
      <c r="Q1512" s="18">
        <f t="shared" ca="1" si="308"/>
        <v>0</v>
      </c>
      <c r="R1512" s="18">
        <f t="shared" ca="1" si="313"/>
        <v>0</v>
      </c>
      <c r="S1512" s="18">
        <f t="shared" ca="1" si="311"/>
        <v>0</v>
      </c>
      <c r="T1512" s="18">
        <f t="shared" ca="1" si="306"/>
        <v>0</v>
      </c>
      <c r="U1512" s="7"/>
    </row>
    <row r="1513" spans="2:21" x14ac:dyDescent="0.3">
      <c r="B1513" s="68"/>
      <c r="C1513" s="68"/>
      <c r="D1513" s="7"/>
      <c r="E1513" s="68"/>
      <c r="F1513" s="16"/>
      <c r="G1513" s="16"/>
      <c r="H1513" s="16"/>
      <c r="I1513" s="16"/>
      <c r="J1513" s="16"/>
      <c r="K1513" s="16"/>
      <c r="L1513" s="17">
        <f t="shared" ca="1" si="309"/>
        <v>0</v>
      </c>
      <c r="M1513" s="17">
        <f t="shared" ca="1" si="310"/>
        <v>0</v>
      </c>
      <c r="N1513" s="16">
        <f t="shared" ca="1" si="307"/>
        <v>0</v>
      </c>
      <c r="O1513" s="17">
        <f t="shared" ca="1" si="314"/>
        <v>0</v>
      </c>
      <c r="P1513" s="18">
        <f t="shared" ca="1" si="312"/>
        <v>0</v>
      </c>
      <c r="Q1513" s="18">
        <f t="shared" ca="1" si="308"/>
        <v>0</v>
      </c>
      <c r="R1513" s="18">
        <f t="shared" ca="1" si="313"/>
        <v>0</v>
      </c>
      <c r="S1513" s="18">
        <f t="shared" ca="1" si="311"/>
        <v>0</v>
      </c>
      <c r="T1513" s="18">
        <f t="shared" ca="1" si="306"/>
        <v>0</v>
      </c>
      <c r="U1513" s="7"/>
    </row>
    <row r="1514" spans="2:21" x14ac:dyDescent="0.3">
      <c r="B1514" s="68"/>
      <c r="C1514" s="68"/>
      <c r="D1514" s="7"/>
      <c r="E1514" s="68"/>
      <c r="F1514" s="16"/>
      <c r="G1514" s="16"/>
      <c r="H1514" s="16"/>
      <c r="I1514" s="16"/>
      <c r="J1514" s="16"/>
      <c r="K1514" s="16"/>
      <c r="L1514" s="17">
        <f t="shared" ca="1" si="309"/>
        <v>0</v>
      </c>
      <c r="M1514" s="17">
        <f t="shared" ca="1" si="310"/>
        <v>0</v>
      </c>
      <c r="N1514" s="16">
        <f t="shared" ca="1" si="307"/>
        <v>0</v>
      </c>
      <c r="O1514" s="17">
        <f t="shared" ca="1" si="314"/>
        <v>0</v>
      </c>
      <c r="P1514" s="18">
        <f t="shared" ca="1" si="312"/>
        <v>0</v>
      </c>
      <c r="Q1514" s="18">
        <f t="shared" ca="1" si="308"/>
        <v>0</v>
      </c>
      <c r="R1514" s="18">
        <f t="shared" ca="1" si="313"/>
        <v>0</v>
      </c>
      <c r="S1514" s="18">
        <f t="shared" ca="1" si="311"/>
        <v>0</v>
      </c>
      <c r="T1514" s="18">
        <f t="shared" ca="1" si="306"/>
        <v>0</v>
      </c>
      <c r="U1514" s="7"/>
    </row>
    <row r="1515" spans="2:21" x14ac:dyDescent="0.3">
      <c r="B1515" s="68"/>
      <c r="C1515" s="68"/>
      <c r="D1515" s="7"/>
      <c r="E1515" s="68"/>
      <c r="F1515" s="16"/>
      <c r="G1515" s="16"/>
      <c r="H1515" s="16"/>
      <c r="I1515" s="16"/>
      <c r="J1515" s="16"/>
      <c r="K1515" s="16"/>
      <c r="L1515" s="17">
        <f t="shared" ca="1" si="309"/>
        <v>0</v>
      </c>
      <c r="M1515" s="17">
        <f t="shared" ca="1" si="310"/>
        <v>0</v>
      </c>
      <c r="N1515" s="16">
        <f t="shared" ca="1" si="307"/>
        <v>0</v>
      </c>
      <c r="O1515" s="17">
        <f t="shared" ca="1" si="314"/>
        <v>0</v>
      </c>
      <c r="P1515" s="18">
        <f t="shared" ca="1" si="312"/>
        <v>0</v>
      </c>
      <c r="Q1515" s="18">
        <f t="shared" ca="1" si="308"/>
        <v>0</v>
      </c>
      <c r="R1515" s="18">
        <f t="shared" ca="1" si="313"/>
        <v>0</v>
      </c>
      <c r="S1515" s="18">
        <f t="shared" ca="1" si="311"/>
        <v>0</v>
      </c>
      <c r="T1515" s="18">
        <f t="shared" ca="1" si="306"/>
        <v>0</v>
      </c>
      <c r="U1515" s="7"/>
    </row>
    <row r="1516" spans="2:21" x14ac:dyDescent="0.3">
      <c r="B1516" s="68"/>
      <c r="C1516" s="68"/>
      <c r="D1516" s="7"/>
      <c r="E1516" s="68"/>
      <c r="F1516" s="16"/>
      <c r="G1516" s="16"/>
      <c r="H1516" s="16"/>
      <c r="I1516" s="16"/>
      <c r="J1516" s="16"/>
      <c r="K1516" s="16"/>
      <c r="L1516" s="17">
        <f t="shared" ca="1" si="309"/>
        <v>0</v>
      </c>
      <c r="M1516" s="17">
        <f t="shared" ca="1" si="310"/>
        <v>0</v>
      </c>
      <c r="N1516" s="16">
        <f t="shared" ca="1" si="307"/>
        <v>0</v>
      </c>
      <c r="O1516" s="17">
        <f t="shared" ca="1" si="314"/>
        <v>0</v>
      </c>
      <c r="P1516" s="18">
        <f t="shared" ca="1" si="312"/>
        <v>0</v>
      </c>
      <c r="Q1516" s="18">
        <f t="shared" ca="1" si="308"/>
        <v>0</v>
      </c>
      <c r="R1516" s="18">
        <f t="shared" ca="1" si="313"/>
        <v>0</v>
      </c>
      <c r="S1516" s="18">
        <f t="shared" ca="1" si="311"/>
        <v>0</v>
      </c>
      <c r="T1516" s="18">
        <f t="shared" ref="T1516:T1579" ca="1" si="315">S1516/3</f>
        <v>0</v>
      </c>
      <c r="U1516" s="7"/>
    </row>
    <row r="1517" spans="2:21" x14ac:dyDescent="0.3">
      <c r="B1517" s="68"/>
      <c r="C1517" s="68"/>
      <c r="D1517" s="7"/>
      <c r="E1517" s="68"/>
      <c r="F1517" s="16"/>
      <c r="G1517" s="16"/>
      <c r="H1517" s="16"/>
      <c r="I1517" s="16"/>
      <c r="J1517" s="16"/>
      <c r="K1517" s="16"/>
      <c r="L1517" s="17">
        <f t="shared" ca="1" si="309"/>
        <v>0</v>
      </c>
      <c r="M1517" s="17">
        <f t="shared" ca="1" si="310"/>
        <v>0</v>
      </c>
      <c r="N1517" s="16">
        <f t="shared" ca="1" si="307"/>
        <v>0</v>
      </c>
      <c r="O1517" s="17">
        <f t="shared" ca="1" si="314"/>
        <v>0</v>
      </c>
      <c r="P1517" s="18">
        <f t="shared" ca="1" si="312"/>
        <v>0</v>
      </c>
      <c r="Q1517" s="18">
        <f t="shared" ca="1" si="308"/>
        <v>0</v>
      </c>
      <c r="R1517" s="18">
        <f t="shared" ca="1" si="313"/>
        <v>0</v>
      </c>
      <c r="S1517" s="18">
        <f t="shared" ca="1" si="311"/>
        <v>0</v>
      </c>
      <c r="T1517" s="18">
        <f t="shared" ca="1" si="315"/>
        <v>0</v>
      </c>
      <c r="U1517" s="7"/>
    </row>
    <row r="1518" spans="2:21" x14ac:dyDescent="0.3">
      <c r="B1518" s="68"/>
      <c r="C1518" s="68"/>
      <c r="D1518" s="7"/>
      <c r="E1518" s="68"/>
      <c r="F1518" s="16"/>
      <c r="G1518" s="16"/>
      <c r="H1518" s="16"/>
      <c r="I1518" s="16"/>
      <c r="J1518" s="16"/>
      <c r="K1518" s="16"/>
      <c r="L1518" s="17">
        <f t="shared" ca="1" si="309"/>
        <v>0</v>
      </c>
      <c r="M1518" s="17">
        <f t="shared" ca="1" si="310"/>
        <v>0</v>
      </c>
      <c r="N1518" s="16">
        <f t="shared" ca="1" si="307"/>
        <v>0</v>
      </c>
      <c r="O1518" s="17">
        <f t="shared" ca="1" si="314"/>
        <v>0</v>
      </c>
      <c r="P1518" s="18">
        <f t="shared" ca="1" si="312"/>
        <v>0</v>
      </c>
      <c r="Q1518" s="18">
        <f t="shared" ca="1" si="308"/>
        <v>0</v>
      </c>
      <c r="R1518" s="18">
        <f t="shared" ca="1" si="313"/>
        <v>0</v>
      </c>
      <c r="S1518" s="18">
        <f t="shared" ca="1" si="311"/>
        <v>0</v>
      </c>
      <c r="T1518" s="18">
        <f t="shared" ca="1" si="315"/>
        <v>0</v>
      </c>
      <c r="U1518" s="7"/>
    </row>
    <row r="1519" spans="2:21" x14ac:dyDescent="0.3">
      <c r="B1519" s="68"/>
      <c r="C1519" s="68"/>
      <c r="D1519" s="7"/>
      <c r="E1519" s="68"/>
      <c r="F1519" s="16"/>
      <c r="G1519" s="16"/>
      <c r="H1519" s="16"/>
      <c r="I1519" s="16"/>
      <c r="J1519" s="16"/>
      <c r="K1519" s="16"/>
      <c r="L1519" s="17">
        <f t="shared" ca="1" si="309"/>
        <v>0</v>
      </c>
      <c r="M1519" s="17">
        <f t="shared" ca="1" si="310"/>
        <v>0</v>
      </c>
      <c r="N1519" s="16">
        <f t="shared" ca="1" si="307"/>
        <v>0</v>
      </c>
      <c r="O1519" s="17">
        <f t="shared" ca="1" si="314"/>
        <v>0</v>
      </c>
      <c r="P1519" s="18">
        <f t="shared" ca="1" si="312"/>
        <v>0</v>
      </c>
      <c r="Q1519" s="18">
        <f t="shared" ca="1" si="308"/>
        <v>0</v>
      </c>
      <c r="R1519" s="18">
        <f t="shared" ca="1" si="313"/>
        <v>0</v>
      </c>
      <c r="S1519" s="18">
        <f t="shared" ca="1" si="311"/>
        <v>0</v>
      </c>
      <c r="T1519" s="18">
        <f t="shared" ca="1" si="315"/>
        <v>0</v>
      </c>
      <c r="U1519" s="7"/>
    </row>
    <row r="1520" spans="2:21" x14ac:dyDescent="0.3">
      <c r="B1520" s="68"/>
      <c r="C1520" s="68"/>
      <c r="D1520" s="7"/>
      <c r="E1520" s="68"/>
      <c r="F1520" s="16"/>
      <c r="G1520" s="16"/>
      <c r="H1520" s="16"/>
      <c r="I1520" s="16"/>
      <c r="J1520" s="16"/>
      <c r="K1520" s="16"/>
      <c r="L1520" s="17">
        <f t="shared" ca="1" si="309"/>
        <v>0</v>
      </c>
      <c r="M1520" s="17">
        <f t="shared" ca="1" si="310"/>
        <v>0</v>
      </c>
      <c r="N1520" s="16">
        <f t="shared" ca="1" si="307"/>
        <v>0</v>
      </c>
      <c r="O1520" s="17">
        <f t="shared" ca="1" si="314"/>
        <v>0</v>
      </c>
      <c r="P1520" s="18">
        <f t="shared" ca="1" si="312"/>
        <v>0</v>
      </c>
      <c r="Q1520" s="18">
        <f t="shared" ca="1" si="308"/>
        <v>0</v>
      </c>
      <c r="R1520" s="18">
        <f t="shared" ca="1" si="313"/>
        <v>0</v>
      </c>
      <c r="S1520" s="18">
        <f t="shared" ca="1" si="311"/>
        <v>0</v>
      </c>
      <c r="T1520" s="18">
        <f t="shared" ca="1" si="315"/>
        <v>0</v>
      </c>
      <c r="U1520" s="7"/>
    </row>
    <row r="1521" spans="2:21" x14ac:dyDescent="0.3">
      <c r="B1521" s="68"/>
      <c r="C1521" s="68"/>
      <c r="D1521" s="7"/>
      <c r="E1521" s="68"/>
      <c r="F1521" s="16"/>
      <c r="G1521" s="16"/>
      <c r="H1521" s="16"/>
      <c r="I1521" s="16"/>
      <c r="J1521" s="16"/>
      <c r="K1521" s="16"/>
      <c r="L1521" s="17">
        <f t="shared" ca="1" si="309"/>
        <v>0</v>
      </c>
      <c r="M1521" s="17">
        <f t="shared" ca="1" si="310"/>
        <v>0</v>
      </c>
      <c r="N1521" s="16">
        <f t="shared" ca="1" si="307"/>
        <v>0</v>
      </c>
      <c r="O1521" s="17">
        <f t="shared" ca="1" si="314"/>
        <v>0</v>
      </c>
      <c r="P1521" s="18">
        <f t="shared" ca="1" si="312"/>
        <v>0</v>
      </c>
      <c r="Q1521" s="18">
        <f t="shared" ca="1" si="308"/>
        <v>0</v>
      </c>
      <c r="R1521" s="18">
        <f t="shared" ca="1" si="313"/>
        <v>0</v>
      </c>
      <c r="S1521" s="18">
        <f t="shared" ca="1" si="311"/>
        <v>0</v>
      </c>
      <c r="T1521" s="18">
        <f t="shared" ca="1" si="315"/>
        <v>0</v>
      </c>
      <c r="U1521" s="7"/>
    </row>
    <row r="1522" spans="2:21" x14ac:dyDescent="0.3">
      <c r="B1522" s="68"/>
      <c r="C1522" s="68"/>
      <c r="D1522" s="7"/>
      <c r="E1522" s="68"/>
      <c r="F1522" s="16"/>
      <c r="G1522" s="16"/>
      <c r="H1522" s="16"/>
      <c r="I1522" s="16"/>
      <c r="J1522" s="16"/>
      <c r="K1522" s="16"/>
      <c r="L1522" s="17">
        <f t="shared" ca="1" si="309"/>
        <v>0</v>
      </c>
      <c r="M1522" s="17">
        <f t="shared" ca="1" si="310"/>
        <v>0</v>
      </c>
      <c r="N1522" s="16">
        <f t="shared" ca="1" si="307"/>
        <v>0</v>
      </c>
      <c r="O1522" s="17">
        <f t="shared" ca="1" si="314"/>
        <v>0</v>
      </c>
      <c r="P1522" s="18">
        <f t="shared" ca="1" si="312"/>
        <v>0</v>
      </c>
      <c r="Q1522" s="18">
        <f t="shared" ca="1" si="308"/>
        <v>0</v>
      </c>
      <c r="R1522" s="18">
        <f t="shared" ca="1" si="313"/>
        <v>0</v>
      </c>
      <c r="S1522" s="18">
        <f t="shared" ca="1" si="311"/>
        <v>0</v>
      </c>
      <c r="T1522" s="18">
        <f t="shared" ca="1" si="315"/>
        <v>0</v>
      </c>
      <c r="U1522" s="7"/>
    </row>
    <row r="1523" spans="2:21" x14ac:dyDescent="0.3">
      <c r="B1523" s="68"/>
      <c r="C1523" s="68"/>
      <c r="D1523" s="7"/>
      <c r="E1523" s="68"/>
      <c r="F1523" s="16"/>
      <c r="G1523" s="16"/>
      <c r="H1523" s="16"/>
      <c r="I1523" s="16"/>
      <c r="J1523" s="16"/>
      <c r="K1523" s="16"/>
      <c r="L1523" s="17">
        <f t="shared" ca="1" si="309"/>
        <v>0</v>
      </c>
      <c r="M1523" s="17">
        <f t="shared" ca="1" si="310"/>
        <v>0</v>
      </c>
      <c r="N1523" s="16">
        <f t="shared" ca="1" si="307"/>
        <v>0</v>
      </c>
      <c r="O1523" s="17">
        <f t="shared" ca="1" si="314"/>
        <v>0</v>
      </c>
      <c r="P1523" s="18">
        <f t="shared" ca="1" si="312"/>
        <v>0</v>
      </c>
      <c r="Q1523" s="18">
        <f t="shared" ca="1" si="308"/>
        <v>0</v>
      </c>
      <c r="R1523" s="18">
        <f t="shared" ca="1" si="313"/>
        <v>0</v>
      </c>
      <c r="S1523" s="18">
        <f t="shared" ca="1" si="311"/>
        <v>0</v>
      </c>
      <c r="T1523" s="18">
        <f t="shared" ca="1" si="315"/>
        <v>0</v>
      </c>
      <c r="U1523" s="7"/>
    </row>
    <row r="1524" spans="2:21" x14ac:dyDescent="0.3">
      <c r="B1524" s="68"/>
      <c r="C1524" s="68"/>
      <c r="D1524" s="7"/>
      <c r="E1524" s="68"/>
      <c r="F1524" s="16"/>
      <c r="G1524" s="16"/>
      <c r="H1524" s="16"/>
      <c r="I1524" s="16"/>
      <c r="J1524" s="16"/>
      <c r="K1524" s="16"/>
      <c r="L1524" s="17">
        <f t="shared" ca="1" si="309"/>
        <v>0</v>
      </c>
      <c r="M1524" s="17">
        <f t="shared" ca="1" si="310"/>
        <v>0</v>
      </c>
      <c r="N1524" s="16">
        <f t="shared" ca="1" si="307"/>
        <v>0</v>
      </c>
      <c r="O1524" s="17">
        <f t="shared" ca="1" si="314"/>
        <v>0</v>
      </c>
      <c r="P1524" s="18">
        <f t="shared" ca="1" si="312"/>
        <v>0</v>
      </c>
      <c r="Q1524" s="18">
        <f t="shared" ca="1" si="308"/>
        <v>0</v>
      </c>
      <c r="R1524" s="18">
        <f t="shared" ca="1" si="313"/>
        <v>0</v>
      </c>
      <c r="S1524" s="18">
        <f t="shared" ca="1" si="311"/>
        <v>0</v>
      </c>
      <c r="T1524" s="18">
        <f t="shared" ca="1" si="315"/>
        <v>0</v>
      </c>
      <c r="U1524" s="7"/>
    </row>
    <row r="1525" spans="2:21" x14ac:dyDescent="0.3">
      <c r="B1525" s="68"/>
      <c r="C1525" s="68"/>
      <c r="D1525" s="7"/>
      <c r="E1525" s="68"/>
      <c r="F1525" s="16"/>
      <c r="G1525" s="16"/>
      <c r="H1525" s="16"/>
      <c r="I1525" s="16"/>
      <c r="J1525" s="16"/>
      <c r="K1525" s="16"/>
      <c r="L1525" s="17">
        <f t="shared" ca="1" si="309"/>
        <v>0</v>
      </c>
      <c r="M1525" s="17">
        <f t="shared" ca="1" si="310"/>
        <v>0</v>
      </c>
      <c r="N1525" s="16">
        <f t="shared" ca="1" si="307"/>
        <v>0</v>
      </c>
      <c r="O1525" s="17">
        <f t="shared" ca="1" si="314"/>
        <v>0</v>
      </c>
      <c r="P1525" s="18">
        <f t="shared" ca="1" si="312"/>
        <v>0</v>
      </c>
      <c r="Q1525" s="18">
        <f t="shared" ca="1" si="308"/>
        <v>0</v>
      </c>
      <c r="R1525" s="18">
        <f t="shared" ca="1" si="313"/>
        <v>0</v>
      </c>
      <c r="S1525" s="18">
        <f t="shared" ca="1" si="311"/>
        <v>0</v>
      </c>
      <c r="T1525" s="18">
        <f t="shared" ca="1" si="315"/>
        <v>0</v>
      </c>
      <c r="U1525" s="7"/>
    </row>
    <row r="1526" spans="2:21" x14ac:dyDescent="0.3">
      <c r="B1526" s="68"/>
      <c r="C1526" s="68"/>
      <c r="D1526" s="7"/>
      <c r="E1526" s="68"/>
      <c r="F1526" s="16"/>
      <c r="G1526" s="16"/>
      <c r="H1526" s="16"/>
      <c r="I1526" s="16"/>
      <c r="J1526" s="16"/>
      <c r="K1526" s="16"/>
      <c r="L1526" s="17">
        <f t="shared" ca="1" si="309"/>
        <v>0</v>
      </c>
      <c r="M1526" s="17">
        <f t="shared" ca="1" si="310"/>
        <v>0</v>
      </c>
      <c r="N1526" s="16">
        <f t="shared" ca="1" si="307"/>
        <v>0</v>
      </c>
      <c r="O1526" s="17">
        <f t="shared" ca="1" si="314"/>
        <v>0</v>
      </c>
      <c r="P1526" s="18">
        <f t="shared" ca="1" si="312"/>
        <v>0</v>
      </c>
      <c r="Q1526" s="18">
        <f t="shared" ca="1" si="308"/>
        <v>0</v>
      </c>
      <c r="R1526" s="18">
        <f t="shared" ca="1" si="313"/>
        <v>0</v>
      </c>
      <c r="S1526" s="18">
        <f t="shared" ca="1" si="311"/>
        <v>0</v>
      </c>
      <c r="T1526" s="18">
        <f t="shared" ca="1" si="315"/>
        <v>0</v>
      </c>
      <c r="U1526" s="7"/>
    </row>
    <row r="1527" spans="2:21" x14ac:dyDescent="0.3">
      <c r="B1527" s="68"/>
      <c r="C1527" s="68"/>
      <c r="D1527" s="7"/>
      <c r="E1527" s="68"/>
      <c r="F1527" s="16"/>
      <c r="G1527" s="16"/>
      <c r="H1527" s="16"/>
      <c r="I1527" s="16"/>
      <c r="J1527" s="16"/>
      <c r="K1527" s="16"/>
      <c r="L1527" s="17">
        <f t="shared" ca="1" si="309"/>
        <v>0</v>
      </c>
      <c r="M1527" s="17">
        <f t="shared" ca="1" si="310"/>
        <v>0</v>
      </c>
      <c r="N1527" s="16">
        <f t="shared" ca="1" si="307"/>
        <v>0</v>
      </c>
      <c r="O1527" s="17">
        <f t="shared" ca="1" si="314"/>
        <v>0</v>
      </c>
      <c r="P1527" s="18">
        <f t="shared" ca="1" si="312"/>
        <v>0</v>
      </c>
      <c r="Q1527" s="18">
        <f t="shared" ca="1" si="308"/>
        <v>0</v>
      </c>
      <c r="R1527" s="18">
        <f t="shared" ca="1" si="313"/>
        <v>0</v>
      </c>
      <c r="S1527" s="18">
        <f t="shared" ca="1" si="311"/>
        <v>0</v>
      </c>
      <c r="T1527" s="18">
        <f t="shared" ca="1" si="315"/>
        <v>0</v>
      </c>
      <c r="U1527" s="7"/>
    </row>
    <row r="1528" spans="2:21" x14ac:dyDescent="0.3">
      <c r="B1528" s="68"/>
      <c r="C1528" s="68"/>
      <c r="D1528" s="7"/>
      <c r="E1528" s="68"/>
      <c r="F1528" s="16"/>
      <c r="G1528" s="16"/>
      <c r="H1528" s="16"/>
      <c r="I1528" s="16"/>
      <c r="J1528" s="16"/>
      <c r="K1528" s="16"/>
      <c r="L1528" s="17">
        <f t="shared" ca="1" si="309"/>
        <v>0</v>
      </c>
      <c r="M1528" s="17">
        <f t="shared" ca="1" si="310"/>
        <v>0</v>
      </c>
      <c r="N1528" s="16">
        <f t="shared" ca="1" si="307"/>
        <v>0</v>
      </c>
      <c r="O1528" s="17">
        <f t="shared" ca="1" si="314"/>
        <v>0</v>
      </c>
      <c r="P1528" s="18">
        <f t="shared" ca="1" si="312"/>
        <v>0</v>
      </c>
      <c r="Q1528" s="18">
        <f t="shared" ca="1" si="308"/>
        <v>0</v>
      </c>
      <c r="R1528" s="18">
        <f t="shared" ca="1" si="313"/>
        <v>0</v>
      </c>
      <c r="S1528" s="18">
        <f t="shared" ca="1" si="311"/>
        <v>0</v>
      </c>
      <c r="T1528" s="18">
        <f t="shared" ca="1" si="315"/>
        <v>0</v>
      </c>
      <c r="U1528" s="7"/>
    </row>
    <row r="1529" spans="2:21" x14ac:dyDescent="0.3">
      <c r="B1529" s="68"/>
      <c r="C1529" s="68"/>
      <c r="D1529" s="7"/>
      <c r="E1529" s="68"/>
      <c r="F1529" s="16"/>
      <c r="G1529" s="16"/>
      <c r="H1529" s="16"/>
      <c r="I1529" s="16"/>
      <c r="J1529" s="16"/>
      <c r="K1529" s="16"/>
      <c r="L1529" s="17">
        <f t="shared" ca="1" si="309"/>
        <v>0</v>
      </c>
      <c r="M1529" s="17">
        <f t="shared" ca="1" si="310"/>
        <v>0</v>
      </c>
      <c r="N1529" s="16">
        <f t="shared" ca="1" si="307"/>
        <v>0</v>
      </c>
      <c r="O1529" s="17">
        <f t="shared" ca="1" si="314"/>
        <v>0</v>
      </c>
      <c r="P1529" s="18">
        <f t="shared" ca="1" si="312"/>
        <v>0</v>
      </c>
      <c r="Q1529" s="18">
        <f t="shared" ca="1" si="308"/>
        <v>0</v>
      </c>
      <c r="R1529" s="18">
        <f t="shared" ca="1" si="313"/>
        <v>0</v>
      </c>
      <c r="S1529" s="18">
        <f t="shared" ca="1" si="311"/>
        <v>0</v>
      </c>
      <c r="T1529" s="18">
        <f t="shared" ca="1" si="315"/>
        <v>0</v>
      </c>
      <c r="U1529" s="7"/>
    </row>
    <row r="1530" spans="2:21" x14ac:dyDescent="0.3">
      <c r="B1530" s="68"/>
      <c r="C1530" s="68"/>
      <c r="D1530" s="7"/>
      <c r="E1530" s="68"/>
      <c r="F1530" s="16"/>
      <c r="G1530" s="16"/>
      <c r="H1530" s="16"/>
      <c r="I1530" s="16"/>
      <c r="J1530" s="16"/>
      <c r="K1530" s="16"/>
      <c r="L1530" s="17">
        <f t="shared" ca="1" si="309"/>
        <v>0</v>
      </c>
      <c r="M1530" s="17">
        <f t="shared" ca="1" si="310"/>
        <v>0</v>
      </c>
      <c r="N1530" s="16">
        <f t="shared" ca="1" si="307"/>
        <v>0</v>
      </c>
      <c r="O1530" s="17">
        <f t="shared" ca="1" si="314"/>
        <v>0</v>
      </c>
      <c r="P1530" s="18">
        <f t="shared" ca="1" si="312"/>
        <v>0</v>
      </c>
      <c r="Q1530" s="18">
        <f t="shared" ca="1" si="308"/>
        <v>0</v>
      </c>
      <c r="R1530" s="18">
        <f t="shared" ca="1" si="313"/>
        <v>0</v>
      </c>
      <c r="S1530" s="18">
        <f t="shared" ca="1" si="311"/>
        <v>0</v>
      </c>
      <c r="T1530" s="18">
        <f t="shared" ca="1" si="315"/>
        <v>0</v>
      </c>
      <c r="U1530" s="7"/>
    </row>
    <row r="1531" spans="2:21" x14ac:dyDescent="0.3">
      <c r="B1531" s="68"/>
      <c r="C1531" s="68"/>
      <c r="D1531" s="7"/>
      <c r="E1531" s="68"/>
      <c r="F1531" s="16"/>
      <c r="G1531" s="16"/>
      <c r="H1531" s="16"/>
      <c r="I1531" s="16"/>
      <c r="J1531" s="16"/>
      <c r="K1531" s="16"/>
      <c r="L1531" s="17">
        <f t="shared" ca="1" si="309"/>
        <v>0</v>
      </c>
      <c r="M1531" s="17">
        <f t="shared" ca="1" si="310"/>
        <v>0</v>
      </c>
      <c r="N1531" s="16">
        <f t="shared" ca="1" si="307"/>
        <v>0</v>
      </c>
      <c r="O1531" s="17">
        <f t="shared" ca="1" si="314"/>
        <v>0</v>
      </c>
      <c r="P1531" s="18">
        <f t="shared" ca="1" si="312"/>
        <v>0</v>
      </c>
      <c r="Q1531" s="18">
        <f t="shared" ca="1" si="308"/>
        <v>0</v>
      </c>
      <c r="R1531" s="18">
        <f t="shared" ca="1" si="313"/>
        <v>0</v>
      </c>
      <c r="S1531" s="18">
        <f t="shared" ca="1" si="311"/>
        <v>0</v>
      </c>
      <c r="T1531" s="18">
        <f t="shared" ca="1" si="315"/>
        <v>0</v>
      </c>
      <c r="U1531" s="7"/>
    </row>
    <row r="1532" spans="2:21" x14ac:dyDescent="0.3">
      <c r="B1532" s="68"/>
      <c r="C1532" s="68"/>
      <c r="D1532" s="7"/>
      <c r="E1532" s="68"/>
      <c r="F1532" s="16"/>
      <c r="G1532" s="16"/>
      <c r="H1532" s="16"/>
      <c r="I1532" s="16"/>
      <c r="J1532" s="16"/>
      <c r="K1532" s="16"/>
      <c r="L1532" s="17">
        <f t="shared" ca="1" si="309"/>
        <v>0</v>
      </c>
      <c r="M1532" s="17">
        <f t="shared" ca="1" si="310"/>
        <v>0</v>
      </c>
      <c r="N1532" s="16">
        <f t="shared" ca="1" si="307"/>
        <v>0</v>
      </c>
      <c r="O1532" s="17">
        <f t="shared" ca="1" si="314"/>
        <v>0</v>
      </c>
      <c r="P1532" s="18">
        <f t="shared" ca="1" si="312"/>
        <v>0</v>
      </c>
      <c r="Q1532" s="18">
        <f t="shared" ca="1" si="308"/>
        <v>0</v>
      </c>
      <c r="R1532" s="18">
        <f t="shared" ca="1" si="313"/>
        <v>0</v>
      </c>
      <c r="S1532" s="18">
        <f t="shared" ca="1" si="311"/>
        <v>0</v>
      </c>
      <c r="T1532" s="18">
        <f t="shared" ca="1" si="315"/>
        <v>0</v>
      </c>
      <c r="U1532" s="7"/>
    </row>
    <row r="1533" spans="2:21" x14ac:dyDescent="0.3">
      <c r="B1533" s="68"/>
      <c r="C1533" s="68"/>
      <c r="D1533" s="7"/>
      <c r="E1533" s="68"/>
      <c r="F1533" s="16"/>
      <c r="G1533" s="16"/>
      <c r="H1533" s="16"/>
      <c r="I1533" s="16"/>
      <c r="J1533" s="16"/>
      <c r="K1533" s="16"/>
      <c r="L1533" s="17">
        <f t="shared" ca="1" si="309"/>
        <v>0</v>
      </c>
      <c r="M1533" s="17">
        <f t="shared" ca="1" si="310"/>
        <v>0</v>
      </c>
      <c r="N1533" s="16">
        <f t="shared" ca="1" si="307"/>
        <v>0</v>
      </c>
      <c r="O1533" s="17">
        <f t="shared" ca="1" si="314"/>
        <v>0</v>
      </c>
      <c r="P1533" s="18">
        <f t="shared" ca="1" si="312"/>
        <v>0</v>
      </c>
      <c r="Q1533" s="18">
        <f t="shared" ca="1" si="308"/>
        <v>0</v>
      </c>
      <c r="R1533" s="18">
        <f t="shared" ca="1" si="313"/>
        <v>0</v>
      </c>
      <c r="S1533" s="18">
        <f t="shared" ca="1" si="311"/>
        <v>0</v>
      </c>
      <c r="T1533" s="18">
        <f t="shared" ca="1" si="315"/>
        <v>0</v>
      </c>
      <c r="U1533" s="7"/>
    </row>
    <row r="1534" spans="2:21" x14ac:dyDescent="0.3">
      <c r="B1534" s="68"/>
      <c r="C1534" s="68"/>
      <c r="D1534" s="7"/>
      <c r="E1534" s="68"/>
      <c r="F1534" s="16"/>
      <c r="G1534" s="16"/>
      <c r="H1534" s="16"/>
      <c r="I1534" s="16"/>
      <c r="J1534" s="16"/>
      <c r="K1534" s="16"/>
      <c r="L1534" s="17">
        <f t="shared" ca="1" si="309"/>
        <v>0</v>
      </c>
      <c r="M1534" s="17">
        <f t="shared" ca="1" si="310"/>
        <v>0</v>
      </c>
      <c r="N1534" s="16">
        <f t="shared" ca="1" si="307"/>
        <v>0</v>
      </c>
      <c r="O1534" s="17">
        <f t="shared" ca="1" si="314"/>
        <v>0</v>
      </c>
      <c r="P1534" s="18">
        <f t="shared" ca="1" si="312"/>
        <v>0</v>
      </c>
      <c r="Q1534" s="18">
        <f t="shared" ca="1" si="308"/>
        <v>0</v>
      </c>
      <c r="R1534" s="18">
        <f t="shared" ca="1" si="313"/>
        <v>0</v>
      </c>
      <c r="S1534" s="18">
        <f t="shared" ca="1" si="311"/>
        <v>0</v>
      </c>
      <c r="T1534" s="18">
        <f t="shared" ca="1" si="315"/>
        <v>0</v>
      </c>
      <c r="U1534" s="7"/>
    </row>
    <row r="1535" spans="2:21" x14ac:dyDescent="0.3">
      <c r="B1535" s="68"/>
      <c r="C1535" s="68"/>
      <c r="D1535" s="7"/>
      <c r="E1535" s="68"/>
      <c r="F1535" s="16"/>
      <c r="G1535" s="16"/>
      <c r="H1535" s="16"/>
      <c r="I1535" s="16"/>
      <c r="J1535" s="16"/>
      <c r="K1535" s="16"/>
      <c r="L1535" s="17">
        <f t="shared" ca="1" si="309"/>
        <v>0</v>
      </c>
      <c r="M1535" s="17">
        <f t="shared" ca="1" si="310"/>
        <v>0</v>
      </c>
      <c r="N1535" s="16">
        <f t="shared" ca="1" si="307"/>
        <v>0</v>
      </c>
      <c r="O1535" s="17">
        <f t="shared" ca="1" si="314"/>
        <v>0</v>
      </c>
      <c r="P1535" s="18">
        <f t="shared" ca="1" si="312"/>
        <v>0</v>
      </c>
      <c r="Q1535" s="18">
        <f t="shared" ca="1" si="308"/>
        <v>0</v>
      </c>
      <c r="R1535" s="18">
        <f t="shared" ca="1" si="313"/>
        <v>0</v>
      </c>
      <c r="S1535" s="18">
        <f t="shared" ca="1" si="311"/>
        <v>0</v>
      </c>
      <c r="T1535" s="18">
        <f t="shared" ca="1" si="315"/>
        <v>0</v>
      </c>
      <c r="U1535" s="7"/>
    </row>
    <row r="1536" spans="2:21" x14ac:dyDescent="0.3">
      <c r="B1536" s="68"/>
      <c r="C1536" s="68"/>
      <c r="D1536" s="7"/>
      <c r="E1536" s="68"/>
      <c r="F1536" s="16"/>
      <c r="G1536" s="16"/>
      <c r="H1536" s="16"/>
      <c r="I1536" s="16"/>
      <c r="J1536" s="16"/>
      <c r="K1536" s="16"/>
      <c r="L1536" s="17">
        <f t="shared" ca="1" si="309"/>
        <v>0</v>
      </c>
      <c r="M1536" s="17">
        <f t="shared" ca="1" si="310"/>
        <v>0</v>
      </c>
      <c r="N1536" s="16">
        <f t="shared" ca="1" si="307"/>
        <v>0</v>
      </c>
      <c r="O1536" s="17">
        <f t="shared" ca="1" si="314"/>
        <v>0</v>
      </c>
      <c r="P1536" s="18">
        <f t="shared" ca="1" si="312"/>
        <v>0</v>
      </c>
      <c r="Q1536" s="18">
        <f t="shared" ca="1" si="308"/>
        <v>0</v>
      </c>
      <c r="R1536" s="18">
        <f t="shared" ca="1" si="313"/>
        <v>0</v>
      </c>
      <c r="S1536" s="18">
        <f t="shared" ca="1" si="311"/>
        <v>0</v>
      </c>
      <c r="T1536" s="18">
        <f t="shared" ca="1" si="315"/>
        <v>0</v>
      </c>
      <c r="U1536" s="7"/>
    </row>
    <row r="1537" spans="2:21" x14ac:dyDescent="0.3">
      <c r="B1537" s="68"/>
      <c r="C1537" s="68"/>
      <c r="D1537" s="7"/>
      <c r="E1537" s="68"/>
      <c r="F1537" s="16"/>
      <c r="G1537" s="16"/>
      <c r="H1537" s="16"/>
      <c r="I1537" s="16"/>
      <c r="J1537" s="16"/>
      <c r="K1537" s="16"/>
      <c r="L1537" s="17">
        <f t="shared" ca="1" si="309"/>
        <v>0</v>
      </c>
      <c r="M1537" s="17">
        <f t="shared" ca="1" si="310"/>
        <v>0</v>
      </c>
      <c r="N1537" s="16">
        <f t="shared" ca="1" si="307"/>
        <v>0</v>
      </c>
      <c r="O1537" s="17">
        <f t="shared" ca="1" si="314"/>
        <v>0</v>
      </c>
      <c r="P1537" s="18">
        <f t="shared" ca="1" si="312"/>
        <v>0</v>
      </c>
      <c r="Q1537" s="18">
        <f t="shared" ca="1" si="308"/>
        <v>0</v>
      </c>
      <c r="R1537" s="18">
        <f t="shared" ca="1" si="313"/>
        <v>0</v>
      </c>
      <c r="S1537" s="18">
        <f t="shared" ca="1" si="311"/>
        <v>0</v>
      </c>
      <c r="T1537" s="18">
        <f t="shared" ca="1" si="315"/>
        <v>0</v>
      </c>
      <c r="U1537" s="7"/>
    </row>
    <row r="1538" spans="2:21" x14ac:dyDescent="0.3">
      <c r="B1538" s="68"/>
      <c r="C1538" s="68"/>
      <c r="D1538" s="7"/>
      <c r="E1538" s="68"/>
      <c r="F1538" s="16"/>
      <c r="G1538" s="16"/>
      <c r="H1538" s="16"/>
      <c r="I1538" s="16"/>
      <c r="J1538" s="16"/>
      <c r="K1538" s="16"/>
      <c r="L1538" s="17">
        <f t="shared" ca="1" si="309"/>
        <v>0</v>
      </c>
      <c r="M1538" s="17">
        <f t="shared" ca="1" si="310"/>
        <v>0</v>
      </c>
      <c r="N1538" s="16">
        <f t="shared" ref="N1538:N1601" ca="1" si="316">L1538/453.592</f>
        <v>0</v>
      </c>
      <c r="O1538" s="17">
        <f t="shared" ca="1" si="314"/>
        <v>0</v>
      </c>
      <c r="P1538" s="18">
        <f t="shared" ca="1" si="312"/>
        <v>0</v>
      </c>
      <c r="Q1538" s="18">
        <f t="shared" ref="Q1538:Q1601" ca="1" si="317">P1538/4</f>
        <v>0</v>
      </c>
      <c r="R1538" s="18">
        <f t="shared" ca="1" si="313"/>
        <v>0</v>
      </c>
      <c r="S1538" s="18">
        <f t="shared" ca="1" si="311"/>
        <v>0</v>
      </c>
      <c r="T1538" s="18">
        <f t="shared" ca="1" si="315"/>
        <v>0</v>
      </c>
      <c r="U1538" s="7"/>
    </row>
    <row r="1539" spans="2:21" x14ac:dyDescent="0.3">
      <c r="B1539" s="68"/>
      <c r="C1539" s="68"/>
      <c r="D1539" s="7"/>
      <c r="E1539" s="68"/>
      <c r="F1539" s="16"/>
      <c r="G1539" s="16"/>
      <c r="H1539" s="16"/>
      <c r="I1539" s="16"/>
      <c r="J1539" s="16"/>
      <c r="K1539" s="16"/>
      <c r="L1539" s="17">
        <f t="shared" ca="1" si="309"/>
        <v>0</v>
      </c>
      <c r="M1539" s="17">
        <f t="shared" ca="1" si="310"/>
        <v>0</v>
      </c>
      <c r="N1539" s="16">
        <f t="shared" ca="1" si="316"/>
        <v>0</v>
      </c>
      <c r="O1539" s="17">
        <f t="shared" ca="1" si="314"/>
        <v>0</v>
      </c>
      <c r="P1539" s="18">
        <f t="shared" ca="1" si="312"/>
        <v>0</v>
      </c>
      <c r="Q1539" s="18">
        <f t="shared" ca="1" si="317"/>
        <v>0</v>
      </c>
      <c r="R1539" s="18">
        <f t="shared" ca="1" si="313"/>
        <v>0</v>
      </c>
      <c r="S1539" s="18">
        <f t="shared" ca="1" si="311"/>
        <v>0</v>
      </c>
      <c r="T1539" s="18">
        <f t="shared" ca="1" si="315"/>
        <v>0</v>
      </c>
      <c r="U1539" s="7"/>
    </row>
    <row r="1540" spans="2:21" x14ac:dyDescent="0.3">
      <c r="B1540" s="68"/>
      <c r="C1540" s="68"/>
      <c r="D1540" s="7"/>
      <c r="E1540" s="68"/>
      <c r="F1540" s="16"/>
      <c r="G1540" s="16"/>
      <c r="H1540" s="16"/>
      <c r="I1540" s="16"/>
      <c r="J1540" s="16"/>
      <c r="K1540" s="16"/>
      <c r="L1540" s="17">
        <f t="shared" ca="1" si="309"/>
        <v>0</v>
      </c>
      <c r="M1540" s="17">
        <f t="shared" ca="1" si="310"/>
        <v>0</v>
      </c>
      <c r="N1540" s="16">
        <f t="shared" ca="1" si="316"/>
        <v>0</v>
      </c>
      <c r="O1540" s="17">
        <f t="shared" ca="1" si="314"/>
        <v>0</v>
      </c>
      <c r="P1540" s="18">
        <f t="shared" ca="1" si="312"/>
        <v>0</v>
      </c>
      <c r="Q1540" s="18">
        <f t="shared" ca="1" si="317"/>
        <v>0</v>
      </c>
      <c r="R1540" s="18">
        <f t="shared" ca="1" si="313"/>
        <v>0</v>
      </c>
      <c r="S1540" s="18">
        <f t="shared" ca="1" si="311"/>
        <v>0</v>
      </c>
      <c r="T1540" s="18">
        <f t="shared" ca="1" si="315"/>
        <v>0</v>
      </c>
      <c r="U1540" s="7"/>
    </row>
    <row r="1541" spans="2:21" x14ac:dyDescent="0.3">
      <c r="B1541" s="68"/>
      <c r="C1541" s="68"/>
      <c r="D1541" s="7"/>
      <c r="E1541" s="68"/>
      <c r="F1541" s="16"/>
      <c r="G1541" s="16"/>
      <c r="H1541" s="16"/>
      <c r="I1541" s="16"/>
      <c r="J1541" s="16"/>
      <c r="K1541" s="16"/>
      <c r="L1541" s="17">
        <f t="shared" ca="1" si="309"/>
        <v>0</v>
      </c>
      <c r="M1541" s="17">
        <f t="shared" ca="1" si="310"/>
        <v>0</v>
      </c>
      <c r="N1541" s="16">
        <f t="shared" ca="1" si="316"/>
        <v>0</v>
      </c>
      <c r="O1541" s="17">
        <f t="shared" ca="1" si="314"/>
        <v>0</v>
      </c>
      <c r="P1541" s="18">
        <f t="shared" ca="1" si="312"/>
        <v>0</v>
      </c>
      <c r="Q1541" s="18">
        <f t="shared" ca="1" si="317"/>
        <v>0</v>
      </c>
      <c r="R1541" s="18">
        <f t="shared" ca="1" si="313"/>
        <v>0</v>
      </c>
      <c r="S1541" s="18">
        <f t="shared" ca="1" si="311"/>
        <v>0</v>
      </c>
      <c r="T1541" s="18">
        <f t="shared" ca="1" si="315"/>
        <v>0</v>
      </c>
      <c r="U1541" s="7"/>
    </row>
    <row r="1542" spans="2:21" x14ac:dyDescent="0.3">
      <c r="B1542" s="68"/>
      <c r="C1542" s="68"/>
      <c r="D1542" s="7"/>
      <c r="E1542" s="68"/>
      <c r="F1542" s="16"/>
      <c r="G1542" s="16"/>
      <c r="H1542" s="16"/>
      <c r="I1542" s="16"/>
      <c r="J1542" s="16"/>
      <c r="K1542" s="16"/>
      <c r="L1542" s="17">
        <f t="shared" ca="1" si="309"/>
        <v>0</v>
      </c>
      <c r="M1542" s="17">
        <f t="shared" ca="1" si="310"/>
        <v>0</v>
      </c>
      <c r="N1542" s="16">
        <f t="shared" ca="1" si="316"/>
        <v>0</v>
      </c>
      <c r="O1542" s="17">
        <f t="shared" ca="1" si="314"/>
        <v>0</v>
      </c>
      <c r="P1542" s="18">
        <f t="shared" ca="1" si="312"/>
        <v>0</v>
      </c>
      <c r="Q1542" s="18">
        <f t="shared" ca="1" si="317"/>
        <v>0</v>
      </c>
      <c r="R1542" s="18">
        <f t="shared" ca="1" si="313"/>
        <v>0</v>
      </c>
      <c r="S1542" s="18">
        <f t="shared" ca="1" si="311"/>
        <v>0</v>
      </c>
      <c r="T1542" s="18">
        <f t="shared" ca="1" si="315"/>
        <v>0</v>
      </c>
      <c r="U1542" s="7"/>
    </row>
    <row r="1543" spans="2:21" x14ac:dyDescent="0.3">
      <c r="B1543" s="68"/>
      <c r="C1543" s="68"/>
      <c r="D1543" s="7"/>
      <c r="E1543" s="68"/>
      <c r="F1543" s="16"/>
      <c r="G1543" s="16"/>
      <c r="H1543" s="16"/>
      <c r="I1543" s="16"/>
      <c r="J1543" s="16"/>
      <c r="K1543" s="16"/>
      <c r="L1543" s="17">
        <f t="shared" ca="1" si="309"/>
        <v>0</v>
      </c>
      <c r="M1543" s="17">
        <f t="shared" ca="1" si="310"/>
        <v>0</v>
      </c>
      <c r="N1543" s="16">
        <f t="shared" ca="1" si="316"/>
        <v>0</v>
      </c>
      <c r="O1543" s="17">
        <f t="shared" ca="1" si="314"/>
        <v>0</v>
      </c>
      <c r="P1543" s="18">
        <f t="shared" ca="1" si="312"/>
        <v>0</v>
      </c>
      <c r="Q1543" s="18">
        <f t="shared" ca="1" si="317"/>
        <v>0</v>
      </c>
      <c r="R1543" s="18">
        <f t="shared" ca="1" si="313"/>
        <v>0</v>
      </c>
      <c r="S1543" s="18">
        <f t="shared" ca="1" si="311"/>
        <v>0</v>
      </c>
      <c r="T1543" s="18">
        <f t="shared" ca="1" si="315"/>
        <v>0</v>
      </c>
      <c r="U1543" s="7"/>
    </row>
    <row r="1544" spans="2:21" x14ac:dyDescent="0.3">
      <c r="B1544" s="68"/>
      <c r="C1544" s="68"/>
      <c r="D1544" s="7"/>
      <c r="E1544" s="68"/>
      <c r="F1544" s="16"/>
      <c r="G1544" s="16"/>
      <c r="H1544" s="16"/>
      <c r="I1544" s="16"/>
      <c r="J1544" s="16"/>
      <c r="K1544" s="16"/>
      <c r="L1544" s="17">
        <f t="shared" ref="L1544:L1607" ca="1" si="318">M1544*16</f>
        <v>0</v>
      </c>
      <c r="M1544" s="17">
        <f t="shared" ca="1" si="310"/>
        <v>0</v>
      </c>
      <c r="N1544" s="16">
        <f t="shared" ca="1" si="316"/>
        <v>0</v>
      </c>
      <c r="O1544" s="17">
        <f t="shared" ca="1" si="314"/>
        <v>0</v>
      </c>
      <c r="P1544" s="18">
        <f t="shared" ca="1" si="312"/>
        <v>0</v>
      </c>
      <c r="Q1544" s="18">
        <f t="shared" ca="1" si="317"/>
        <v>0</v>
      </c>
      <c r="R1544" s="18">
        <f t="shared" ca="1" si="313"/>
        <v>0</v>
      </c>
      <c r="S1544" s="18">
        <f t="shared" ca="1" si="311"/>
        <v>0</v>
      </c>
      <c r="T1544" s="18">
        <f t="shared" ca="1" si="315"/>
        <v>0</v>
      </c>
      <c r="U1544" s="7"/>
    </row>
    <row r="1545" spans="2:21" x14ac:dyDescent="0.3">
      <c r="B1545" s="68"/>
      <c r="C1545" s="68"/>
      <c r="D1545" s="7"/>
      <c r="E1545" s="68"/>
      <c r="F1545" s="16"/>
      <c r="G1545" s="16"/>
      <c r="H1545" s="16"/>
      <c r="I1545" s="16"/>
      <c r="J1545" s="16"/>
      <c r="K1545" s="16"/>
      <c r="L1545" s="17">
        <f t="shared" ca="1" si="318"/>
        <v>0</v>
      </c>
      <c r="M1545" s="17">
        <f t="shared" ref="M1545:M1608" ca="1" si="319">L1545/16</f>
        <v>0</v>
      </c>
      <c r="N1545" s="16">
        <f t="shared" ca="1" si="316"/>
        <v>0</v>
      </c>
      <c r="O1545" s="17">
        <f t="shared" ca="1" si="314"/>
        <v>0</v>
      </c>
      <c r="P1545" s="18">
        <f t="shared" ca="1" si="312"/>
        <v>0</v>
      </c>
      <c r="Q1545" s="18">
        <f t="shared" ca="1" si="317"/>
        <v>0</v>
      </c>
      <c r="R1545" s="18">
        <f t="shared" ca="1" si="313"/>
        <v>0</v>
      </c>
      <c r="S1545" s="18">
        <f t="shared" ca="1" si="311"/>
        <v>0</v>
      </c>
      <c r="T1545" s="18">
        <f t="shared" ca="1" si="315"/>
        <v>0</v>
      </c>
      <c r="U1545" s="7"/>
    </row>
    <row r="1546" spans="2:21" x14ac:dyDescent="0.3">
      <c r="B1546" s="68"/>
      <c r="C1546" s="68"/>
      <c r="D1546" s="7"/>
      <c r="E1546" s="68"/>
      <c r="F1546" s="16"/>
      <c r="G1546" s="16"/>
      <c r="H1546" s="16"/>
      <c r="I1546" s="16"/>
      <c r="J1546" s="16"/>
      <c r="K1546" s="16"/>
      <c r="L1546" s="17">
        <f t="shared" ca="1" si="318"/>
        <v>0</v>
      </c>
      <c r="M1546" s="17">
        <f t="shared" ca="1" si="319"/>
        <v>0</v>
      </c>
      <c r="N1546" s="16">
        <f t="shared" ca="1" si="316"/>
        <v>0</v>
      </c>
      <c r="O1546" s="17">
        <f t="shared" ca="1" si="314"/>
        <v>0</v>
      </c>
      <c r="P1546" s="18">
        <f t="shared" ca="1" si="312"/>
        <v>0</v>
      </c>
      <c r="Q1546" s="18">
        <f t="shared" ca="1" si="317"/>
        <v>0</v>
      </c>
      <c r="R1546" s="18">
        <f t="shared" ca="1" si="313"/>
        <v>0</v>
      </c>
      <c r="S1546" s="18">
        <f t="shared" ca="1" si="311"/>
        <v>0</v>
      </c>
      <c r="T1546" s="18">
        <f t="shared" ca="1" si="315"/>
        <v>0</v>
      </c>
      <c r="U1546" s="7"/>
    </row>
    <row r="1547" spans="2:21" x14ac:dyDescent="0.3">
      <c r="B1547" s="68"/>
      <c r="C1547" s="68"/>
      <c r="D1547" s="7"/>
      <c r="E1547" s="68"/>
      <c r="F1547" s="16"/>
      <c r="G1547" s="16"/>
      <c r="H1547" s="16"/>
      <c r="I1547" s="16"/>
      <c r="J1547" s="16"/>
      <c r="K1547" s="16"/>
      <c r="L1547" s="17">
        <f t="shared" ca="1" si="318"/>
        <v>0</v>
      </c>
      <c r="M1547" s="17">
        <f t="shared" ca="1" si="319"/>
        <v>0</v>
      </c>
      <c r="N1547" s="16">
        <f t="shared" ca="1" si="316"/>
        <v>0</v>
      </c>
      <c r="O1547" s="17">
        <f t="shared" ca="1" si="314"/>
        <v>0</v>
      </c>
      <c r="P1547" s="18">
        <f t="shared" ca="1" si="312"/>
        <v>0</v>
      </c>
      <c r="Q1547" s="18">
        <f t="shared" ca="1" si="317"/>
        <v>0</v>
      </c>
      <c r="R1547" s="18">
        <f t="shared" ca="1" si="313"/>
        <v>0</v>
      </c>
      <c r="S1547" s="18">
        <f t="shared" ca="1" si="311"/>
        <v>0</v>
      </c>
      <c r="T1547" s="18">
        <f t="shared" ca="1" si="315"/>
        <v>0</v>
      </c>
      <c r="U1547" s="7"/>
    </row>
    <row r="1548" spans="2:21" x14ac:dyDescent="0.3">
      <c r="B1548" s="68"/>
      <c r="C1548" s="68"/>
      <c r="D1548" s="7"/>
      <c r="E1548" s="68"/>
      <c r="F1548" s="16"/>
      <c r="G1548" s="16"/>
      <c r="H1548" s="16"/>
      <c r="I1548" s="16"/>
      <c r="J1548" s="16"/>
      <c r="K1548" s="16"/>
      <c r="L1548" s="17">
        <f t="shared" ca="1" si="318"/>
        <v>0</v>
      </c>
      <c r="M1548" s="17">
        <f t="shared" ca="1" si="319"/>
        <v>0</v>
      </c>
      <c r="N1548" s="16">
        <f t="shared" ca="1" si="316"/>
        <v>0</v>
      </c>
      <c r="O1548" s="17">
        <f t="shared" ca="1" si="314"/>
        <v>0</v>
      </c>
      <c r="P1548" s="18">
        <f t="shared" ca="1" si="312"/>
        <v>0</v>
      </c>
      <c r="Q1548" s="18">
        <f t="shared" ca="1" si="317"/>
        <v>0</v>
      </c>
      <c r="R1548" s="18">
        <f t="shared" ca="1" si="313"/>
        <v>0</v>
      </c>
      <c r="S1548" s="18">
        <f t="shared" ref="S1548:S1611" ca="1" si="320">R1548/2</f>
        <v>0</v>
      </c>
      <c r="T1548" s="18">
        <f t="shared" ca="1" si="315"/>
        <v>0</v>
      </c>
      <c r="U1548" s="7"/>
    </row>
    <row r="1549" spans="2:21" x14ac:dyDescent="0.3">
      <c r="B1549" s="68"/>
      <c r="C1549" s="68"/>
      <c r="D1549" s="7"/>
      <c r="E1549" s="68"/>
      <c r="F1549" s="16"/>
      <c r="G1549" s="16"/>
      <c r="H1549" s="16"/>
      <c r="I1549" s="16"/>
      <c r="J1549" s="16"/>
      <c r="K1549" s="16"/>
      <c r="L1549" s="17">
        <f t="shared" ca="1" si="318"/>
        <v>0</v>
      </c>
      <c r="M1549" s="17">
        <f t="shared" ca="1" si="319"/>
        <v>0</v>
      </c>
      <c r="N1549" s="16">
        <f t="shared" ca="1" si="316"/>
        <v>0</v>
      </c>
      <c r="O1549" s="17">
        <f t="shared" ca="1" si="314"/>
        <v>0</v>
      </c>
      <c r="P1549" s="18">
        <f t="shared" ca="1" si="312"/>
        <v>0</v>
      </c>
      <c r="Q1549" s="18">
        <f t="shared" ca="1" si="317"/>
        <v>0</v>
      </c>
      <c r="R1549" s="18">
        <f t="shared" ca="1" si="313"/>
        <v>0</v>
      </c>
      <c r="S1549" s="18">
        <f t="shared" ca="1" si="320"/>
        <v>0</v>
      </c>
      <c r="T1549" s="18">
        <f t="shared" ca="1" si="315"/>
        <v>0</v>
      </c>
      <c r="U1549" s="7"/>
    </row>
    <row r="1550" spans="2:21" x14ac:dyDescent="0.3">
      <c r="B1550" s="68"/>
      <c r="C1550" s="68"/>
      <c r="D1550" s="7"/>
      <c r="E1550" s="68"/>
      <c r="F1550" s="16"/>
      <c r="G1550" s="16"/>
      <c r="H1550" s="16"/>
      <c r="I1550" s="16"/>
      <c r="J1550" s="16"/>
      <c r="K1550" s="16"/>
      <c r="L1550" s="17">
        <f t="shared" ca="1" si="318"/>
        <v>0</v>
      </c>
      <c r="M1550" s="17">
        <f t="shared" ca="1" si="319"/>
        <v>0</v>
      </c>
      <c r="N1550" s="16">
        <f t="shared" ca="1" si="316"/>
        <v>0</v>
      </c>
      <c r="O1550" s="17">
        <f t="shared" ca="1" si="314"/>
        <v>0</v>
      </c>
      <c r="P1550" s="18">
        <f t="shared" ca="1" si="312"/>
        <v>0</v>
      </c>
      <c r="Q1550" s="18">
        <f t="shared" ca="1" si="317"/>
        <v>0</v>
      </c>
      <c r="R1550" s="18">
        <f t="shared" ca="1" si="313"/>
        <v>0</v>
      </c>
      <c r="S1550" s="18">
        <f t="shared" ca="1" si="320"/>
        <v>0</v>
      </c>
      <c r="T1550" s="18">
        <f t="shared" ca="1" si="315"/>
        <v>0</v>
      </c>
      <c r="U1550" s="7"/>
    </row>
    <row r="1551" spans="2:21" x14ac:dyDescent="0.3">
      <c r="B1551" s="68"/>
      <c r="C1551" s="68"/>
      <c r="D1551" s="7"/>
      <c r="E1551" s="68"/>
      <c r="F1551" s="16"/>
      <c r="G1551" s="16"/>
      <c r="H1551" s="16"/>
      <c r="I1551" s="16"/>
      <c r="J1551" s="16"/>
      <c r="K1551" s="16"/>
      <c r="L1551" s="17">
        <f t="shared" ca="1" si="318"/>
        <v>0</v>
      </c>
      <c r="M1551" s="17">
        <f t="shared" ca="1" si="319"/>
        <v>0</v>
      </c>
      <c r="N1551" s="16">
        <f t="shared" ca="1" si="316"/>
        <v>0</v>
      </c>
      <c r="O1551" s="17">
        <f t="shared" ca="1" si="314"/>
        <v>0</v>
      </c>
      <c r="P1551" s="18">
        <f t="shared" ca="1" si="312"/>
        <v>0</v>
      </c>
      <c r="Q1551" s="18">
        <f t="shared" ca="1" si="317"/>
        <v>0</v>
      </c>
      <c r="R1551" s="18">
        <f t="shared" ca="1" si="313"/>
        <v>0</v>
      </c>
      <c r="S1551" s="18">
        <f t="shared" ca="1" si="320"/>
        <v>0</v>
      </c>
      <c r="T1551" s="18">
        <f t="shared" ca="1" si="315"/>
        <v>0</v>
      </c>
      <c r="U1551" s="7"/>
    </row>
    <row r="1552" spans="2:21" x14ac:dyDescent="0.3">
      <c r="B1552" s="68"/>
      <c r="C1552" s="68"/>
      <c r="D1552" s="7"/>
      <c r="E1552" s="68"/>
      <c r="F1552" s="16"/>
      <c r="G1552" s="16"/>
      <c r="H1552" s="16"/>
      <c r="I1552" s="16"/>
      <c r="J1552" s="16"/>
      <c r="K1552" s="16"/>
      <c r="L1552" s="17">
        <f t="shared" ca="1" si="318"/>
        <v>0</v>
      </c>
      <c r="M1552" s="17">
        <f t="shared" ca="1" si="319"/>
        <v>0</v>
      </c>
      <c r="N1552" s="16">
        <f t="shared" ca="1" si="316"/>
        <v>0</v>
      </c>
      <c r="O1552" s="17">
        <f t="shared" ca="1" si="314"/>
        <v>0</v>
      </c>
      <c r="P1552" s="18">
        <f t="shared" ca="1" si="312"/>
        <v>0</v>
      </c>
      <c r="Q1552" s="18">
        <f t="shared" ca="1" si="317"/>
        <v>0</v>
      </c>
      <c r="R1552" s="18">
        <f t="shared" ca="1" si="313"/>
        <v>0</v>
      </c>
      <c r="S1552" s="18">
        <f t="shared" ca="1" si="320"/>
        <v>0</v>
      </c>
      <c r="T1552" s="18">
        <f t="shared" ca="1" si="315"/>
        <v>0</v>
      </c>
      <c r="U1552" s="7"/>
    </row>
    <row r="1553" spans="2:21" x14ac:dyDescent="0.3">
      <c r="B1553" s="68"/>
      <c r="C1553" s="68"/>
      <c r="D1553" s="7"/>
      <c r="E1553" s="68"/>
      <c r="F1553" s="16"/>
      <c r="G1553" s="16"/>
      <c r="H1553" s="16"/>
      <c r="I1553" s="16"/>
      <c r="J1553" s="16"/>
      <c r="K1553" s="16"/>
      <c r="L1553" s="17">
        <f t="shared" ca="1" si="318"/>
        <v>0</v>
      </c>
      <c r="M1553" s="17">
        <f t="shared" ca="1" si="319"/>
        <v>0</v>
      </c>
      <c r="N1553" s="16">
        <f t="shared" ca="1" si="316"/>
        <v>0</v>
      </c>
      <c r="O1553" s="17">
        <f t="shared" ca="1" si="314"/>
        <v>0</v>
      </c>
      <c r="P1553" s="18">
        <f t="shared" ca="1" si="312"/>
        <v>0</v>
      </c>
      <c r="Q1553" s="18">
        <f t="shared" ca="1" si="317"/>
        <v>0</v>
      </c>
      <c r="R1553" s="18">
        <f t="shared" ca="1" si="313"/>
        <v>0</v>
      </c>
      <c r="S1553" s="18">
        <f t="shared" ca="1" si="320"/>
        <v>0</v>
      </c>
      <c r="T1553" s="18">
        <f t="shared" ca="1" si="315"/>
        <v>0</v>
      </c>
      <c r="U1553" s="7"/>
    </row>
    <row r="1554" spans="2:21" x14ac:dyDescent="0.3">
      <c r="B1554" s="68"/>
      <c r="C1554" s="68"/>
      <c r="D1554" s="7"/>
      <c r="E1554" s="68"/>
      <c r="F1554" s="16"/>
      <c r="G1554" s="16"/>
      <c r="H1554" s="16"/>
      <c r="I1554" s="16"/>
      <c r="J1554" s="16"/>
      <c r="K1554" s="16"/>
      <c r="L1554" s="17">
        <f t="shared" ca="1" si="318"/>
        <v>0</v>
      </c>
      <c r="M1554" s="17">
        <f t="shared" ca="1" si="319"/>
        <v>0</v>
      </c>
      <c r="N1554" s="16">
        <f t="shared" ca="1" si="316"/>
        <v>0</v>
      </c>
      <c r="O1554" s="17">
        <f t="shared" ca="1" si="314"/>
        <v>0</v>
      </c>
      <c r="P1554" s="18">
        <f t="shared" ca="1" si="312"/>
        <v>0</v>
      </c>
      <c r="Q1554" s="18">
        <f t="shared" ca="1" si="317"/>
        <v>0</v>
      </c>
      <c r="R1554" s="18">
        <f t="shared" ca="1" si="313"/>
        <v>0</v>
      </c>
      <c r="S1554" s="18">
        <f t="shared" ca="1" si="320"/>
        <v>0</v>
      </c>
      <c r="T1554" s="18">
        <f t="shared" ca="1" si="315"/>
        <v>0</v>
      </c>
      <c r="U1554" s="7"/>
    </row>
    <row r="1555" spans="2:21" x14ac:dyDescent="0.3">
      <c r="B1555" s="68"/>
      <c r="C1555" s="68"/>
      <c r="D1555" s="7"/>
      <c r="E1555" s="68"/>
      <c r="F1555" s="16"/>
      <c r="G1555" s="16"/>
      <c r="H1555" s="16"/>
      <c r="I1555" s="16"/>
      <c r="J1555" s="16"/>
      <c r="K1555" s="16"/>
      <c r="L1555" s="17">
        <f t="shared" ca="1" si="318"/>
        <v>0</v>
      </c>
      <c r="M1555" s="17">
        <f t="shared" ca="1" si="319"/>
        <v>0</v>
      </c>
      <c r="N1555" s="16">
        <f t="shared" ca="1" si="316"/>
        <v>0</v>
      </c>
      <c r="O1555" s="17">
        <f t="shared" ca="1" si="314"/>
        <v>0</v>
      </c>
      <c r="P1555" s="18">
        <f t="shared" ref="P1555:P1618" ca="1" si="321">O1555/4</f>
        <v>0</v>
      </c>
      <c r="Q1555" s="18">
        <f t="shared" ca="1" si="317"/>
        <v>0</v>
      </c>
      <c r="R1555" s="18">
        <f t="shared" ca="1" si="313"/>
        <v>0</v>
      </c>
      <c r="S1555" s="18">
        <f t="shared" ca="1" si="320"/>
        <v>0</v>
      </c>
      <c r="T1555" s="18">
        <f t="shared" ca="1" si="315"/>
        <v>0</v>
      </c>
      <c r="U1555" s="7"/>
    </row>
    <row r="1556" spans="2:21" x14ac:dyDescent="0.3">
      <c r="B1556" s="68"/>
      <c r="C1556" s="68"/>
      <c r="D1556" s="7"/>
      <c r="E1556" s="68"/>
      <c r="F1556" s="16"/>
      <c r="G1556" s="16"/>
      <c r="H1556" s="16"/>
      <c r="I1556" s="16"/>
      <c r="J1556" s="16"/>
      <c r="K1556" s="16"/>
      <c r="L1556" s="17">
        <f t="shared" ca="1" si="318"/>
        <v>0</v>
      </c>
      <c r="M1556" s="17">
        <f t="shared" ca="1" si="319"/>
        <v>0</v>
      </c>
      <c r="N1556" s="16">
        <f t="shared" ca="1" si="316"/>
        <v>0</v>
      </c>
      <c r="O1556" s="17">
        <f t="shared" ca="1" si="314"/>
        <v>0</v>
      </c>
      <c r="P1556" s="18">
        <f t="shared" ca="1" si="321"/>
        <v>0</v>
      </c>
      <c r="Q1556" s="18">
        <f t="shared" ca="1" si="317"/>
        <v>0</v>
      </c>
      <c r="R1556" s="18">
        <f t="shared" ca="1" si="313"/>
        <v>0</v>
      </c>
      <c r="S1556" s="18">
        <f t="shared" ca="1" si="320"/>
        <v>0</v>
      </c>
      <c r="T1556" s="18">
        <f t="shared" ca="1" si="315"/>
        <v>0</v>
      </c>
      <c r="U1556" s="7"/>
    </row>
    <row r="1557" spans="2:21" x14ac:dyDescent="0.3">
      <c r="B1557" s="68"/>
      <c r="C1557" s="68"/>
      <c r="D1557" s="7"/>
      <c r="E1557" s="68"/>
      <c r="F1557" s="16"/>
      <c r="G1557" s="16"/>
      <c r="H1557" s="16"/>
      <c r="I1557" s="16"/>
      <c r="J1557" s="16"/>
      <c r="K1557" s="16"/>
      <c r="L1557" s="17">
        <f t="shared" ca="1" si="318"/>
        <v>0</v>
      </c>
      <c r="M1557" s="17">
        <f t="shared" ca="1" si="319"/>
        <v>0</v>
      </c>
      <c r="N1557" s="16">
        <f t="shared" ca="1" si="316"/>
        <v>0</v>
      </c>
      <c r="O1557" s="17">
        <f t="shared" ca="1" si="314"/>
        <v>0</v>
      </c>
      <c r="P1557" s="18">
        <f t="shared" ca="1" si="321"/>
        <v>0</v>
      </c>
      <c r="Q1557" s="18">
        <f t="shared" ca="1" si="317"/>
        <v>0</v>
      </c>
      <c r="R1557" s="18">
        <f t="shared" ca="1" si="313"/>
        <v>0</v>
      </c>
      <c r="S1557" s="18">
        <f t="shared" ca="1" si="320"/>
        <v>0</v>
      </c>
      <c r="T1557" s="18">
        <f t="shared" ca="1" si="315"/>
        <v>0</v>
      </c>
      <c r="U1557" s="7"/>
    </row>
    <row r="1558" spans="2:21" x14ac:dyDescent="0.3">
      <c r="B1558" s="68"/>
      <c r="C1558" s="68"/>
      <c r="D1558" s="7"/>
      <c r="E1558" s="68"/>
      <c r="F1558" s="16"/>
      <c r="G1558" s="16"/>
      <c r="H1558" s="16"/>
      <c r="I1558" s="16"/>
      <c r="J1558" s="16"/>
      <c r="K1558" s="16"/>
      <c r="L1558" s="17">
        <f t="shared" ca="1" si="318"/>
        <v>0</v>
      </c>
      <c r="M1558" s="17">
        <f t="shared" ca="1" si="319"/>
        <v>0</v>
      </c>
      <c r="N1558" s="16">
        <f t="shared" ca="1" si="316"/>
        <v>0</v>
      </c>
      <c r="O1558" s="17">
        <f t="shared" ca="1" si="314"/>
        <v>0</v>
      </c>
      <c r="P1558" s="18">
        <f t="shared" ca="1" si="321"/>
        <v>0</v>
      </c>
      <c r="Q1558" s="18">
        <f t="shared" ca="1" si="317"/>
        <v>0</v>
      </c>
      <c r="R1558" s="18">
        <f t="shared" ref="R1558:R1621" ca="1" si="322">P1558/32</f>
        <v>0</v>
      </c>
      <c r="S1558" s="18">
        <f t="shared" ca="1" si="320"/>
        <v>0</v>
      </c>
      <c r="T1558" s="18">
        <f t="shared" ca="1" si="315"/>
        <v>0</v>
      </c>
      <c r="U1558" s="7"/>
    </row>
    <row r="1559" spans="2:21" x14ac:dyDescent="0.3">
      <c r="B1559" s="68"/>
      <c r="C1559" s="68"/>
      <c r="D1559" s="7"/>
      <c r="E1559" s="68"/>
      <c r="F1559" s="16"/>
      <c r="G1559" s="16"/>
      <c r="H1559" s="16"/>
      <c r="I1559" s="16"/>
      <c r="J1559" s="16"/>
      <c r="K1559" s="16"/>
      <c r="L1559" s="17">
        <f t="shared" ca="1" si="318"/>
        <v>0</v>
      </c>
      <c r="M1559" s="17">
        <f t="shared" ca="1" si="319"/>
        <v>0</v>
      </c>
      <c r="N1559" s="16">
        <f t="shared" ca="1" si="316"/>
        <v>0</v>
      </c>
      <c r="O1559" s="17">
        <f t="shared" ca="1" si="314"/>
        <v>0</v>
      </c>
      <c r="P1559" s="18">
        <f t="shared" ca="1" si="321"/>
        <v>0</v>
      </c>
      <c r="Q1559" s="18">
        <f t="shared" ca="1" si="317"/>
        <v>0</v>
      </c>
      <c r="R1559" s="18">
        <f t="shared" ca="1" si="322"/>
        <v>0</v>
      </c>
      <c r="S1559" s="18">
        <f t="shared" ca="1" si="320"/>
        <v>0</v>
      </c>
      <c r="T1559" s="18">
        <f t="shared" ca="1" si="315"/>
        <v>0</v>
      </c>
      <c r="U1559" s="7"/>
    </row>
    <row r="1560" spans="2:21" x14ac:dyDescent="0.3">
      <c r="B1560" s="68"/>
      <c r="C1560" s="68"/>
      <c r="D1560" s="7"/>
      <c r="E1560" s="68"/>
      <c r="F1560" s="16"/>
      <c r="G1560" s="16"/>
      <c r="H1560" s="16"/>
      <c r="I1560" s="16"/>
      <c r="J1560" s="16"/>
      <c r="K1560" s="16"/>
      <c r="L1560" s="17">
        <f t="shared" ca="1" si="318"/>
        <v>0</v>
      </c>
      <c r="M1560" s="17">
        <f t="shared" ca="1" si="319"/>
        <v>0</v>
      </c>
      <c r="N1560" s="16">
        <f t="shared" ca="1" si="316"/>
        <v>0</v>
      </c>
      <c r="O1560" s="17">
        <f t="shared" ca="1" si="314"/>
        <v>0</v>
      </c>
      <c r="P1560" s="18">
        <f t="shared" ca="1" si="321"/>
        <v>0</v>
      </c>
      <c r="Q1560" s="18">
        <f t="shared" ca="1" si="317"/>
        <v>0</v>
      </c>
      <c r="R1560" s="18">
        <f t="shared" ca="1" si="322"/>
        <v>0</v>
      </c>
      <c r="S1560" s="18">
        <f t="shared" ca="1" si="320"/>
        <v>0</v>
      </c>
      <c r="T1560" s="18">
        <f t="shared" ca="1" si="315"/>
        <v>0</v>
      </c>
      <c r="U1560" s="7"/>
    </row>
    <row r="1561" spans="2:21" x14ac:dyDescent="0.3">
      <c r="B1561" s="68"/>
      <c r="C1561" s="68"/>
      <c r="D1561" s="7"/>
      <c r="E1561" s="68"/>
      <c r="F1561" s="16"/>
      <c r="G1561" s="16"/>
      <c r="H1561" s="16"/>
      <c r="I1561" s="16"/>
      <c r="J1561" s="16"/>
      <c r="K1561" s="16"/>
      <c r="L1561" s="17">
        <f t="shared" ca="1" si="318"/>
        <v>0</v>
      </c>
      <c r="M1561" s="17">
        <f t="shared" ca="1" si="319"/>
        <v>0</v>
      </c>
      <c r="N1561" s="16">
        <f t="shared" ca="1" si="316"/>
        <v>0</v>
      </c>
      <c r="O1561" s="17">
        <f t="shared" ca="1" si="314"/>
        <v>0</v>
      </c>
      <c r="P1561" s="18">
        <f t="shared" ca="1" si="321"/>
        <v>0</v>
      </c>
      <c r="Q1561" s="18">
        <f t="shared" ca="1" si="317"/>
        <v>0</v>
      </c>
      <c r="R1561" s="18">
        <f t="shared" ca="1" si="322"/>
        <v>0</v>
      </c>
      <c r="S1561" s="18">
        <f t="shared" ca="1" si="320"/>
        <v>0</v>
      </c>
      <c r="T1561" s="18">
        <f t="shared" ca="1" si="315"/>
        <v>0</v>
      </c>
      <c r="U1561" s="7"/>
    </row>
    <row r="1562" spans="2:21" x14ac:dyDescent="0.3">
      <c r="B1562" s="68"/>
      <c r="C1562" s="68"/>
      <c r="D1562" s="7"/>
      <c r="E1562" s="68"/>
      <c r="F1562" s="16"/>
      <c r="G1562" s="16"/>
      <c r="H1562" s="16"/>
      <c r="I1562" s="16"/>
      <c r="J1562" s="16"/>
      <c r="K1562" s="16"/>
      <c r="L1562" s="17">
        <f t="shared" ca="1" si="318"/>
        <v>0</v>
      </c>
      <c r="M1562" s="17">
        <f t="shared" ca="1" si="319"/>
        <v>0</v>
      </c>
      <c r="N1562" s="16">
        <f t="shared" ca="1" si="316"/>
        <v>0</v>
      </c>
      <c r="O1562" s="17">
        <f t="shared" ca="1" si="314"/>
        <v>0</v>
      </c>
      <c r="P1562" s="18">
        <f t="shared" ca="1" si="321"/>
        <v>0</v>
      </c>
      <c r="Q1562" s="18">
        <f t="shared" ca="1" si="317"/>
        <v>0</v>
      </c>
      <c r="R1562" s="18">
        <f t="shared" ca="1" si="322"/>
        <v>0</v>
      </c>
      <c r="S1562" s="18">
        <f t="shared" ca="1" si="320"/>
        <v>0</v>
      </c>
      <c r="T1562" s="18">
        <f t="shared" ca="1" si="315"/>
        <v>0</v>
      </c>
      <c r="U1562" s="7"/>
    </row>
    <row r="1563" spans="2:21" x14ac:dyDescent="0.3">
      <c r="B1563" s="68"/>
      <c r="C1563" s="68"/>
      <c r="D1563" s="7"/>
      <c r="E1563" s="68"/>
      <c r="F1563" s="16"/>
      <c r="G1563" s="16"/>
      <c r="H1563" s="16"/>
      <c r="I1563" s="16"/>
      <c r="J1563" s="16"/>
      <c r="K1563" s="16"/>
      <c r="L1563" s="17">
        <f t="shared" ca="1" si="318"/>
        <v>0</v>
      </c>
      <c r="M1563" s="17">
        <f t="shared" ca="1" si="319"/>
        <v>0</v>
      </c>
      <c r="N1563" s="16">
        <f t="shared" ca="1" si="316"/>
        <v>0</v>
      </c>
      <c r="O1563" s="17">
        <f t="shared" ca="1" si="314"/>
        <v>0</v>
      </c>
      <c r="P1563" s="18">
        <f t="shared" ca="1" si="321"/>
        <v>0</v>
      </c>
      <c r="Q1563" s="18">
        <f t="shared" ca="1" si="317"/>
        <v>0</v>
      </c>
      <c r="R1563" s="18">
        <f t="shared" ca="1" si="322"/>
        <v>0</v>
      </c>
      <c r="S1563" s="18">
        <f t="shared" ca="1" si="320"/>
        <v>0</v>
      </c>
      <c r="T1563" s="18">
        <f t="shared" ca="1" si="315"/>
        <v>0</v>
      </c>
      <c r="U1563" s="7"/>
    </row>
    <row r="1564" spans="2:21" x14ac:dyDescent="0.3">
      <c r="B1564" s="68"/>
      <c r="C1564" s="68"/>
      <c r="D1564" s="7"/>
      <c r="E1564" s="68"/>
      <c r="F1564" s="16"/>
      <c r="G1564" s="16"/>
      <c r="H1564" s="16"/>
      <c r="I1564" s="16"/>
      <c r="J1564" s="16"/>
      <c r="K1564" s="16"/>
      <c r="L1564" s="17">
        <f t="shared" ca="1" si="318"/>
        <v>0</v>
      </c>
      <c r="M1564" s="17">
        <f t="shared" ca="1" si="319"/>
        <v>0</v>
      </c>
      <c r="N1564" s="16">
        <f t="shared" ca="1" si="316"/>
        <v>0</v>
      </c>
      <c r="O1564" s="17">
        <f t="shared" ref="O1564:O1627" ca="1" si="323">R1564*128</f>
        <v>0</v>
      </c>
      <c r="P1564" s="18">
        <f t="shared" ca="1" si="321"/>
        <v>0</v>
      </c>
      <c r="Q1564" s="18">
        <f t="shared" ca="1" si="317"/>
        <v>0</v>
      </c>
      <c r="R1564" s="18">
        <f t="shared" ca="1" si="322"/>
        <v>0</v>
      </c>
      <c r="S1564" s="18">
        <f t="shared" ca="1" si="320"/>
        <v>0</v>
      </c>
      <c r="T1564" s="18">
        <f t="shared" ca="1" si="315"/>
        <v>0</v>
      </c>
      <c r="U1564" s="7"/>
    </row>
    <row r="1565" spans="2:21" x14ac:dyDescent="0.3">
      <c r="B1565" s="68"/>
      <c r="C1565" s="68"/>
      <c r="D1565" s="7"/>
      <c r="E1565" s="68"/>
      <c r="F1565" s="16"/>
      <c r="G1565" s="16"/>
      <c r="H1565" s="16"/>
      <c r="I1565" s="16"/>
      <c r="J1565" s="16"/>
      <c r="K1565" s="16"/>
      <c r="L1565" s="17">
        <f t="shared" ca="1" si="318"/>
        <v>0</v>
      </c>
      <c r="M1565" s="17">
        <f t="shared" ca="1" si="319"/>
        <v>0</v>
      </c>
      <c r="N1565" s="16">
        <f t="shared" ca="1" si="316"/>
        <v>0</v>
      </c>
      <c r="O1565" s="17">
        <f t="shared" ca="1" si="323"/>
        <v>0</v>
      </c>
      <c r="P1565" s="18">
        <f t="shared" ca="1" si="321"/>
        <v>0</v>
      </c>
      <c r="Q1565" s="18">
        <f t="shared" ca="1" si="317"/>
        <v>0</v>
      </c>
      <c r="R1565" s="18">
        <f t="shared" ca="1" si="322"/>
        <v>0</v>
      </c>
      <c r="S1565" s="18">
        <f t="shared" ca="1" si="320"/>
        <v>0</v>
      </c>
      <c r="T1565" s="18">
        <f t="shared" ca="1" si="315"/>
        <v>0</v>
      </c>
      <c r="U1565" s="7"/>
    </row>
    <row r="1566" spans="2:21" x14ac:dyDescent="0.3">
      <c r="B1566" s="68"/>
      <c r="C1566" s="68"/>
      <c r="D1566" s="7"/>
      <c r="E1566" s="68"/>
      <c r="F1566" s="16"/>
      <c r="G1566" s="16"/>
      <c r="H1566" s="16"/>
      <c r="I1566" s="16"/>
      <c r="J1566" s="16"/>
      <c r="K1566" s="16"/>
      <c r="L1566" s="17">
        <f t="shared" ca="1" si="318"/>
        <v>0</v>
      </c>
      <c r="M1566" s="17">
        <f t="shared" ca="1" si="319"/>
        <v>0</v>
      </c>
      <c r="N1566" s="16">
        <f t="shared" ca="1" si="316"/>
        <v>0</v>
      </c>
      <c r="O1566" s="17">
        <f t="shared" ca="1" si="323"/>
        <v>0</v>
      </c>
      <c r="P1566" s="18">
        <f t="shared" ca="1" si="321"/>
        <v>0</v>
      </c>
      <c r="Q1566" s="18">
        <f t="shared" ca="1" si="317"/>
        <v>0</v>
      </c>
      <c r="R1566" s="18">
        <f t="shared" ca="1" si="322"/>
        <v>0</v>
      </c>
      <c r="S1566" s="18">
        <f t="shared" ca="1" si="320"/>
        <v>0</v>
      </c>
      <c r="T1566" s="18">
        <f t="shared" ca="1" si="315"/>
        <v>0</v>
      </c>
      <c r="U1566" s="7"/>
    </row>
    <row r="1567" spans="2:21" x14ac:dyDescent="0.3">
      <c r="B1567" s="68"/>
      <c r="C1567" s="68"/>
      <c r="D1567" s="7"/>
      <c r="E1567" s="68"/>
      <c r="F1567" s="16"/>
      <c r="G1567" s="16"/>
      <c r="H1567" s="16"/>
      <c r="I1567" s="16"/>
      <c r="J1567" s="16"/>
      <c r="K1567" s="16"/>
      <c r="L1567" s="17">
        <f t="shared" ca="1" si="318"/>
        <v>0</v>
      </c>
      <c r="M1567" s="17">
        <f t="shared" ca="1" si="319"/>
        <v>0</v>
      </c>
      <c r="N1567" s="16">
        <f t="shared" ca="1" si="316"/>
        <v>0</v>
      </c>
      <c r="O1567" s="17">
        <f t="shared" ca="1" si="323"/>
        <v>0</v>
      </c>
      <c r="P1567" s="18">
        <f t="shared" ca="1" si="321"/>
        <v>0</v>
      </c>
      <c r="Q1567" s="18">
        <f t="shared" ca="1" si="317"/>
        <v>0</v>
      </c>
      <c r="R1567" s="18">
        <f t="shared" ca="1" si="322"/>
        <v>0</v>
      </c>
      <c r="S1567" s="18">
        <f t="shared" ca="1" si="320"/>
        <v>0</v>
      </c>
      <c r="T1567" s="18">
        <f t="shared" ca="1" si="315"/>
        <v>0</v>
      </c>
      <c r="U1567" s="7"/>
    </row>
    <row r="1568" spans="2:21" x14ac:dyDescent="0.3">
      <c r="B1568" s="68"/>
      <c r="C1568" s="68"/>
      <c r="D1568" s="7"/>
      <c r="E1568" s="68"/>
      <c r="F1568" s="16"/>
      <c r="G1568" s="16"/>
      <c r="H1568" s="16"/>
      <c r="I1568" s="16"/>
      <c r="J1568" s="16"/>
      <c r="K1568" s="16"/>
      <c r="L1568" s="17">
        <f t="shared" ca="1" si="318"/>
        <v>0</v>
      </c>
      <c r="M1568" s="17">
        <f t="shared" ca="1" si="319"/>
        <v>0</v>
      </c>
      <c r="N1568" s="16">
        <f t="shared" ca="1" si="316"/>
        <v>0</v>
      </c>
      <c r="O1568" s="17">
        <f t="shared" ca="1" si="323"/>
        <v>0</v>
      </c>
      <c r="P1568" s="18">
        <f t="shared" ca="1" si="321"/>
        <v>0</v>
      </c>
      <c r="Q1568" s="18">
        <f t="shared" ca="1" si="317"/>
        <v>0</v>
      </c>
      <c r="R1568" s="18">
        <f t="shared" ca="1" si="322"/>
        <v>0</v>
      </c>
      <c r="S1568" s="18">
        <f t="shared" ca="1" si="320"/>
        <v>0</v>
      </c>
      <c r="T1568" s="18">
        <f t="shared" ca="1" si="315"/>
        <v>0</v>
      </c>
      <c r="U1568" s="7"/>
    </row>
    <row r="1569" spans="2:21" x14ac:dyDescent="0.3">
      <c r="B1569" s="68"/>
      <c r="C1569" s="68"/>
      <c r="D1569" s="7"/>
      <c r="E1569" s="68"/>
      <c r="F1569" s="16"/>
      <c r="G1569" s="16"/>
      <c r="H1569" s="16"/>
      <c r="I1569" s="16"/>
      <c r="J1569" s="16"/>
      <c r="K1569" s="16"/>
      <c r="L1569" s="17">
        <f t="shared" ca="1" si="318"/>
        <v>0</v>
      </c>
      <c r="M1569" s="17">
        <f t="shared" ca="1" si="319"/>
        <v>0</v>
      </c>
      <c r="N1569" s="16">
        <f t="shared" ca="1" si="316"/>
        <v>0</v>
      </c>
      <c r="O1569" s="17">
        <f t="shared" ca="1" si="323"/>
        <v>0</v>
      </c>
      <c r="P1569" s="18">
        <f t="shared" ca="1" si="321"/>
        <v>0</v>
      </c>
      <c r="Q1569" s="18">
        <f t="shared" ca="1" si="317"/>
        <v>0</v>
      </c>
      <c r="R1569" s="18">
        <f t="shared" ca="1" si="322"/>
        <v>0</v>
      </c>
      <c r="S1569" s="18">
        <f t="shared" ca="1" si="320"/>
        <v>0</v>
      </c>
      <c r="T1569" s="18">
        <f t="shared" ca="1" si="315"/>
        <v>0</v>
      </c>
      <c r="U1569" s="7"/>
    </row>
    <row r="1570" spans="2:21" x14ac:dyDescent="0.3">
      <c r="B1570" s="68"/>
      <c r="C1570" s="68"/>
      <c r="D1570" s="7"/>
      <c r="E1570" s="68"/>
      <c r="F1570" s="16"/>
      <c r="G1570" s="16"/>
      <c r="H1570" s="16"/>
      <c r="I1570" s="16"/>
      <c r="J1570" s="16"/>
      <c r="K1570" s="16"/>
      <c r="L1570" s="17">
        <f t="shared" ca="1" si="318"/>
        <v>0</v>
      </c>
      <c r="M1570" s="17">
        <f t="shared" ca="1" si="319"/>
        <v>0</v>
      </c>
      <c r="N1570" s="16">
        <f t="shared" ca="1" si="316"/>
        <v>0</v>
      </c>
      <c r="O1570" s="17">
        <f t="shared" ca="1" si="323"/>
        <v>0</v>
      </c>
      <c r="P1570" s="18">
        <f t="shared" ca="1" si="321"/>
        <v>0</v>
      </c>
      <c r="Q1570" s="18">
        <f t="shared" ca="1" si="317"/>
        <v>0</v>
      </c>
      <c r="R1570" s="18">
        <f t="shared" ca="1" si="322"/>
        <v>0</v>
      </c>
      <c r="S1570" s="18">
        <f t="shared" ca="1" si="320"/>
        <v>0</v>
      </c>
      <c r="T1570" s="18">
        <f t="shared" ca="1" si="315"/>
        <v>0</v>
      </c>
      <c r="U1570" s="7"/>
    </row>
    <row r="1571" spans="2:21" x14ac:dyDescent="0.3">
      <c r="B1571" s="68"/>
      <c r="C1571" s="68"/>
      <c r="D1571" s="7"/>
      <c r="E1571" s="68"/>
      <c r="F1571" s="16"/>
      <c r="G1571" s="16"/>
      <c r="H1571" s="16"/>
      <c r="I1571" s="16"/>
      <c r="J1571" s="16"/>
      <c r="K1571" s="16"/>
      <c r="L1571" s="17">
        <f t="shared" ca="1" si="318"/>
        <v>0</v>
      </c>
      <c r="M1571" s="17">
        <f t="shared" ca="1" si="319"/>
        <v>0</v>
      </c>
      <c r="N1571" s="16">
        <f t="shared" ca="1" si="316"/>
        <v>0</v>
      </c>
      <c r="O1571" s="17">
        <f t="shared" ca="1" si="323"/>
        <v>0</v>
      </c>
      <c r="P1571" s="18">
        <f t="shared" ca="1" si="321"/>
        <v>0</v>
      </c>
      <c r="Q1571" s="18">
        <f t="shared" ca="1" si="317"/>
        <v>0</v>
      </c>
      <c r="R1571" s="18">
        <f t="shared" ca="1" si="322"/>
        <v>0</v>
      </c>
      <c r="S1571" s="18">
        <f t="shared" ca="1" si="320"/>
        <v>0</v>
      </c>
      <c r="T1571" s="18">
        <f t="shared" ca="1" si="315"/>
        <v>0</v>
      </c>
      <c r="U1571" s="7"/>
    </row>
    <row r="1572" spans="2:21" x14ac:dyDescent="0.3">
      <c r="B1572" s="68"/>
      <c r="C1572" s="68"/>
      <c r="D1572" s="7"/>
      <c r="E1572" s="68"/>
      <c r="F1572" s="16"/>
      <c r="G1572" s="16"/>
      <c r="H1572" s="16"/>
      <c r="I1572" s="16"/>
      <c r="J1572" s="16"/>
      <c r="K1572" s="16"/>
      <c r="L1572" s="17">
        <f t="shared" ca="1" si="318"/>
        <v>0</v>
      </c>
      <c r="M1572" s="17">
        <f t="shared" ca="1" si="319"/>
        <v>0</v>
      </c>
      <c r="N1572" s="16">
        <f t="shared" ca="1" si="316"/>
        <v>0</v>
      </c>
      <c r="O1572" s="17">
        <f t="shared" ca="1" si="323"/>
        <v>0</v>
      </c>
      <c r="P1572" s="18">
        <f t="shared" ca="1" si="321"/>
        <v>0</v>
      </c>
      <c r="Q1572" s="18">
        <f t="shared" ca="1" si="317"/>
        <v>0</v>
      </c>
      <c r="R1572" s="18">
        <f t="shared" ca="1" si="322"/>
        <v>0</v>
      </c>
      <c r="S1572" s="18">
        <f t="shared" ca="1" si="320"/>
        <v>0</v>
      </c>
      <c r="T1572" s="18">
        <f t="shared" ca="1" si="315"/>
        <v>0</v>
      </c>
      <c r="U1572" s="7"/>
    </row>
    <row r="1573" spans="2:21" x14ac:dyDescent="0.3">
      <c r="B1573" s="68"/>
      <c r="C1573" s="68"/>
      <c r="D1573" s="7"/>
      <c r="E1573" s="68"/>
      <c r="F1573" s="16"/>
      <c r="G1573" s="16"/>
      <c r="H1573" s="16"/>
      <c r="I1573" s="16"/>
      <c r="J1573" s="16"/>
      <c r="K1573" s="16"/>
      <c r="L1573" s="17">
        <f t="shared" ca="1" si="318"/>
        <v>0</v>
      </c>
      <c r="M1573" s="17">
        <f t="shared" ca="1" si="319"/>
        <v>0</v>
      </c>
      <c r="N1573" s="16">
        <f t="shared" ca="1" si="316"/>
        <v>0</v>
      </c>
      <c r="O1573" s="17">
        <f t="shared" ca="1" si="323"/>
        <v>0</v>
      </c>
      <c r="P1573" s="18">
        <f t="shared" ca="1" si="321"/>
        <v>0</v>
      </c>
      <c r="Q1573" s="18">
        <f t="shared" ca="1" si="317"/>
        <v>0</v>
      </c>
      <c r="R1573" s="18">
        <f t="shared" ca="1" si="322"/>
        <v>0</v>
      </c>
      <c r="S1573" s="18">
        <f t="shared" ca="1" si="320"/>
        <v>0</v>
      </c>
      <c r="T1573" s="18">
        <f t="shared" ca="1" si="315"/>
        <v>0</v>
      </c>
      <c r="U1573" s="7"/>
    </row>
    <row r="1574" spans="2:21" x14ac:dyDescent="0.3">
      <c r="B1574" s="68"/>
      <c r="C1574" s="68"/>
      <c r="D1574" s="7"/>
      <c r="E1574" s="68"/>
      <c r="F1574" s="16"/>
      <c r="G1574" s="16"/>
      <c r="H1574" s="16"/>
      <c r="I1574" s="16"/>
      <c r="J1574" s="16"/>
      <c r="K1574" s="16"/>
      <c r="L1574" s="17">
        <f t="shared" ca="1" si="318"/>
        <v>0</v>
      </c>
      <c r="M1574" s="17">
        <f t="shared" ca="1" si="319"/>
        <v>0</v>
      </c>
      <c r="N1574" s="16">
        <f t="shared" ca="1" si="316"/>
        <v>0</v>
      </c>
      <c r="O1574" s="17">
        <f t="shared" ca="1" si="323"/>
        <v>0</v>
      </c>
      <c r="P1574" s="18">
        <f t="shared" ca="1" si="321"/>
        <v>0</v>
      </c>
      <c r="Q1574" s="18">
        <f t="shared" ca="1" si="317"/>
        <v>0</v>
      </c>
      <c r="R1574" s="18">
        <f t="shared" ca="1" si="322"/>
        <v>0</v>
      </c>
      <c r="S1574" s="18">
        <f t="shared" ca="1" si="320"/>
        <v>0</v>
      </c>
      <c r="T1574" s="18">
        <f t="shared" ca="1" si="315"/>
        <v>0</v>
      </c>
      <c r="U1574" s="7"/>
    </row>
    <row r="1575" spans="2:21" x14ac:dyDescent="0.3">
      <c r="B1575" s="68"/>
      <c r="C1575" s="68"/>
      <c r="D1575" s="7"/>
      <c r="E1575" s="68"/>
      <c r="F1575" s="16"/>
      <c r="G1575" s="16"/>
      <c r="H1575" s="16"/>
      <c r="I1575" s="16"/>
      <c r="J1575" s="16"/>
      <c r="K1575" s="16"/>
      <c r="L1575" s="17">
        <f t="shared" ca="1" si="318"/>
        <v>0</v>
      </c>
      <c r="M1575" s="17">
        <f t="shared" ca="1" si="319"/>
        <v>0</v>
      </c>
      <c r="N1575" s="16">
        <f t="shared" ca="1" si="316"/>
        <v>0</v>
      </c>
      <c r="O1575" s="17">
        <f t="shared" ca="1" si="323"/>
        <v>0</v>
      </c>
      <c r="P1575" s="18">
        <f t="shared" ca="1" si="321"/>
        <v>0</v>
      </c>
      <c r="Q1575" s="18">
        <f t="shared" ca="1" si="317"/>
        <v>0</v>
      </c>
      <c r="R1575" s="18">
        <f t="shared" ca="1" si="322"/>
        <v>0</v>
      </c>
      <c r="S1575" s="18">
        <f t="shared" ca="1" si="320"/>
        <v>0</v>
      </c>
      <c r="T1575" s="18">
        <f t="shared" ca="1" si="315"/>
        <v>0</v>
      </c>
      <c r="U1575" s="7"/>
    </row>
    <row r="1576" spans="2:21" x14ac:dyDescent="0.3">
      <c r="B1576" s="68"/>
      <c r="C1576" s="68"/>
      <c r="D1576" s="7"/>
      <c r="E1576" s="68"/>
      <c r="F1576" s="16"/>
      <c r="G1576" s="16"/>
      <c r="H1576" s="16"/>
      <c r="I1576" s="16"/>
      <c r="J1576" s="16"/>
      <c r="K1576" s="16"/>
      <c r="L1576" s="17">
        <f t="shared" ca="1" si="318"/>
        <v>0</v>
      </c>
      <c r="M1576" s="17">
        <f t="shared" ca="1" si="319"/>
        <v>0</v>
      </c>
      <c r="N1576" s="16">
        <f t="shared" ca="1" si="316"/>
        <v>0</v>
      </c>
      <c r="O1576" s="17">
        <f t="shared" ca="1" si="323"/>
        <v>0</v>
      </c>
      <c r="P1576" s="18">
        <f t="shared" ca="1" si="321"/>
        <v>0</v>
      </c>
      <c r="Q1576" s="18">
        <f t="shared" ca="1" si="317"/>
        <v>0</v>
      </c>
      <c r="R1576" s="18">
        <f t="shared" ca="1" si="322"/>
        <v>0</v>
      </c>
      <c r="S1576" s="18">
        <f t="shared" ca="1" si="320"/>
        <v>0</v>
      </c>
      <c r="T1576" s="18">
        <f t="shared" ca="1" si="315"/>
        <v>0</v>
      </c>
      <c r="U1576" s="7"/>
    </row>
    <row r="1577" spans="2:21" x14ac:dyDescent="0.3">
      <c r="B1577" s="68"/>
      <c r="C1577" s="68"/>
      <c r="D1577" s="7"/>
      <c r="E1577" s="68"/>
      <c r="F1577" s="16"/>
      <c r="G1577" s="16"/>
      <c r="H1577" s="16"/>
      <c r="I1577" s="16"/>
      <c r="J1577" s="16"/>
      <c r="K1577" s="16"/>
      <c r="L1577" s="17">
        <f t="shared" ca="1" si="318"/>
        <v>0</v>
      </c>
      <c r="M1577" s="17">
        <f t="shared" ca="1" si="319"/>
        <v>0</v>
      </c>
      <c r="N1577" s="16">
        <f t="shared" ca="1" si="316"/>
        <v>0</v>
      </c>
      <c r="O1577" s="17">
        <f t="shared" ca="1" si="323"/>
        <v>0</v>
      </c>
      <c r="P1577" s="18">
        <f t="shared" ca="1" si="321"/>
        <v>0</v>
      </c>
      <c r="Q1577" s="18">
        <f t="shared" ca="1" si="317"/>
        <v>0</v>
      </c>
      <c r="R1577" s="18">
        <f t="shared" ca="1" si="322"/>
        <v>0</v>
      </c>
      <c r="S1577" s="18">
        <f t="shared" ca="1" si="320"/>
        <v>0</v>
      </c>
      <c r="T1577" s="18">
        <f t="shared" ca="1" si="315"/>
        <v>0</v>
      </c>
      <c r="U1577" s="7"/>
    </row>
    <row r="1578" spans="2:21" x14ac:dyDescent="0.3">
      <c r="B1578" s="68"/>
      <c r="C1578" s="68"/>
      <c r="D1578" s="7"/>
      <c r="E1578" s="68"/>
      <c r="F1578" s="16"/>
      <c r="G1578" s="16"/>
      <c r="H1578" s="16"/>
      <c r="I1578" s="16"/>
      <c r="J1578" s="16"/>
      <c r="K1578" s="16"/>
      <c r="L1578" s="17">
        <f t="shared" ca="1" si="318"/>
        <v>0</v>
      </c>
      <c r="M1578" s="17">
        <f t="shared" ca="1" si="319"/>
        <v>0</v>
      </c>
      <c r="N1578" s="16">
        <f t="shared" ca="1" si="316"/>
        <v>0</v>
      </c>
      <c r="O1578" s="17">
        <f t="shared" ca="1" si="323"/>
        <v>0</v>
      </c>
      <c r="P1578" s="18">
        <f t="shared" ca="1" si="321"/>
        <v>0</v>
      </c>
      <c r="Q1578" s="18">
        <f t="shared" ca="1" si="317"/>
        <v>0</v>
      </c>
      <c r="R1578" s="18">
        <f t="shared" ca="1" si="322"/>
        <v>0</v>
      </c>
      <c r="S1578" s="18">
        <f t="shared" ca="1" si="320"/>
        <v>0</v>
      </c>
      <c r="T1578" s="18">
        <f t="shared" ca="1" si="315"/>
        <v>0</v>
      </c>
      <c r="U1578" s="7"/>
    </row>
    <row r="1579" spans="2:21" x14ac:dyDescent="0.3">
      <c r="B1579" s="68"/>
      <c r="C1579" s="68"/>
      <c r="D1579" s="7"/>
      <c r="E1579" s="68"/>
      <c r="F1579" s="16"/>
      <c r="G1579" s="16"/>
      <c r="H1579" s="16"/>
      <c r="I1579" s="16"/>
      <c r="J1579" s="16"/>
      <c r="K1579" s="16"/>
      <c r="L1579" s="17">
        <f t="shared" ca="1" si="318"/>
        <v>0</v>
      </c>
      <c r="M1579" s="17">
        <f t="shared" ca="1" si="319"/>
        <v>0</v>
      </c>
      <c r="N1579" s="16">
        <f t="shared" ca="1" si="316"/>
        <v>0</v>
      </c>
      <c r="O1579" s="17">
        <f t="shared" ca="1" si="323"/>
        <v>0</v>
      </c>
      <c r="P1579" s="18">
        <f t="shared" ca="1" si="321"/>
        <v>0</v>
      </c>
      <c r="Q1579" s="18">
        <f t="shared" ca="1" si="317"/>
        <v>0</v>
      </c>
      <c r="R1579" s="18">
        <f t="shared" ca="1" si="322"/>
        <v>0</v>
      </c>
      <c r="S1579" s="18">
        <f t="shared" ca="1" si="320"/>
        <v>0</v>
      </c>
      <c r="T1579" s="18">
        <f t="shared" ca="1" si="315"/>
        <v>0</v>
      </c>
      <c r="U1579" s="7"/>
    </row>
    <row r="1580" spans="2:21" x14ac:dyDescent="0.3">
      <c r="B1580" s="68"/>
      <c r="C1580" s="68"/>
      <c r="D1580" s="7"/>
      <c r="E1580" s="68"/>
      <c r="F1580" s="16"/>
      <c r="G1580" s="16"/>
      <c r="H1580" s="16"/>
      <c r="I1580" s="16"/>
      <c r="J1580" s="16"/>
      <c r="K1580" s="16"/>
      <c r="L1580" s="17">
        <f t="shared" ca="1" si="318"/>
        <v>0</v>
      </c>
      <c r="M1580" s="17">
        <f t="shared" ca="1" si="319"/>
        <v>0</v>
      </c>
      <c r="N1580" s="16">
        <f t="shared" ca="1" si="316"/>
        <v>0</v>
      </c>
      <c r="O1580" s="17">
        <f t="shared" ca="1" si="323"/>
        <v>0</v>
      </c>
      <c r="P1580" s="18">
        <f t="shared" ca="1" si="321"/>
        <v>0</v>
      </c>
      <c r="Q1580" s="18">
        <f t="shared" ca="1" si="317"/>
        <v>0</v>
      </c>
      <c r="R1580" s="18">
        <f t="shared" ca="1" si="322"/>
        <v>0</v>
      </c>
      <c r="S1580" s="18">
        <f t="shared" ca="1" si="320"/>
        <v>0</v>
      </c>
      <c r="T1580" s="18">
        <f t="shared" ref="T1580:T1643" ca="1" si="324">S1580/3</f>
        <v>0</v>
      </c>
      <c r="U1580" s="7"/>
    </row>
    <row r="1581" spans="2:21" x14ac:dyDescent="0.3">
      <c r="B1581" s="68"/>
      <c r="C1581" s="68"/>
      <c r="D1581" s="7"/>
      <c r="E1581" s="68"/>
      <c r="F1581" s="16"/>
      <c r="G1581" s="16"/>
      <c r="H1581" s="16"/>
      <c r="I1581" s="16"/>
      <c r="J1581" s="16"/>
      <c r="K1581" s="16"/>
      <c r="L1581" s="17">
        <f t="shared" ca="1" si="318"/>
        <v>0</v>
      </c>
      <c r="M1581" s="17">
        <f t="shared" ca="1" si="319"/>
        <v>0</v>
      </c>
      <c r="N1581" s="16">
        <f t="shared" ca="1" si="316"/>
        <v>0</v>
      </c>
      <c r="O1581" s="17">
        <f t="shared" ca="1" si="323"/>
        <v>0</v>
      </c>
      <c r="P1581" s="18">
        <f t="shared" ca="1" si="321"/>
        <v>0</v>
      </c>
      <c r="Q1581" s="18">
        <f t="shared" ca="1" si="317"/>
        <v>0</v>
      </c>
      <c r="R1581" s="18">
        <f t="shared" ca="1" si="322"/>
        <v>0</v>
      </c>
      <c r="S1581" s="18">
        <f t="shared" ca="1" si="320"/>
        <v>0</v>
      </c>
      <c r="T1581" s="18">
        <f t="shared" ca="1" si="324"/>
        <v>0</v>
      </c>
      <c r="U1581" s="7"/>
    </row>
    <row r="1582" spans="2:21" x14ac:dyDescent="0.3">
      <c r="B1582" s="68"/>
      <c r="C1582" s="68"/>
      <c r="D1582" s="7"/>
      <c r="E1582" s="68"/>
      <c r="F1582" s="16"/>
      <c r="G1582" s="16"/>
      <c r="H1582" s="16"/>
      <c r="I1582" s="16"/>
      <c r="J1582" s="16"/>
      <c r="K1582" s="16"/>
      <c r="L1582" s="17">
        <f t="shared" ca="1" si="318"/>
        <v>0</v>
      </c>
      <c r="M1582" s="17">
        <f t="shared" ca="1" si="319"/>
        <v>0</v>
      </c>
      <c r="N1582" s="16">
        <f t="shared" ca="1" si="316"/>
        <v>0</v>
      </c>
      <c r="O1582" s="17">
        <f t="shared" ca="1" si="323"/>
        <v>0</v>
      </c>
      <c r="P1582" s="18">
        <f t="shared" ca="1" si="321"/>
        <v>0</v>
      </c>
      <c r="Q1582" s="18">
        <f t="shared" ca="1" si="317"/>
        <v>0</v>
      </c>
      <c r="R1582" s="18">
        <f t="shared" ca="1" si="322"/>
        <v>0</v>
      </c>
      <c r="S1582" s="18">
        <f t="shared" ca="1" si="320"/>
        <v>0</v>
      </c>
      <c r="T1582" s="18">
        <f t="shared" ca="1" si="324"/>
        <v>0</v>
      </c>
      <c r="U1582" s="7"/>
    </row>
    <row r="1583" spans="2:21" x14ac:dyDescent="0.3">
      <c r="B1583" s="68"/>
      <c r="C1583" s="68"/>
      <c r="D1583" s="7"/>
      <c r="E1583" s="68"/>
      <c r="F1583" s="16"/>
      <c r="G1583" s="16"/>
      <c r="H1583" s="16"/>
      <c r="I1583" s="16"/>
      <c r="J1583" s="16"/>
      <c r="K1583" s="16"/>
      <c r="L1583" s="17">
        <f t="shared" ca="1" si="318"/>
        <v>0</v>
      </c>
      <c r="M1583" s="17">
        <f t="shared" ca="1" si="319"/>
        <v>0</v>
      </c>
      <c r="N1583" s="16">
        <f t="shared" ca="1" si="316"/>
        <v>0</v>
      </c>
      <c r="O1583" s="17">
        <f t="shared" ca="1" si="323"/>
        <v>0</v>
      </c>
      <c r="P1583" s="18">
        <f t="shared" ca="1" si="321"/>
        <v>0</v>
      </c>
      <c r="Q1583" s="18">
        <f t="shared" ca="1" si="317"/>
        <v>0</v>
      </c>
      <c r="R1583" s="18">
        <f t="shared" ca="1" si="322"/>
        <v>0</v>
      </c>
      <c r="S1583" s="18">
        <f t="shared" ca="1" si="320"/>
        <v>0</v>
      </c>
      <c r="T1583" s="18">
        <f t="shared" ca="1" si="324"/>
        <v>0</v>
      </c>
      <c r="U1583" s="7"/>
    </row>
    <row r="1584" spans="2:21" x14ac:dyDescent="0.3">
      <c r="B1584" s="68"/>
      <c r="C1584" s="68"/>
      <c r="D1584" s="7"/>
      <c r="E1584" s="68"/>
      <c r="F1584" s="16"/>
      <c r="G1584" s="16"/>
      <c r="H1584" s="16"/>
      <c r="I1584" s="16"/>
      <c r="J1584" s="16"/>
      <c r="K1584" s="16"/>
      <c r="L1584" s="17">
        <f t="shared" ca="1" si="318"/>
        <v>0</v>
      </c>
      <c r="M1584" s="17">
        <f t="shared" ca="1" si="319"/>
        <v>0</v>
      </c>
      <c r="N1584" s="16">
        <f t="shared" ca="1" si="316"/>
        <v>0</v>
      </c>
      <c r="O1584" s="17">
        <f t="shared" ca="1" si="323"/>
        <v>0</v>
      </c>
      <c r="P1584" s="18">
        <f t="shared" ca="1" si="321"/>
        <v>0</v>
      </c>
      <c r="Q1584" s="18">
        <f t="shared" ca="1" si="317"/>
        <v>0</v>
      </c>
      <c r="R1584" s="18">
        <f t="shared" ca="1" si="322"/>
        <v>0</v>
      </c>
      <c r="S1584" s="18">
        <f t="shared" ca="1" si="320"/>
        <v>0</v>
      </c>
      <c r="T1584" s="18">
        <f t="shared" ca="1" si="324"/>
        <v>0</v>
      </c>
      <c r="U1584" s="7"/>
    </row>
    <row r="1585" spans="2:21" x14ac:dyDescent="0.3">
      <c r="B1585" s="68"/>
      <c r="C1585" s="68"/>
      <c r="D1585" s="7"/>
      <c r="E1585" s="68"/>
      <c r="F1585" s="16"/>
      <c r="G1585" s="16"/>
      <c r="H1585" s="16"/>
      <c r="I1585" s="16"/>
      <c r="J1585" s="16"/>
      <c r="K1585" s="16"/>
      <c r="L1585" s="17">
        <f t="shared" ca="1" si="318"/>
        <v>0</v>
      </c>
      <c r="M1585" s="17">
        <f t="shared" ca="1" si="319"/>
        <v>0</v>
      </c>
      <c r="N1585" s="16">
        <f t="shared" ca="1" si="316"/>
        <v>0</v>
      </c>
      <c r="O1585" s="17">
        <f t="shared" ca="1" si="323"/>
        <v>0</v>
      </c>
      <c r="P1585" s="18">
        <f t="shared" ca="1" si="321"/>
        <v>0</v>
      </c>
      <c r="Q1585" s="18">
        <f t="shared" ca="1" si="317"/>
        <v>0</v>
      </c>
      <c r="R1585" s="18">
        <f t="shared" ca="1" si="322"/>
        <v>0</v>
      </c>
      <c r="S1585" s="18">
        <f t="shared" ca="1" si="320"/>
        <v>0</v>
      </c>
      <c r="T1585" s="18">
        <f t="shared" ca="1" si="324"/>
        <v>0</v>
      </c>
      <c r="U1585" s="7"/>
    </row>
    <row r="1586" spans="2:21" x14ac:dyDescent="0.3">
      <c r="B1586" s="68"/>
      <c r="C1586" s="68"/>
      <c r="D1586" s="7"/>
      <c r="E1586" s="68"/>
      <c r="F1586" s="16"/>
      <c r="G1586" s="16"/>
      <c r="H1586" s="16"/>
      <c r="I1586" s="16"/>
      <c r="J1586" s="16"/>
      <c r="K1586" s="16"/>
      <c r="L1586" s="17">
        <f t="shared" ca="1" si="318"/>
        <v>0</v>
      </c>
      <c r="M1586" s="17">
        <f t="shared" ca="1" si="319"/>
        <v>0</v>
      </c>
      <c r="N1586" s="16">
        <f t="shared" ca="1" si="316"/>
        <v>0</v>
      </c>
      <c r="O1586" s="17">
        <f t="shared" ca="1" si="323"/>
        <v>0</v>
      </c>
      <c r="P1586" s="18">
        <f t="shared" ca="1" si="321"/>
        <v>0</v>
      </c>
      <c r="Q1586" s="18">
        <f t="shared" ca="1" si="317"/>
        <v>0</v>
      </c>
      <c r="R1586" s="18">
        <f t="shared" ca="1" si="322"/>
        <v>0</v>
      </c>
      <c r="S1586" s="18">
        <f t="shared" ca="1" si="320"/>
        <v>0</v>
      </c>
      <c r="T1586" s="18">
        <f t="shared" ca="1" si="324"/>
        <v>0</v>
      </c>
      <c r="U1586" s="7"/>
    </row>
    <row r="1587" spans="2:21" x14ac:dyDescent="0.3">
      <c r="B1587" s="68"/>
      <c r="C1587" s="68"/>
      <c r="D1587" s="7"/>
      <c r="E1587" s="68"/>
      <c r="F1587" s="16"/>
      <c r="G1587" s="16"/>
      <c r="H1587" s="16"/>
      <c r="I1587" s="16"/>
      <c r="J1587" s="16"/>
      <c r="K1587" s="16"/>
      <c r="L1587" s="17">
        <f t="shared" ca="1" si="318"/>
        <v>0</v>
      </c>
      <c r="M1587" s="17">
        <f t="shared" ca="1" si="319"/>
        <v>0</v>
      </c>
      <c r="N1587" s="16">
        <f t="shared" ca="1" si="316"/>
        <v>0</v>
      </c>
      <c r="O1587" s="17">
        <f t="shared" ca="1" si="323"/>
        <v>0</v>
      </c>
      <c r="P1587" s="18">
        <f t="shared" ca="1" si="321"/>
        <v>0</v>
      </c>
      <c r="Q1587" s="18">
        <f t="shared" ca="1" si="317"/>
        <v>0</v>
      </c>
      <c r="R1587" s="18">
        <f t="shared" ca="1" si="322"/>
        <v>0</v>
      </c>
      <c r="S1587" s="18">
        <f t="shared" ca="1" si="320"/>
        <v>0</v>
      </c>
      <c r="T1587" s="18">
        <f t="shared" ca="1" si="324"/>
        <v>0</v>
      </c>
      <c r="U1587" s="7"/>
    </row>
    <row r="1588" spans="2:21" x14ac:dyDescent="0.3">
      <c r="B1588" s="68"/>
      <c r="C1588" s="68"/>
      <c r="D1588" s="7"/>
      <c r="E1588" s="68"/>
      <c r="F1588" s="16"/>
      <c r="G1588" s="16"/>
      <c r="H1588" s="16"/>
      <c r="I1588" s="16"/>
      <c r="J1588" s="16"/>
      <c r="K1588" s="16"/>
      <c r="L1588" s="17">
        <f t="shared" ca="1" si="318"/>
        <v>0</v>
      </c>
      <c r="M1588" s="17">
        <f t="shared" ca="1" si="319"/>
        <v>0</v>
      </c>
      <c r="N1588" s="16">
        <f t="shared" ca="1" si="316"/>
        <v>0</v>
      </c>
      <c r="O1588" s="17">
        <f t="shared" ca="1" si="323"/>
        <v>0</v>
      </c>
      <c r="P1588" s="18">
        <f t="shared" ca="1" si="321"/>
        <v>0</v>
      </c>
      <c r="Q1588" s="18">
        <f t="shared" ca="1" si="317"/>
        <v>0</v>
      </c>
      <c r="R1588" s="18">
        <f t="shared" ca="1" si="322"/>
        <v>0</v>
      </c>
      <c r="S1588" s="18">
        <f t="shared" ca="1" si="320"/>
        <v>0</v>
      </c>
      <c r="T1588" s="18">
        <f t="shared" ca="1" si="324"/>
        <v>0</v>
      </c>
      <c r="U1588" s="7"/>
    </row>
    <row r="1589" spans="2:21" x14ac:dyDescent="0.3">
      <c r="B1589" s="68"/>
      <c r="C1589" s="68"/>
      <c r="D1589" s="7"/>
      <c r="E1589" s="68"/>
      <c r="F1589" s="16"/>
      <c r="G1589" s="16"/>
      <c r="H1589" s="16"/>
      <c r="I1589" s="16"/>
      <c r="J1589" s="16"/>
      <c r="K1589" s="16"/>
      <c r="L1589" s="17">
        <f t="shared" ca="1" si="318"/>
        <v>0</v>
      </c>
      <c r="M1589" s="17">
        <f t="shared" ca="1" si="319"/>
        <v>0</v>
      </c>
      <c r="N1589" s="16">
        <f t="shared" ca="1" si="316"/>
        <v>0</v>
      </c>
      <c r="O1589" s="17">
        <f t="shared" ca="1" si="323"/>
        <v>0</v>
      </c>
      <c r="P1589" s="18">
        <f t="shared" ca="1" si="321"/>
        <v>0</v>
      </c>
      <c r="Q1589" s="18">
        <f t="shared" ca="1" si="317"/>
        <v>0</v>
      </c>
      <c r="R1589" s="18">
        <f t="shared" ca="1" si="322"/>
        <v>0</v>
      </c>
      <c r="S1589" s="18">
        <f t="shared" ca="1" si="320"/>
        <v>0</v>
      </c>
      <c r="T1589" s="18">
        <f t="shared" ca="1" si="324"/>
        <v>0</v>
      </c>
      <c r="U1589" s="7"/>
    </row>
    <row r="1590" spans="2:21" x14ac:dyDescent="0.3">
      <c r="B1590" s="68"/>
      <c r="C1590" s="68"/>
      <c r="D1590" s="7"/>
      <c r="E1590" s="68"/>
      <c r="F1590" s="16"/>
      <c r="G1590" s="16"/>
      <c r="H1590" s="16"/>
      <c r="I1590" s="16"/>
      <c r="J1590" s="16"/>
      <c r="K1590" s="16"/>
      <c r="L1590" s="17">
        <f t="shared" ca="1" si="318"/>
        <v>0</v>
      </c>
      <c r="M1590" s="17">
        <f t="shared" ca="1" si="319"/>
        <v>0</v>
      </c>
      <c r="N1590" s="16">
        <f t="shared" ca="1" si="316"/>
        <v>0</v>
      </c>
      <c r="O1590" s="17">
        <f t="shared" ca="1" si="323"/>
        <v>0</v>
      </c>
      <c r="P1590" s="18">
        <f t="shared" ca="1" si="321"/>
        <v>0</v>
      </c>
      <c r="Q1590" s="18">
        <f t="shared" ca="1" si="317"/>
        <v>0</v>
      </c>
      <c r="R1590" s="18">
        <f t="shared" ca="1" si="322"/>
        <v>0</v>
      </c>
      <c r="S1590" s="18">
        <f t="shared" ca="1" si="320"/>
        <v>0</v>
      </c>
      <c r="T1590" s="18">
        <f t="shared" ca="1" si="324"/>
        <v>0</v>
      </c>
      <c r="U1590" s="7"/>
    </row>
    <row r="1591" spans="2:21" x14ac:dyDescent="0.3">
      <c r="B1591" s="68"/>
      <c r="C1591" s="68"/>
      <c r="D1591" s="7"/>
      <c r="E1591" s="68"/>
      <c r="F1591" s="16"/>
      <c r="G1591" s="16"/>
      <c r="H1591" s="16"/>
      <c r="I1591" s="16"/>
      <c r="J1591" s="16"/>
      <c r="K1591" s="16"/>
      <c r="L1591" s="17">
        <f t="shared" ca="1" si="318"/>
        <v>0</v>
      </c>
      <c r="M1591" s="17">
        <f t="shared" ca="1" si="319"/>
        <v>0</v>
      </c>
      <c r="N1591" s="16">
        <f t="shared" ca="1" si="316"/>
        <v>0</v>
      </c>
      <c r="O1591" s="17">
        <f t="shared" ca="1" si="323"/>
        <v>0</v>
      </c>
      <c r="P1591" s="18">
        <f t="shared" ca="1" si="321"/>
        <v>0</v>
      </c>
      <c r="Q1591" s="18">
        <f t="shared" ca="1" si="317"/>
        <v>0</v>
      </c>
      <c r="R1591" s="18">
        <f t="shared" ca="1" si="322"/>
        <v>0</v>
      </c>
      <c r="S1591" s="18">
        <f t="shared" ca="1" si="320"/>
        <v>0</v>
      </c>
      <c r="T1591" s="18">
        <f t="shared" ca="1" si="324"/>
        <v>0</v>
      </c>
      <c r="U1591" s="7"/>
    </row>
    <row r="1592" spans="2:21" x14ac:dyDescent="0.3">
      <c r="B1592" s="68"/>
      <c r="C1592" s="68"/>
      <c r="D1592" s="7"/>
      <c r="E1592" s="68"/>
      <c r="F1592" s="16"/>
      <c r="G1592" s="16"/>
      <c r="H1592" s="16"/>
      <c r="I1592" s="16"/>
      <c r="J1592" s="16"/>
      <c r="K1592" s="16"/>
      <c r="L1592" s="17">
        <f t="shared" ca="1" si="318"/>
        <v>0</v>
      </c>
      <c r="M1592" s="17">
        <f t="shared" ca="1" si="319"/>
        <v>0</v>
      </c>
      <c r="N1592" s="16">
        <f t="shared" ca="1" si="316"/>
        <v>0</v>
      </c>
      <c r="O1592" s="17">
        <f t="shared" ca="1" si="323"/>
        <v>0</v>
      </c>
      <c r="P1592" s="18">
        <f t="shared" ca="1" si="321"/>
        <v>0</v>
      </c>
      <c r="Q1592" s="18">
        <f t="shared" ca="1" si="317"/>
        <v>0</v>
      </c>
      <c r="R1592" s="18">
        <f t="shared" ca="1" si="322"/>
        <v>0</v>
      </c>
      <c r="S1592" s="18">
        <f t="shared" ca="1" si="320"/>
        <v>0</v>
      </c>
      <c r="T1592" s="18">
        <f t="shared" ca="1" si="324"/>
        <v>0</v>
      </c>
      <c r="U1592" s="7"/>
    </row>
    <row r="1593" spans="2:21" x14ac:dyDescent="0.3">
      <c r="B1593" s="68"/>
      <c r="C1593" s="68"/>
      <c r="D1593" s="7"/>
      <c r="E1593" s="68"/>
      <c r="F1593" s="16"/>
      <c r="G1593" s="16"/>
      <c r="H1593" s="16"/>
      <c r="I1593" s="16"/>
      <c r="J1593" s="16"/>
      <c r="K1593" s="16"/>
      <c r="L1593" s="17">
        <f t="shared" ca="1" si="318"/>
        <v>0</v>
      </c>
      <c r="M1593" s="17">
        <f t="shared" ca="1" si="319"/>
        <v>0</v>
      </c>
      <c r="N1593" s="16">
        <f t="shared" ca="1" si="316"/>
        <v>0</v>
      </c>
      <c r="O1593" s="17">
        <f t="shared" ca="1" si="323"/>
        <v>0</v>
      </c>
      <c r="P1593" s="18">
        <f t="shared" ca="1" si="321"/>
        <v>0</v>
      </c>
      <c r="Q1593" s="18">
        <f t="shared" ca="1" si="317"/>
        <v>0</v>
      </c>
      <c r="R1593" s="18">
        <f t="shared" ca="1" si="322"/>
        <v>0</v>
      </c>
      <c r="S1593" s="18">
        <f t="shared" ca="1" si="320"/>
        <v>0</v>
      </c>
      <c r="T1593" s="18">
        <f t="shared" ca="1" si="324"/>
        <v>0</v>
      </c>
      <c r="U1593" s="7"/>
    </row>
    <row r="1594" spans="2:21" x14ac:dyDescent="0.3">
      <c r="B1594" s="68"/>
      <c r="C1594" s="68"/>
      <c r="D1594" s="7"/>
      <c r="E1594" s="68"/>
      <c r="F1594" s="16"/>
      <c r="G1594" s="16"/>
      <c r="H1594" s="16"/>
      <c r="I1594" s="16"/>
      <c r="J1594" s="16"/>
      <c r="K1594" s="16"/>
      <c r="L1594" s="17">
        <f t="shared" ca="1" si="318"/>
        <v>0</v>
      </c>
      <c r="M1594" s="17">
        <f t="shared" ca="1" si="319"/>
        <v>0</v>
      </c>
      <c r="N1594" s="16">
        <f t="shared" ca="1" si="316"/>
        <v>0</v>
      </c>
      <c r="O1594" s="17">
        <f t="shared" ca="1" si="323"/>
        <v>0</v>
      </c>
      <c r="P1594" s="18">
        <f t="shared" ca="1" si="321"/>
        <v>0</v>
      </c>
      <c r="Q1594" s="18">
        <f t="shared" ca="1" si="317"/>
        <v>0</v>
      </c>
      <c r="R1594" s="18">
        <f t="shared" ca="1" si="322"/>
        <v>0</v>
      </c>
      <c r="S1594" s="18">
        <f t="shared" ca="1" si="320"/>
        <v>0</v>
      </c>
      <c r="T1594" s="18">
        <f t="shared" ca="1" si="324"/>
        <v>0</v>
      </c>
      <c r="U1594" s="7"/>
    </row>
    <row r="1595" spans="2:21" x14ac:dyDescent="0.3">
      <c r="B1595" s="68"/>
      <c r="C1595" s="68"/>
      <c r="D1595" s="7"/>
      <c r="E1595" s="68"/>
      <c r="F1595" s="16"/>
      <c r="G1595" s="16"/>
      <c r="H1595" s="16"/>
      <c r="I1595" s="16"/>
      <c r="J1595" s="16"/>
      <c r="K1595" s="16"/>
      <c r="L1595" s="17">
        <f t="shared" ca="1" si="318"/>
        <v>0</v>
      </c>
      <c r="M1595" s="17">
        <f t="shared" ca="1" si="319"/>
        <v>0</v>
      </c>
      <c r="N1595" s="16">
        <f t="shared" ca="1" si="316"/>
        <v>0</v>
      </c>
      <c r="O1595" s="17">
        <f t="shared" ca="1" si="323"/>
        <v>0</v>
      </c>
      <c r="P1595" s="18">
        <f t="shared" ca="1" si="321"/>
        <v>0</v>
      </c>
      <c r="Q1595" s="18">
        <f t="shared" ca="1" si="317"/>
        <v>0</v>
      </c>
      <c r="R1595" s="18">
        <f t="shared" ca="1" si="322"/>
        <v>0</v>
      </c>
      <c r="S1595" s="18">
        <f t="shared" ca="1" si="320"/>
        <v>0</v>
      </c>
      <c r="T1595" s="18">
        <f t="shared" ca="1" si="324"/>
        <v>0</v>
      </c>
      <c r="U1595" s="7"/>
    </row>
    <row r="1596" spans="2:21" x14ac:dyDescent="0.3">
      <c r="B1596" s="68"/>
      <c r="C1596" s="68"/>
      <c r="D1596" s="7"/>
      <c r="E1596" s="68"/>
      <c r="F1596" s="16"/>
      <c r="G1596" s="16"/>
      <c r="H1596" s="16"/>
      <c r="I1596" s="16"/>
      <c r="J1596" s="16"/>
      <c r="K1596" s="16"/>
      <c r="L1596" s="17">
        <f t="shared" ca="1" si="318"/>
        <v>0</v>
      </c>
      <c r="M1596" s="17">
        <f t="shared" ca="1" si="319"/>
        <v>0</v>
      </c>
      <c r="N1596" s="16">
        <f t="shared" ca="1" si="316"/>
        <v>0</v>
      </c>
      <c r="O1596" s="17">
        <f t="shared" ca="1" si="323"/>
        <v>0</v>
      </c>
      <c r="P1596" s="18">
        <f t="shared" ca="1" si="321"/>
        <v>0</v>
      </c>
      <c r="Q1596" s="18">
        <f t="shared" ca="1" si="317"/>
        <v>0</v>
      </c>
      <c r="R1596" s="18">
        <f t="shared" ca="1" si="322"/>
        <v>0</v>
      </c>
      <c r="S1596" s="18">
        <f t="shared" ca="1" si="320"/>
        <v>0</v>
      </c>
      <c r="T1596" s="18">
        <f t="shared" ca="1" si="324"/>
        <v>0</v>
      </c>
      <c r="U1596" s="7"/>
    </row>
    <row r="1597" spans="2:21" x14ac:dyDescent="0.3">
      <c r="B1597" s="68"/>
      <c r="C1597" s="68"/>
      <c r="D1597" s="7"/>
      <c r="E1597" s="68"/>
      <c r="F1597" s="16"/>
      <c r="G1597" s="16"/>
      <c r="H1597" s="16"/>
      <c r="I1597" s="16"/>
      <c r="J1597" s="16"/>
      <c r="K1597" s="16"/>
      <c r="L1597" s="17">
        <f t="shared" ca="1" si="318"/>
        <v>0</v>
      </c>
      <c r="M1597" s="17">
        <f t="shared" ca="1" si="319"/>
        <v>0</v>
      </c>
      <c r="N1597" s="16">
        <f t="shared" ca="1" si="316"/>
        <v>0</v>
      </c>
      <c r="O1597" s="17">
        <f t="shared" ca="1" si="323"/>
        <v>0</v>
      </c>
      <c r="P1597" s="18">
        <f t="shared" ca="1" si="321"/>
        <v>0</v>
      </c>
      <c r="Q1597" s="18">
        <f t="shared" ca="1" si="317"/>
        <v>0</v>
      </c>
      <c r="R1597" s="18">
        <f t="shared" ca="1" si="322"/>
        <v>0</v>
      </c>
      <c r="S1597" s="18">
        <f t="shared" ca="1" si="320"/>
        <v>0</v>
      </c>
      <c r="T1597" s="18">
        <f t="shared" ca="1" si="324"/>
        <v>0</v>
      </c>
      <c r="U1597" s="7"/>
    </row>
    <row r="1598" spans="2:21" x14ac:dyDescent="0.3">
      <c r="B1598" s="68"/>
      <c r="C1598" s="68"/>
      <c r="D1598" s="7"/>
      <c r="E1598" s="68"/>
      <c r="F1598" s="16"/>
      <c r="G1598" s="16"/>
      <c r="H1598" s="16"/>
      <c r="I1598" s="16"/>
      <c r="J1598" s="16"/>
      <c r="K1598" s="16"/>
      <c r="L1598" s="17">
        <f t="shared" ca="1" si="318"/>
        <v>0</v>
      </c>
      <c r="M1598" s="17">
        <f t="shared" ca="1" si="319"/>
        <v>0</v>
      </c>
      <c r="N1598" s="16">
        <f t="shared" ca="1" si="316"/>
        <v>0</v>
      </c>
      <c r="O1598" s="17">
        <f t="shared" ca="1" si="323"/>
        <v>0</v>
      </c>
      <c r="P1598" s="18">
        <f t="shared" ca="1" si="321"/>
        <v>0</v>
      </c>
      <c r="Q1598" s="18">
        <f t="shared" ca="1" si="317"/>
        <v>0</v>
      </c>
      <c r="R1598" s="18">
        <f t="shared" ca="1" si="322"/>
        <v>0</v>
      </c>
      <c r="S1598" s="18">
        <f t="shared" ca="1" si="320"/>
        <v>0</v>
      </c>
      <c r="T1598" s="18">
        <f t="shared" ca="1" si="324"/>
        <v>0</v>
      </c>
      <c r="U1598" s="7"/>
    </row>
    <row r="1599" spans="2:21" x14ac:dyDescent="0.3">
      <c r="B1599" s="68"/>
      <c r="C1599" s="68"/>
      <c r="D1599" s="7"/>
      <c r="E1599" s="68"/>
      <c r="F1599" s="16"/>
      <c r="G1599" s="16"/>
      <c r="H1599" s="16"/>
      <c r="I1599" s="16"/>
      <c r="J1599" s="16"/>
      <c r="K1599" s="16"/>
      <c r="L1599" s="17">
        <f t="shared" ca="1" si="318"/>
        <v>0</v>
      </c>
      <c r="M1599" s="17">
        <f t="shared" ca="1" si="319"/>
        <v>0</v>
      </c>
      <c r="N1599" s="16">
        <f t="shared" ca="1" si="316"/>
        <v>0</v>
      </c>
      <c r="O1599" s="17">
        <f t="shared" ca="1" si="323"/>
        <v>0</v>
      </c>
      <c r="P1599" s="18">
        <f t="shared" ca="1" si="321"/>
        <v>0</v>
      </c>
      <c r="Q1599" s="18">
        <f t="shared" ca="1" si="317"/>
        <v>0</v>
      </c>
      <c r="R1599" s="18">
        <f t="shared" ca="1" si="322"/>
        <v>0</v>
      </c>
      <c r="S1599" s="18">
        <f t="shared" ca="1" si="320"/>
        <v>0</v>
      </c>
      <c r="T1599" s="18">
        <f t="shared" ca="1" si="324"/>
        <v>0</v>
      </c>
      <c r="U1599" s="7"/>
    </row>
    <row r="1600" spans="2:21" x14ac:dyDescent="0.3">
      <c r="B1600" s="68"/>
      <c r="C1600" s="68"/>
      <c r="D1600" s="7"/>
      <c r="E1600" s="68"/>
      <c r="F1600" s="16"/>
      <c r="G1600" s="16"/>
      <c r="H1600" s="16"/>
      <c r="I1600" s="16"/>
      <c r="J1600" s="16"/>
      <c r="K1600" s="16"/>
      <c r="L1600" s="17">
        <f t="shared" ca="1" si="318"/>
        <v>0</v>
      </c>
      <c r="M1600" s="17">
        <f t="shared" ca="1" si="319"/>
        <v>0</v>
      </c>
      <c r="N1600" s="16">
        <f t="shared" ca="1" si="316"/>
        <v>0</v>
      </c>
      <c r="O1600" s="17">
        <f t="shared" ca="1" si="323"/>
        <v>0</v>
      </c>
      <c r="P1600" s="18">
        <f t="shared" ca="1" si="321"/>
        <v>0</v>
      </c>
      <c r="Q1600" s="18">
        <f t="shared" ca="1" si="317"/>
        <v>0</v>
      </c>
      <c r="R1600" s="18">
        <f t="shared" ca="1" si="322"/>
        <v>0</v>
      </c>
      <c r="S1600" s="18">
        <f t="shared" ca="1" si="320"/>
        <v>0</v>
      </c>
      <c r="T1600" s="18">
        <f t="shared" ca="1" si="324"/>
        <v>0</v>
      </c>
      <c r="U1600" s="7"/>
    </row>
    <row r="1601" spans="2:21" x14ac:dyDescent="0.3">
      <c r="B1601" s="68"/>
      <c r="C1601" s="68"/>
      <c r="D1601" s="7"/>
      <c r="E1601" s="68"/>
      <c r="F1601" s="16"/>
      <c r="G1601" s="16"/>
      <c r="H1601" s="16"/>
      <c r="I1601" s="16"/>
      <c r="J1601" s="16"/>
      <c r="K1601" s="16"/>
      <c r="L1601" s="17">
        <f t="shared" ca="1" si="318"/>
        <v>0</v>
      </c>
      <c r="M1601" s="17">
        <f t="shared" ca="1" si="319"/>
        <v>0</v>
      </c>
      <c r="N1601" s="16">
        <f t="shared" ca="1" si="316"/>
        <v>0</v>
      </c>
      <c r="O1601" s="17">
        <f t="shared" ca="1" si="323"/>
        <v>0</v>
      </c>
      <c r="P1601" s="18">
        <f t="shared" ca="1" si="321"/>
        <v>0</v>
      </c>
      <c r="Q1601" s="18">
        <f t="shared" ca="1" si="317"/>
        <v>0</v>
      </c>
      <c r="R1601" s="18">
        <f t="shared" ca="1" si="322"/>
        <v>0</v>
      </c>
      <c r="S1601" s="18">
        <f t="shared" ca="1" si="320"/>
        <v>0</v>
      </c>
      <c r="T1601" s="18">
        <f t="shared" ca="1" si="324"/>
        <v>0</v>
      </c>
      <c r="U1601" s="7"/>
    </row>
    <row r="1602" spans="2:21" x14ac:dyDescent="0.3">
      <c r="B1602" s="68"/>
      <c r="C1602" s="68"/>
      <c r="D1602" s="7"/>
      <c r="E1602" s="68"/>
      <c r="F1602" s="16"/>
      <c r="G1602" s="16"/>
      <c r="H1602" s="16"/>
      <c r="I1602" s="16"/>
      <c r="J1602" s="16"/>
      <c r="K1602" s="16"/>
      <c r="L1602" s="17">
        <f t="shared" ca="1" si="318"/>
        <v>0</v>
      </c>
      <c r="M1602" s="17">
        <f t="shared" ca="1" si="319"/>
        <v>0</v>
      </c>
      <c r="N1602" s="16">
        <f t="shared" ref="N1602:N1665" ca="1" si="325">L1602/453.592</f>
        <v>0</v>
      </c>
      <c r="O1602" s="17">
        <f t="shared" ca="1" si="323"/>
        <v>0</v>
      </c>
      <c r="P1602" s="18">
        <f t="shared" ca="1" si="321"/>
        <v>0</v>
      </c>
      <c r="Q1602" s="18">
        <f t="shared" ref="Q1602:Q1665" ca="1" si="326">P1602/4</f>
        <v>0</v>
      </c>
      <c r="R1602" s="18">
        <f t="shared" ca="1" si="322"/>
        <v>0</v>
      </c>
      <c r="S1602" s="18">
        <f t="shared" ca="1" si="320"/>
        <v>0</v>
      </c>
      <c r="T1602" s="18">
        <f t="shared" ca="1" si="324"/>
        <v>0</v>
      </c>
      <c r="U1602" s="7"/>
    </row>
    <row r="1603" spans="2:21" x14ac:dyDescent="0.3">
      <c r="B1603" s="68"/>
      <c r="C1603" s="68"/>
      <c r="D1603" s="7"/>
      <c r="E1603" s="68"/>
      <c r="F1603" s="16"/>
      <c r="G1603" s="16"/>
      <c r="H1603" s="16"/>
      <c r="I1603" s="16"/>
      <c r="J1603" s="16"/>
      <c r="K1603" s="16"/>
      <c r="L1603" s="17">
        <f t="shared" ca="1" si="318"/>
        <v>0</v>
      </c>
      <c r="M1603" s="17">
        <f t="shared" ca="1" si="319"/>
        <v>0</v>
      </c>
      <c r="N1603" s="16">
        <f t="shared" ca="1" si="325"/>
        <v>0</v>
      </c>
      <c r="O1603" s="17">
        <f t="shared" ca="1" si="323"/>
        <v>0</v>
      </c>
      <c r="P1603" s="18">
        <f t="shared" ca="1" si="321"/>
        <v>0</v>
      </c>
      <c r="Q1603" s="18">
        <f t="shared" ca="1" si="326"/>
        <v>0</v>
      </c>
      <c r="R1603" s="18">
        <f t="shared" ca="1" si="322"/>
        <v>0</v>
      </c>
      <c r="S1603" s="18">
        <f t="shared" ca="1" si="320"/>
        <v>0</v>
      </c>
      <c r="T1603" s="18">
        <f t="shared" ca="1" si="324"/>
        <v>0</v>
      </c>
      <c r="U1603" s="7"/>
    </row>
    <row r="1604" spans="2:21" x14ac:dyDescent="0.3">
      <c r="B1604" s="68"/>
      <c r="C1604" s="68"/>
      <c r="D1604" s="7"/>
      <c r="E1604" s="68"/>
      <c r="F1604" s="16"/>
      <c r="G1604" s="16"/>
      <c r="H1604" s="16"/>
      <c r="I1604" s="16"/>
      <c r="J1604" s="16"/>
      <c r="K1604" s="16"/>
      <c r="L1604" s="17">
        <f t="shared" ca="1" si="318"/>
        <v>0</v>
      </c>
      <c r="M1604" s="17">
        <f t="shared" ca="1" si="319"/>
        <v>0</v>
      </c>
      <c r="N1604" s="16">
        <f t="shared" ca="1" si="325"/>
        <v>0</v>
      </c>
      <c r="O1604" s="17">
        <f t="shared" ca="1" si="323"/>
        <v>0</v>
      </c>
      <c r="P1604" s="18">
        <f t="shared" ca="1" si="321"/>
        <v>0</v>
      </c>
      <c r="Q1604" s="18">
        <f t="shared" ca="1" si="326"/>
        <v>0</v>
      </c>
      <c r="R1604" s="18">
        <f t="shared" ca="1" si="322"/>
        <v>0</v>
      </c>
      <c r="S1604" s="18">
        <f t="shared" ca="1" si="320"/>
        <v>0</v>
      </c>
      <c r="T1604" s="18">
        <f t="shared" ca="1" si="324"/>
        <v>0</v>
      </c>
      <c r="U1604" s="7"/>
    </row>
    <row r="1605" spans="2:21" x14ac:dyDescent="0.3">
      <c r="B1605" s="68"/>
      <c r="C1605" s="68"/>
      <c r="D1605" s="7"/>
      <c r="E1605" s="68"/>
      <c r="F1605" s="16"/>
      <c r="G1605" s="16"/>
      <c r="H1605" s="16"/>
      <c r="I1605" s="16"/>
      <c r="J1605" s="16"/>
      <c r="K1605" s="16"/>
      <c r="L1605" s="17">
        <f t="shared" ca="1" si="318"/>
        <v>0</v>
      </c>
      <c r="M1605" s="17">
        <f t="shared" ca="1" si="319"/>
        <v>0</v>
      </c>
      <c r="N1605" s="16">
        <f t="shared" ca="1" si="325"/>
        <v>0</v>
      </c>
      <c r="O1605" s="17">
        <f t="shared" ca="1" si="323"/>
        <v>0</v>
      </c>
      <c r="P1605" s="18">
        <f t="shared" ca="1" si="321"/>
        <v>0</v>
      </c>
      <c r="Q1605" s="18">
        <f t="shared" ca="1" si="326"/>
        <v>0</v>
      </c>
      <c r="R1605" s="18">
        <f t="shared" ca="1" si="322"/>
        <v>0</v>
      </c>
      <c r="S1605" s="18">
        <f t="shared" ca="1" si="320"/>
        <v>0</v>
      </c>
      <c r="T1605" s="18">
        <f t="shared" ca="1" si="324"/>
        <v>0</v>
      </c>
      <c r="U1605" s="7"/>
    </row>
    <row r="1606" spans="2:21" x14ac:dyDescent="0.3">
      <c r="B1606" s="68"/>
      <c r="C1606" s="68"/>
      <c r="D1606" s="7"/>
      <c r="E1606" s="68"/>
      <c r="F1606" s="16"/>
      <c r="G1606" s="16"/>
      <c r="H1606" s="16"/>
      <c r="I1606" s="16"/>
      <c r="J1606" s="16"/>
      <c r="K1606" s="16"/>
      <c r="L1606" s="17">
        <f t="shared" ca="1" si="318"/>
        <v>0</v>
      </c>
      <c r="M1606" s="17">
        <f t="shared" ca="1" si="319"/>
        <v>0</v>
      </c>
      <c r="N1606" s="16">
        <f t="shared" ca="1" si="325"/>
        <v>0</v>
      </c>
      <c r="O1606" s="17">
        <f t="shared" ca="1" si="323"/>
        <v>0</v>
      </c>
      <c r="P1606" s="18">
        <f t="shared" ca="1" si="321"/>
        <v>0</v>
      </c>
      <c r="Q1606" s="18">
        <f t="shared" ca="1" si="326"/>
        <v>0</v>
      </c>
      <c r="R1606" s="18">
        <f t="shared" ca="1" si="322"/>
        <v>0</v>
      </c>
      <c r="S1606" s="18">
        <f t="shared" ca="1" si="320"/>
        <v>0</v>
      </c>
      <c r="T1606" s="18">
        <f t="shared" ca="1" si="324"/>
        <v>0</v>
      </c>
      <c r="U1606" s="7"/>
    </row>
    <row r="1607" spans="2:21" x14ac:dyDescent="0.3">
      <c r="B1607" s="68"/>
      <c r="C1607" s="68"/>
      <c r="D1607" s="7"/>
      <c r="E1607" s="68"/>
      <c r="F1607" s="16"/>
      <c r="G1607" s="16"/>
      <c r="H1607" s="16"/>
      <c r="I1607" s="16"/>
      <c r="J1607" s="16"/>
      <c r="K1607" s="16"/>
      <c r="L1607" s="17">
        <f t="shared" ca="1" si="318"/>
        <v>0</v>
      </c>
      <c r="M1607" s="17">
        <f t="shared" ca="1" si="319"/>
        <v>0</v>
      </c>
      <c r="N1607" s="16">
        <f t="shared" ca="1" si="325"/>
        <v>0</v>
      </c>
      <c r="O1607" s="17">
        <f t="shared" ca="1" si="323"/>
        <v>0</v>
      </c>
      <c r="P1607" s="18">
        <f t="shared" ca="1" si="321"/>
        <v>0</v>
      </c>
      <c r="Q1607" s="18">
        <f t="shared" ca="1" si="326"/>
        <v>0</v>
      </c>
      <c r="R1607" s="18">
        <f t="shared" ca="1" si="322"/>
        <v>0</v>
      </c>
      <c r="S1607" s="18">
        <f t="shared" ca="1" si="320"/>
        <v>0</v>
      </c>
      <c r="T1607" s="18">
        <f t="shared" ca="1" si="324"/>
        <v>0</v>
      </c>
      <c r="U1607" s="7"/>
    </row>
    <row r="1608" spans="2:21" x14ac:dyDescent="0.3">
      <c r="B1608" s="68"/>
      <c r="C1608" s="68"/>
      <c r="D1608" s="7"/>
      <c r="E1608" s="68"/>
      <c r="F1608" s="16"/>
      <c r="G1608" s="16"/>
      <c r="H1608" s="16"/>
      <c r="I1608" s="16"/>
      <c r="J1608" s="16"/>
      <c r="K1608" s="16"/>
      <c r="L1608" s="17">
        <f t="shared" ref="L1608:L1671" ca="1" si="327">M1608*16</f>
        <v>0</v>
      </c>
      <c r="M1608" s="17">
        <f t="shared" ca="1" si="319"/>
        <v>0</v>
      </c>
      <c r="N1608" s="16">
        <f t="shared" ca="1" si="325"/>
        <v>0</v>
      </c>
      <c r="O1608" s="17">
        <f t="shared" ca="1" si="323"/>
        <v>0</v>
      </c>
      <c r="P1608" s="18">
        <f t="shared" ca="1" si="321"/>
        <v>0</v>
      </c>
      <c r="Q1608" s="18">
        <f t="shared" ca="1" si="326"/>
        <v>0</v>
      </c>
      <c r="R1608" s="18">
        <f t="shared" ca="1" si="322"/>
        <v>0</v>
      </c>
      <c r="S1608" s="18">
        <f t="shared" ca="1" si="320"/>
        <v>0</v>
      </c>
      <c r="T1608" s="18">
        <f t="shared" ca="1" si="324"/>
        <v>0</v>
      </c>
      <c r="U1608" s="7"/>
    </row>
    <row r="1609" spans="2:21" x14ac:dyDescent="0.3">
      <c r="B1609" s="68"/>
      <c r="C1609" s="68"/>
      <c r="D1609" s="7"/>
      <c r="E1609" s="68"/>
      <c r="F1609" s="16"/>
      <c r="G1609" s="16"/>
      <c r="H1609" s="16"/>
      <c r="I1609" s="16"/>
      <c r="J1609" s="16"/>
      <c r="K1609" s="16"/>
      <c r="L1609" s="17">
        <f t="shared" ca="1" si="327"/>
        <v>0</v>
      </c>
      <c r="M1609" s="17">
        <f t="shared" ref="M1609:M1672" ca="1" si="328">L1609/16</f>
        <v>0</v>
      </c>
      <c r="N1609" s="16">
        <f t="shared" ca="1" si="325"/>
        <v>0</v>
      </c>
      <c r="O1609" s="17">
        <f t="shared" ca="1" si="323"/>
        <v>0</v>
      </c>
      <c r="P1609" s="18">
        <f t="shared" ca="1" si="321"/>
        <v>0</v>
      </c>
      <c r="Q1609" s="18">
        <f t="shared" ca="1" si="326"/>
        <v>0</v>
      </c>
      <c r="R1609" s="18">
        <f t="shared" ca="1" si="322"/>
        <v>0</v>
      </c>
      <c r="S1609" s="18">
        <f t="shared" ca="1" si="320"/>
        <v>0</v>
      </c>
      <c r="T1609" s="18">
        <f t="shared" ca="1" si="324"/>
        <v>0</v>
      </c>
      <c r="U1609" s="7"/>
    </row>
    <row r="1610" spans="2:21" x14ac:dyDescent="0.3">
      <c r="B1610" s="68"/>
      <c r="C1610" s="68"/>
      <c r="D1610" s="7"/>
      <c r="E1610" s="68"/>
      <c r="F1610" s="16"/>
      <c r="G1610" s="16"/>
      <c r="H1610" s="16"/>
      <c r="I1610" s="16"/>
      <c r="J1610" s="16"/>
      <c r="K1610" s="16"/>
      <c r="L1610" s="17">
        <f t="shared" ca="1" si="327"/>
        <v>0</v>
      </c>
      <c r="M1610" s="17">
        <f t="shared" ca="1" si="328"/>
        <v>0</v>
      </c>
      <c r="N1610" s="16">
        <f t="shared" ca="1" si="325"/>
        <v>0</v>
      </c>
      <c r="O1610" s="17">
        <f t="shared" ca="1" si="323"/>
        <v>0</v>
      </c>
      <c r="P1610" s="18">
        <f t="shared" ca="1" si="321"/>
        <v>0</v>
      </c>
      <c r="Q1610" s="18">
        <f t="shared" ca="1" si="326"/>
        <v>0</v>
      </c>
      <c r="R1610" s="18">
        <f t="shared" ca="1" si="322"/>
        <v>0</v>
      </c>
      <c r="S1610" s="18">
        <f t="shared" ca="1" si="320"/>
        <v>0</v>
      </c>
      <c r="T1610" s="18">
        <f t="shared" ca="1" si="324"/>
        <v>0</v>
      </c>
      <c r="U1610" s="7"/>
    </row>
    <row r="1611" spans="2:21" x14ac:dyDescent="0.3">
      <c r="B1611" s="68"/>
      <c r="C1611" s="68"/>
      <c r="D1611" s="7"/>
      <c r="E1611" s="68"/>
      <c r="F1611" s="16"/>
      <c r="G1611" s="16"/>
      <c r="H1611" s="16"/>
      <c r="I1611" s="16"/>
      <c r="J1611" s="16"/>
      <c r="K1611" s="16"/>
      <c r="L1611" s="17">
        <f t="shared" ca="1" si="327"/>
        <v>0</v>
      </c>
      <c r="M1611" s="17">
        <f t="shared" ca="1" si="328"/>
        <v>0</v>
      </c>
      <c r="N1611" s="16">
        <f t="shared" ca="1" si="325"/>
        <v>0</v>
      </c>
      <c r="O1611" s="17">
        <f t="shared" ca="1" si="323"/>
        <v>0</v>
      </c>
      <c r="P1611" s="18">
        <f t="shared" ca="1" si="321"/>
        <v>0</v>
      </c>
      <c r="Q1611" s="18">
        <f t="shared" ca="1" si="326"/>
        <v>0</v>
      </c>
      <c r="R1611" s="18">
        <f t="shared" ca="1" si="322"/>
        <v>0</v>
      </c>
      <c r="S1611" s="18">
        <f t="shared" ca="1" si="320"/>
        <v>0</v>
      </c>
      <c r="T1611" s="18">
        <f t="shared" ca="1" si="324"/>
        <v>0</v>
      </c>
      <c r="U1611" s="7"/>
    </row>
    <row r="1612" spans="2:21" x14ac:dyDescent="0.3">
      <c r="B1612" s="68"/>
      <c r="C1612" s="68"/>
      <c r="D1612" s="7"/>
      <c r="E1612" s="68"/>
      <c r="F1612" s="16"/>
      <c r="G1612" s="16"/>
      <c r="H1612" s="16"/>
      <c r="I1612" s="16"/>
      <c r="J1612" s="16"/>
      <c r="K1612" s="16"/>
      <c r="L1612" s="17">
        <f t="shared" ca="1" si="327"/>
        <v>0</v>
      </c>
      <c r="M1612" s="17">
        <f t="shared" ca="1" si="328"/>
        <v>0</v>
      </c>
      <c r="N1612" s="16">
        <f t="shared" ca="1" si="325"/>
        <v>0</v>
      </c>
      <c r="O1612" s="17">
        <f t="shared" ca="1" si="323"/>
        <v>0</v>
      </c>
      <c r="P1612" s="18">
        <f t="shared" ca="1" si="321"/>
        <v>0</v>
      </c>
      <c r="Q1612" s="18">
        <f t="shared" ca="1" si="326"/>
        <v>0</v>
      </c>
      <c r="R1612" s="18">
        <f t="shared" ca="1" si="322"/>
        <v>0</v>
      </c>
      <c r="S1612" s="18">
        <f t="shared" ref="S1612:S1675" ca="1" si="329">R1612/2</f>
        <v>0</v>
      </c>
      <c r="T1612" s="18">
        <f t="shared" ca="1" si="324"/>
        <v>0</v>
      </c>
      <c r="U1612" s="7"/>
    </row>
    <row r="1613" spans="2:21" x14ac:dyDescent="0.3">
      <c r="B1613" s="68"/>
      <c r="C1613" s="68"/>
      <c r="D1613" s="7"/>
      <c r="E1613" s="68"/>
      <c r="F1613" s="16"/>
      <c r="G1613" s="16"/>
      <c r="H1613" s="16"/>
      <c r="I1613" s="16"/>
      <c r="J1613" s="16"/>
      <c r="K1613" s="16"/>
      <c r="L1613" s="17">
        <f t="shared" ca="1" si="327"/>
        <v>0</v>
      </c>
      <c r="M1613" s="17">
        <f t="shared" ca="1" si="328"/>
        <v>0</v>
      </c>
      <c r="N1613" s="16">
        <f t="shared" ca="1" si="325"/>
        <v>0</v>
      </c>
      <c r="O1613" s="17">
        <f t="shared" ca="1" si="323"/>
        <v>0</v>
      </c>
      <c r="P1613" s="18">
        <f t="shared" ca="1" si="321"/>
        <v>0</v>
      </c>
      <c r="Q1613" s="18">
        <f t="shared" ca="1" si="326"/>
        <v>0</v>
      </c>
      <c r="R1613" s="18">
        <f t="shared" ca="1" si="322"/>
        <v>0</v>
      </c>
      <c r="S1613" s="18">
        <f t="shared" ca="1" si="329"/>
        <v>0</v>
      </c>
      <c r="T1613" s="18">
        <f t="shared" ca="1" si="324"/>
        <v>0</v>
      </c>
      <c r="U1613" s="7"/>
    </row>
    <row r="1614" spans="2:21" x14ac:dyDescent="0.3">
      <c r="B1614" s="68"/>
      <c r="C1614" s="68"/>
      <c r="D1614" s="7"/>
      <c r="E1614" s="68"/>
      <c r="F1614" s="16"/>
      <c r="G1614" s="16"/>
      <c r="H1614" s="16"/>
      <c r="I1614" s="16"/>
      <c r="J1614" s="16"/>
      <c r="K1614" s="16"/>
      <c r="L1614" s="17">
        <f t="shared" ca="1" si="327"/>
        <v>0</v>
      </c>
      <c r="M1614" s="17">
        <f t="shared" ca="1" si="328"/>
        <v>0</v>
      </c>
      <c r="N1614" s="16">
        <f t="shared" ca="1" si="325"/>
        <v>0</v>
      </c>
      <c r="O1614" s="17">
        <f t="shared" ca="1" si="323"/>
        <v>0</v>
      </c>
      <c r="P1614" s="18">
        <f t="shared" ca="1" si="321"/>
        <v>0</v>
      </c>
      <c r="Q1614" s="18">
        <f t="shared" ca="1" si="326"/>
        <v>0</v>
      </c>
      <c r="R1614" s="18">
        <f t="shared" ca="1" si="322"/>
        <v>0</v>
      </c>
      <c r="S1614" s="18">
        <f t="shared" ca="1" si="329"/>
        <v>0</v>
      </c>
      <c r="T1614" s="18">
        <f t="shared" ca="1" si="324"/>
        <v>0</v>
      </c>
      <c r="U1614" s="7"/>
    </row>
    <row r="1615" spans="2:21" x14ac:dyDescent="0.3">
      <c r="B1615" s="68"/>
      <c r="C1615" s="68"/>
      <c r="D1615" s="7"/>
      <c r="E1615" s="68"/>
      <c r="F1615" s="16"/>
      <c r="G1615" s="16"/>
      <c r="H1615" s="16"/>
      <c r="I1615" s="16"/>
      <c r="J1615" s="16"/>
      <c r="K1615" s="16"/>
      <c r="L1615" s="17">
        <f t="shared" ca="1" si="327"/>
        <v>0</v>
      </c>
      <c r="M1615" s="17">
        <f t="shared" ca="1" si="328"/>
        <v>0</v>
      </c>
      <c r="N1615" s="16">
        <f t="shared" ca="1" si="325"/>
        <v>0</v>
      </c>
      <c r="O1615" s="17">
        <f t="shared" ca="1" si="323"/>
        <v>0</v>
      </c>
      <c r="P1615" s="18">
        <f t="shared" ca="1" si="321"/>
        <v>0</v>
      </c>
      <c r="Q1615" s="18">
        <f t="shared" ca="1" si="326"/>
        <v>0</v>
      </c>
      <c r="R1615" s="18">
        <f t="shared" ca="1" si="322"/>
        <v>0</v>
      </c>
      <c r="S1615" s="18">
        <f t="shared" ca="1" si="329"/>
        <v>0</v>
      </c>
      <c r="T1615" s="18">
        <f t="shared" ca="1" si="324"/>
        <v>0</v>
      </c>
      <c r="U1615" s="7"/>
    </row>
    <row r="1616" spans="2:21" x14ac:dyDescent="0.3">
      <c r="B1616" s="68"/>
      <c r="C1616" s="68"/>
      <c r="D1616" s="7"/>
      <c r="E1616" s="68"/>
      <c r="F1616" s="16"/>
      <c r="G1616" s="16"/>
      <c r="H1616" s="16"/>
      <c r="I1616" s="16"/>
      <c r="J1616" s="16"/>
      <c r="K1616" s="16"/>
      <c r="L1616" s="17">
        <f t="shared" ca="1" si="327"/>
        <v>0</v>
      </c>
      <c r="M1616" s="17">
        <f t="shared" ca="1" si="328"/>
        <v>0</v>
      </c>
      <c r="N1616" s="16">
        <f t="shared" ca="1" si="325"/>
        <v>0</v>
      </c>
      <c r="O1616" s="17">
        <f t="shared" ca="1" si="323"/>
        <v>0</v>
      </c>
      <c r="P1616" s="18">
        <f t="shared" ca="1" si="321"/>
        <v>0</v>
      </c>
      <c r="Q1616" s="18">
        <f t="shared" ca="1" si="326"/>
        <v>0</v>
      </c>
      <c r="R1616" s="18">
        <f t="shared" ca="1" si="322"/>
        <v>0</v>
      </c>
      <c r="S1616" s="18">
        <f t="shared" ca="1" si="329"/>
        <v>0</v>
      </c>
      <c r="T1616" s="18">
        <f t="shared" ca="1" si="324"/>
        <v>0</v>
      </c>
      <c r="U1616" s="7"/>
    </row>
    <row r="1617" spans="2:21" x14ac:dyDescent="0.3">
      <c r="B1617" s="68"/>
      <c r="C1617" s="68"/>
      <c r="D1617" s="7"/>
      <c r="E1617" s="68"/>
      <c r="F1617" s="16"/>
      <c r="G1617" s="16"/>
      <c r="H1617" s="16"/>
      <c r="I1617" s="16"/>
      <c r="J1617" s="16"/>
      <c r="K1617" s="16"/>
      <c r="L1617" s="17">
        <f t="shared" ca="1" si="327"/>
        <v>0</v>
      </c>
      <c r="M1617" s="17">
        <f t="shared" ca="1" si="328"/>
        <v>0</v>
      </c>
      <c r="N1617" s="16">
        <f t="shared" ca="1" si="325"/>
        <v>0</v>
      </c>
      <c r="O1617" s="17">
        <f t="shared" ca="1" si="323"/>
        <v>0</v>
      </c>
      <c r="P1617" s="18">
        <f t="shared" ca="1" si="321"/>
        <v>0</v>
      </c>
      <c r="Q1617" s="18">
        <f t="shared" ca="1" si="326"/>
        <v>0</v>
      </c>
      <c r="R1617" s="18">
        <f t="shared" ca="1" si="322"/>
        <v>0</v>
      </c>
      <c r="S1617" s="18">
        <f t="shared" ca="1" si="329"/>
        <v>0</v>
      </c>
      <c r="T1617" s="18">
        <f t="shared" ca="1" si="324"/>
        <v>0</v>
      </c>
      <c r="U1617" s="7"/>
    </row>
    <row r="1618" spans="2:21" x14ac:dyDescent="0.3">
      <c r="B1618" s="68"/>
      <c r="C1618" s="68"/>
      <c r="D1618" s="7"/>
      <c r="E1618" s="68"/>
      <c r="F1618" s="16"/>
      <c r="G1618" s="16"/>
      <c r="H1618" s="16"/>
      <c r="I1618" s="16"/>
      <c r="J1618" s="16"/>
      <c r="K1618" s="16"/>
      <c r="L1618" s="17">
        <f t="shared" ca="1" si="327"/>
        <v>0</v>
      </c>
      <c r="M1618" s="17">
        <f t="shared" ca="1" si="328"/>
        <v>0</v>
      </c>
      <c r="N1618" s="16">
        <f t="shared" ca="1" si="325"/>
        <v>0</v>
      </c>
      <c r="O1618" s="17">
        <f t="shared" ca="1" si="323"/>
        <v>0</v>
      </c>
      <c r="P1618" s="18">
        <f t="shared" ca="1" si="321"/>
        <v>0</v>
      </c>
      <c r="Q1618" s="18">
        <f t="shared" ca="1" si="326"/>
        <v>0</v>
      </c>
      <c r="R1618" s="18">
        <f t="shared" ca="1" si="322"/>
        <v>0</v>
      </c>
      <c r="S1618" s="18">
        <f t="shared" ca="1" si="329"/>
        <v>0</v>
      </c>
      <c r="T1618" s="18">
        <f t="shared" ca="1" si="324"/>
        <v>0</v>
      </c>
      <c r="U1618" s="7"/>
    </row>
    <row r="1619" spans="2:21" x14ac:dyDescent="0.3">
      <c r="B1619" s="68"/>
      <c r="C1619" s="68"/>
      <c r="D1619" s="7"/>
      <c r="E1619" s="68"/>
      <c r="F1619" s="16"/>
      <c r="G1619" s="16"/>
      <c r="H1619" s="16"/>
      <c r="I1619" s="16"/>
      <c r="J1619" s="16"/>
      <c r="K1619" s="16"/>
      <c r="L1619" s="17">
        <f t="shared" ca="1" si="327"/>
        <v>0</v>
      </c>
      <c r="M1619" s="17">
        <f t="shared" ca="1" si="328"/>
        <v>0</v>
      </c>
      <c r="N1619" s="16">
        <f t="shared" ca="1" si="325"/>
        <v>0</v>
      </c>
      <c r="O1619" s="17">
        <f t="shared" ca="1" si="323"/>
        <v>0</v>
      </c>
      <c r="P1619" s="18">
        <f t="shared" ref="P1619:P1682" ca="1" si="330">O1619/4</f>
        <v>0</v>
      </c>
      <c r="Q1619" s="18">
        <f t="shared" ca="1" si="326"/>
        <v>0</v>
      </c>
      <c r="R1619" s="18">
        <f t="shared" ca="1" si="322"/>
        <v>0</v>
      </c>
      <c r="S1619" s="18">
        <f t="shared" ca="1" si="329"/>
        <v>0</v>
      </c>
      <c r="T1619" s="18">
        <f t="shared" ca="1" si="324"/>
        <v>0</v>
      </c>
      <c r="U1619" s="7"/>
    </row>
    <row r="1620" spans="2:21" x14ac:dyDescent="0.3">
      <c r="B1620" s="68"/>
      <c r="C1620" s="68"/>
      <c r="D1620" s="7"/>
      <c r="E1620" s="68"/>
      <c r="F1620" s="16"/>
      <c r="G1620" s="16"/>
      <c r="H1620" s="16"/>
      <c r="I1620" s="16"/>
      <c r="J1620" s="16"/>
      <c r="K1620" s="16"/>
      <c r="L1620" s="17">
        <f t="shared" ca="1" si="327"/>
        <v>0</v>
      </c>
      <c r="M1620" s="17">
        <f t="shared" ca="1" si="328"/>
        <v>0</v>
      </c>
      <c r="N1620" s="16">
        <f t="shared" ca="1" si="325"/>
        <v>0</v>
      </c>
      <c r="O1620" s="17">
        <f t="shared" ca="1" si="323"/>
        <v>0</v>
      </c>
      <c r="P1620" s="18">
        <f t="shared" ca="1" si="330"/>
        <v>0</v>
      </c>
      <c r="Q1620" s="18">
        <f t="shared" ca="1" si="326"/>
        <v>0</v>
      </c>
      <c r="R1620" s="18">
        <f t="shared" ca="1" si="322"/>
        <v>0</v>
      </c>
      <c r="S1620" s="18">
        <f t="shared" ca="1" si="329"/>
        <v>0</v>
      </c>
      <c r="T1620" s="18">
        <f t="shared" ca="1" si="324"/>
        <v>0</v>
      </c>
      <c r="U1620" s="7"/>
    </row>
    <row r="1621" spans="2:21" x14ac:dyDescent="0.3">
      <c r="B1621" s="68"/>
      <c r="C1621" s="68"/>
      <c r="D1621" s="7"/>
      <c r="E1621" s="68"/>
      <c r="F1621" s="16"/>
      <c r="G1621" s="16"/>
      <c r="H1621" s="16"/>
      <c r="I1621" s="16"/>
      <c r="J1621" s="16"/>
      <c r="K1621" s="16"/>
      <c r="L1621" s="17">
        <f t="shared" ca="1" si="327"/>
        <v>0</v>
      </c>
      <c r="M1621" s="17">
        <f t="shared" ca="1" si="328"/>
        <v>0</v>
      </c>
      <c r="N1621" s="16">
        <f t="shared" ca="1" si="325"/>
        <v>0</v>
      </c>
      <c r="O1621" s="17">
        <f t="shared" ca="1" si="323"/>
        <v>0</v>
      </c>
      <c r="P1621" s="18">
        <f t="shared" ca="1" si="330"/>
        <v>0</v>
      </c>
      <c r="Q1621" s="18">
        <f t="shared" ca="1" si="326"/>
        <v>0</v>
      </c>
      <c r="R1621" s="18">
        <f t="shared" ca="1" si="322"/>
        <v>0</v>
      </c>
      <c r="S1621" s="18">
        <f t="shared" ca="1" si="329"/>
        <v>0</v>
      </c>
      <c r="T1621" s="18">
        <f t="shared" ca="1" si="324"/>
        <v>0</v>
      </c>
      <c r="U1621" s="7"/>
    </row>
    <row r="1622" spans="2:21" x14ac:dyDescent="0.3">
      <c r="B1622" s="68"/>
      <c r="C1622" s="68"/>
      <c r="D1622" s="7"/>
      <c r="E1622" s="68"/>
      <c r="F1622" s="16"/>
      <c r="G1622" s="16"/>
      <c r="H1622" s="16"/>
      <c r="I1622" s="16"/>
      <c r="J1622" s="16"/>
      <c r="K1622" s="16"/>
      <c r="L1622" s="17">
        <f t="shared" ca="1" si="327"/>
        <v>0</v>
      </c>
      <c r="M1622" s="17">
        <f t="shared" ca="1" si="328"/>
        <v>0</v>
      </c>
      <c r="N1622" s="16">
        <f t="shared" ca="1" si="325"/>
        <v>0</v>
      </c>
      <c r="O1622" s="17">
        <f t="shared" ca="1" si="323"/>
        <v>0</v>
      </c>
      <c r="P1622" s="18">
        <f t="shared" ca="1" si="330"/>
        <v>0</v>
      </c>
      <c r="Q1622" s="18">
        <f t="shared" ca="1" si="326"/>
        <v>0</v>
      </c>
      <c r="R1622" s="18">
        <f t="shared" ref="R1622:R1685" ca="1" si="331">P1622/32</f>
        <v>0</v>
      </c>
      <c r="S1622" s="18">
        <f t="shared" ca="1" si="329"/>
        <v>0</v>
      </c>
      <c r="T1622" s="18">
        <f t="shared" ca="1" si="324"/>
        <v>0</v>
      </c>
      <c r="U1622" s="7"/>
    </row>
    <row r="1623" spans="2:21" x14ac:dyDescent="0.3">
      <c r="B1623" s="68"/>
      <c r="C1623" s="68"/>
      <c r="D1623" s="7"/>
      <c r="E1623" s="68"/>
      <c r="F1623" s="16"/>
      <c r="G1623" s="16"/>
      <c r="H1623" s="16"/>
      <c r="I1623" s="16"/>
      <c r="J1623" s="16"/>
      <c r="K1623" s="16"/>
      <c r="L1623" s="17">
        <f t="shared" ca="1" si="327"/>
        <v>0</v>
      </c>
      <c r="M1623" s="17">
        <f t="shared" ca="1" si="328"/>
        <v>0</v>
      </c>
      <c r="N1623" s="16">
        <f t="shared" ca="1" si="325"/>
        <v>0</v>
      </c>
      <c r="O1623" s="17">
        <f t="shared" ca="1" si="323"/>
        <v>0</v>
      </c>
      <c r="P1623" s="18">
        <f t="shared" ca="1" si="330"/>
        <v>0</v>
      </c>
      <c r="Q1623" s="18">
        <f t="shared" ca="1" si="326"/>
        <v>0</v>
      </c>
      <c r="R1623" s="18">
        <f t="shared" ca="1" si="331"/>
        <v>0</v>
      </c>
      <c r="S1623" s="18">
        <f t="shared" ca="1" si="329"/>
        <v>0</v>
      </c>
      <c r="T1623" s="18">
        <f t="shared" ca="1" si="324"/>
        <v>0</v>
      </c>
      <c r="U1623" s="7"/>
    </row>
    <row r="1624" spans="2:21" x14ac:dyDescent="0.3">
      <c r="B1624" s="68"/>
      <c r="C1624" s="68"/>
      <c r="D1624" s="7"/>
      <c r="E1624" s="68"/>
      <c r="F1624" s="16"/>
      <c r="G1624" s="16"/>
      <c r="H1624" s="16"/>
      <c r="I1624" s="16"/>
      <c r="J1624" s="16"/>
      <c r="K1624" s="16"/>
      <c r="L1624" s="17">
        <f t="shared" ca="1" si="327"/>
        <v>0</v>
      </c>
      <c r="M1624" s="17">
        <f t="shared" ca="1" si="328"/>
        <v>0</v>
      </c>
      <c r="N1624" s="16">
        <f t="shared" ca="1" si="325"/>
        <v>0</v>
      </c>
      <c r="O1624" s="17">
        <f t="shared" ca="1" si="323"/>
        <v>0</v>
      </c>
      <c r="P1624" s="18">
        <f t="shared" ca="1" si="330"/>
        <v>0</v>
      </c>
      <c r="Q1624" s="18">
        <f t="shared" ca="1" si="326"/>
        <v>0</v>
      </c>
      <c r="R1624" s="18">
        <f t="shared" ca="1" si="331"/>
        <v>0</v>
      </c>
      <c r="S1624" s="18">
        <f t="shared" ca="1" si="329"/>
        <v>0</v>
      </c>
      <c r="T1624" s="18">
        <f t="shared" ca="1" si="324"/>
        <v>0</v>
      </c>
      <c r="U1624" s="7"/>
    </row>
    <row r="1625" spans="2:21" x14ac:dyDescent="0.3">
      <c r="B1625" s="68"/>
      <c r="C1625" s="68"/>
      <c r="D1625" s="7"/>
      <c r="E1625" s="68"/>
      <c r="F1625" s="16"/>
      <c r="G1625" s="16"/>
      <c r="H1625" s="16"/>
      <c r="I1625" s="16"/>
      <c r="J1625" s="16"/>
      <c r="K1625" s="16"/>
      <c r="L1625" s="17">
        <f t="shared" ca="1" si="327"/>
        <v>0</v>
      </c>
      <c r="M1625" s="17">
        <f t="shared" ca="1" si="328"/>
        <v>0</v>
      </c>
      <c r="N1625" s="16">
        <f t="shared" ca="1" si="325"/>
        <v>0</v>
      </c>
      <c r="O1625" s="17">
        <f t="shared" ca="1" si="323"/>
        <v>0</v>
      </c>
      <c r="P1625" s="18">
        <f t="shared" ca="1" si="330"/>
        <v>0</v>
      </c>
      <c r="Q1625" s="18">
        <f t="shared" ca="1" si="326"/>
        <v>0</v>
      </c>
      <c r="R1625" s="18">
        <f t="shared" ca="1" si="331"/>
        <v>0</v>
      </c>
      <c r="S1625" s="18">
        <f t="shared" ca="1" si="329"/>
        <v>0</v>
      </c>
      <c r="T1625" s="18">
        <f t="shared" ca="1" si="324"/>
        <v>0</v>
      </c>
      <c r="U1625" s="7"/>
    </row>
    <row r="1626" spans="2:21" x14ac:dyDescent="0.3">
      <c r="B1626" s="68"/>
      <c r="C1626" s="68"/>
      <c r="D1626" s="7"/>
      <c r="E1626" s="68"/>
      <c r="F1626" s="16"/>
      <c r="G1626" s="16"/>
      <c r="H1626" s="16"/>
      <c r="I1626" s="16"/>
      <c r="J1626" s="16"/>
      <c r="K1626" s="16"/>
      <c r="L1626" s="17">
        <f t="shared" ca="1" si="327"/>
        <v>0</v>
      </c>
      <c r="M1626" s="17">
        <f t="shared" ca="1" si="328"/>
        <v>0</v>
      </c>
      <c r="N1626" s="16">
        <f t="shared" ca="1" si="325"/>
        <v>0</v>
      </c>
      <c r="O1626" s="17">
        <f t="shared" ca="1" si="323"/>
        <v>0</v>
      </c>
      <c r="P1626" s="18">
        <f t="shared" ca="1" si="330"/>
        <v>0</v>
      </c>
      <c r="Q1626" s="18">
        <f t="shared" ca="1" si="326"/>
        <v>0</v>
      </c>
      <c r="R1626" s="18">
        <f t="shared" ca="1" si="331"/>
        <v>0</v>
      </c>
      <c r="S1626" s="18">
        <f t="shared" ca="1" si="329"/>
        <v>0</v>
      </c>
      <c r="T1626" s="18">
        <f t="shared" ca="1" si="324"/>
        <v>0</v>
      </c>
      <c r="U1626" s="7"/>
    </row>
    <row r="1627" spans="2:21" x14ac:dyDescent="0.3">
      <c r="B1627" s="68"/>
      <c r="C1627" s="68"/>
      <c r="D1627" s="7"/>
      <c r="E1627" s="68"/>
      <c r="F1627" s="16"/>
      <c r="G1627" s="16"/>
      <c r="H1627" s="16"/>
      <c r="I1627" s="16"/>
      <c r="J1627" s="16"/>
      <c r="K1627" s="16"/>
      <c r="L1627" s="17">
        <f t="shared" ca="1" si="327"/>
        <v>0</v>
      </c>
      <c r="M1627" s="17">
        <f t="shared" ca="1" si="328"/>
        <v>0</v>
      </c>
      <c r="N1627" s="16">
        <f t="shared" ca="1" si="325"/>
        <v>0</v>
      </c>
      <c r="O1627" s="17">
        <f t="shared" ca="1" si="323"/>
        <v>0</v>
      </c>
      <c r="P1627" s="18">
        <f t="shared" ca="1" si="330"/>
        <v>0</v>
      </c>
      <c r="Q1627" s="18">
        <f t="shared" ca="1" si="326"/>
        <v>0</v>
      </c>
      <c r="R1627" s="18">
        <f t="shared" ca="1" si="331"/>
        <v>0</v>
      </c>
      <c r="S1627" s="18">
        <f t="shared" ca="1" si="329"/>
        <v>0</v>
      </c>
      <c r="T1627" s="18">
        <f t="shared" ca="1" si="324"/>
        <v>0</v>
      </c>
      <c r="U1627" s="7"/>
    </row>
    <row r="1628" spans="2:21" x14ac:dyDescent="0.3">
      <c r="B1628" s="68"/>
      <c r="C1628" s="68"/>
      <c r="D1628" s="7"/>
      <c r="E1628" s="68"/>
      <c r="F1628" s="16"/>
      <c r="G1628" s="16"/>
      <c r="H1628" s="16"/>
      <c r="I1628" s="16"/>
      <c r="J1628" s="16"/>
      <c r="K1628" s="16"/>
      <c r="L1628" s="17">
        <f t="shared" ca="1" si="327"/>
        <v>0</v>
      </c>
      <c r="M1628" s="17">
        <f t="shared" ca="1" si="328"/>
        <v>0</v>
      </c>
      <c r="N1628" s="16">
        <f t="shared" ca="1" si="325"/>
        <v>0</v>
      </c>
      <c r="O1628" s="17">
        <f t="shared" ref="O1628:O1691" ca="1" si="332">R1628*128</f>
        <v>0</v>
      </c>
      <c r="P1628" s="18">
        <f t="shared" ca="1" si="330"/>
        <v>0</v>
      </c>
      <c r="Q1628" s="18">
        <f t="shared" ca="1" si="326"/>
        <v>0</v>
      </c>
      <c r="R1628" s="18">
        <f t="shared" ca="1" si="331"/>
        <v>0</v>
      </c>
      <c r="S1628" s="18">
        <f t="shared" ca="1" si="329"/>
        <v>0</v>
      </c>
      <c r="T1628" s="18">
        <f t="shared" ca="1" si="324"/>
        <v>0</v>
      </c>
      <c r="U1628" s="7"/>
    </row>
    <row r="1629" spans="2:21" x14ac:dyDescent="0.3">
      <c r="B1629" s="68"/>
      <c r="C1629" s="68"/>
      <c r="D1629" s="7"/>
      <c r="E1629" s="68"/>
      <c r="F1629" s="16"/>
      <c r="G1629" s="16"/>
      <c r="H1629" s="16"/>
      <c r="I1629" s="16"/>
      <c r="J1629" s="16"/>
      <c r="K1629" s="16"/>
      <c r="L1629" s="17">
        <f t="shared" ca="1" si="327"/>
        <v>0</v>
      </c>
      <c r="M1629" s="17">
        <f t="shared" ca="1" si="328"/>
        <v>0</v>
      </c>
      <c r="N1629" s="16">
        <f t="shared" ca="1" si="325"/>
        <v>0</v>
      </c>
      <c r="O1629" s="17">
        <f t="shared" ca="1" si="332"/>
        <v>0</v>
      </c>
      <c r="P1629" s="18">
        <f t="shared" ca="1" si="330"/>
        <v>0</v>
      </c>
      <c r="Q1629" s="18">
        <f t="shared" ca="1" si="326"/>
        <v>0</v>
      </c>
      <c r="R1629" s="18">
        <f t="shared" ca="1" si="331"/>
        <v>0</v>
      </c>
      <c r="S1629" s="18">
        <f t="shared" ca="1" si="329"/>
        <v>0</v>
      </c>
      <c r="T1629" s="18">
        <f t="shared" ca="1" si="324"/>
        <v>0</v>
      </c>
      <c r="U1629" s="7"/>
    </row>
    <row r="1630" spans="2:21" x14ac:dyDescent="0.3">
      <c r="B1630" s="68"/>
      <c r="C1630" s="68"/>
      <c r="D1630" s="7"/>
      <c r="E1630" s="68"/>
      <c r="F1630" s="16"/>
      <c r="G1630" s="16"/>
      <c r="H1630" s="16"/>
      <c r="I1630" s="16"/>
      <c r="J1630" s="16"/>
      <c r="K1630" s="16"/>
      <c r="L1630" s="17">
        <f t="shared" ca="1" si="327"/>
        <v>0</v>
      </c>
      <c r="M1630" s="17">
        <f t="shared" ca="1" si="328"/>
        <v>0</v>
      </c>
      <c r="N1630" s="16">
        <f t="shared" ca="1" si="325"/>
        <v>0</v>
      </c>
      <c r="O1630" s="17">
        <f t="shared" ca="1" si="332"/>
        <v>0</v>
      </c>
      <c r="P1630" s="18">
        <f t="shared" ca="1" si="330"/>
        <v>0</v>
      </c>
      <c r="Q1630" s="18">
        <f t="shared" ca="1" si="326"/>
        <v>0</v>
      </c>
      <c r="R1630" s="18">
        <f t="shared" ca="1" si="331"/>
        <v>0</v>
      </c>
      <c r="S1630" s="18">
        <f t="shared" ca="1" si="329"/>
        <v>0</v>
      </c>
      <c r="T1630" s="18">
        <f t="shared" ca="1" si="324"/>
        <v>0</v>
      </c>
      <c r="U1630" s="7"/>
    </row>
    <row r="1631" spans="2:21" x14ac:dyDescent="0.3">
      <c r="B1631" s="68"/>
      <c r="C1631" s="68"/>
      <c r="D1631" s="7"/>
      <c r="E1631" s="68"/>
      <c r="F1631" s="16"/>
      <c r="G1631" s="16"/>
      <c r="H1631" s="16"/>
      <c r="I1631" s="16"/>
      <c r="J1631" s="16"/>
      <c r="K1631" s="16"/>
      <c r="L1631" s="17">
        <f t="shared" ca="1" si="327"/>
        <v>0</v>
      </c>
      <c r="M1631" s="17">
        <f t="shared" ca="1" si="328"/>
        <v>0</v>
      </c>
      <c r="N1631" s="16">
        <f t="shared" ca="1" si="325"/>
        <v>0</v>
      </c>
      <c r="O1631" s="17">
        <f t="shared" ca="1" si="332"/>
        <v>0</v>
      </c>
      <c r="P1631" s="18">
        <f t="shared" ca="1" si="330"/>
        <v>0</v>
      </c>
      <c r="Q1631" s="18">
        <f t="shared" ca="1" si="326"/>
        <v>0</v>
      </c>
      <c r="R1631" s="18">
        <f t="shared" ca="1" si="331"/>
        <v>0</v>
      </c>
      <c r="S1631" s="18">
        <f t="shared" ca="1" si="329"/>
        <v>0</v>
      </c>
      <c r="T1631" s="18">
        <f t="shared" ca="1" si="324"/>
        <v>0</v>
      </c>
      <c r="U1631" s="7"/>
    </row>
    <row r="1632" spans="2:21" x14ac:dyDescent="0.3">
      <c r="B1632" s="68"/>
      <c r="C1632" s="68"/>
      <c r="D1632" s="7"/>
      <c r="E1632" s="68"/>
      <c r="F1632" s="16"/>
      <c r="G1632" s="16"/>
      <c r="H1632" s="16"/>
      <c r="I1632" s="16"/>
      <c r="J1632" s="16"/>
      <c r="K1632" s="16"/>
      <c r="L1632" s="17">
        <f t="shared" ca="1" si="327"/>
        <v>0</v>
      </c>
      <c r="M1632" s="17">
        <f t="shared" ca="1" si="328"/>
        <v>0</v>
      </c>
      <c r="N1632" s="16">
        <f t="shared" ca="1" si="325"/>
        <v>0</v>
      </c>
      <c r="O1632" s="17">
        <f t="shared" ca="1" si="332"/>
        <v>0</v>
      </c>
      <c r="P1632" s="18">
        <f t="shared" ca="1" si="330"/>
        <v>0</v>
      </c>
      <c r="Q1632" s="18">
        <f t="shared" ca="1" si="326"/>
        <v>0</v>
      </c>
      <c r="R1632" s="18">
        <f t="shared" ca="1" si="331"/>
        <v>0</v>
      </c>
      <c r="S1632" s="18">
        <f t="shared" ca="1" si="329"/>
        <v>0</v>
      </c>
      <c r="T1632" s="18">
        <f t="shared" ca="1" si="324"/>
        <v>0</v>
      </c>
      <c r="U1632" s="7"/>
    </row>
    <row r="1633" spans="2:21" x14ac:dyDescent="0.3">
      <c r="B1633" s="68"/>
      <c r="C1633" s="68"/>
      <c r="D1633" s="7"/>
      <c r="E1633" s="68"/>
      <c r="F1633" s="16"/>
      <c r="G1633" s="16"/>
      <c r="H1633" s="16"/>
      <c r="I1633" s="16"/>
      <c r="J1633" s="16"/>
      <c r="K1633" s="16"/>
      <c r="L1633" s="17">
        <f t="shared" ca="1" si="327"/>
        <v>0</v>
      </c>
      <c r="M1633" s="17">
        <f t="shared" ca="1" si="328"/>
        <v>0</v>
      </c>
      <c r="N1633" s="16">
        <f t="shared" ca="1" si="325"/>
        <v>0</v>
      </c>
      <c r="O1633" s="17">
        <f t="shared" ca="1" si="332"/>
        <v>0</v>
      </c>
      <c r="P1633" s="18">
        <f t="shared" ca="1" si="330"/>
        <v>0</v>
      </c>
      <c r="Q1633" s="18">
        <f t="shared" ca="1" si="326"/>
        <v>0</v>
      </c>
      <c r="R1633" s="18">
        <f t="shared" ca="1" si="331"/>
        <v>0</v>
      </c>
      <c r="S1633" s="18">
        <f t="shared" ca="1" si="329"/>
        <v>0</v>
      </c>
      <c r="T1633" s="18">
        <f t="shared" ca="1" si="324"/>
        <v>0</v>
      </c>
      <c r="U1633" s="7"/>
    </row>
    <row r="1634" spans="2:21" x14ac:dyDescent="0.3">
      <c r="B1634" s="68"/>
      <c r="C1634" s="68"/>
      <c r="D1634" s="7"/>
      <c r="E1634" s="68"/>
      <c r="F1634" s="16"/>
      <c r="G1634" s="16"/>
      <c r="H1634" s="16"/>
      <c r="I1634" s="16"/>
      <c r="J1634" s="16"/>
      <c r="K1634" s="16"/>
      <c r="L1634" s="17">
        <f t="shared" ca="1" si="327"/>
        <v>0</v>
      </c>
      <c r="M1634" s="17">
        <f t="shared" ca="1" si="328"/>
        <v>0</v>
      </c>
      <c r="N1634" s="16">
        <f t="shared" ca="1" si="325"/>
        <v>0</v>
      </c>
      <c r="O1634" s="17">
        <f t="shared" ca="1" si="332"/>
        <v>0</v>
      </c>
      <c r="P1634" s="18">
        <f t="shared" ca="1" si="330"/>
        <v>0</v>
      </c>
      <c r="Q1634" s="18">
        <f t="shared" ca="1" si="326"/>
        <v>0</v>
      </c>
      <c r="R1634" s="18">
        <f t="shared" ca="1" si="331"/>
        <v>0</v>
      </c>
      <c r="S1634" s="18">
        <f t="shared" ca="1" si="329"/>
        <v>0</v>
      </c>
      <c r="T1634" s="18">
        <f t="shared" ca="1" si="324"/>
        <v>0</v>
      </c>
      <c r="U1634" s="7"/>
    </row>
    <row r="1635" spans="2:21" x14ac:dyDescent="0.3">
      <c r="B1635" s="68"/>
      <c r="C1635" s="68"/>
      <c r="D1635" s="7"/>
      <c r="E1635" s="68"/>
      <c r="F1635" s="16"/>
      <c r="G1635" s="16"/>
      <c r="H1635" s="16"/>
      <c r="I1635" s="16"/>
      <c r="J1635" s="16"/>
      <c r="K1635" s="16"/>
      <c r="L1635" s="17">
        <f t="shared" ca="1" si="327"/>
        <v>0</v>
      </c>
      <c r="M1635" s="17">
        <f t="shared" ca="1" si="328"/>
        <v>0</v>
      </c>
      <c r="N1635" s="16">
        <f t="shared" ca="1" si="325"/>
        <v>0</v>
      </c>
      <c r="O1635" s="17">
        <f t="shared" ca="1" si="332"/>
        <v>0</v>
      </c>
      <c r="P1635" s="18">
        <f t="shared" ca="1" si="330"/>
        <v>0</v>
      </c>
      <c r="Q1635" s="18">
        <f t="shared" ca="1" si="326"/>
        <v>0</v>
      </c>
      <c r="R1635" s="18">
        <f t="shared" ca="1" si="331"/>
        <v>0</v>
      </c>
      <c r="S1635" s="18">
        <f t="shared" ca="1" si="329"/>
        <v>0</v>
      </c>
      <c r="T1635" s="18">
        <f t="shared" ca="1" si="324"/>
        <v>0</v>
      </c>
      <c r="U1635" s="7"/>
    </row>
    <row r="1636" spans="2:21" x14ac:dyDescent="0.3">
      <c r="B1636" s="68"/>
      <c r="C1636" s="68"/>
      <c r="D1636" s="7"/>
      <c r="E1636" s="68"/>
      <c r="F1636" s="16"/>
      <c r="G1636" s="16"/>
      <c r="H1636" s="16"/>
      <c r="I1636" s="16"/>
      <c r="J1636" s="16"/>
      <c r="K1636" s="16"/>
      <c r="L1636" s="17">
        <f t="shared" ca="1" si="327"/>
        <v>0</v>
      </c>
      <c r="M1636" s="17">
        <f t="shared" ca="1" si="328"/>
        <v>0</v>
      </c>
      <c r="N1636" s="16">
        <f t="shared" ca="1" si="325"/>
        <v>0</v>
      </c>
      <c r="O1636" s="17">
        <f t="shared" ca="1" si="332"/>
        <v>0</v>
      </c>
      <c r="P1636" s="18">
        <f t="shared" ca="1" si="330"/>
        <v>0</v>
      </c>
      <c r="Q1636" s="18">
        <f t="shared" ca="1" si="326"/>
        <v>0</v>
      </c>
      <c r="R1636" s="18">
        <f t="shared" ca="1" si="331"/>
        <v>0</v>
      </c>
      <c r="S1636" s="18">
        <f t="shared" ca="1" si="329"/>
        <v>0</v>
      </c>
      <c r="T1636" s="18">
        <f t="shared" ca="1" si="324"/>
        <v>0</v>
      </c>
      <c r="U1636" s="7"/>
    </row>
    <row r="1637" spans="2:21" x14ac:dyDescent="0.3">
      <c r="B1637" s="68"/>
      <c r="C1637" s="68"/>
      <c r="D1637" s="7"/>
      <c r="E1637" s="68"/>
      <c r="F1637" s="16"/>
      <c r="G1637" s="16"/>
      <c r="H1637" s="16"/>
      <c r="I1637" s="16"/>
      <c r="J1637" s="16"/>
      <c r="K1637" s="16"/>
      <c r="L1637" s="17">
        <f t="shared" ca="1" si="327"/>
        <v>0</v>
      </c>
      <c r="M1637" s="17">
        <f t="shared" ca="1" si="328"/>
        <v>0</v>
      </c>
      <c r="N1637" s="16">
        <f t="shared" ca="1" si="325"/>
        <v>0</v>
      </c>
      <c r="O1637" s="17">
        <f t="shared" ca="1" si="332"/>
        <v>0</v>
      </c>
      <c r="P1637" s="18">
        <f t="shared" ca="1" si="330"/>
        <v>0</v>
      </c>
      <c r="Q1637" s="18">
        <f t="shared" ca="1" si="326"/>
        <v>0</v>
      </c>
      <c r="R1637" s="18">
        <f t="shared" ca="1" si="331"/>
        <v>0</v>
      </c>
      <c r="S1637" s="18">
        <f t="shared" ca="1" si="329"/>
        <v>0</v>
      </c>
      <c r="T1637" s="18">
        <f t="shared" ca="1" si="324"/>
        <v>0</v>
      </c>
      <c r="U1637" s="7"/>
    </row>
    <row r="1638" spans="2:21" x14ac:dyDescent="0.3">
      <c r="B1638" s="68"/>
      <c r="C1638" s="68"/>
      <c r="D1638" s="7"/>
      <c r="E1638" s="68"/>
      <c r="F1638" s="16"/>
      <c r="G1638" s="16"/>
      <c r="H1638" s="16"/>
      <c r="I1638" s="16"/>
      <c r="J1638" s="16"/>
      <c r="K1638" s="16"/>
      <c r="L1638" s="17">
        <f t="shared" ca="1" si="327"/>
        <v>0</v>
      </c>
      <c r="M1638" s="17">
        <f t="shared" ca="1" si="328"/>
        <v>0</v>
      </c>
      <c r="N1638" s="16">
        <f t="shared" ca="1" si="325"/>
        <v>0</v>
      </c>
      <c r="O1638" s="17">
        <f t="shared" ca="1" si="332"/>
        <v>0</v>
      </c>
      <c r="P1638" s="18">
        <f t="shared" ca="1" si="330"/>
        <v>0</v>
      </c>
      <c r="Q1638" s="18">
        <f t="shared" ca="1" si="326"/>
        <v>0</v>
      </c>
      <c r="R1638" s="18">
        <f t="shared" ca="1" si="331"/>
        <v>0</v>
      </c>
      <c r="S1638" s="18">
        <f t="shared" ca="1" si="329"/>
        <v>0</v>
      </c>
      <c r="T1638" s="18">
        <f t="shared" ca="1" si="324"/>
        <v>0</v>
      </c>
      <c r="U1638" s="7"/>
    </row>
    <row r="1639" spans="2:21" x14ac:dyDescent="0.3">
      <c r="B1639" s="68"/>
      <c r="C1639" s="68"/>
      <c r="D1639" s="7"/>
      <c r="E1639" s="68"/>
      <c r="F1639" s="16"/>
      <c r="G1639" s="16"/>
      <c r="H1639" s="16"/>
      <c r="I1639" s="16"/>
      <c r="J1639" s="16"/>
      <c r="K1639" s="16"/>
      <c r="L1639" s="17">
        <f t="shared" ca="1" si="327"/>
        <v>0</v>
      </c>
      <c r="M1639" s="17">
        <f t="shared" ca="1" si="328"/>
        <v>0</v>
      </c>
      <c r="N1639" s="16">
        <f t="shared" ca="1" si="325"/>
        <v>0</v>
      </c>
      <c r="O1639" s="17">
        <f t="shared" ca="1" si="332"/>
        <v>0</v>
      </c>
      <c r="P1639" s="18">
        <f t="shared" ca="1" si="330"/>
        <v>0</v>
      </c>
      <c r="Q1639" s="18">
        <f t="shared" ca="1" si="326"/>
        <v>0</v>
      </c>
      <c r="R1639" s="18">
        <f t="shared" ca="1" si="331"/>
        <v>0</v>
      </c>
      <c r="S1639" s="18">
        <f t="shared" ca="1" si="329"/>
        <v>0</v>
      </c>
      <c r="T1639" s="18">
        <f t="shared" ca="1" si="324"/>
        <v>0</v>
      </c>
      <c r="U1639" s="7"/>
    </row>
    <row r="1640" spans="2:21" x14ac:dyDescent="0.3">
      <c r="B1640" s="68"/>
      <c r="C1640" s="68"/>
      <c r="D1640" s="7"/>
      <c r="E1640" s="68"/>
      <c r="F1640" s="16"/>
      <c r="G1640" s="16"/>
      <c r="H1640" s="16"/>
      <c r="I1640" s="16"/>
      <c r="J1640" s="16"/>
      <c r="K1640" s="16"/>
      <c r="L1640" s="17">
        <f t="shared" ca="1" si="327"/>
        <v>0</v>
      </c>
      <c r="M1640" s="17">
        <f t="shared" ca="1" si="328"/>
        <v>0</v>
      </c>
      <c r="N1640" s="16">
        <f t="shared" ca="1" si="325"/>
        <v>0</v>
      </c>
      <c r="O1640" s="17">
        <f t="shared" ca="1" si="332"/>
        <v>0</v>
      </c>
      <c r="P1640" s="18">
        <f t="shared" ca="1" si="330"/>
        <v>0</v>
      </c>
      <c r="Q1640" s="18">
        <f t="shared" ca="1" si="326"/>
        <v>0</v>
      </c>
      <c r="R1640" s="18">
        <f t="shared" ca="1" si="331"/>
        <v>0</v>
      </c>
      <c r="S1640" s="18">
        <f t="shared" ca="1" si="329"/>
        <v>0</v>
      </c>
      <c r="T1640" s="18">
        <f t="shared" ca="1" si="324"/>
        <v>0</v>
      </c>
      <c r="U1640" s="7"/>
    </row>
    <row r="1641" spans="2:21" x14ac:dyDescent="0.3">
      <c r="B1641" s="68"/>
      <c r="C1641" s="68"/>
      <c r="D1641" s="7"/>
      <c r="E1641" s="68"/>
      <c r="F1641" s="16"/>
      <c r="G1641" s="16"/>
      <c r="H1641" s="16"/>
      <c r="I1641" s="16"/>
      <c r="J1641" s="16"/>
      <c r="K1641" s="16"/>
      <c r="L1641" s="17">
        <f t="shared" ca="1" si="327"/>
        <v>0</v>
      </c>
      <c r="M1641" s="17">
        <f t="shared" ca="1" si="328"/>
        <v>0</v>
      </c>
      <c r="N1641" s="16">
        <f t="shared" ca="1" si="325"/>
        <v>0</v>
      </c>
      <c r="O1641" s="17">
        <f t="shared" ca="1" si="332"/>
        <v>0</v>
      </c>
      <c r="P1641" s="18">
        <f t="shared" ca="1" si="330"/>
        <v>0</v>
      </c>
      <c r="Q1641" s="18">
        <f t="shared" ca="1" si="326"/>
        <v>0</v>
      </c>
      <c r="R1641" s="18">
        <f t="shared" ca="1" si="331"/>
        <v>0</v>
      </c>
      <c r="S1641" s="18">
        <f t="shared" ca="1" si="329"/>
        <v>0</v>
      </c>
      <c r="T1641" s="18">
        <f t="shared" ca="1" si="324"/>
        <v>0</v>
      </c>
      <c r="U1641" s="7"/>
    </row>
    <row r="1642" spans="2:21" x14ac:dyDescent="0.3">
      <c r="B1642" s="68"/>
      <c r="C1642" s="68"/>
      <c r="D1642" s="7"/>
      <c r="E1642" s="68"/>
      <c r="F1642" s="16"/>
      <c r="G1642" s="16"/>
      <c r="H1642" s="16"/>
      <c r="I1642" s="16"/>
      <c r="J1642" s="16"/>
      <c r="K1642" s="16"/>
      <c r="L1642" s="17">
        <f t="shared" ca="1" si="327"/>
        <v>0</v>
      </c>
      <c r="M1642" s="17">
        <f t="shared" ca="1" si="328"/>
        <v>0</v>
      </c>
      <c r="N1642" s="16">
        <f t="shared" ca="1" si="325"/>
        <v>0</v>
      </c>
      <c r="O1642" s="17">
        <f t="shared" ca="1" si="332"/>
        <v>0</v>
      </c>
      <c r="P1642" s="18">
        <f t="shared" ca="1" si="330"/>
        <v>0</v>
      </c>
      <c r="Q1642" s="18">
        <f t="shared" ca="1" si="326"/>
        <v>0</v>
      </c>
      <c r="R1642" s="18">
        <f t="shared" ca="1" si="331"/>
        <v>0</v>
      </c>
      <c r="S1642" s="18">
        <f t="shared" ca="1" si="329"/>
        <v>0</v>
      </c>
      <c r="T1642" s="18">
        <f t="shared" ca="1" si="324"/>
        <v>0</v>
      </c>
      <c r="U1642" s="7"/>
    </row>
    <row r="1643" spans="2:21" x14ac:dyDescent="0.3">
      <c r="B1643" s="68"/>
      <c r="C1643" s="68"/>
      <c r="D1643" s="7"/>
      <c r="E1643" s="68"/>
      <c r="F1643" s="16"/>
      <c r="G1643" s="16"/>
      <c r="H1643" s="16"/>
      <c r="I1643" s="16"/>
      <c r="J1643" s="16"/>
      <c r="K1643" s="16"/>
      <c r="L1643" s="17">
        <f t="shared" ca="1" si="327"/>
        <v>0</v>
      </c>
      <c r="M1643" s="17">
        <f t="shared" ca="1" si="328"/>
        <v>0</v>
      </c>
      <c r="N1643" s="16">
        <f t="shared" ca="1" si="325"/>
        <v>0</v>
      </c>
      <c r="O1643" s="17">
        <f t="shared" ca="1" si="332"/>
        <v>0</v>
      </c>
      <c r="P1643" s="18">
        <f t="shared" ca="1" si="330"/>
        <v>0</v>
      </c>
      <c r="Q1643" s="18">
        <f t="shared" ca="1" si="326"/>
        <v>0</v>
      </c>
      <c r="R1643" s="18">
        <f t="shared" ca="1" si="331"/>
        <v>0</v>
      </c>
      <c r="S1643" s="18">
        <f t="shared" ca="1" si="329"/>
        <v>0</v>
      </c>
      <c r="T1643" s="18">
        <f t="shared" ca="1" si="324"/>
        <v>0</v>
      </c>
      <c r="U1643" s="7"/>
    </row>
    <row r="1644" spans="2:21" x14ac:dyDescent="0.3">
      <c r="B1644" s="68"/>
      <c r="C1644" s="68"/>
      <c r="D1644" s="7"/>
      <c r="E1644" s="68"/>
      <c r="F1644" s="16"/>
      <c r="G1644" s="16"/>
      <c r="H1644" s="16"/>
      <c r="I1644" s="16"/>
      <c r="J1644" s="16"/>
      <c r="K1644" s="16"/>
      <c r="L1644" s="17">
        <f t="shared" ca="1" si="327"/>
        <v>0</v>
      </c>
      <c r="M1644" s="17">
        <f t="shared" ca="1" si="328"/>
        <v>0</v>
      </c>
      <c r="N1644" s="16">
        <f t="shared" ca="1" si="325"/>
        <v>0</v>
      </c>
      <c r="O1644" s="17">
        <f t="shared" ca="1" si="332"/>
        <v>0</v>
      </c>
      <c r="P1644" s="18">
        <f t="shared" ca="1" si="330"/>
        <v>0</v>
      </c>
      <c r="Q1644" s="18">
        <f t="shared" ca="1" si="326"/>
        <v>0</v>
      </c>
      <c r="R1644" s="18">
        <f t="shared" ca="1" si="331"/>
        <v>0</v>
      </c>
      <c r="S1644" s="18">
        <f t="shared" ca="1" si="329"/>
        <v>0</v>
      </c>
      <c r="T1644" s="18">
        <f t="shared" ref="T1644:T1707" ca="1" si="333">S1644/3</f>
        <v>0</v>
      </c>
      <c r="U1644" s="7"/>
    </row>
    <row r="1645" spans="2:21" x14ac:dyDescent="0.3">
      <c r="B1645" s="68"/>
      <c r="C1645" s="68"/>
      <c r="D1645" s="7"/>
      <c r="E1645" s="68"/>
      <c r="F1645" s="16"/>
      <c r="G1645" s="16"/>
      <c r="H1645" s="16"/>
      <c r="I1645" s="16"/>
      <c r="J1645" s="16"/>
      <c r="K1645" s="16"/>
      <c r="L1645" s="17">
        <f t="shared" ca="1" si="327"/>
        <v>0</v>
      </c>
      <c r="M1645" s="17">
        <f t="shared" ca="1" si="328"/>
        <v>0</v>
      </c>
      <c r="N1645" s="16">
        <f t="shared" ca="1" si="325"/>
        <v>0</v>
      </c>
      <c r="O1645" s="17">
        <f t="shared" ca="1" si="332"/>
        <v>0</v>
      </c>
      <c r="P1645" s="18">
        <f t="shared" ca="1" si="330"/>
        <v>0</v>
      </c>
      <c r="Q1645" s="18">
        <f t="shared" ca="1" si="326"/>
        <v>0</v>
      </c>
      <c r="R1645" s="18">
        <f t="shared" ca="1" si="331"/>
        <v>0</v>
      </c>
      <c r="S1645" s="18">
        <f t="shared" ca="1" si="329"/>
        <v>0</v>
      </c>
      <c r="T1645" s="18">
        <f t="shared" ca="1" si="333"/>
        <v>0</v>
      </c>
      <c r="U1645" s="7"/>
    </row>
    <row r="1646" spans="2:21" x14ac:dyDescent="0.3">
      <c r="B1646" s="68"/>
      <c r="C1646" s="68"/>
      <c r="D1646" s="7"/>
      <c r="E1646" s="68"/>
      <c r="F1646" s="16"/>
      <c r="G1646" s="16"/>
      <c r="H1646" s="16"/>
      <c r="I1646" s="16"/>
      <c r="J1646" s="16"/>
      <c r="K1646" s="16"/>
      <c r="L1646" s="17">
        <f t="shared" ca="1" si="327"/>
        <v>0</v>
      </c>
      <c r="M1646" s="17">
        <f t="shared" ca="1" si="328"/>
        <v>0</v>
      </c>
      <c r="N1646" s="16">
        <f t="shared" ca="1" si="325"/>
        <v>0</v>
      </c>
      <c r="O1646" s="17">
        <f t="shared" ca="1" si="332"/>
        <v>0</v>
      </c>
      <c r="P1646" s="18">
        <f t="shared" ca="1" si="330"/>
        <v>0</v>
      </c>
      <c r="Q1646" s="18">
        <f t="shared" ca="1" si="326"/>
        <v>0</v>
      </c>
      <c r="R1646" s="18">
        <f t="shared" ca="1" si="331"/>
        <v>0</v>
      </c>
      <c r="S1646" s="18">
        <f t="shared" ca="1" si="329"/>
        <v>0</v>
      </c>
      <c r="T1646" s="18">
        <f t="shared" ca="1" si="333"/>
        <v>0</v>
      </c>
      <c r="U1646" s="7"/>
    </row>
    <row r="1647" spans="2:21" x14ac:dyDescent="0.3">
      <c r="B1647" s="68"/>
      <c r="C1647" s="68"/>
      <c r="D1647" s="7"/>
      <c r="E1647" s="68"/>
      <c r="F1647" s="16"/>
      <c r="G1647" s="16"/>
      <c r="H1647" s="16"/>
      <c r="I1647" s="16"/>
      <c r="J1647" s="16"/>
      <c r="K1647" s="16"/>
      <c r="L1647" s="17">
        <f t="shared" ca="1" si="327"/>
        <v>0</v>
      </c>
      <c r="M1647" s="17">
        <f t="shared" ca="1" si="328"/>
        <v>0</v>
      </c>
      <c r="N1647" s="16">
        <f t="shared" ca="1" si="325"/>
        <v>0</v>
      </c>
      <c r="O1647" s="17">
        <f t="shared" ca="1" si="332"/>
        <v>0</v>
      </c>
      <c r="P1647" s="18">
        <f t="shared" ca="1" si="330"/>
        <v>0</v>
      </c>
      <c r="Q1647" s="18">
        <f t="shared" ca="1" si="326"/>
        <v>0</v>
      </c>
      <c r="R1647" s="18">
        <f t="shared" ca="1" si="331"/>
        <v>0</v>
      </c>
      <c r="S1647" s="18">
        <f t="shared" ca="1" si="329"/>
        <v>0</v>
      </c>
      <c r="T1647" s="18">
        <f t="shared" ca="1" si="333"/>
        <v>0</v>
      </c>
      <c r="U1647" s="7"/>
    </row>
    <row r="1648" spans="2:21" x14ac:dyDescent="0.3">
      <c r="B1648" s="68"/>
      <c r="C1648" s="68"/>
      <c r="D1648" s="7"/>
      <c r="E1648" s="68"/>
      <c r="F1648" s="16"/>
      <c r="G1648" s="16"/>
      <c r="H1648" s="16"/>
      <c r="I1648" s="16"/>
      <c r="J1648" s="16"/>
      <c r="K1648" s="16"/>
      <c r="L1648" s="17">
        <f t="shared" ca="1" si="327"/>
        <v>0</v>
      </c>
      <c r="M1648" s="17">
        <f t="shared" ca="1" si="328"/>
        <v>0</v>
      </c>
      <c r="N1648" s="16">
        <f t="shared" ca="1" si="325"/>
        <v>0</v>
      </c>
      <c r="O1648" s="17">
        <f t="shared" ca="1" si="332"/>
        <v>0</v>
      </c>
      <c r="P1648" s="18">
        <f t="shared" ca="1" si="330"/>
        <v>0</v>
      </c>
      <c r="Q1648" s="18">
        <f t="shared" ca="1" si="326"/>
        <v>0</v>
      </c>
      <c r="R1648" s="18">
        <f t="shared" ca="1" si="331"/>
        <v>0</v>
      </c>
      <c r="S1648" s="18">
        <f t="shared" ca="1" si="329"/>
        <v>0</v>
      </c>
      <c r="T1648" s="18">
        <f t="shared" ca="1" si="333"/>
        <v>0</v>
      </c>
      <c r="U1648" s="7"/>
    </row>
    <row r="1649" spans="2:21" x14ac:dyDescent="0.3">
      <c r="B1649" s="68"/>
      <c r="C1649" s="68"/>
      <c r="D1649" s="7"/>
      <c r="E1649" s="68"/>
      <c r="F1649" s="16"/>
      <c r="G1649" s="16"/>
      <c r="H1649" s="16"/>
      <c r="I1649" s="16"/>
      <c r="J1649" s="16"/>
      <c r="K1649" s="16"/>
      <c r="L1649" s="17">
        <f t="shared" ca="1" si="327"/>
        <v>0</v>
      </c>
      <c r="M1649" s="17">
        <f t="shared" ca="1" si="328"/>
        <v>0</v>
      </c>
      <c r="N1649" s="16">
        <f t="shared" ca="1" si="325"/>
        <v>0</v>
      </c>
      <c r="O1649" s="17">
        <f t="shared" ca="1" si="332"/>
        <v>0</v>
      </c>
      <c r="P1649" s="18">
        <f t="shared" ca="1" si="330"/>
        <v>0</v>
      </c>
      <c r="Q1649" s="18">
        <f t="shared" ca="1" si="326"/>
        <v>0</v>
      </c>
      <c r="R1649" s="18">
        <f t="shared" ca="1" si="331"/>
        <v>0</v>
      </c>
      <c r="S1649" s="18">
        <f t="shared" ca="1" si="329"/>
        <v>0</v>
      </c>
      <c r="T1649" s="18">
        <f t="shared" ca="1" si="333"/>
        <v>0</v>
      </c>
      <c r="U1649" s="7"/>
    </row>
    <row r="1650" spans="2:21" x14ac:dyDescent="0.3">
      <c r="B1650" s="68"/>
      <c r="C1650" s="68"/>
      <c r="D1650" s="7"/>
      <c r="E1650" s="68"/>
      <c r="F1650" s="16"/>
      <c r="G1650" s="16"/>
      <c r="H1650" s="16"/>
      <c r="I1650" s="16"/>
      <c r="J1650" s="16"/>
      <c r="K1650" s="16"/>
      <c r="L1650" s="17">
        <f t="shared" ca="1" si="327"/>
        <v>0</v>
      </c>
      <c r="M1650" s="17">
        <f t="shared" ca="1" si="328"/>
        <v>0</v>
      </c>
      <c r="N1650" s="16">
        <f t="shared" ca="1" si="325"/>
        <v>0</v>
      </c>
      <c r="O1650" s="17">
        <f t="shared" ca="1" si="332"/>
        <v>0</v>
      </c>
      <c r="P1650" s="18">
        <f t="shared" ca="1" si="330"/>
        <v>0</v>
      </c>
      <c r="Q1650" s="18">
        <f t="shared" ca="1" si="326"/>
        <v>0</v>
      </c>
      <c r="R1650" s="18">
        <f t="shared" ca="1" si="331"/>
        <v>0</v>
      </c>
      <c r="S1650" s="18">
        <f t="shared" ca="1" si="329"/>
        <v>0</v>
      </c>
      <c r="T1650" s="18">
        <f t="shared" ca="1" si="333"/>
        <v>0</v>
      </c>
      <c r="U1650" s="7"/>
    </row>
    <row r="1651" spans="2:21" x14ac:dyDescent="0.3">
      <c r="B1651" s="68"/>
      <c r="C1651" s="68"/>
      <c r="D1651" s="7"/>
      <c r="E1651" s="68"/>
      <c r="F1651" s="16"/>
      <c r="G1651" s="16"/>
      <c r="H1651" s="16"/>
      <c r="I1651" s="16"/>
      <c r="J1651" s="16"/>
      <c r="K1651" s="16"/>
      <c r="L1651" s="17">
        <f t="shared" ca="1" si="327"/>
        <v>0</v>
      </c>
      <c r="M1651" s="17">
        <f t="shared" ca="1" si="328"/>
        <v>0</v>
      </c>
      <c r="N1651" s="16">
        <f t="shared" ca="1" si="325"/>
        <v>0</v>
      </c>
      <c r="O1651" s="17">
        <f t="shared" ca="1" si="332"/>
        <v>0</v>
      </c>
      <c r="P1651" s="18">
        <f t="shared" ca="1" si="330"/>
        <v>0</v>
      </c>
      <c r="Q1651" s="18">
        <f t="shared" ca="1" si="326"/>
        <v>0</v>
      </c>
      <c r="R1651" s="18">
        <f t="shared" ca="1" si="331"/>
        <v>0</v>
      </c>
      <c r="S1651" s="18">
        <f t="shared" ca="1" si="329"/>
        <v>0</v>
      </c>
      <c r="T1651" s="18">
        <f t="shared" ca="1" si="333"/>
        <v>0</v>
      </c>
      <c r="U1651" s="7"/>
    </row>
    <row r="1652" spans="2:21" x14ac:dyDescent="0.3">
      <c r="B1652" s="68"/>
      <c r="C1652" s="68"/>
      <c r="D1652" s="7"/>
      <c r="E1652" s="68"/>
      <c r="F1652" s="16"/>
      <c r="G1652" s="16"/>
      <c r="H1652" s="16"/>
      <c r="I1652" s="16"/>
      <c r="J1652" s="16"/>
      <c r="K1652" s="16"/>
      <c r="L1652" s="17">
        <f t="shared" ca="1" si="327"/>
        <v>0</v>
      </c>
      <c r="M1652" s="17">
        <f t="shared" ca="1" si="328"/>
        <v>0</v>
      </c>
      <c r="N1652" s="16">
        <f t="shared" ca="1" si="325"/>
        <v>0</v>
      </c>
      <c r="O1652" s="17">
        <f t="shared" ca="1" si="332"/>
        <v>0</v>
      </c>
      <c r="P1652" s="18">
        <f t="shared" ca="1" si="330"/>
        <v>0</v>
      </c>
      <c r="Q1652" s="18">
        <f t="shared" ca="1" si="326"/>
        <v>0</v>
      </c>
      <c r="R1652" s="18">
        <f t="shared" ca="1" si="331"/>
        <v>0</v>
      </c>
      <c r="S1652" s="18">
        <f t="shared" ca="1" si="329"/>
        <v>0</v>
      </c>
      <c r="T1652" s="18">
        <f t="shared" ca="1" si="333"/>
        <v>0</v>
      </c>
      <c r="U1652" s="7"/>
    </row>
    <row r="1653" spans="2:21" x14ac:dyDescent="0.3">
      <c r="B1653" s="68"/>
      <c r="C1653" s="68"/>
      <c r="D1653" s="7"/>
      <c r="E1653" s="68"/>
      <c r="F1653" s="16"/>
      <c r="G1653" s="16"/>
      <c r="H1653" s="16"/>
      <c r="I1653" s="16"/>
      <c r="J1653" s="16"/>
      <c r="K1653" s="16"/>
      <c r="L1653" s="17">
        <f t="shared" ca="1" si="327"/>
        <v>0</v>
      </c>
      <c r="M1653" s="17">
        <f t="shared" ca="1" si="328"/>
        <v>0</v>
      </c>
      <c r="N1653" s="16">
        <f t="shared" ca="1" si="325"/>
        <v>0</v>
      </c>
      <c r="O1653" s="17">
        <f t="shared" ca="1" si="332"/>
        <v>0</v>
      </c>
      <c r="P1653" s="18">
        <f t="shared" ca="1" si="330"/>
        <v>0</v>
      </c>
      <c r="Q1653" s="18">
        <f t="shared" ca="1" si="326"/>
        <v>0</v>
      </c>
      <c r="R1653" s="18">
        <f t="shared" ca="1" si="331"/>
        <v>0</v>
      </c>
      <c r="S1653" s="18">
        <f t="shared" ca="1" si="329"/>
        <v>0</v>
      </c>
      <c r="T1653" s="18">
        <f t="shared" ca="1" si="333"/>
        <v>0</v>
      </c>
      <c r="U1653" s="7"/>
    </row>
    <row r="1654" spans="2:21" x14ac:dyDescent="0.3">
      <c r="B1654" s="68"/>
      <c r="C1654" s="68"/>
      <c r="D1654" s="7"/>
      <c r="E1654" s="68"/>
      <c r="F1654" s="16"/>
      <c r="G1654" s="16"/>
      <c r="H1654" s="16"/>
      <c r="I1654" s="16"/>
      <c r="J1654" s="16"/>
      <c r="K1654" s="16"/>
      <c r="L1654" s="17">
        <f t="shared" ca="1" si="327"/>
        <v>0</v>
      </c>
      <c r="M1654" s="17">
        <f t="shared" ca="1" si="328"/>
        <v>0</v>
      </c>
      <c r="N1654" s="16">
        <f t="shared" ca="1" si="325"/>
        <v>0</v>
      </c>
      <c r="O1654" s="17">
        <f t="shared" ca="1" si="332"/>
        <v>0</v>
      </c>
      <c r="P1654" s="18">
        <f t="shared" ca="1" si="330"/>
        <v>0</v>
      </c>
      <c r="Q1654" s="18">
        <f t="shared" ca="1" si="326"/>
        <v>0</v>
      </c>
      <c r="R1654" s="18">
        <f t="shared" ca="1" si="331"/>
        <v>0</v>
      </c>
      <c r="S1654" s="18">
        <f t="shared" ca="1" si="329"/>
        <v>0</v>
      </c>
      <c r="T1654" s="18">
        <f t="shared" ca="1" si="333"/>
        <v>0</v>
      </c>
      <c r="U1654" s="7"/>
    </row>
    <row r="1655" spans="2:21" x14ac:dyDescent="0.3">
      <c r="B1655" s="68"/>
      <c r="C1655" s="68"/>
      <c r="D1655" s="7"/>
      <c r="E1655" s="68"/>
      <c r="F1655" s="16"/>
      <c r="G1655" s="16"/>
      <c r="H1655" s="16"/>
      <c r="I1655" s="16"/>
      <c r="J1655" s="16"/>
      <c r="K1655" s="16"/>
      <c r="L1655" s="17">
        <f t="shared" ca="1" si="327"/>
        <v>0</v>
      </c>
      <c r="M1655" s="17">
        <f t="shared" ca="1" si="328"/>
        <v>0</v>
      </c>
      <c r="N1655" s="16">
        <f t="shared" ca="1" si="325"/>
        <v>0</v>
      </c>
      <c r="O1655" s="17">
        <f t="shared" ca="1" si="332"/>
        <v>0</v>
      </c>
      <c r="P1655" s="18">
        <f t="shared" ca="1" si="330"/>
        <v>0</v>
      </c>
      <c r="Q1655" s="18">
        <f t="shared" ca="1" si="326"/>
        <v>0</v>
      </c>
      <c r="R1655" s="18">
        <f t="shared" ca="1" si="331"/>
        <v>0</v>
      </c>
      <c r="S1655" s="18">
        <f t="shared" ca="1" si="329"/>
        <v>0</v>
      </c>
      <c r="T1655" s="18">
        <f t="shared" ca="1" si="333"/>
        <v>0</v>
      </c>
      <c r="U1655" s="7"/>
    </row>
    <row r="1656" spans="2:21" x14ac:dyDescent="0.3">
      <c r="B1656" s="68"/>
      <c r="C1656" s="68"/>
      <c r="D1656" s="7"/>
      <c r="E1656" s="68"/>
      <c r="F1656" s="16"/>
      <c r="G1656" s="16"/>
      <c r="H1656" s="16"/>
      <c r="I1656" s="16"/>
      <c r="J1656" s="16"/>
      <c r="K1656" s="16"/>
      <c r="L1656" s="17">
        <f t="shared" ca="1" si="327"/>
        <v>0</v>
      </c>
      <c r="M1656" s="17">
        <f t="shared" ca="1" si="328"/>
        <v>0</v>
      </c>
      <c r="N1656" s="16">
        <f t="shared" ca="1" si="325"/>
        <v>0</v>
      </c>
      <c r="O1656" s="17">
        <f t="shared" ca="1" si="332"/>
        <v>0</v>
      </c>
      <c r="P1656" s="18">
        <f t="shared" ca="1" si="330"/>
        <v>0</v>
      </c>
      <c r="Q1656" s="18">
        <f t="shared" ca="1" si="326"/>
        <v>0</v>
      </c>
      <c r="R1656" s="18">
        <f t="shared" ca="1" si="331"/>
        <v>0</v>
      </c>
      <c r="S1656" s="18">
        <f t="shared" ca="1" si="329"/>
        <v>0</v>
      </c>
      <c r="T1656" s="18">
        <f t="shared" ca="1" si="333"/>
        <v>0</v>
      </c>
      <c r="U1656" s="7"/>
    </row>
    <row r="1657" spans="2:21" x14ac:dyDescent="0.3">
      <c r="B1657" s="68"/>
      <c r="C1657" s="68"/>
      <c r="D1657" s="7"/>
      <c r="E1657" s="68"/>
      <c r="F1657" s="16"/>
      <c r="G1657" s="16"/>
      <c r="H1657" s="16"/>
      <c r="I1657" s="16"/>
      <c r="J1657" s="16"/>
      <c r="K1657" s="16"/>
      <c r="L1657" s="17">
        <f t="shared" ca="1" si="327"/>
        <v>0</v>
      </c>
      <c r="M1657" s="17">
        <f t="shared" ca="1" si="328"/>
        <v>0</v>
      </c>
      <c r="N1657" s="16">
        <f t="shared" ca="1" si="325"/>
        <v>0</v>
      </c>
      <c r="O1657" s="17">
        <f t="shared" ca="1" si="332"/>
        <v>0</v>
      </c>
      <c r="P1657" s="18">
        <f t="shared" ca="1" si="330"/>
        <v>0</v>
      </c>
      <c r="Q1657" s="18">
        <f t="shared" ca="1" si="326"/>
        <v>0</v>
      </c>
      <c r="R1657" s="18">
        <f t="shared" ca="1" si="331"/>
        <v>0</v>
      </c>
      <c r="S1657" s="18">
        <f t="shared" ca="1" si="329"/>
        <v>0</v>
      </c>
      <c r="T1657" s="18">
        <f t="shared" ca="1" si="333"/>
        <v>0</v>
      </c>
      <c r="U1657" s="7"/>
    </row>
    <row r="1658" spans="2:21" x14ac:dyDescent="0.3">
      <c r="B1658" s="68"/>
      <c r="C1658" s="68"/>
      <c r="D1658" s="7"/>
      <c r="E1658" s="68"/>
      <c r="F1658" s="16"/>
      <c r="G1658" s="16"/>
      <c r="H1658" s="16"/>
      <c r="I1658" s="16"/>
      <c r="J1658" s="16"/>
      <c r="K1658" s="16"/>
      <c r="L1658" s="17">
        <f t="shared" ca="1" si="327"/>
        <v>0</v>
      </c>
      <c r="M1658" s="17">
        <f t="shared" ca="1" si="328"/>
        <v>0</v>
      </c>
      <c r="N1658" s="16">
        <f t="shared" ca="1" si="325"/>
        <v>0</v>
      </c>
      <c r="O1658" s="17">
        <f t="shared" ca="1" si="332"/>
        <v>0</v>
      </c>
      <c r="P1658" s="18">
        <f t="shared" ca="1" si="330"/>
        <v>0</v>
      </c>
      <c r="Q1658" s="18">
        <f t="shared" ca="1" si="326"/>
        <v>0</v>
      </c>
      <c r="R1658" s="18">
        <f t="shared" ca="1" si="331"/>
        <v>0</v>
      </c>
      <c r="S1658" s="18">
        <f t="shared" ca="1" si="329"/>
        <v>0</v>
      </c>
      <c r="T1658" s="18">
        <f t="shared" ca="1" si="333"/>
        <v>0</v>
      </c>
      <c r="U1658" s="7"/>
    </row>
    <row r="1659" spans="2:21" x14ac:dyDescent="0.3">
      <c r="B1659" s="68"/>
      <c r="C1659" s="68"/>
      <c r="D1659" s="7"/>
      <c r="E1659" s="68"/>
      <c r="F1659" s="16"/>
      <c r="G1659" s="16"/>
      <c r="H1659" s="16"/>
      <c r="I1659" s="16"/>
      <c r="J1659" s="16"/>
      <c r="K1659" s="16"/>
      <c r="L1659" s="17">
        <f t="shared" ca="1" si="327"/>
        <v>0</v>
      </c>
      <c r="M1659" s="17">
        <f t="shared" ca="1" si="328"/>
        <v>0</v>
      </c>
      <c r="N1659" s="16">
        <f t="shared" ca="1" si="325"/>
        <v>0</v>
      </c>
      <c r="O1659" s="17">
        <f t="shared" ca="1" si="332"/>
        <v>0</v>
      </c>
      <c r="P1659" s="18">
        <f t="shared" ca="1" si="330"/>
        <v>0</v>
      </c>
      <c r="Q1659" s="18">
        <f t="shared" ca="1" si="326"/>
        <v>0</v>
      </c>
      <c r="R1659" s="18">
        <f t="shared" ca="1" si="331"/>
        <v>0</v>
      </c>
      <c r="S1659" s="18">
        <f t="shared" ca="1" si="329"/>
        <v>0</v>
      </c>
      <c r="T1659" s="18">
        <f t="shared" ca="1" si="333"/>
        <v>0</v>
      </c>
      <c r="U1659" s="7"/>
    </row>
    <row r="1660" spans="2:21" x14ac:dyDescent="0.3">
      <c r="B1660" s="68"/>
      <c r="C1660" s="68"/>
      <c r="D1660" s="7"/>
      <c r="E1660" s="68"/>
      <c r="F1660" s="16"/>
      <c r="G1660" s="16"/>
      <c r="H1660" s="16"/>
      <c r="I1660" s="16"/>
      <c r="J1660" s="16"/>
      <c r="K1660" s="16"/>
      <c r="L1660" s="17">
        <f t="shared" ca="1" si="327"/>
        <v>0</v>
      </c>
      <c r="M1660" s="17">
        <f t="shared" ca="1" si="328"/>
        <v>0</v>
      </c>
      <c r="N1660" s="16">
        <f t="shared" ca="1" si="325"/>
        <v>0</v>
      </c>
      <c r="O1660" s="17">
        <f t="shared" ca="1" si="332"/>
        <v>0</v>
      </c>
      <c r="P1660" s="18">
        <f t="shared" ca="1" si="330"/>
        <v>0</v>
      </c>
      <c r="Q1660" s="18">
        <f t="shared" ca="1" si="326"/>
        <v>0</v>
      </c>
      <c r="R1660" s="18">
        <f t="shared" ca="1" si="331"/>
        <v>0</v>
      </c>
      <c r="S1660" s="18">
        <f t="shared" ca="1" si="329"/>
        <v>0</v>
      </c>
      <c r="T1660" s="18">
        <f t="shared" ca="1" si="333"/>
        <v>0</v>
      </c>
      <c r="U1660" s="7"/>
    </row>
    <row r="1661" spans="2:21" x14ac:dyDescent="0.3">
      <c r="B1661" s="68"/>
      <c r="C1661" s="68"/>
      <c r="D1661" s="7"/>
      <c r="E1661" s="68"/>
      <c r="F1661" s="16"/>
      <c r="G1661" s="16"/>
      <c r="H1661" s="16"/>
      <c r="I1661" s="16"/>
      <c r="J1661" s="16"/>
      <c r="K1661" s="16"/>
      <c r="L1661" s="17">
        <f t="shared" ca="1" si="327"/>
        <v>0</v>
      </c>
      <c r="M1661" s="17">
        <f t="shared" ca="1" si="328"/>
        <v>0</v>
      </c>
      <c r="N1661" s="16">
        <f t="shared" ca="1" si="325"/>
        <v>0</v>
      </c>
      <c r="O1661" s="17">
        <f t="shared" ca="1" si="332"/>
        <v>0</v>
      </c>
      <c r="P1661" s="18">
        <f t="shared" ca="1" si="330"/>
        <v>0</v>
      </c>
      <c r="Q1661" s="18">
        <f t="shared" ca="1" si="326"/>
        <v>0</v>
      </c>
      <c r="R1661" s="18">
        <f t="shared" ca="1" si="331"/>
        <v>0</v>
      </c>
      <c r="S1661" s="18">
        <f t="shared" ca="1" si="329"/>
        <v>0</v>
      </c>
      <c r="T1661" s="18">
        <f t="shared" ca="1" si="333"/>
        <v>0</v>
      </c>
      <c r="U1661" s="7"/>
    </row>
    <row r="1662" spans="2:21" x14ac:dyDescent="0.3">
      <c r="B1662" s="68"/>
      <c r="C1662" s="68"/>
      <c r="D1662" s="7"/>
      <c r="E1662" s="68"/>
      <c r="F1662" s="16"/>
      <c r="G1662" s="16"/>
      <c r="H1662" s="16"/>
      <c r="I1662" s="16"/>
      <c r="J1662" s="16"/>
      <c r="K1662" s="16"/>
      <c r="L1662" s="17">
        <f t="shared" ca="1" si="327"/>
        <v>0</v>
      </c>
      <c r="M1662" s="17">
        <f t="shared" ca="1" si="328"/>
        <v>0</v>
      </c>
      <c r="N1662" s="16">
        <f t="shared" ca="1" si="325"/>
        <v>0</v>
      </c>
      <c r="O1662" s="17">
        <f t="shared" ca="1" si="332"/>
        <v>0</v>
      </c>
      <c r="P1662" s="18">
        <f t="shared" ca="1" si="330"/>
        <v>0</v>
      </c>
      <c r="Q1662" s="18">
        <f t="shared" ca="1" si="326"/>
        <v>0</v>
      </c>
      <c r="R1662" s="18">
        <f t="shared" ca="1" si="331"/>
        <v>0</v>
      </c>
      <c r="S1662" s="18">
        <f t="shared" ca="1" si="329"/>
        <v>0</v>
      </c>
      <c r="T1662" s="18">
        <f t="shared" ca="1" si="333"/>
        <v>0</v>
      </c>
      <c r="U1662" s="7"/>
    </row>
    <row r="1663" spans="2:21" x14ac:dyDescent="0.3">
      <c r="B1663" s="68"/>
      <c r="C1663" s="68"/>
      <c r="D1663" s="7"/>
      <c r="E1663" s="68"/>
      <c r="F1663" s="16"/>
      <c r="G1663" s="16"/>
      <c r="H1663" s="16"/>
      <c r="I1663" s="16"/>
      <c r="J1663" s="16"/>
      <c r="K1663" s="16"/>
      <c r="L1663" s="17">
        <f t="shared" ca="1" si="327"/>
        <v>0</v>
      </c>
      <c r="M1663" s="17">
        <f t="shared" ca="1" si="328"/>
        <v>0</v>
      </c>
      <c r="N1663" s="16">
        <f t="shared" ca="1" si="325"/>
        <v>0</v>
      </c>
      <c r="O1663" s="17">
        <f t="shared" ca="1" si="332"/>
        <v>0</v>
      </c>
      <c r="P1663" s="18">
        <f t="shared" ca="1" si="330"/>
        <v>0</v>
      </c>
      <c r="Q1663" s="18">
        <f t="shared" ca="1" si="326"/>
        <v>0</v>
      </c>
      <c r="R1663" s="18">
        <f t="shared" ca="1" si="331"/>
        <v>0</v>
      </c>
      <c r="S1663" s="18">
        <f t="shared" ca="1" si="329"/>
        <v>0</v>
      </c>
      <c r="T1663" s="18">
        <f t="shared" ca="1" si="333"/>
        <v>0</v>
      </c>
      <c r="U1663" s="7"/>
    </row>
    <row r="1664" spans="2:21" x14ac:dyDescent="0.3">
      <c r="B1664" s="68"/>
      <c r="C1664" s="68"/>
      <c r="D1664" s="7"/>
      <c r="E1664" s="68"/>
      <c r="F1664" s="16"/>
      <c r="G1664" s="16"/>
      <c r="H1664" s="16"/>
      <c r="I1664" s="16"/>
      <c r="J1664" s="16"/>
      <c r="K1664" s="16"/>
      <c r="L1664" s="17">
        <f t="shared" ca="1" si="327"/>
        <v>0</v>
      </c>
      <c r="M1664" s="17">
        <f t="shared" ca="1" si="328"/>
        <v>0</v>
      </c>
      <c r="N1664" s="16">
        <f t="shared" ca="1" si="325"/>
        <v>0</v>
      </c>
      <c r="O1664" s="17">
        <f t="shared" ca="1" si="332"/>
        <v>0</v>
      </c>
      <c r="P1664" s="18">
        <f t="shared" ca="1" si="330"/>
        <v>0</v>
      </c>
      <c r="Q1664" s="18">
        <f t="shared" ca="1" si="326"/>
        <v>0</v>
      </c>
      <c r="R1664" s="18">
        <f t="shared" ca="1" si="331"/>
        <v>0</v>
      </c>
      <c r="S1664" s="18">
        <f t="shared" ca="1" si="329"/>
        <v>0</v>
      </c>
      <c r="T1664" s="18">
        <f t="shared" ca="1" si="333"/>
        <v>0</v>
      </c>
      <c r="U1664" s="7"/>
    </row>
    <row r="1665" spans="2:21" x14ac:dyDescent="0.3">
      <c r="B1665" s="68"/>
      <c r="C1665" s="68"/>
      <c r="D1665" s="7"/>
      <c r="E1665" s="68"/>
      <c r="F1665" s="16"/>
      <c r="G1665" s="16"/>
      <c r="H1665" s="16"/>
      <c r="I1665" s="16"/>
      <c r="J1665" s="16"/>
      <c r="K1665" s="16"/>
      <c r="L1665" s="17">
        <f t="shared" ca="1" si="327"/>
        <v>0</v>
      </c>
      <c r="M1665" s="17">
        <f t="shared" ca="1" si="328"/>
        <v>0</v>
      </c>
      <c r="N1665" s="16">
        <f t="shared" ca="1" si="325"/>
        <v>0</v>
      </c>
      <c r="O1665" s="17">
        <f t="shared" ca="1" si="332"/>
        <v>0</v>
      </c>
      <c r="P1665" s="18">
        <f t="shared" ca="1" si="330"/>
        <v>0</v>
      </c>
      <c r="Q1665" s="18">
        <f t="shared" ca="1" si="326"/>
        <v>0</v>
      </c>
      <c r="R1665" s="18">
        <f t="shared" ca="1" si="331"/>
        <v>0</v>
      </c>
      <c r="S1665" s="18">
        <f t="shared" ca="1" si="329"/>
        <v>0</v>
      </c>
      <c r="T1665" s="18">
        <f t="shared" ca="1" si="333"/>
        <v>0</v>
      </c>
      <c r="U1665" s="7"/>
    </row>
    <row r="1666" spans="2:21" x14ac:dyDescent="0.3">
      <c r="B1666" s="68"/>
      <c r="C1666" s="68"/>
      <c r="D1666" s="7"/>
      <c r="E1666" s="68"/>
      <c r="F1666" s="16"/>
      <c r="G1666" s="16"/>
      <c r="H1666" s="16"/>
      <c r="I1666" s="16"/>
      <c r="J1666" s="16"/>
      <c r="K1666" s="16"/>
      <c r="L1666" s="17">
        <f t="shared" ca="1" si="327"/>
        <v>0</v>
      </c>
      <c r="M1666" s="17">
        <f t="shared" ca="1" si="328"/>
        <v>0</v>
      </c>
      <c r="N1666" s="16">
        <f t="shared" ref="N1666:N1729" ca="1" si="334">L1666/453.592</f>
        <v>0</v>
      </c>
      <c r="O1666" s="17">
        <f t="shared" ca="1" si="332"/>
        <v>0</v>
      </c>
      <c r="P1666" s="18">
        <f t="shared" ca="1" si="330"/>
        <v>0</v>
      </c>
      <c r="Q1666" s="18">
        <f t="shared" ref="Q1666:Q1729" ca="1" si="335">P1666/4</f>
        <v>0</v>
      </c>
      <c r="R1666" s="18">
        <f t="shared" ca="1" si="331"/>
        <v>0</v>
      </c>
      <c r="S1666" s="18">
        <f t="shared" ca="1" si="329"/>
        <v>0</v>
      </c>
      <c r="T1666" s="18">
        <f t="shared" ca="1" si="333"/>
        <v>0</v>
      </c>
      <c r="U1666" s="7"/>
    </row>
    <row r="1667" spans="2:21" x14ac:dyDescent="0.3">
      <c r="B1667" s="68"/>
      <c r="C1667" s="68"/>
      <c r="D1667" s="7"/>
      <c r="E1667" s="68"/>
      <c r="F1667" s="16"/>
      <c r="G1667" s="16"/>
      <c r="H1667" s="16"/>
      <c r="I1667" s="16"/>
      <c r="J1667" s="16"/>
      <c r="K1667" s="16"/>
      <c r="L1667" s="17">
        <f t="shared" ca="1" si="327"/>
        <v>0</v>
      </c>
      <c r="M1667" s="17">
        <f t="shared" ca="1" si="328"/>
        <v>0</v>
      </c>
      <c r="N1667" s="16">
        <f t="shared" ca="1" si="334"/>
        <v>0</v>
      </c>
      <c r="O1667" s="17">
        <f t="shared" ca="1" si="332"/>
        <v>0</v>
      </c>
      <c r="P1667" s="18">
        <f t="shared" ca="1" si="330"/>
        <v>0</v>
      </c>
      <c r="Q1667" s="18">
        <f t="shared" ca="1" si="335"/>
        <v>0</v>
      </c>
      <c r="R1667" s="18">
        <f t="shared" ca="1" si="331"/>
        <v>0</v>
      </c>
      <c r="S1667" s="18">
        <f t="shared" ca="1" si="329"/>
        <v>0</v>
      </c>
      <c r="T1667" s="18">
        <f t="shared" ca="1" si="333"/>
        <v>0</v>
      </c>
      <c r="U1667" s="7"/>
    </row>
    <row r="1668" spans="2:21" x14ac:dyDescent="0.3">
      <c r="B1668" s="68"/>
      <c r="C1668" s="68"/>
      <c r="D1668" s="7"/>
      <c r="E1668" s="68"/>
      <c r="F1668" s="16"/>
      <c r="G1668" s="16"/>
      <c r="H1668" s="16"/>
      <c r="I1668" s="16"/>
      <c r="J1668" s="16"/>
      <c r="K1668" s="16"/>
      <c r="L1668" s="17">
        <f t="shared" ca="1" si="327"/>
        <v>0</v>
      </c>
      <c r="M1668" s="17">
        <f t="shared" ca="1" si="328"/>
        <v>0</v>
      </c>
      <c r="N1668" s="16">
        <f t="shared" ca="1" si="334"/>
        <v>0</v>
      </c>
      <c r="O1668" s="17">
        <f t="shared" ca="1" si="332"/>
        <v>0</v>
      </c>
      <c r="P1668" s="18">
        <f t="shared" ca="1" si="330"/>
        <v>0</v>
      </c>
      <c r="Q1668" s="18">
        <f t="shared" ca="1" si="335"/>
        <v>0</v>
      </c>
      <c r="R1668" s="18">
        <f t="shared" ca="1" si="331"/>
        <v>0</v>
      </c>
      <c r="S1668" s="18">
        <f t="shared" ca="1" si="329"/>
        <v>0</v>
      </c>
      <c r="T1668" s="18">
        <f t="shared" ca="1" si="333"/>
        <v>0</v>
      </c>
      <c r="U1668" s="7"/>
    </row>
    <row r="1669" spans="2:21" x14ac:dyDescent="0.3">
      <c r="B1669" s="68"/>
      <c r="C1669" s="68"/>
      <c r="D1669" s="7"/>
      <c r="E1669" s="68"/>
      <c r="F1669" s="16"/>
      <c r="G1669" s="16"/>
      <c r="H1669" s="16"/>
      <c r="I1669" s="16"/>
      <c r="J1669" s="16"/>
      <c r="K1669" s="16"/>
      <c r="L1669" s="17">
        <f t="shared" ca="1" si="327"/>
        <v>0</v>
      </c>
      <c r="M1669" s="17">
        <f t="shared" ca="1" si="328"/>
        <v>0</v>
      </c>
      <c r="N1669" s="16">
        <f t="shared" ca="1" si="334"/>
        <v>0</v>
      </c>
      <c r="O1669" s="17">
        <f t="shared" ca="1" si="332"/>
        <v>0</v>
      </c>
      <c r="P1669" s="18">
        <f t="shared" ca="1" si="330"/>
        <v>0</v>
      </c>
      <c r="Q1669" s="18">
        <f t="shared" ca="1" si="335"/>
        <v>0</v>
      </c>
      <c r="R1669" s="18">
        <f t="shared" ca="1" si="331"/>
        <v>0</v>
      </c>
      <c r="S1669" s="18">
        <f t="shared" ca="1" si="329"/>
        <v>0</v>
      </c>
      <c r="T1669" s="18">
        <f t="shared" ca="1" si="333"/>
        <v>0</v>
      </c>
      <c r="U1669" s="7"/>
    </row>
    <row r="1670" spans="2:21" x14ac:dyDescent="0.3">
      <c r="B1670" s="68"/>
      <c r="C1670" s="68"/>
      <c r="D1670" s="7"/>
      <c r="E1670" s="68"/>
      <c r="F1670" s="16"/>
      <c r="G1670" s="16"/>
      <c r="H1670" s="16"/>
      <c r="I1670" s="16"/>
      <c r="J1670" s="16"/>
      <c r="K1670" s="16"/>
      <c r="L1670" s="17">
        <f t="shared" ca="1" si="327"/>
        <v>0</v>
      </c>
      <c r="M1670" s="17">
        <f t="shared" ca="1" si="328"/>
        <v>0</v>
      </c>
      <c r="N1670" s="16">
        <f t="shared" ca="1" si="334"/>
        <v>0</v>
      </c>
      <c r="O1670" s="17">
        <f t="shared" ca="1" si="332"/>
        <v>0</v>
      </c>
      <c r="P1670" s="18">
        <f t="shared" ca="1" si="330"/>
        <v>0</v>
      </c>
      <c r="Q1670" s="18">
        <f t="shared" ca="1" si="335"/>
        <v>0</v>
      </c>
      <c r="R1670" s="18">
        <f t="shared" ca="1" si="331"/>
        <v>0</v>
      </c>
      <c r="S1670" s="18">
        <f t="shared" ca="1" si="329"/>
        <v>0</v>
      </c>
      <c r="T1670" s="18">
        <f t="shared" ca="1" si="333"/>
        <v>0</v>
      </c>
      <c r="U1670" s="7"/>
    </row>
    <row r="1671" spans="2:21" x14ac:dyDescent="0.3">
      <c r="B1671" s="68"/>
      <c r="C1671" s="68"/>
      <c r="D1671" s="7"/>
      <c r="E1671" s="68"/>
      <c r="F1671" s="16"/>
      <c r="G1671" s="16"/>
      <c r="H1671" s="16"/>
      <c r="I1671" s="16"/>
      <c r="J1671" s="16"/>
      <c r="K1671" s="16"/>
      <c r="L1671" s="17">
        <f t="shared" ca="1" si="327"/>
        <v>0</v>
      </c>
      <c r="M1671" s="17">
        <f t="shared" ca="1" si="328"/>
        <v>0</v>
      </c>
      <c r="N1671" s="16">
        <f t="shared" ca="1" si="334"/>
        <v>0</v>
      </c>
      <c r="O1671" s="17">
        <f t="shared" ca="1" si="332"/>
        <v>0</v>
      </c>
      <c r="P1671" s="18">
        <f t="shared" ca="1" si="330"/>
        <v>0</v>
      </c>
      <c r="Q1671" s="18">
        <f t="shared" ca="1" si="335"/>
        <v>0</v>
      </c>
      <c r="R1671" s="18">
        <f t="shared" ca="1" si="331"/>
        <v>0</v>
      </c>
      <c r="S1671" s="18">
        <f t="shared" ca="1" si="329"/>
        <v>0</v>
      </c>
      <c r="T1671" s="18">
        <f t="shared" ca="1" si="333"/>
        <v>0</v>
      </c>
      <c r="U1671" s="7"/>
    </row>
    <row r="1672" spans="2:21" x14ac:dyDescent="0.3">
      <c r="B1672" s="68"/>
      <c r="C1672" s="68"/>
      <c r="D1672" s="7"/>
      <c r="E1672" s="68"/>
      <c r="F1672" s="16"/>
      <c r="G1672" s="16"/>
      <c r="H1672" s="16"/>
      <c r="I1672" s="16"/>
      <c r="J1672" s="16"/>
      <c r="K1672" s="16"/>
      <c r="L1672" s="17">
        <f t="shared" ref="L1672:L1735" ca="1" si="336">M1672*16</f>
        <v>0</v>
      </c>
      <c r="M1672" s="17">
        <f t="shared" ca="1" si="328"/>
        <v>0</v>
      </c>
      <c r="N1672" s="16">
        <f t="shared" ca="1" si="334"/>
        <v>0</v>
      </c>
      <c r="O1672" s="17">
        <f t="shared" ca="1" si="332"/>
        <v>0</v>
      </c>
      <c r="P1672" s="18">
        <f t="shared" ca="1" si="330"/>
        <v>0</v>
      </c>
      <c r="Q1672" s="18">
        <f t="shared" ca="1" si="335"/>
        <v>0</v>
      </c>
      <c r="R1672" s="18">
        <f t="shared" ca="1" si="331"/>
        <v>0</v>
      </c>
      <c r="S1672" s="18">
        <f t="shared" ca="1" si="329"/>
        <v>0</v>
      </c>
      <c r="T1672" s="18">
        <f t="shared" ca="1" si="333"/>
        <v>0</v>
      </c>
      <c r="U1672" s="7"/>
    </row>
    <row r="1673" spans="2:21" x14ac:dyDescent="0.3">
      <c r="B1673" s="68"/>
      <c r="C1673" s="68"/>
      <c r="D1673" s="7"/>
      <c r="E1673" s="68"/>
      <c r="F1673" s="16"/>
      <c r="G1673" s="16"/>
      <c r="H1673" s="16"/>
      <c r="I1673" s="16"/>
      <c r="J1673" s="16"/>
      <c r="K1673" s="16"/>
      <c r="L1673" s="17">
        <f t="shared" ca="1" si="336"/>
        <v>0</v>
      </c>
      <c r="M1673" s="17">
        <f t="shared" ref="M1673:M1736" ca="1" si="337">L1673/16</f>
        <v>0</v>
      </c>
      <c r="N1673" s="16">
        <f t="shared" ca="1" si="334"/>
        <v>0</v>
      </c>
      <c r="O1673" s="17">
        <f t="shared" ca="1" si="332"/>
        <v>0</v>
      </c>
      <c r="P1673" s="18">
        <f t="shared" ca="1" si="330"/>
        <v>0</v>
      </c>
      <c r="Q1673" s="18">
        <f t="shared" ca="1" si="335"/>
        <v>0</v>
      </c>
      <c r="R1673" s="18">
        <f t="shared" ca="1" si="331"/>
        <v>0</v>
      </c>
      <c r="S1673" s="18">
        <f t="shared" ca="1" si="329"/>
        <v>0</v>
      </c>
      <c r="T1673" s="18">
        <f t="shared" ca="1" si="333"/>
        <v>0</v>
      </c>
      <c r="U1673" s="7"/>
    </row>
    <row r="1674" spans="2:21" x14ac:dyDescent="0.3">
      <c r="B1674" s="68"/>
      <c r="C1674" s="68"/>
      <c r="D1674" s="7"/>
      <c r="E1674" s="68"/>
      <c r="F1674" s="16"/>
      <c r="G1674" s="16"/>
      <c r="H1674" s="16"/>
      <c r="I1674" s="16"/>
      <c r="J1674" s="16"/>
      <c r="K1674" s="16"/>
      <c r="L1674" s="17">
        <f t="shared" ca="1" si="336"/>
        <v>0</v>
      </c>
      <c r="M1674" s="17">
        <f t="shared" ca="1" si="337"/>
        <v>0</v>
      </c>
      <c r="N1674" s="16">
        <f t="shared" ca="1" si="334"/>
        <v>0</v>
      </c>
      <c r="O1674" s="17">
        <f t="shared" ca="1" si="332"/>
        <v>0</v>
      </c>
      <c r="P1674" s="18">
        <f t="shared" ca="1" si="330"/>
        <v>0</v>
      </c>
      <c r="Q1674" s="18">
        <f t="shared" ca="1" si="335"/>
        <v>0</v>
      </c>
      <c r="R1674" s="18">
        <f t="shared" ca="1" si="331"/>
        <v>0</v>
      </c>
      <c r="S1674" s="18">
        <f t="shared" ca="1" si="329"/>
        <v>0</v>
      </c>
      <c r="T1674" s="18">
        <f t="shared" ca="1" si="333"/>
        <v>0</v>
      </c>
      <c r="U1674" s="7"/>
    </row>
    <row r="1675" spans="2:21" x14ac:dyDescent="0.3">
      <c r="B1675" s="68"/>
      <c r="C1675" s="68"/>
      <c r="D1675" s="7"/>
      <c r="E1675" s="68"/>
      <c r="F1675" s="16"/>
      <c r="G1675" s="16"/>
      <c r="H1675" s="16"/>
      <c r="I1675" s="16"/>
      <c r="J1675" s="16"/>
      <c r="K1675" s="16"/>
      <c r="L1675" s="17">
        <f t="shared" ca="1" si="336"/>
        <v>0</v>
      </c>
      <c r="M1675" s="17">
        <f t="shared" ca="1" si="337"/>
        <v>0</v>
      </c>
      <c r="N1675" s="16">
        <f t="shared" ca="1" si="334"/>
        <v>0</v>
      </c>
      <c r="O1675" s="17">
        <f t="shared" ca="1" si="332"/>
        <v>0</v>
      </c>
      <c r="P1675" s="18">
        <f t="shared" ca="1" si="330"/>
        <v>0</v>
      </c>
      <c r="Q1675" s="18">
        <f t="shared" ca="1" si="335"/>
        <v>0</v>
      </c>
      <c r="R1675" s="18">
        <f t="shared" ca="1" si="331"/>
        <v>0</v>
      </c>
      <c r="S1675" s="18">
        <f t="shared" ca="1" si="329"/>
        <v>0</v>
      </c>
      <c r="T1675" s="18">
        <f t="shared" ca="1" si="333"/>
        <v>0</v>
      </c>
      <c r="U1675" s="7"/>
    </row>
    <row r="1676" spans="2:21" x14ac:dyDescent="0.3">
      <c r="B1676" s="68"/>
      <c r="C1676" s="68"/>
      <c r="D1676" s="7"/>
      <c r="E1676" s="68"/>
      <c r="F1676" s="16"/>
      <c r="G1676" s="16"/>
      <c r="H1676" s="16"/>
      <c r="I1676" s="16"/>
      <c r="J1676" s="16"/>
      <c r="K1676" s="16"/>
      <c r="L1676" s="17">
        <f t="shared" ca="1" si="336"/>
        <v>0</v>
      </c>
      <c r="M1676" s="17">
        <f t="shared" ca="1" si="337"/>
        <v>0</v>
      </c>
      <c r="N1676" s="16">
        <f t="shared" ca="1" si="334"/>
        <v>0</v>
      </c>
      <c r="O1676" s="17">
        <f t="shared" ca="1" si="332"/>
        <v>0</v>
      </c>
      <c r="P1676" s="18">
        <f t="shared" ca="1" si="330"/>
        <v>0</v>
      </c>
      <c r="Q1676" s="18">
        <f t="shared" ca="1" si="335"/>
        <v>0</v>
      </c>
      <c r="R1676" s="18">
        <f t="shared" ca="1" si="331"/>
        <v>0</v>
      </c>
      <c r="S1676" s="18">
        <f t="shared" ref="S1676:S1739" ca="1" si="338">R1676/2</f>
        <v>0</v>
      </c>
      <c r="T1676" s="18">
        <f t="shared" ca="1" si="333"/>
        <v>0</v>
      </c>
      <c r="U1676" s="7"/>
    </row>
    <row r="1677" spans="2:21" x14ac:dyDescent="0.3">
      <c r="B1677" s="68"/>
      <c r="C1677" s="68"/>
      <c r="D1677" s="7"/>
      <c r="E1677" s="68"/>
      <c r="F1677" s="16"/>
      <c r="G1677" s="16"/>
      <c r="H1677" s="16"/>
      <c r="I1677" s="16"/>
      <c r="J1677" s="16"/>
      <c r="K1677" s="16"/>
      <c r="L1677" s="17">
        <f t="shared" ca="1" si="336"/>
        <v>0</v>
      </c>
      <c r="M1677" s="17">
        <f t="shared" ca="1" si="337"/>
        <v>0</v>
      </c>
      <c r="N1677" s="16">
        <f t="shared" ca="1" si="334"/>
        <v>0</v>
      </c>
      <c r="O1677" s="17">
        <f t="shared" ca="1" si="332"/>
        <v>0</v>
      </c>
      <c r="P1677" s="18">
        <f t="shared" ca="1" si="330"/>
        <v>0</v>
      </c>
      <c r="Q1677" s="18">
        <f t="shared" ca="1" si="335"/>
        <v>0</v>
      </c>
      <c r="R1677" s="18">
        <f t="shared" ca="1" si="331"/>
        <v>0</v>
      </c>
      <c r="S1677" s="18">
        <f t="shared" ca="1" si="338"/>
        <v>0</v>
      </c>
      <c r="T1677" s="18">
        <f t="shared" ca="1" si="333"/>
        <v>0</v>
      </c>
      <c r="U1677" s="7"/>
    </row>
    <row r="1678" spans="2:21" x14ac:dyDescent="0.3">
      <c r="B1678" s="68"/>
      <c r="C1678" s="68"/>
      <c r="D1678" s="7"/>
      <c r="E1678" s="68"/>
      <c r="F1678" s="16"/>
      <c r="G1678" s="16"/>
      <c r="H1678" s="16"/>
      <c r="I1678" s="16"/>
      <c r="J1678" s="16"/>
      <c r="K1678" s="16"/>
      <c r="L1678" s="17">
        <f t="shared" ca="1" si="336"/>
        <v>0</v>
      </c>
      <c r="M1678" s="17">
        <f t="shared" ca="1" si="337"/>
        <v>0</v>
      </c>
      <c r="N1678" s="16">
        <f t="shared" ca="1" si="334"/>
        <v>0</v>
      </c>
      <c r="O1678" s="17">
        <f t="shared" ca="1" si="332"/>
        <v>0</v>
      </c>
      <c r="P1678" s="18">
        <f t="shared" ca="1" si="330"/>
        <v>0</v>
      </c>
      <c r="Q1678" s="18">
        <f t="shared" ca="1" si="335"/>
        <v>0</v>
      </c>
      <c r="R1678" s="18">
        <f t="shared" ca="1" si="331"/>
        <v>0</v>
      </c>
      <c r="S1678" s="18">
        <f t="shared" ca="1" si="338"/>
        <v>0</v>
      </c>
      <c r="T1678" s="18">
        <f t="shared" ca="1" si="333"/>
        <v>0</v>
      </c>
      <c r="U1678" s="7"/>
    </row>
    <row r="1679" spans="2:21" x14ac:dyDescent="0.3">
      <c r="B1679" s="68"/>
      <c r="C1679" s="68"/>
      <c r="D1679" s="7"/>
      <c r="E1679" s="68"/>
      <c r="F1679" s="16"/>
      <c r="G1679" s="16"/>
      <c r="H1679" s="16"/>
      <c r="I1679" s="16"/>
      <c r="J1679" s="16"/>
      <c r="K1679" s="16"/>
      <c r="L1679" s="17">
        <f t="shared" ca="1" si="336"/>
        <v>0</v>
      </c>
      <c r="M1679" s="17">
        <f t="shared" ca="1" si="337"/>
        <v>0</v>
      </c>
      <c r="N1679" s="16">
        <f t="shared" ca="1" si="334"/>
        <v>0</v>
      </c>
      <c r="O1679" s="17">
        <f t="shared" ca="1" si="332"/>
        <v>0</v>
      </c>
      <c r="P1679" s="18">
        <f t="shared" ca="1" si="330"/>
        <v>0</v>
      </c>
      <c r="Q1679" s="18">
        <f t="shared" ca="1" si="335"/>
        <v>0</v>
      </c>
      <c r="R1679" s="18">
        <f t="shared" ca="1" si="331"/>
        <v>0</v>
      </c>
      <c r="S1679" s="18">
        <f t="shared" ca="1" si="338"/>
        <v>0</v>
      </c>
      <c r="T1679" s="18">
        <f t="shared" ca="1" si="333"/>
        <v>0</v>
      </c>
      <c r="U1679" s="7"/>
    </row>
    <row r="1680" spans="2:21" x14ac:dyDescent="0.3">
      <c r="B1680" s="68"/>
      <c r="C1680" s="68"/>
      <c r="D1680" s="7"/>
      <c r="E1680" s="68"/>
      <c r="F1680" s="16"/>
      <c r="G1680" s="16"/>
      <c r="H1680" s="16"/>
      <c r="I1680" s="16"/>
      <c r="J1680" s="16"/>
      <c r="K1680" s="16"/>
      <c r="L1680" s="17">
        <f t="shared" ca="1" si="336"/>
        <v>0</v>
      </c>
      <c r="M1680" s="17">
        <f t="shared" ca="1" si="337"/>
        <v>0</v>
      </c>
      <c r="N1680" s="16">
        <f t="shared" ca="1" si="334"/>
        <v>0</v>
      </c>
      <c r="O1680" s="17">
        <f t="shared" ca="1" si="332"/>
        <v>0</v>
      </c>
      <c r="P1680" s="18">
        <f t="shared" ca="1" si="330"/>
        <v>0</v>
      </c>
      <c r="Q1680" s="18">
        <f t="shared" ca="1" si="335"/>
        <v>0</v>
      </c>
      <c r="R1680" s="18">
        <f t="shared" ca="1" si="331"/>
        <v>0</v>
      </c>
      <c r="S1680" s="18">
        <f t="shared" ca="1" si="338"/>
        <v>0</v>
      </c>
      <c r="T1680" s="18">
        <f t="shared" ca="1" si="333"/>
        <v>0</v>
      </c>
      <c r="U1680" s="7"/>
    </row>
    <row r="1681" spans="2:21" x14ac:dyDescent="0.3">
      <c r="B1681" s="68"/>
      <c r="C1681" s="68"/>
      <c r="D1681" s="7"/>
      <c r="E1681" s="68"/>
      <c r="F1681" s="16"/>
      <c r="G1681" s="16"/>
      <c r="H1681" s="16"/>
      <c r="I1681" s="16"/>
      <c r="J1681" s="16"/>
      <c r="K1681" s="16"/>
      <c r="L1681" s="17">
        <f t="shared" ca="1" si="336"/>
        <v>0</v>
      </c>
      <c r="M1681" s="17">
        <f t="shared" ca="1" si="337"/>
        <v>0</v>
      </c>
      <c r="N1681" s="16">
        <f t="shared" ca="1" si="334"/>
        <v>0</v>
      </c>
      <c r="O1681" s="17">
        <f t="shared" ca="1" si="332"/>
        <v>0</v>
      </c>
      <c r="P1681" s="18">
        <f t="shared" ca="1" si="330"/>
        <v>0</v>
      </c>
      <c r="Q1681" s="18">
        <f t="shared" ca="1" si="335"/>
        <v>0</v>
      </c>
      <c r="R1681" s="18">
        <f t="shared" ca="1" si="331"/>
        <v>0</v>
      </c>
      <c r="S1681" s="18">
        <f t="shared" ca="1" si="338"/>
        <v>0</v>
      </c>
      <c r="T1681" s="18">
        <f t="shared" ca="1" si="333"/>
        <v>0</v>
      </c>
      <c r="U1681" s="7"/>
    </row>
    <row r="1682" spans="2:21" x14ac:dyDescent="0.3">
      <c r="B1682" s="68"/>
      <c r="C1682" s="68"/>
      <c r="D1682" s="7"/>
      <c r="E1682" s="68"/>
      <c r="F1682" s="16"/>
      <c r="G1682" s="16"/>
      <c r="H1682" s="16"/>
      <c r="I1682" s="16"/>
      <c r="J1682" s="16"/>
      <c r="K1682" s="16"/>
      <c r="L1682" s="17">
        <f t="shared" ca="1" si="336"/>
        <v>0</v>
      </c>
      <c r="M1682" s="17">
        <f t="shared" ca="1" si="337"/>
        <v>0</v>
      </c>
      <c r="N1682" s="16">
        <f t="shared" ca="1" si="334"/>
        <v>0</v>
      </c>
      <c r="O1682" s="17">
        <f t="shared" ca="1" si="332"/>
        <v>0</v>
      </c>
      <c r="P1682" s="18">
        <f t="shared" ca="1" si="330"/>
        <v>0</v>
      </c>
      <c r="Q1682" s="18">
        <f t="shared" ca="1" si="335"/>
        <v>0</v>
      </c>
      <c r="R1682" s="18">
        <f t="shared" ca="1" si="331"/>
        <v>0</v>
      </c>
      <c r="S1682" s="18">
        <f t="shared" ca="1" si="338"/>
        <v>0</v>
      </c>
      <c r="T1682" s="18">
        <f t="shared" ca="1" si="333"/>
        <v>0</v>
      </c>
      <c r="U1682" s="7"/>
    </row>
    <row r="1683" spans="2:21" x14ac:dyDescent="0.3">
      <c r="B1683" s="68"/>
      <c r="C1683" s="68"/>
      <c r="D1683" s="7"/>
      <c r="E1683" s="68"/>
      <c r="F1683" s="16"/>
      <c r="G1683" s="16"/>
      <c r="H1683" s="16"/>
      <c r="I1683" s="16"/>
      <c r="J1683" s="16"/>
      <c r="K1683" s="16"/>
      <c r="L1683" s="17">
        <f t="shared" ca="1" si="336"/>
        <v>0</v>
      </c>
      <c r="M1683" s="17">
        <f t="shared" ca="1" si="337"/>
        <v>0</v>
      </c>
      <c r="N1683" s="16">
        <f t="shared" ca="1" si="334"/>
        <v>0</v>
      </c>
      <c r="O1683" s="17">
        <f t="shared" ca="1" si="332"/>
        <v>0</v>
      </c>
      <c r="P1683" s="18">
        <f t="shared" ref="P1683:P1746" ca="1" si="339">O1683/4</f>
        <v>0</v>
      </c>
      <c r="Q1683" s="18">
        <f t="shared" ca="1" si="335"/>
        <v>0</v>
      </c>
      <c r="R1683" s="18">
        <f t="shared" ca="1" si="331"/>
        <v>0</v>
      </c>
      <c r="S1683" s="18">
        <f t="shared" ca="1" si="338"/>
        <v>0</v>
      </c>
      <c r="T1683" s="18">
        <f t="shared" ca="1" si="333"/>
        <v>0</v>
      </c>
      <c r="U1683" s="7"/>
    </row>
    <row r="1684" spans="2:21" x14ac:dyDescent="0.3">
      <c r="B1684" s="68"/>
      <c r="C1684" s="68"/>
      <c r="D1684" s="7"/>
      <c r="E1684" s="68"/>
      <c r="F1684" s="16"/>
      <c r="G1684" s="16"/>
      <c r="H1684" s="16"/>
      <c r="I1684" s="16"/>
      <c r="J1684" s="16"/>
      <c r="K1684" s="16"/>
      <c r="L1684" s="17">
        <f t="shared" ca="1" si="336"/>
        <v>0</v>
      </c>
      <c r="M1684" s="17">
        <f t="shared" ca="1" si="337"/>
        <v>0</v>
      </c>
      <c r="N1684" s="16">
        <f t="shared" ca="1" si="334"/>
        <v>0</v>
      </c>
      <c r="O1684" s="17">
        <f t="shared" ca="1" si="332"/>
        <v>0</v>
      </c>
      <c r="P1684" s="18">
        <f t="shared" ca="1" si="339"/>
        <v>0</v>
      </c>
      <c r="Q1684" s="18">
        <f t="shared" ca="1" si="335"/>
        <v>0</v>
      </c>
      <c r="R1684" s="18">
        <f t="shared" ca="1" si="331"/>
        <v>0</v>
      </c>
      <c r="S1684" s="18">
        <f t="shared" ca="1" si="338"/>
        <v>0</v>
      </c>
      <c r="T1684" s="18">
        <f t="shared" ca="1" si="333"/>
        <v>0</v>
      </c>
      <c r="U1684" s="7"/>
    </row>
    <row r="1685" spans="2:21" x14ac:dyDescent="0.3">
      <c r="B1685" s="68"/>
      <c r="C1685" s="68"/>
      <c r="D1685" s="7"/>
      <c r="E1685" s="68"/>
      <c r="F1685" s="16"/>
      <c r="G1685" s="16"/>
      <c r="H1685" s="16"/>
      <c r="I1685" s="16"/>
      <c r="J1685" s="16"/>
      <c r="K1685" s="16"/>
      <c r="L1685" s="17">
        <f t="shared" ca="1" si="336"/>
        <v>0</v>
      </c>
      <c r="M1685" s="17">
        <f t="shared" ca="1" si="337"/>
        <v>0</v>
      </c>
      <c r="N1685" s="16">
        <f t="shared" ca="1" si="334"/>
        <v>0</v>
      </c>
      <c r="O1685" s="17">
        <f t="shared" ca="1" si="332"/>
        <v>0</v>
      </c>
      <c r="P1685" s="18">
        <f t="shared" ca="1" si="339"/>
        <v>0</v>
      </c>
      <c r="Q1685" s="18">
        <f t="shared" ca="1" si="335"/>
        <v>0</v>
      </c>
      <c r="R1685" s="18">
        <f t="shared" ca="1" si="331"/>
        <v>0</v>
      </c>
      <c r="S1685" s="18">
        <f t="shared" ca="1" si="338"/>
        <v>0</v>
      </c>
      <c r="T1685" s="18">
        <f t="shared" ca="1" si="333"/>
        <v>0</v>
      </c>
      <c r="U1685" s="7"/>
    </row>
    <row r="1686" spans="2:21" x14ac:dyDescent="0.3">
      <c r="B1686" s="68"/>
      <c r="C1686" s="68"/>
      <c r="D1686" s="7"/>
      <c r="E1686" s="68"/>
      <c r="F1686" s="16"/>
      <c r="G1686" s="16"/>
      <c r="H1686" s="16"/>
      <c r="I1686" s="16"/>
      <c r="J1686" s="16"/>
      <c r="K1686" s="16"/>
      <c r="L1686" s="17">
        <f t="shared" ca="1" si="336"/>
        <v>0</v>
      </c>
      <c r="M1686" s="17">
        <f t="shared" ca="1" si="337"/>
        <v>0</v>
      </c>
      <c r="N1686" s="16">
        <f t="shared" ca="1" si="334"/>
        <v>0</v>
      </c>
      <c r="O1686" s="17">
        <f t="shared" ca="1" si="332"/>
        <v>0</v>
      </c>
      <c r="P1686" s="18">
        <f t="shared" ca="1" si="339"/>
        <v>0</v>
      </c>
      <c r="Q1686" s="18">
        <f t="shared" ca="1" si="335"/>
        <v>0</v>
      </c>
      <c r="R1686" s="18">
        <f t="shared" ref="R1686:R1749" ca="1" si="340">P1686/32</f>
        <v>0</v>
      </c>
      <c r="S1686" s="18">
        <f t="shared" ca="1" si="338"/>
        <v>0</v>
      </c>
      <c r="T1686" s="18">
        <f t="shared" ca="1" si="333"/>
        <v>0</v>
      </c>
      <c r="U1686" s="7"/>
    </row>
    <row r="1687" spans="2:21" x14ac:dyDescent="0.3">
      <c r="B1687" s="68"/>
      <c r="C1687" s="68"/>
      <c r="D1687" s="7"/>
      <c r="E1687" s="68"/>
      <c r="F1687" s="16"/>
      <c r="G1687" s="16"/>
      <c r="H1687" s="16"/>
      <c r="I1687" s="16"/>
      <c r="J1687" s="16"/>
      <c r="K1687" s="16"/>
      <c r="L1687" s="17">
        <f t="shared" ca="1" si="336"/>
        <v>0</v>
      </c>
      <c r="M1687" s="17">
        <f t="shared" ca="1" si="337"/>
        <v>0</v>
      </c>
      <c r="N1687" s="16">
        <f t="shared" ca="1" si="334"/>
        <v>0</v>
      </c>
      <c r="O1687" s="17">
        <f t="shared" ca="1" si="332"/>
        <v>0</v>
      </c>
      <c r="P1687" s="18">
        <f t="shared" ca="1" si="339"/>
        <v>0</v>
      </c>
      <c r="Q1687" s="18">
        <f t="shared" ca="1" si="335"/>
        <v>0</v>
      </c>
      <c r="R1687" s="18">
        <f t="shared" ca="1" si="340"/>
        <v>0</v>
      </c>
      <c r="S1687" s="18">
        <f t="shared" ca="1" si="338"/>
        <v>0</v>
      </c>
      <c r="T1687" s="18">
        <f t="shared" ca="1" si="333"/>
        <v>0</v>
      </c>
      <c r="U1687" s="7"/>
    </row>
    <row r="1688" spans="2:21" x14ac:dyDescent="0.3">
      <c r="B1688" s="68"/>
      <c r="C1688" s="68"/>
      <c r="D1688" s="7"/>
      <c r="E1688" s="68"/>
      <c r="F1688" s="16"/>
      <c r="G1688" s="16"/>
      <c r="H1688" s="16"/>
      <c r="I1688" s="16"/>
      <c r="J1688" s="16"/>
      <c r="K1688" s="16"/>
      <c r="L1688" s="17">
        <f t="shared" ca="1" si="336"/>
        <v>0</v>
      </c>
      <c r="M1688" s="17">
        <f t="shared" ca="1" si="337"/>
        <v>0</v>
      </c>
      <c r="N1688" s="16">
        <f t="shared" ca="1" si="334"/>
        <v>0</v>
      </c>
      <c r="O1688" s="17">
        <f t="shared" ca="1" si="332"/>
        <v>0</v>
      </c>
      <c r="P1688" s="18">
        <f t="shared" ca="1" si="339"/>
        <v>0</v>
      </c>
      <c r="Q1688" s="18">
        <f t="shared" ca="1" si="335"/>
        <v>0</v>
      </c>
      <c r="R1688" s="18">
        <f t="shared" ca="1" si="340"/>
        <v>0</v>
      </c>
      <c r="S1688" s="18">
        <f t="shared" ca="1" si="338"/>
        <v>0</v>
      </c>
      <c r="T1688" s="18">
        <f t="shared" ca="1" si="333"/>
        <v>0</v>
      </c>
      <c r="U1688" s="7"/>
    </row>
    <row r="1689" spans="2:21" x14ac:dyDescent="0.3">
      <c r="B1689" s="68"/>
      <c r="C1689" s="68"/>
      <c r="D1689" s="7"/>
      <c r="E1689" s="68"/>
      <c r="F1689" s="16"/>
      <c r="G1689" s="16"/>
      <c r="H1689" s="16"/>
      <c r="I1689" s="16"/>
      <c r="J1689" s="16"/>
      <c r="K1689" s="16"/>
      <c r="L1689" s="17">
        <f t="shared" ca="1" si="336"/>
        <v>0</v>
      </c>
      <c r="M1689" s="17">
        <f t="shared" ca="1" si="337"/>
        <v>0</v>
      </c>
      <c r="N1689" s="16">
        <f t="shared" ca="1" si="334"/>
        <v>0</v>
      </c>
      <c r="O1689" s="17">
        <f t="shared" ca="1" si="332"/>
        <v>0</v>
      </c>
      <c r="P1689" s="18">
        <f t="shared" ca="1" si="339"/>
        <v>0</v>
      </c>
      <c r="Q1689" s="18">
        <f t="shared" ca="1" si="335"/>
        <v>0</v>
      </c>
      <c r="R1689" s="18">
        <f t="shared" ca="1" si="340"/>
        <v>0</v>
      </c>
      <c r="S1689" s="18">
        <f t="shared" ca="1" si="338"/>
        <v>0</v>
      </c>
      <c r="T1689" s="18">
        <f t="shared" ca="1" si="333"/>
        <v>0</v>
      </c>
      <c r="U1689" s="7"/>
    </row>
    <row r="1690" spans="2:21" x14ac:dyDescent="0.3">
      <c r="B1690" s="68"/>
      <c r="C1690" s="68"/>
      <c r="D1690" s="7"/>
      <c r="E1690" s="68"/>
      <c r="F1690" s="16"/>
      <c r="G1690" s="16"/>
      <c r="H1690" s="16"/>
      <c r="I1690" s="16"/>
      <c r="J1690" s="16"/>
      <c r="K1690" s="16"/>
      <c r="L1690" s="17">
        <f t="shared" ca="1" si="336"/>
        <v>0</v>
      </c>
      <c r="M1690" s="17">
        <f t="shared" ca="1" si="337"/>
        <v>0</v>
      </c>
      <c r="N1690" s="16">
        <f t="shared" ca="1" si="334"/>
        <v>0</v>
      </c>
      <c r="O1690" s="17">
        <f t="shared" ca="1" si="332"/>
        <v>0</v>
      </c>
      <c r="P1690" s="18">
        <f t="shared" ca="1" si="339"/>
        <v>0</v>
      </c>
      <c r="Q1690" s="18">
        <f t="shared" ca="1" si="335"/>
        <v>0</v>
      </c>
      <c r="R1690" s="18">
        <f t="shared" ca="1" si="340"/>
        <v>0</v>
      </c>
      <c r="S1690" s="18">
        <f t="shared" ca="1" si="338"/>
        <v>0</v>
      </c>
      <c r="T1690" s="18">
        <f t="shared" ca="1" si="333"/>
        <v>0</v>
      </c>
      <c r="U1690" s="7"/>
    </row>
    <row r="1691" spans="2:21" x14ac:dyDescent="0.3">
      <c r="B1691" s="68"/>
      <c r="C1691" s="68"/>
      <c r="D1691" s="7"/>
      <c r="E1691" s="68"/>
      <c r="F1691" s="16"/>
      <c r="G1691" s="16"/>
      <c r="H1691" s="16"/>
      <c r="I1691" s="16"/>
      <c r="J1691" s="16"/>
      <c r="K1691" s="16"/>
      <c r="L1691" s="17">
        <f t="shared" ca="1" si="336"/>
        <v>0</v>
      </c>
      <c r="M1691" s="17">
        <f t="shared" ca="1" si="337"/>
        <v>0</v>
      </c>
      <c r="N1691" s="16">
        <f t="shared" ca="1" si="334"/>
        <v>0</v>
      </c>
      <c r="O1691" s="17">
        <f t="shared" ca="1" si="332"/>
        <v>0</v>
      </c>
      <c r="P1691" s="18">
        <f t="shared" ca="1" si="339"/>
        <v>0</v>
      </c>
      <c r="Q1691" s="18">
        <f t="shared" ca="1" si="335"/>
        <v>0</v>
      </c>
      <c r="R1691" s="18">
        <f t="shared" ca="1" si="340"/>
        <v>0</v>
      </c>
      <c r="S1691" s="18">
        <f t="shared" ca="1" si="338"/>
        <v>0</v>
      </c>
      <c r="T1691" s="18">
        <f t="shared" ca="1" si="333"/>
        <v>0</v>
      </c>
      <c r="U1691" s="7"/>
    </row>
    <row r="1692" spans="2:21" x14ac:dyDescent="0.3">
      <c r="B1692" s="68"/>
      <c r="C1692" s="68"/>
      <c r="D1692" s="7"/>
      <c r="E1692" s="68"/>
      <c r="F1692" s="16"/>
      <c r="G1692" s="16"/>
      <c r="H1692" s="16"/>
      <c r="I1692" s="16"/>
      <c r="J1692" s="16"/>
      <c r="K1692" s="16"/>
      <c r="L1692" s="17">
        <f t="shared" ca="1" si="336"/>
        <v>0</v>
      </c>
      <c r="M1692" s="17">
        <f t="shared" ca="1" si="337"/>
        <v>0</v>
      </c>
      <c r="N1692" s="16">
        <f t="shared" ca="1" si="334"/>
        <v>0</v>
      </c>
      <c r="O1692" s="17">
        <f t="shared" ref="O1692:O1755" ca="1" si="341">R1692*128</f>
        <v>0</v>
      </c>
      <c r="P1692" s="18">
        <f t="shared" ca="1" si="339"/>
        <v>0</v>
      </c>
      <c r="Q1692" s="18">
        <f t="shared" ca="1" si="335"/>
        <v>0</v>
      </c>
      <c r="R1692" s="18">
        <f t="shared" ca="1" si="340"/>
        <v>0</v>
      </c>
      <c r="S1692" s="18">
        <f t="shared" ca="1" si="338"/>
        <v>0</v>
      </c>
      <c r="T1692" s="18">
        <f t="shared" ca="1" si="333"/>
        <v>0</v>
      </c>
      <c r="U1692" s="7"/>
    </row>
    <row r="1693" spans="2:21" x14ac:dyDescent="0.3">
      <c r="B1693" s="68"/>
      <c r="C1693" s="68"/>
      <c r="D1693" s="7"/>
      <c r="E1693" s="68"/>
      <c r="F1693" s="16"/>
      <c r="G1693" s="16"/>
      <c r="H1693" s="16"/>
      <c r="I1693" s="16"/>
      <c r="J1693" s="16"/>
      <c r="K1693" s="16"/>
      <c r="L1693" s="17">
        <f t="shared" ca="1" si="336"/>
        <v>0</v>
      </c>
      <c r="M1693" s="17">
        <f t="shared" ca="1" si="337"/>
        <v>0</v>
      </c>
      <c r="N1693" s="16">
        <f t="shared" ca="1" si="334"/>
        <v>0</v>
      </c>
      <c r="O1693" s="17">
        <f t="shared" ca="1" si="341"/>
        <v>0</v>
      </c>
      <c r="P1693" s="18">
        <f t="shared" ca="1" si="339"/>
        <v>0</v>
      </c>
      <c r="Q1693" s="18">
        <f t="shared" ca="1" si="335"/>
        <v>0</v>
      </c>
      <c r="R1693" s="18">
        <f t="shared" ca="1" si="340"/>
        <v>0</v>
      </c>
      <c r="S1693" s="18">
        <f t="shared" ca="1" si="338"/>
        <v>0</v>
      </c>
      <c r="T1693" s="18">
        <f t="shared" ca="1" si="333"/>
        <v>0</v>
      </c>
      <c r="U1693" s="7"/>
    </row>
    <row r="1694" spans="2:21" x14ac:dyDescent="0.3">
      <c r="B1694" s="68"/>
      <c r="C1694" s="68"/>
      <c r="D1694" s="7"/>
      <c r="E1694" s="68"/>
      <c r="F1694" s="16"/>
      <c r="G1694" s="16"/>
      <c r="H1694" s="16"/>
      <c r="I1694" s="16"/>
      <c r="J1694" s="16"/>
      <c r="K1694" s="16"/>
      <c r="L1694" s="17">
        <f t="shared" ca="1" si="336"/>
        <v>0</v>
      </c>
      <c r="M1694" s="17">
        <f t="shared" ca="1" si="337"/>
        <v>0</v>
      </c>
      <c r="N1694" s="16">
        <f t="shared" ca="1" si="334"/>
        <v>0</v>
      </c>
      <c r="O1694" s="17">
        <f t="shared" ca="1" si="341"/>
        <v>0</v>
      </c>
      <c r="P1694" s="18">
        <f t="shared" ca="1" si="339"/>
        <v>0</v>
      </c>
      <c r="Q1694" s="18">
        <f t="shared" ca="1" si="335"/>
        <v>0</v>
      </c>
      <c r="R1694" s="18">
        <f t="shared" ca="1" si="340"/>
        <v>0</v>
      </c>
      <c r="S1694" s="18">
        <f t="shared" ca="1" si="338"/>
        <v>0</v>
      </c>
      <c r="T1694" s="18">
        <f t="shared" ca="1" si="333"/>
        <v>0</v>
      </c>
      <c r="U1694" s="7"/>
    </row>
    <row r="1695" spans="2:21" x14ac:dyDescent="0.3">
      <c r="B1695" s="68"/>
      <c r="C1695" s="68"/>
      <c r="D1695" s="7"/>
      <c r="E1695" s="68"/>
      <c r="F1695" s="16"/>
      <c r="G1695" s="16"/>
      <c r="H1695" s="16"/>
      <c r="I1695" s="16"/>
      <c r="J1695" s="16"/>
      <c r="K1695" s="16"/>
      <c r="L1695" s="17">
        <f t="shared" ca="1" si="336"/>
        <v>0</v>
      </c>
      <c r="M1695" s="17">
        <f t="shared" ca="1" si="337"/>
        <v>0</v>
      </c>
      <c r="N1695" s="16">
        <f t="shared" ca="1" si="334"/>
        <v>0</v>
      </c>
      <c r="O1695" s="17">
        <f t="shared" ca="1" si="341"/>
        <v>0</v>
      </c>
      <c r="P1695" s="18">
        <f t="shared" ca="1" si="339"/>
        <v>0</v>
      </c>
      <c r="Q1695" s="18">
        <f t="shared" ca="1" si="335"/>
        <v>0</v>
      </c>
      <c r="R1695" s="18">
        <f t="shared" ca="1" si="340"/>
        <v>0</v>
      </c>
      <c r="S1695" s="18">
        <f t="shared" ca="1" si="338"/>
        <v>0</v>
      </c>
      <c r="T1695" s="18">
        <f t="shared" ca="1" si="333"/>
        <v>0</v>
      </c>
      <c r="U1695" s="7"/>
    </row>
    <row r="1696" spans="2:21" x14ac:dyDescent="0.3">
      <c r="B1696" s="68"/>
      <c r="C1696" s="68"/>
      <c r="D1696" s="7"/>
      <c r="E1696" s="68"/>
      <c r="F1696" s="16"/>
      <c r="G1696" s="16"/>
      <c r="H1696" s="16"/>
      <c r="I1696" s="16"/>
      <c r="J1696" s="16"/>
      <c r="K1696" s="16"/>
      <c r="L1696" s="17">
        <f t="shared" ca="1" si="336"/>
        <v>0</v>
      </c>
      <c r="M1696" s="17">
        <f t="shared" ca="1" si="337"/>
        <v>0</v>
      </c>
      <c r="N1696" s="16">
        <f t="shared" ca="1" si="334"/>
        <v>0</v>
      </c>
      <c r="O1696" s="17">
        <f t="shared" ca="1" si="341"/>
        <v>0</v>
      </c>
      <c r="P1696" s="18">
        <f t="shared" ca="1" si="339"/>
        <v>0</v>
      </c>
      <c r="Q1696" s="18">
        <f t="shared" ca="1" si="335"/>
        <v>0</v>
      </c>
      <c r="R1696" s="18">
        <f t="shared" ca="1" si="340"/>
        <v>0</v>
      </c>
      <c r="S1696" s="18">
        <f t="shared" ca="1" si="338"/>
        <v>0</v>
      </c>
      <c r="T1696" s="18">
        <f t="shared" ca="1" si="333"/>
        <v>0</v>
      </c>
      <c r="U1696" s="7"/>
    </row>
    <row r="1697" spans="2:21" x14ac:dyDescent="0.3">
      <c r="B1697" s="68"/>
      <c r="C1697" s="68"/>
      <c r="D1697" s="7"/>
      <c r="E1697" s="68"/>
      <c r="F1697" s="16"/>
      <c r="G1697" s="16"/>
      <c r="H1697" s="16"/>
      <c r="I1697" s="16"/>
      <c r="J1697" s="16"/>
      <c r="K1697" s="16"/>
      <c r="L1697" s="17">
        <f t="shared" ca="1" si="336"/>
        <v>0</v>
      </c>
      <c r="M1697" s="17">
        <f t="shared" ca="1" si="337"/>
        <v>0</v>
      </c>
      <c r="N1697" s="16">
        <f t="shared" ca="1" si="334"/>
        <v>0</v>
      </c>
      <c r="O1697" s="17">
        <f t="shared" ca="1" si="341"/>
        <v>0</v>
      </c>
      <c r="P1697" s="18">
        <f t="shared" ca="1" si="339"/>
        <v>0</v>
      </c>
      <c r="Q1697" s="18">
        <f t="shared" ca="1" si="335"/>
        <v>0</v>
      </c>
      <c r="R1697" s="18">
        <f t="shared" ca="1" si="340"/>
        <v>0</v>
      </c>
      <c r="S1697" s="18">
        <f t="shared" ca="1" si="338"/>
        <v>0</v>
      </c>
      <c r="T1697" s="18">
        <f t="shared" ca="1" si="333"/>
        <v>0</v>
      </c>
      <c r="U1697" s="7"/>
    </row>
    <row r="1698" spans="2:21" x14ac:dyDescent="0.3">
      <c r="B1698" s="68"/>
      <c r="C1698" s="68"/>
      <c r="D1698" s="7"/>
      <c r="E1698" s="68"/>
      <c r="F1698" s="16"/>
      <c r="G1698" s="16"/>
      <c r="H1698" s="16"/>
      <c r="I1698" s="16"/>
      <c r="J1698" s="16"/>
      <c r="K1698" s="16"/>
      <c r="L1698" s="17">
        <f t="shared" ca="1" si="336"/>
        <v>0</v>
      </c>
      <c r="M1698" s="17">
        <f t="shared" ca="1" si="337"/>
        <v>0</v>
      </c>
      <c r="N1698" s="16">
        <f t="shared" ca="1" si="334"/>
        <v>0</v>
      </c>
      <c r="O1698" s="17">
        <f t="shared" ca="1" si="341"/>
        <v>0</v>
      </c>
      <c r="P1698" s="18">
        <f t="shared" ca="1" si="339"/>
        <v>0</v>
      </c>
      <c r="Q1698" s="18">
        <f t="shared" ca="1" si="335"/>
        <v>0</v>
      </c>
      <c r="R1698" s="18">
        <f t="shared" ca="1" si="340"/>
        <v>0</v>
      </c>
      <c r="S1698" s="18">
        <f t="shared" ca="1" si="338"/>
        <v>0</v>
      </c>
      <c r="T1698" s="18">
        <f t="shared" ca="1" si="333"/>
        <v>0</v>
      </c>
      <c r="U1698" s="7"/>
    </row>
    <row r="1699" spans="2:21" x14ac:dyDescent="0.3">
      <c r="B1699" s="68"/>
      <c r="C1699" s="68"/>
      <c r="D1699" s="7"/>
      <c r="E1699" s="68"/>
      <c r="F1699" s="16"/>
      <c r="G1699" s="16"/>
      <c r="H1699" s="16"/>
      <c r="I1699" s="16"/>
      <c r="J1699" s="16"/>
      <c r="K1699" s="16"/>
      <c r="L1699" s="17">
        <f t="shared" ca="1" si="336"/>
        <v>0</v>
      </c>
      <c r="M1699" s="17">
        <f t="shared" ca="1" si="337"/>
        <v>0</v>
      </c>
      <c r="N1699" s="16">
        <f t="shared" ca="1" si="334"/>
        <v>0</v>
      </c>
      <c r="O1699" s="17">
        <f t="shared" ca="1" si="341"/>
        <v>0</v>
      </c>
      <c r="P1699" s="18">
        <f t="shared" ca="1" si="339"/>
        <v>0</v>
      </c>
      <c r="Q1699" s="18">
        <f t="shared" ca="1" si="335"/>
        <v>0</v>
      </c>
      <c r="R1699" s="18">
        <f t="shared" ca="1" si="340"/>
        <v>0</v>
      </c>
      <c r="S1699" s="18">
        <f t="shared" ca="1" si="338"/>
        <v>0</v>
      </c>
      <c r="T1699" s="18">
        <f t="shared" ca="1" si="333"/>
        <v>0</v>
      </c>
      <c r="U1699" s="7"/>
    </row>
    <row r="1700" spans="2:21" x14ac:dyDescent="0.3">
      <c r="B1700" s="68"/>
      <c r="C1700" s="68"/>
      <c r="D1700" s="7"/>
      <c r="E1700" s="68"/>
      <c r="F1700" s="16"/>
      <c r="G1700" s="16"/>
      <c r="H1700" s="16"/>
      <c r="I1700" s="16"/>
      <c r="J1700" s="16"/>
      <c r="K1700" s="16"/>
      <c r="L1700" s="17">
        <f t="shared" ca="1" si="336"/>
        <v>0</v>
      </c>
      <c r="M1700" s="17">
        <f t="shared" ca="1" si="337"/>
        <v>0</v>
      </c>
      <c r="N1700" s="16">
        <f t="shared" ca="1" si="334"/>
        <v>0</v>
      </c>
      <c r="O1700" s="17">
        <f t="shared" ca="1" si="341"/>
        <v>0</v>
      </c>
      <c r="P1700" s="18">
        <f t="shared" ca="1" si="339"/>
        <v>0</v>
      </c>
      <c r="Q1700" s="18">
        <f t="shared" ca="1" si="335"/>
        <v>0</v>
      </c>
      <c r="R1700" s="18">
        <f t="shared" ca="1" si="340"/>
        <v>0</v>
      </c>
      <c r="S1700" s="18">
        <f t="shared" ca="1" si="338"/>
        <v>0</v>
      </c>
      <c r="T1700" s="18">
        <f t="shared" ca="1" si="333"/>
        <v>0</v>
      </c>
      <c r="U1700" s="7"/>
    </row>
    <row r="1701" spans="2:21" x14ac:dyDescent="0.3">
      <c r="B1701" s="68"/>
      <c r="C1701" s="68"/>
      <c r="D1701" s="7"/>
      <c r="E1701" s="68"/>
      <c r="F1701" s="16"/>
      <c r="G1701" s="16"/>
      <c r="H1701" s="16"/>
      <c r="I1701" s="16"/>
      <c r="J1701" s="16"/>
      <c r="K1701" s="16"/>
      <c r="L1701" s="17">
        <f t="shared" ca="1" si="336"/>
        <v>0</v>
      </c>
      <c r="M1701" s="17">
        <f t="shared" ca="1" si="337"/>
        <v>0</v>
      </c>
      <c r="N1701" s="16">
        <f t="shared" ca="1" si="334"/>
        <v>0</v>
      </c>
      <c r="O1701" s="17">
        <f t="shared" ca="1" si="341"/>
        <v>0</v>
      </c>
      <c r="P1701" s="18">
        <f t="shared" ca="1" si="339"/>
        <v>0</v>
      </c>
      <c r="Q1701" s="18">
        <f t="shared" ca="1" si="335"/>
        <v>0</v>
      </c>
      <c r="R1701" s="18">
        <f t="shared" ca="1" si="340"/>
        <v>0</v>
      </c>
      <c r="S1701" s="18">
        <f t="shared" ca="1" si="338"/>
        <v>0</v>
      </c>
      <c r="T1701" s="18">
        <f t="shared" ca="1" si="333"/>
        <v>0</v>
      </c>
      <c r="U1701" s="7"/>
    </row>
    <row r="1702" spans="2:21" x14ac:dyDescent="0.3">
      <c r="B1702" s="68"/>
      <c r="C1702" s="68"/>
      <c r="D1702" s="7"/>
      <c r="E1702" s="68"/>
      <c r="F1702" s="16"/>
      <c r="G1702" s="16"/>
      <c r="H1702" s="16"/>
      <c r="I1702" s="16"/>
      <c r="J1702" s="16"/>
      <c r="K1702" s="16"/>
      <c r="L1702" s="17">
        <f t="shared" ca="1" si="336"/>
        <v>0</v>
      </c>
      <c r="M1702" s="17">
        <f t="shared" ca="1" si="337"/>
        <v>0</v>
      </c>
      <c r="N1702" s="16">
        <f t="shared" ca="1" si="334"/>
        <v>0</v>
      </c>
      <c r="O1702" s="17">
        <f t="shared" ca="1" si="341"/>
        <v>0</v>
      </c>
      <c r="P1702" s="18">
        <f t="shared" ca="1" si="339"/>
        <v>0</v>
      </c>
      <c r="Q1702" s="18">
        <f t="shared" ca="1" si="335"/>
        <v>0</v>
      </c>
      <c r="R1702" s="18">
        <f t="shared" ca="1" si="340"/>
        <v>0</v>
      </c>
      <c r="S1702" s="18">
        <f t="shared" ca="1" si="338"/>
        <v>0</v>
      </c>
      <c r="T1702" s="18">
        <f t="shared" ca="1" si="333"/>
        <v>0</v>
      </c>
      <c r="U1702" s="7"/>
    </row>
    <row r="1703" spans="2:21" x14ac:dyDescent="0.3">
      <c r="B1703" s="68"/>
      <c r="C1703" s="68"/>
      <c r="D1703" s="7"/>
      <c r="E1703" s="68"/>
      <c r="F1703" s="16"/>
      <c r="G1703" s="16"/>
      <c r="H1703" s="16"/>
      <c r="I1703" s="16"/>
      <c r="J1703" s="16"/>
      <c r="K1703" s="16"/>
      <c r="L1703" s="17">
        <f t="shared" ca="1" si="336"/>
        <v>0</v>
      </c>
      <c r="M1703" s="17">
        <f t="shared" ca="1" si="337"/>
        <v>0</v>
      </c>
      <c r="N1703" s="16">
        <f t="shared" ca="1" si="334"/>
        <v>0</v>
      </c>
      <c r="O1703" s="17">
        <f t="shared" ca="1" si="341"/>
        <v>0</v>
      </c>
      <c r="P1703" s="18">
        <f t="shared" ca="1" si="339"/>
        <v>0</v>
      </c>
      <c r="Q1703" s="18">
        <f t="shared" ca="1" si="335"/>
        <v>0</v>
      </c>
      <c r="R1703" s="18">
        <f t="shared" ca="1" si="340"/>
        <v>0</v>
      </c>
      <c r="S1703" s="18">
        <f t="shared" ca="1" si="338"/>
        <v>0</v>
      </c>
      <c r="T1703" s="18">
        <f t="shared" ca="1" si="333"/>
        <v>0</v>
      </c>
      <c r="U1703" s="7"/>
    </row>
    <row r="1704" spans="2:21" x14ac:dyDescent="0.3">
      <c r="B1704" s="68"/>
      <c r="C1704" s="68"/>
      <c r="D1704" s="7"/>
      <c r="E1704" s="68"/>
      <c r="F1704" s="16"/>
      <c r="G1704" s="16"/>
      <c r="H1704" s="16"/>
      <c r="I1704" s="16"/>
      <c r="J1704" s="16"/>
      <c r="K1704" s="16"/>
      <c r="L1704" s="17">
        <f t="shared" ca="1" si="336"/>
        <v>0</v>
      </c>
      <c r="M1704" s="17">
        <f t="shared" ca="1" si="337"/>
        <v>0</v>
      </c>
      <c r="N1704" s="16">
        <f t="shared" ca="1" si="334"/>
        <v>0</v>
      </c>
      <c r="O1704" s="17">
        <f t="shared" ca="1" si="341"/>
        <v>0</v>
      </c>
      <c r="P1704" s="18">
        <f t="shared" ca="1" si="339"/>
        <v>0</v>
      </c>
      <c r="Q1704" s="18">
        <f t="shared" ca="1" si="335"/>
        <v>0</v>
      </c>
      <c r="R1704" s="18">
        <f t="shared" ca="1" si="340"/>
        <v>0</v>
      </c>
      <c r="S1704" s="18">
        <f t="shared" ca="1" si="338"/>
        <v>0</v>
      </c>
      <c r="T1704" s="18">
        <f t="shared" ca="1" si="333"/>
        <v>0</v>
      </c>
      <c r="U1704" s="7"/>
    </row>
    <row r="1705" spans="2:21" x14ac:dyDescent="0.3">
      <c r="B1705" s="68"/>
      <c r="C1705" s="68"/>
      <c r="D1705" s="7"/>
      <c r="E1705" s="68"/>
      <c r="F1705" s="16"/>
      <c r="G1705" s="16"/>
      <c r="H1705" s="16"/>
      <c r="I1705" s="16"/>
      <c r="J1705" s="16"/>
      <c r="K1705" s="16"/>
      <c r="L1705" s="17">
        <f t="shared" ca="1" si="336"/>
        <v>0</v>
      </c>
      <c r="M1705" s="17">
        <f t="shared" ca="1" si="337"/>
        <v>0</v>
      </c>
      <c r="N1705" s="16">
        <f t="shared" ca="1" si="334"/>
        <v>0</v>
      </c>
      <c r="O1705" s="17">
        <f t="shared" ca="1" si="341"/>
        <v>0</v>
      </c>
      <c r="P1705" s="18">
        <f t="shared" ca="1" si="339"/>
        <v>0</v>
      </c>
      <c r="Q1705" s="18">
        <f t="shared" ca="1" si="335"/>
        <v>0</v>
      </c>
      <c r="R1705" s="18">
        <f t="shared" ca="1" si="340"/>
        <v>0</v>
      </c>
      <c r="S1705" s="18">
        <f t="shared" ca="1" si="338"/>
        <v>0</v>
      </c>
      <c r="T1705" s="18">
        <f t="shared" ca="1" si="333"/>
        <v>0</v>
      </c>
      <c r="U1705" s="7"/>
    </row>
    <row r="1706" spans="2:21" x14ac:dyDescent="0.3">
      <c r="B1706" s="68"/>
      <c r="C1706" s="68"/>
      <c r="D1706" s="7"/>
      <c r="E1706" s="68"/>
      <c r="F1706" s="16"/>
      <c r="G1706" s="16"/>
      <c r="H1706" s="16"/>
      <c r="I1706" s="16"/>
      <c r="J1706" s="16"/>
      <c r="K1706" s="16"/>
      <c r="L1706" s="17">
        <f t="shared" ca="1" si="336"/>
        <v>0</v>
      </c>
      <c r="M1706" s="17">
        <f t="shared" ca="1" si="337"/>
        <v>0</v>
      </c>
      <c r="N1706" s="16">
        <f t="shared" ca="1" si="334"/>
        <v>0</v>
      </c>
      <c r="O1706" s="17">
        <f t="shared" ca="1" si="341"/>
        <v>0</v>
      </c>
      <c r="P1706" s="18">
        <f t="shared" ca="1" si="339"/>
        <v>0</v>
      </c>
      <c r="Q1706" s="18">
        <f t="shared" ca="1" si="335"/>
        <v>0</v>
      </c>
      <c r="R1706" s="18">
        <f t="shared" ca="1" si="340"/>
        <v>0</v>
      </c>
      <c r="S1706" s="18">
        <f t="shared" ca="1" si="338"/>
        <v>0</v>
      </c>
      <c r="T1706" s="18">
        <f t="shared" ca="1" si="333"/>
        <v>0</v>
      </c>
      <c r="U1706" s="7"/>
    </row>
    <row r="1707" spans="2:21" x14ac:dyDescent="0.3">
      <c r="B1707" s="68"/>
      <c r="C1707" s="68"/>
      <c r="D1707" s="7"/>
      <c r="E1707" s="68"/>
      <c r="F1707" s="16"/>
      <c r="G1707" s="16"/>
      <c r="H1707" s="16"/>
      <c r="I1707" s="16"/>
      <c r="J1707" s="16"/>
      <c r="K1707" s="16"/>
      <c r="L1707" s="17">
        <f t="shared" ca="1" si="336"/>
        <v>0</v>
      </c>
      <c r="M1707" s="17">
        <f t="shared" ca="1" si="337"/>
        <v>0</v>
      </c>
      <c r="N1707" s="16">
        <f t="shared" ca="1" si="334"/>
        <v>0</v>
      </c>
      <c r="O1707" s="17">
        <f t="shared" ca="1" si="341"/>
        <v>0</v>
      </c>
      <c r="P1707" s="18">
        <f t="shared" ca="1" si="339"/>
        <v>0</v>
      </c>
      <c r="Q1707" s="18">
        <f t="shared" ca="1" si="335"/>
        <v>0</v>
      </c>
      <c r="R1707" s="18">
        <f t="shared" ca="1" si="340"/>
        <v>0</v>
      </c>
      <c r="S1707" s="18">
        <f t="shared" ca="1" si="338"/>
        <v>0</v>
      </c>
      <c r="T1707" s="18">
        <f t="shared" ca="1" si="333"/>
        <v>0</v>
      </c>
      <c r="U1707" s="7"/>
    </row>
    <row r="1708" spans="2:21" x14ac:dyDescent="0.3">
      <c r="B1708" s="68"/>
      <c r="C1708" s="68"/>
      <c r="D1708" s="7"/>
      <c r="E1708" s="68"/>
      <c r="F1708" s="16"/>
      <c r="G1708" s="16"/>
      <c r="H1708" s="16"/>
      <c r="I1708" s="16"/>
      <c r="J1708" s="16"/>
      <c r="K1708" s="16"/>
      <c r="L1708" s="17">
        <f t="shared" ca="1" si="336"/>
        <v>0</v>
      </c>
      <c r="M1708" s="17">
        <f t="shared" ca="1" si="337"/>
        <v>0</v>
      </c>
      <c r="N1708" s="16">
        <f t="shared" ca="1" si="334"/>
        <v>0</v>
      </c>
      <c r="O1708" s="17">
        <f t="shared" ca="1" si="341"/>
        <v>0</v>
      </c>
      <c r="P1708" s="18">
        <f t="shared" ca="1" si="339"/>
        <v>0</v>
      </c>
      <c r="Q1708" s="18">
        <f t="shared" ca="1" si="335"/>
        <v>0</v>
      </c>
      <c r="R1708" s="18">
        <f t="shared" ca="1" si="340"/>
        <v>0</v>
      </c>
      <c r="S1708" s="18">
        <f t="shared" ca="1" si="338"/>
        <v>0</v>
      </c>
      <c r="T1708" s="18">
        <f t="shared" ref="T1708:T1771" ca="1" si="342">S1708/3</f>
        <v>0</v>
      </c>
      <c r="U1708" s="7"/>
    </row>
    <row r="1709" spans="2:21" x14ac:dyDescent="0.3">
      <c r="B1709" s="68"/>
      <c r="C1709" s="68"/>
      <c r="D1709" s="7"/>
      <c r="E1709" s="68"/>
      <c r="F1709" s="16"/>
      <c r="G1709" s="16"/>
      <c r="H1709" s="16"/>
      <c r="I1709" s="16"/>
      <c r="J1709" s="16"/>
      <c r="K1709" s="16"/>
      <c r="L1709" s="17">
        <f t="shared" ca="1" si="336"/>
        <v>0</v>
      </c>
      <c r="M1709" s="17">
        <f t="shared" ca="1" si="337"/>
        <v>0</v>
      </c>
      <c r="N1709" s="16">
        <f t="shared" ca="1" si="334"/>
        <v>0</v>
      </c>
      <c r="O1709" s="17">
        <f t="shared" ca="1" si="341"/>
        <v>0</v>
      </c>
      <c r="P1709" s="18">
        <f t="shared" ca="1" si="339"/>
        <v>0</v>
      </c>
      <c r="Q1709" s="18">
        <f t="shared" ca="1" si="335"/>
        <v>0</v>
      </c>
      <c r="R1709" s="18">
        <f t="shared" ca="1" si="340"/>
        <v>0</v>
      </c>
      <c r="S1709" s="18">
        <f t="shared" ca="1" si="338"/>
        <v>0</v>
      </c>
      <c r="T1709" s="18">
        <f t="shared" ca="1" si="342"/>
        <v>0</v>
      </c>
      <c r="U1709" s="7"/>
    </row>
    <row r="1710" spans="2:21" x14ac:dyDescent="0.3">
      <c r="B1710" s="68"/>
      <c r="C1710" s="68"/>
      <c r="D1710" s="7"/>
      <c r="E1710" s="68"/>
      <c r="F1710" s="16"/>
      <c r="G1710" s="16"/>
      <c r="H1710" s="16"/>
      <c r="I1710" s="16"/>
      <c r="J1710" s="16"/>
      <c r="K1710" s="16"/>
      <c r="L1710" s="17">
        <f t="shared" ca="1" si="336"/>
        <v>0</v>
      </c>
      <c r="M1710" s="17">
        <f t="shared" ca="1" si="337"/>
        <v>0</v>
      </c>
      <c r="N1710" s="16">
        <f t="shared" ca="1" si="334"/>
        <v>0</v>
      </c>
      <c r="O1710" s="17">
        <f t="shared" ca="1" si="341"/>
        <v>0</v>
      </c>
      <c r="P1710" s="18">
        <f t="shared" ca="1" si="339"/>
        <v>0</v>
      </c>
      <c r="Q1710" s="18">
        <f t="shared" ca="1" si="335"/>
        <v>0</v>
      </c>
      <c r="R1710" s="18">
        <f t="shared" ca="1" si="340"/>
        <v>0</v>
      </c>
      <c r="S1710" s="18">
        <f t="shared" ca="1" si="338"/>
        <v>0</v>
      </c>
      <c r="T1710" s="18">
        <f t="shared" ca="1" si="342"/>
        <v>0</v>
      </c>
      <c r="U1710" s="7"/>
    </row>
    <row r="1711" spans="2:21" x14ac:dyDescent="0.3">
      <c r="B1711" s="68"/>
      <c r="C1711" s="68"/>
      <c r="D1711" s="7"/>
      <c r="E1711" s="68"/>
      <c r="F1711" s="16"/>
      <c r="G1711" s="16"/>
      <c r="H1711" s="16"/>
      <c r="I1711" s="16"/>
      <c r="J1711" s="16"/>
      <c r="K1711" s="16"/>
      <c r="L1711" s="17">
        <f t="shared" ca="1" si="336"/>
        <v>0</v>
      </c>
      <c r="M1711" s="17">
        <f t="shared" ca="1" si="337"/>
        <v>0</v>
      </c>
      <c r="N1711" s="16">
        <f t="shared" ca="1" si="334"/>
        <v>0</v>
      </c>
      <c r="O1711" s="17">
        <f t="shared" ca="1" si="341"/>
        <v>0</v>
      </c>
      <c r="P1711" s="18">
        <f t="shared" ca="1" si="339"/>
        <v>0</v>
      </c>
      <c r="Q1711" s="18">
        <f t="shared" ca="1" si="335"/>
        <v>0</v>
      </c>
      <c r="R1711" s="18">
        <f t="shared" ca="1" si="340"/>
        <v>0</v>
      </c>
      <c r="S1711" s="18">
        <f t="shared" ca="1" si="338"/>
        <v>0</v>
      </c>
      <c r="T1711" s="18">
        <f t="shared" ca="1" si="342"/>
        <v>0</v>
      </c>
      <c r="U1711" s="7"/>
    </row>
    <row r="1712" spans="2:21" x14ac:dyDescent="0.3">
      <c r="B1712" s="68"/>
      <c r="C1712" s="68"/>
      <c r="D1712" s="7"/>
      <c r="E1712" s="68"/>
      <c r="F1712" s="16"/>
      <c r="G1712" s="16"/>
      <c r="H1712" s="16"/>
      <c r="I1712" s="16"/>
      <c r="J1712" s="16"/>
      <c r="K1712" s="16"/>
      <c r="L1712" s="17">
        <f t="shared" ca="1" si="336"/>
        <v>0</v>
      </c>
      <c r="M1712" s="17">
        <f t="shared" ca="1" si="337"/>
        <v>0</v>
      </c>
      <c r="N1712" s="16">
        <f t="shared" ca="1" si="334"/>
        <v>0</v>
      </c>
      <c r="O1712" s="17">
        <f t="shared" ca="1" si="341"/>
        <v>0</v>
      </c>
      <c r="P1712" s="18">
        <f t="shared" ca="1" si="339"/>
        <v>0</v>
      </c>
      <c r="Q1712" s="18">
        <f t="shared" ca="1" si="335"/>
        <v>0</v>
      </c>
      <c r="R1712" s="18">
        <f t="shared" ca="1" si="340"/>
        <v>0</v>
      </c>
      <c r="S1712" s="18">
        <f t="shared" ca="1" si="338"/>
        <v>0</v>
      </c>
      <c r="T1712" s="18">
        <f t="shared" ca="1" si="342"/>
        <v>0</v>
      </c>
      <c r="U1712" s="7"/>
    </row>
    <row r="1713" spans="2:21" x14ac:dyDescent="0.3">
      <c r="B1713" s="68"/>
      <c r="C1713" s="68"/>
      <c r="D1713" s="7"/>
      <c r="E1713" s="68"/>
      <c r="F1713" s="16"/>
      <c r="G1713" s="16"/>
      <c r="H1713" s="16"/>
      <c r="I1713" s="16"/>
      <c r="J1713" s="16"/>
      <c r="K1713" s="16"/>
      <c r="L1713" s="17">
        <f t="shared" ca="1" si="336"/>
        <v>0</v>
      </c>
      <c r="M1713" s="17">
        <f t="shared" ca="1" si="337"/>
        <v>0</v>
      </c>
      <c r="N1713" s="16">
        <f t="shared" ca="1" si="334"/>
        <v>0</v>
      </c>
      <c r="O1713" s="17">
        <f t="shared" ca="1" si="341"/>
        <v>0</v>
      </c>
      <c r="P1713" s="18">
        <f t="shared" ca="1" si="339"/>
        <v>0</v>
      </c>
      <c r="Q1713" s="18">
        <f t="shared" ca="1" si="335"/>
        <v>0</v>
      </c>
      <c r="R1713" s="18">
        <f t="shared" ca="1" si="340"/>
        <v>0</v>
      </c>
      <c r="S1713" s="18">
        <f t="shared" ca="1" si="338"/>
        <v>0</v>
      </c>
      <c r="T1713" s="18">
        <f t="shared" ca="1" si="342"/>
        <v>0</v>
      </c>
      <c r="U1713" s="7"/>
    </row>
    <row r="1714" spans="2:21" x14ac:dyDescent="0.3">
      <c r="B1714" s="68"/>
      <c r="C1714" s="68"/>
      <c r="D1714" s="7"/>
      <c r="E1714" s="68"/>
      <c r="F1714" s="16"/>
      <c r="G1714" s="16"/>
      <c r="H1714" s="16"/>
      <c r="I1714" s="16"/>
      <c r="J1714" s="16"/>
      <c r="K1714" s="16"/>
      <c r="L1714" s="17">
        <f t="shared" ca="1" si="336"/>
        <v>0</v>
      </c>
      <c r="M1714" s="17">
        <f t="shared" ca="1" si="337"/>
        <v>0</v>
      </c>
      <c r="N1714" s="16">
        <f t="shared" ca="1" si="334"/>
        <v>0</v>
      </c>
      <c r="O1714" s="17">
        <f t="shared" ca="1" si="341"/>
        <v>0</v>
      </c>
      <c r="P1714" s="18">
        <f t="shared" ca="1" si="339"/>
        <v>0</v>
      </c>
      <c r="Q1714" s="18">
        <f t="shared" ca="1" si="335"/>
        <v>0</v>
      </c>
      <c r="R1714" s="18">
        <f t="shared" ca="1" si="340"/>
        <v>0</v>
      </c>
      <c r="S1714" s="18">
        <f t="shared" ca="1" si="338"/>
        <v>0</v>
      </c>
      <c r="T1714" s="18">
        <f t="shared" ca="1" si="342"/>
        <v>0</v>
      </c>
      <c r="U1714" s="7"/>
    </row>
    <row r="1715" spans="2:21" x14ac:dyDescent="0.3">
      <c r="B1715" s="68"/>
      <c r="C1715" s="68"/>
      <c r="D1715" s="7"/>
      <c r="E1715" s="68"/>
      <c r="F1715" s="16"/>
      <c r="G1715" s="16"/>
      <c r="H1715" s="16"/>
      <c r="I1715" s="16"/>
      <c r="J1715" s="16"/>
      <c r="K1715" s="16"/>
      <c r="L1715" s="17">
        <f t="shared" ca="1" si="336"/>
        <v>0</v>
      </c>
      <c r="M1715" s="17">
        <f t="shared" ca="1" si="337"/>
        <v>0</v>
      </c>
      <c r="N1715" s="16">
        <f t="shared" ca="1" si="334"/>
        <v>0</v>
      </c>
      <c r="O1715" s="17">
        <f t="shared" ca="1" si="341"/>
        <v>0</v>
      </c>
      <c r="P1715" s="18">
        <f t="shared" ca="1" si="339"/>
        <v>0</v>
      </c>
      <c r="Q1715" s="18">
        <f t="shared" ca="1" si="335"/>
        <v>0</v>
      </c>
      <c r="R1715" s="18">
        <f t="shared" ca="1" si="340"/>
        <v>0</v>
      </c>
      <c r="S1715" s="18">
        <f t="shared" ca="1" si="338"/>
        <v>0</v>
      </c>
      <c r="T1715" s="18">
        <f t="shared" ca="1" si="342"/>
        <v>0</v>
      </c>
      <c r="U1715" s="7"/>
    </row>
    <row r="1716" spans="2:21" x14ac:dyDescent="0.3">
      <c r="B1716" s="68"/>
      <c r="C1716" s="68"/>
      <c r="D1716" s="7"/>
      <c r="E1716" s="68"/>
      <c r="F1716" s="16"/>
      <c r="G1716" s="16"/>
      <c r="H1716" s="16"/>
      <c r="I1716" s="16"/>
      <c r="J1716" s="16"/>
      <c r="K1716" s="16"/>
      <c r="L1716" s="17">
        <f t="shared" ca="1" si="336"/>
        <v>0</v>
      </c>
      <c r="M1716" s="17">
        <f t="shared" ca="1" si="337"/>
        <v>0</v>
      </c>
      <c r="N1716" s="16">
        <f t="shared" ca="1" si="334"/>
        <v>0</v>
      </c>
      <c r="O1716" s="17">
        <f t="shared" ca="1" si="341"/>
        <v>0</v>
      </c>
      <c r="P1716" s="18">
        <f t="shared" ca="1" si="339"/>
        <v>0</v>
      </c>
      <c r="Q1716" s="18">
        <f t="shared" ca="1" si="335"/>
        <v>0</v>
      </c>
      <c r="R1716" s="18">
        <f t="shared" ca="1" si="340"/>
        <v>0</v>
      </c>
      <c r="S1716" s="18">
        <f t="shared" ca="1" si="338"/>
        <v>0</v>
      </c>
      <c r="T1716" s="18">
        <f t="shared" ca="1" si="342"/>
        <v>0</v>
      </c>
      <c r="U1716" s="7"/>
    </row>
    <row r="1717" spans="2:21" x14ac:dyDescent="0.3">
      <c r="B1717" s="68"/>
      <c r="C1717" s="68"/>
      <c r="D1717" s="7"/>
      <c r="E1717" s="68"/>
      <c r="F1717" s="16"/>
      <c r="G1717" s="16"/>
      <c r="H1717" s="16"/>
      <c r="I1717" s="16"/>
      <c r="J1717" s="16"/>
      <c r="K1717" s="16"/>
      <c r="L1717" s="17">
        <f t="shared" ca="1" si="336"/>
        <v>0</v>
      </c>
      <c r="M1717" s="17">
        <f t="shared" ca="1" si="337"/>
        <v>0</v>
      </c>
      <c r="N1717" s="16">
        <f t="shared" ca="1" si="334"/>
        <v>0</v>
      </c>
      <c r="O1717" s="17">
        <f t="shared" ca="1" si="341"/>
        <v>0</v>
      </c>
      <c r="P1717" s="18">
        <f t="shared" ca="1" si="339"/>
        <v>0</v>
      </c>
      <c r="Q1717" s="18">
        <f t="shared" ca="1" si="335"/>
        <v>0</v>
      </c>
      <c r="R1717" s="18">
        <f t="shared" ca="1" si="340"/>
        <v>0</v>
      </c>
      <c r="S1717" s="18">
        <f t="shared" ca="1" si="338"/>
        <v>0</v>
      </c>
      <c r="T1717" s="18">
        <f t="shared" ca="1" si="342"/>
        <v>0</v>
      </c>
      <c r="U1717" s="7"/>
    </row>
    <row r="1718" spans="2:21" x14ac:dyDescent="0.3">
      <c r="B1718" s="68"/>
      <c r="C1718" s="68"/>
      <c r="D1718" s="7"/>
      <c r="E1718" s="68"/>
      <c r="F1718" s="16"/>
      <c r="G1718" s="16"/>
      <c r="H1718" s="16"/>
      <c r="I1718" s="16"/>
      <c r="J1718" s="16"/>
      <c r="K1718" s="16"/>
      <c r="L1718" s="17">
        <f t="shared" ca="1" si="336"/>
        <v>0</v>
      </c>
      <c r="M1718" s="17">
        <f t="shared" ca="1" si="337"/>
        <v>0</v>
      </c>
      <c r="N1718" s="16">
        <f t="shared" ca="1" si="334"/>
        <v>0</v>
      </c>
      <c r="O1718" s="17">
        <f t="shared" ca="1" si="341"/>
        <v>0</v>
      </c>
      <c r="P1718" s="18">
        <f t="shared" ca="1" si="339"/>
        <v>0</v>
      </c>
      <c r="Q1718" s="18">
        <f t="shared" ca="1" si="335"/>
        <v>0</v>
      </c>
      <c r="R1718" s="18">
        <f t="shared" ca="1" si="340"/>
        <v>0</v>
      </c>
      <c r="S1718" s="18">
        <f t="shared" ca="1" si="338"/>
        <v>0</v>
      </c>
      <c r="T1718" s="18">
        <f t="shared" ca="1" si="342"/>
        <v>0</v>
      </c>
      <c r="U1718" s="7"/>
    </row>
    <row r="1719" spans="2:21" x14ac:dyDescent="0.3">
      <c r="B1719" s="68"/>
      <c r="C1719" s="68"/>
      <c r="D1719" s="7"/>
      <c r="E1719" s="68"/>
      <c r="F1719" s="16"/>
      <c r="G1719" s="16"/>
      <c r="H1719" s="16"/>
      <c r="I1719" s="16"/>
      <c r="J1719" s="16"/>
      <c r="K1719" s="16"/>
      <c r="L1719" s="17">
        <f t="shared" ca="1" si="336"/>
        <v>0</v>
      </c>
      <c r="M1719" s="17">
        <f t="shared" ca="1" si="337"/>
        <v>0</v>
      </c>
      <c r="N1719" s="16">
        <f t="shared" ca="1" si="334"/>
        <v>0</v>
      </c>
      <c r="O1719" s="17">
        <f t="shared" ca="1" si="341"/>
        <v>0</v>
      </c>
      <c r="P1719" s="18">
        <f t="shared" ca="1" si="339"/>
        <v>0</v>
      </c>
      <c r="Q1719" s="18">
        <f t="shared" ca="1" si="335"/>
        <v>0</v>
      </c>
      <c r="R1719" s="18">
        <f t="shared" ca="1" si="340"/>
        <v>0</v>
      </c>
      <c r="S1719" s="18">
        <f t="shared" ca="1" si="338"/>
        <v>0</v>
      </c>
      <c r="T1719" s="18">
        <f t="shared" ca="1" si="342"/>
        <v>0</v>
      </c>
      <c r="U1719" s="7"/>
    </row>
    <row r="1720" spans="2:21" x14ac:dyDescent="0.3">
      <c r="B1720" s="68"/>
      <c r="C1720" s="68"/>
      <c r="D1720" s="7"/>
      <c r="E1720" s="68"/>
      <c r="F1720" s="16"/>
      <c r="G1720" s="16"/>
      <c r="H1720" s="16"/>
      <c r="I1720" s="16"/>
      <c r="J1720" s="16"/>
      <c r="K1720" s="16"/>
      <c r="L1720" s="17">
        <f t="shared" ca="1" si="336"/>
        <v>0</v>
      </c>
      <c r="M1720" s="17">
        <f t="shared" ca="1" si="337"/>
        <v>0</v>
      </c>
      <c r="N1720" s="16">
        <f t="shared" ca="1" si="334"/>
        <v>0</v>
      </c>
      <c r="O1720" s="17">
        <f t="shared" ca="1" si="341"/>
        <v>0</v>
      </c>
      <c r="P1720" s="18">
        <f t="shared" ca="1" si="339"/>
        <v>0</v>
      </c>
      <c r="Q1720" s="18">
        <f t="shared" ca="1" si="335"/>
        <v>0</v>
      </c>
      <c r="R1720" s="18">
        <f t="shared" ca="1" si="340"/>
        <v>0</v>
      </c>
      <c r="S1720" s="18">
        <f t="shared" ca="1" si="338"/>
        <v>0</v>
      </c>
      <c r="T1720" s="18">
        <f t="shared" ca="1" si="342"/>
        <v>0</v>
      </c>
      <c r="U1720" s="7"/>
    </row>
    <row r="1721" spans="2:21" x14ac:dyDescent="0.3">
      <c r="B1721" s="68"/>
      <c r="C1721" s="68"/>
      <c r="D1721" s="7"/>
      <c r="E1721" s="68"/>
      <c r="F1721" s="16"/>
      <c r="G1721" s="16"/>
      <c r="H1721" s="16"/>
      <c r="I1721" s="16"/>
      <c r="J1721" s="16"/>
      <c r="K1721" s="16"/>
      <c r="L1721" s="17">
        <f t="shared" ca="1" si="336"/>
        <v>0</v>
      </c>
      <c r="M1721" s="17">
        <f t="shared" ca="1" si="337"/>
        <v>0</v>
      </c>
      <c r="N1721" s="16">
        <f t="shared" ca="1" si="334"/>
        <v>0</v>
      </c>
      <c r="O1721" s="17">
        <f t="shared" ca="1" si="341"/>
        <v>0</v>
      </c>
      <c r="P1721" s="18">
        <f t="shared" ca="1" si="339"/>
        <v>0</v>
      </c>
      <c r="Q1721" s="18">
        <f t="shared" ca="1" si="335"/>
        <v>0</v>
      </c>
      <c r="R1721" s="18">
        <f t="shared" ca="1" si="340"/>
        <v>0</v>
      </c>
      <c r="S1721" s="18">
        <f t="shared" ca="1" si="338"/>
        <v>0</v>
      </c>
      <c r="T1721" s="18">
        <f t="shared" ca="1" si="342"/>
        <v>0</v>
      </c>
      <c r="U1721" s="7"/>
    </row>
    <row r="1722" spans="2:21" x14ac:dyDescent="0.3">
      <c r="B1722" s="68"/>
      <c r="C1722" s="68"/>
      <c r="D1722" s="7"/>
      <c r="E1722" s="68"/>
      <c r="F1722" s="16"/>
      <c r="G1722" s="16"/>
      <c r="H1722" s="16"/>
      <c r="I1722" s="16"/>
      <c r="J1722" s="16"/>
      <c r="K1722" s="16"/>
      <c r="L1722" s="17">
        <f t="shared" ca="1" si="336"/>
        <v>0</v>
      </c>
      <c r="M1722" s="17">
        <f t="shared" ca="1" si="337"/>
        <v>0</v>
      </c>
      <c r="N1722" s="16">
        <f t="shared" ca="1" si="334"/>
        <v>0</v>
      </c>
      <c r="O1722" s="17">
        <f t="shared" ca="1" si="341"/>
        <v>0</v>
      </c>
      <c r="P1722" s="18">
        <f t="shared" ca="1" si="339"/>
        <v>0</v>
      </c>
      <c r="Q1722" s="18">
        <f t="shared" ca="1" si="335"/>
        <v>0</v>
      </c>
      <c r="R1722" s="18">
        <f t="shared" ca="1" si="340"/>
        <v>0</v>
      </c>
      <c r="S1722" s="18">
        <f t="shared" ca="1" si="338"/>
        <v>0</v>
      </c>
      <c r="T1722" s="18">
        <f t="shared" ca="1" si="342"/>
        <v>0</v>
      </c>
      <c r="U1722" s="7"/>
    </row>
    <row r="1723" spans="2:21" x14ac:dyDescent="0.3">
      <c r="B1723" s="68"/>
      <c r="C1723" s="68"/>
      <c r="D1723" s="7"/>
      <c r="E1723" s="68"/>
      <c r="F1723" s="16"/>
      <c r="G1723" s="16"/>
      <c r="H1723" s="16"/>
      <c r="I1723" s="16"/>
      <c r="J1723" s="16"/>
      <c r="K1723" s="16"/>
      <c r="L1723" s="17">
        <f t="shared" ca="1" si="336"/>
        <v>0</v>
      </c>
      <c r="M1723" s="17">
        <f t="shared" ca="1" si="337"/>
        <v>0</v>
      </c>
      <c r="N1723" s="16">
        <f t="shared" ca="1" si="334"/>
        <v>0</v>
      </c>
      <c r="O1723" s="17">
        <f t="shared" ca="1" si="341"/>
        <v>0</v>
      </c>
      <c r="P1723" s="18">
        <f t="shared" ca="1" si="339"/>
        <v>0</v>
      </c>
      <c r="Q1723" s="18">
        <f t="shared" ca="1" si="335"/>
        <v>0</v>
      </c>
      <c r="R1723" s="18">
        <f t="shared" ca="1" si="340"/>
        <v>0</v>
      </c>
      <c r="S1723" s="18">
        <f t="shared" ca="1" si="338"/>
        <v>0</v>
      </c>
      <c r="T1723" s="18">
        <f t="shared" ca="1" si="342"/>
        <v>0</v>
      </c>
      <c r="U1723" s="7"/>
    </row>
    <row r="1724" spans="2:21" x14ac:dyDescent="0.3">
      <c r="B1724" s="68"/>
      <c r="C1724" s="68"/>
      <c r="D1724" s="7"/>
      <c r="E1724" s="68"/>
      <c r="F1724" s="16"/>
      <c r="G1724" s="16"/>
      <c r="H1724" s="16"/>
      <c r="I1724" s="16"/>
      <c r="J1724" s="16"/>
      <c r="K1724" s="16"/>
      <c r="L1724" s="17">
        <f t="shared" ca="1" si="336"/>
        <v>0</v>
      </c>
      <c r="M1724" s="17">
        <f t="shared" ca="1" si="337"/>
        <v>0</v>
      </c>
      <c r="N1724" s="16">
        <f t="shared" ca="1" si="334"/>
        <v>0</v>
      </c>
      <c r="O1724" s="17">
        <f t="shared" ca="1" si="341"/>
        <v>0</v>
      </c>
      <c r="P1724" s="18">
        <f t="shared" ca="1" si="339"/>
        <v>0</v>
      </c>
      <c r="Q1724" s="18">
        <f t="shared" ca="1" si="335"/>
        <v>0</v>
      </c>
      <c r="R1724" s="18">
        <f t="shared" ca="1" si="340"/>
        <v>0</v>
      </c>
      <c r="S1724" s="18">
        <f t="shared" ca="1" si="338"/>
        <v>0</v>
      </c>
      <c r="T1724" s="18">
        <f t="shared" ca="1" si="342"/>
        <v>0</v>
      </c>
      <c r="U1724" s="7"/>
    </row>
    <row r="1725" spans="2:21" x14ac:dyDescent="0.3">
      <c r="B1725" s="68"/>
      <c r="C1725" s="68"/>
      <c r="D1725" s="7"/>
      <c r="E1725" s="68"/>
      <c r="F1725" s="16"/>
      <c r="G1725" s="16"/>
      <c r="H1725" s="16"/>
      <c r="I1725" s="16"/>
      <c r="J1725" s="16"/>
      <c r="K1725" s="16"/>
      <c r="L1725" s="17">
        <f t="shared" ca="1" si="336"/>
        <v>0</v>
      </c>
      <c r="M1725" s="17">
        <f t="shared" ca="1" si="337"/>
        <v>0</v>
      </c>
      <c r="N1725" s="16">
        <f t="shared" ca="1" si="334"/>
        <v>0</v>
      </c>
      <c r="O1725" s="17">
        <f t="shared" ca="1" si="341"/>
        <v>0</v>
      </c>
      <c r="P1725" s="18">
        <f t="shared" ca="1" si="339"/>
        <v>0</v>
      </c>
      <c r="Q1725" s="18">
        <f t="shared" ca="1" si="335"/>
        <v>0</v>
      </c>
      <c r="R1725" s="18">
        <f t="shared" ca="1" si="340"/>
        <v>0</v>
      </c>
      <c r="S1725" s="18">
        <f t="shared" ca="1" si="338"/>
        <v>0</v>
      </c>
      <c r="T1725" s="18">
        <f t="shared" ca="1" si="342"/>
        <v>0</v>
      </c>
      <c r="U1725" s="7"/>
    </row>
    <row r="1726" spans="2:21" x14ac:dyDescent="0.3">
      <c r="B1726" s="68"/>
      <c r="C1726" s="68"/>
      <c r="D1726" s="7"/>
      <c r="E1726" s="68"/>
      <c r="F1726" s="16"/>
      <c r="G1726" s="16"/>
      <c r="H1726" s="16"/>
      <c r="I1726" s="16"/>
      <c r="J1726" s="16"/>
      <c r="K1726" s="16"/>
      <c r="L1726" s="17">
        <f t="shared" ca="1" si="336"/>
        <v>0</v>
      </c>
      <c r="M1726" s="17">
        <f t="shared" ca="1" si="337"/>
        <v>0</v>
      </c>
      <c r="N1726" s="16">
        <f t="shared" ca="1" si="334"/>
        <v>0</v>
      </c>
      <c r="O1726" s="17">
        <f t="shared" ca="1" si="341"/>
        <v>0</v>
      </c>
      <c r="P1726" s="18">
        <f t="shared" ca="1" si="339"/>
        <v>0</v>
      </c>
      <c r="Q1726" s="18">
        <f t="shared" ca="1" si="335"/>
        <v>0</v>
      </c>
      <c r="R1726" s="18">
        <f t="shared" ca="1" si="340"/>
        <v>0</v>
      </c>
      <c r="S1726" s="18">
        <f t="shared" ca="1" si="338"/>
        <v>0</v>
      </c>
      <c r="T1726" s="18">
        <f t="shared" ca="1" si="342"/>
        <v>0</v>
      </c>
      <c r="U1726" s="7"/>
    </row>
    <row r="1727" spans="2:21" x14ac:dyDescent="0.3">
      <c r="B1727" s="68"/>
      <c r="C1727" s="68"/>
      <c r="D1727" s="7"/>
      <c r="E1727" s="68"/>
      <c r="F1727" s="16"/>
      <c r="G1727" s="16"/>
      <c r="H1727" s="16"/>
      <c r="I1727" s="16"/>
      <c r="J1727" s="16"/>
      <c r="K1727" s="16"/>
      <c r="L1727" s="17">
        <f t="shared" ca="1" si="336"/>
        <v>0</v>
      </c>
      <c r="M1727" s="17">
        <f t="shared" ca="1" si="337"/>
        <v>0</v>
      </c>
      <c r="N1727" s="16">
        <f t="shared" ca="1" si="334"/>
        <v>0</v>
      </c>
      <c r="O1727" s="17">
        <f t="shared" ca="1" si="341"/>
        <v>0</v>
      </c>
      <c r="P1727" s="18">
        <f t="shared" ca="1" si="339"/>
        <v>0</v>
      </c>
      <c r="Q1727" s="18">
        <f t="shared" ca="1" si="335"/>
        <v>0</v>
      </c>
      <c r="R1727" s="18">
        <f t="shared" ca="1" si="340"/>
        <v>0</v>
      </c>
      <c r="S1727" s="18">
        <f t="shared" ca="1" si="338"/>
        <v>0</v>
      </c>
      <c r="T1727" s="18">
        <f t="shared" ca="1" si="342"/>
        <v>0</v>
      </c>
      <c r="U1727" s="7"/>
    </row>
    <row r="1728" spans="2:21" x14ac:dyDescent="0.3">
      <c r="B1728" s="68"/>
      <c r="C1728" s="68"/>
      <c r="D1728" s="7"/>
      <c r="E1728" s="68"/>
      <c r="F1728" s="16"/>
      <c r="G1728" s="16"/>
      <c r="H1728" s="16"/>
      <c r="I1728" s="16"/>
      <c r="J1728" s="16"/>
      <c r="K1728" s="16"/>
      <c r="L1728" s="17">
        <f t="shared" ca="1" si="336"/>
        <v>0</v>
      </c>
      <c r="M1728" s="17">
        <f t="shared" ca="1" si="337"/>
        <v>0</v>
      </c>
      <c r="N1728" s="16">
        <f t="shared" ca="1" si="334"/>
        <v>0</v>
      </c>
      <c r="O1728" s="17">
        <f t="shared" ca="1" si="341"/>
        <v>0</v>
      </c>
      <c r="P1728" s="18">
        <f t="shared" ca="1" si="339"/>
        <v>0</v>
      </c>
      <c r="Q1728" s="18">
        <f t="shared" ca="1" si="335"/>
        <v>0</v>
      </c>
      <c r="R1728" s="18">
        <f t="shared" ca="1" si="340"/>
        <v>0</v>
      </c>
      <c r="S1728" s="18">
        <f t="shared" ca="1" si="338"/>
        <v>0</v>
      </c>
      <c r="T1728" s="18">
        <f t="shared" ca="1" si="342"/>
        <v>0</v>
      </c>
      <c r="U1728" s="7"/>
    </row>
    <row r="1729" spans="2:21" x14ac:dyDescent="0.3">
      <c r="B1729" s="68"/>
      <c r="C1729" s="68"/>
      <c r="D1729" s="7"/>
      <c r="E1729" s="68"/>
      <c r="F1729" s="16"/>
      <c r="G1729" s="16"/>
      <c r="H1729" s="16"/>
      <c r="I1729" s="16"/>
      <c r="J1729" s="16"/>
      <c r="K1729" s="16"/>
      <c r="L1729" s="17">
        <f t="shared" ca="1" si="336"/>
        <v>0</v>
      </c>
      <c r="M1729" s="17">
        <f t="shared" ca="1" si="337"/>
        <v>0</v>
      </c>
      <c r="N1729" s="16">
        <f t="shared" ca="1" si="334"/>
        <v>0</v>
      </c>
      <c r="O1729" s="17">
        <f t="shared" ca="1" si="341"/>
        <v>0</v>
      </c>
      <c r="P1729" s="18">
        <f t="shared" ca="1" si="339"/>
        <v>0</v>
      </c>
      <c r="Q1729" s="18">
        <f t="shared" ca="1" si="335"/>
        <v>0</v>
      </c>
      <c r="R1729" s="18">
        <f t="shared" ca="1" si="340"/>
        <v>0</v>
      </c>
      <c r="S1729" s="18">
        <f t="shared" ca="1" si="338"/>
        <v>0</v>
      </c>
      <c r="T1729" s="18">
        <f t="shared" ca="1" si="342"/>
        <v>0</v>
      </c>
      <c r="U1729" s="7"/>
    </row>
    <row r="1730" spans="2:21" x14ac:dyDescent="0.3">
      <c r="B1730" s="68"/>
      <c r="C1730" s="68"/>
      <c r="D1730" s="7"/>
      <c r="E1730" s="68"/>
      <c r="F1730" s="16"/>
      <c r="G1730" s="16"/>
      <c r="H1730" s="16"/>
      <c r="I1730" s="16"/>
      <c r="J1730" s="16"/>
      <c r="K1730" s="16"/>
      <c r="L1730" s="17">
        <f t="shared" ca="1" si="336"/>
        <v>0</v>
      </c>
      <c r="M1730" s="17">
        <f t="shared" ca="1" si="337"/>
        <v>0</v>
      </c>
      <c r="N1730" s="16">
        <f t="shared" ref="N1730:N1793" ca="1" si="343">L1730/453.592</f>
        <v>0</v>
      </c>
      <c r="O1730" s="17">
        <f t="shared" ca="1" si="341"/>
        <v>0</v>
      </c>
      <c r="P1730" s="18">
        <f t="shared" ca="1" si="339"/>
        <v>0</v>
      </c>
      <c r="Q1730" s="18">
        <f t="shared" ref="Q1730:Q1793" ca="1" si="344">P1730/4</f>
        <v>0</v>
      </c>
      <c r="R1730" s="18">
        <f t="shared" ca="1" si="340"/>
        <v>0</v>
      </c>
      <c r="S1730" s="18">
        <f t="shared" ca="1" si="338"/>
        <v>0</v>
      </c>
      <c r="T1730" s="18">
        <f t="shared" ca="1" si="342"/>
        <v>0</v>
      </c>
      <c r="U1730" s="7"/>
    </row>
    <row r="1731" spans="2:21" x14ac:dyDescent="0.3">
      <c r="B1731" s="68"/>
      <c r="C1731" s="68"/>
      <c r="D1731" s="7"/>
      <c r="E1731" s="68"/>
      <c r="F1731" s="16"/>
      <c r="G1731" s="16"/>
      <c r="H1731" s="16"/>
      <c r="I1731" s="16"/>
      <c r="J1731" s="16"/>
      <c r="K1731" s="16"/>
      <c r="L1731" s="17">
        <f t="shared" ca="1" si="336"/>
        <v>0</v>
      </c>
      <c r="M1731" s="17">
        <f t="shared" ca="1" si="337"/>
        <v>0</v>
      </c>
      <c r="N1731" s="16">
        <f t="shared" ca="1" si="343"/>
        <v>0</v>
      </c>
      <c r="O1731" s="17">
        <f t="shared" ca="1" si="341"/>
        <v>0</v>
      </c>
      <c r="P1731" s="18">
        <f t="shared" ca="1" si="339"/>
        <v>0</v>
      </c>
      <c r="Q1731" s="18">
        <f t="shared" ca="1" si="344"/>
        <v>0</v>
      </c>
      <c r="R1731" s="18">
        <f t="shared" ca="1" si="340"/>
        <v>0</v>
      </c>
      <c r="S1731" s="18">
        <f t="shared" ca="1" si="338"/>
        <v>0</v>
      </c>
      <c r="T1731" s="18">
        <f t="shared" ca="1" si="342"/>
        <v>0</v>
      </c>
      <c r="U1731" s="7"/>
    </row>
    <row r="1732" spans="2:21" x14ac:dyDescent="0.3">
      <c r="B1732" s="68"/>
      <c r="C1732" s="68"/>
      <c r="D1732" s="7"/>
      <c r="E1732" s="68"/>
      <c r="F1732" s="16"/>
      <c r="G1732" s="16"/>
      <c r="H1732" s="16"/>
      <c r="I1732" s="16"/>
      <c r="J1732" s="16"/>
      <c r="K1732" s="16"/>
      <c r="L1732" s="17">
        <f t="shared" ca="1" si="336"/>
        <v>0</v>
      </c>
      <c r="M1732" s="17">
        <f t="shared" ca="1" si="337"/>
        <v>0</v>
      </c>
      <c r="N1732" s="16">
        <f t="shared" ca="1" si="343"/>
        <v>0</v>
      </c>
      <c r="O1732" s="17">
        <f t="shared" ca="1" si="341"/>
        <v>0</v>
      </c>
      <c r="P1732" s="18">
        <f t="shared" ca="1" si="339"/>
        <v>0</v>
      </c>
      <c r="Q1732" s="18">
        <f t="shared" ca="1" si="344"/>
        <v>0</v>
      </c>
      <c r="R1732" s="18">
        <f t="shared" ca="1" si="340"/>
        <v>0</v>
      </c>
      <c r="S1732" s="18">
        <f t="shared" ca="1" si="338"/>
        <v>0</v>
      </c>
      <c r="T1732" s="18">
        <f t="shared" ca="1" si="342"/>
        <v>0</v>
      </c>
      <c r="U1732" s="7"/>
    </row>
    <row r="1733" spans="2:21" x14ac:dyDescent="0.3">
      <c r="B1733" s="68"/>
      <c r="C1733" s="68"/>
      <c r="D1733" s="7"/>
      <c r="E1733" s="68"/>
      <c r="F1733" s="16"/>
      <c r="G1733" s="16"/>
      <c r="H1733" s="16"/>
      <c r="I1733" s="16"/>
      <c r="J1733" s="16"/>
      <c r="K1733" s="16"/>
      <c r="L1733" s="17">
        <f t="shared" ca="1" si="336"/>
        <v>0</v>
      </c>
      <c r="M1733" s="17">
        <f t="shared" ca="1" si="337"/>
        <v>0</v>
      </c>
      <c r="N1733" s="16">
        <f t="shared" ca="1" si="343"/>
        <v>0</v>
      </c>
      <c r="O1733" s="17">
        <f t="shared" ca="1" si="341"/>
        <v>0</v>
      </c>
      <c r="P1733" s="18">
        <f t="shared" ca="1" si="339"/>
        <v>0</v>
      </c>
      <c r="Q1733" s="18">
        <f t="shared" ca="1" si="344"/>
        <v>0</v>
      </c>
      <c r="R1733" s="18">
        <f t="shared" ca="1" si="340"/>
        <v>0</v>
      </c>
      <c r="S1733" s="18">
        <f t="shared" ca="1" si="338"/>
        <v>0</v>
      </c>
      <c r="T1733" s="18">
        <f t="shared" ca="1" si="342"/>
        <v>0</v>
      </c>
      <c r="U1733" s="7"/>
    </row>
    <row r="1734" spans="2:21" x14ac:dyDescent="0.3">
      <c r="B1734" s="68"/>
      <c r="C1734" s="68"/>
      <c r="D1734" s="7"/>
      <c r="E1734" s="68"/>
      <c r="F1734" s="16"/>
      <c r="G1734" s="16"/>
      <c r="H1734" s="16"/>
      <c r="I1734" s="16"/>
      <c r="J1734" s="16"/>
      <c r="K1734" s="16"/>
      <c r="L1734" s="17">
        <f t="shared" ca="1" si="336"/>
        <v>0</v>
      </c>
      <c r="M1734" s="17">
        <f t="shared" ca="1" si="337"/>
        <v>0</v>
      </c>
      <c r="N1734" s="16">
        <f t="shared" ca="1" si="343"/>
        <v>0</v>
      </c>
      <c r="O1734" s="17">
        <f t="shared" ca="1" si="341"/>
        <v>0</v>
      </c>
      <c r="P1734" s="18">
        <f t="shared" ca="1" si="339"/>
        <v>0</v>
      </c>
      <c r="Q1734" s="18">
        <f t="shared" ca="1" si="344"/>
        <v>0</v>
      </c>
      <c r="R1734" s="18">
        <f t="shared" ca="1" si="340"/>
        <v>0</v>
      </c>
      <c r="S1734" s="18">
        <f t="shared" ca="1" si="338"/>
        <v>0</v>
      </c>
      <c r="T1734" s="18">
        <f t="shared" ca="1" si="342"/>
        <v>0</v>
      </c>
      <c r="U1734" s="7"/>
    </row>
    <row r="1735" spans="2:21" x14ac:dyDescent="0.3">
      <c r="B1735" s="68"/>
      <c r="C1735" s="68"/>
      <c r="D1735" s="7"/>
      <c r="E1735" s="68"/>
      <c r="F1735" s="16"/>
      <c r="G1735" s="16"/>
      <c r="H1735" s="16"/>
      <c r="I1735" s="16"/>
      <c r="J1735" s="16"/>
      <c r="K1735" s="16"/>
      <c r="L1735" s="17">
        <f t="shared" ca="1" si="336"/>
        <v>0</v>
      </c>
      <c r="M1735" s="17">
        <f t="shared" ca="1" si="337"/>
        <v>0</v>
      </c>
      <c r="N1735" s="16">
        <f t="shared" ca="1" si="343"/>
        <v>0</v>
      </c>
      <c r="O1735" s="17">
        <f t="shared" ca="1" si="341"/>
        <v>0</v>
      </c>
      <c r="P1735" s="18">
        <f t="shared" ca="1" si="339"/>
        <v>0</v>
      </c>
      <c r="Q1735" s="18">
        <f t="shared" ca="1" si="344"/>
        <v>0</v>
      </c>
      <c r="R1735" s="18">
        <f t="shared" ca="1" si="340"/>
        <v>0</v>
      </c>
      <c r="S1735" s="18">
        <f t="shared" ca="1" si="338"/>
        <v>0</v>
      </c>
      <c r="T1735" s="18">
        <f t="shared" ca="1" si="342"/>
        <v>0</v>
      </c>
      <c r="U1735" s="7"/>
    </row>
    <row r="1736" spans="2:21" x14ac:dyDescent="0.3">
      <c r="B1736" s="68"/>
      <c r="C1736" s="68"/>
      <c r="D1736" s="7"/>
      <c r="E1736" s="68"/>
      <c r="F1736" s="16"/>
      <c r="G1736" s="16"/>
      <c r="H1736" s="16"/>
      <c r="I1736" s="16"/>
      <c r="J1736" s="16"/>
      <c r="K1736" s="16"/>
      <c r="L1736" s="17">
        <f t="shared" ref="L1736:L1799" ca="1" si="345">M1736*16</f>
        <v>0</v>
      </c>
      <c r="M1736" s="17">
        <f t="shared" ca="1" si="337"/>
        <v>0</v>
      </c>
      <c r="N1736" s="16">
        <f t="shared" ca="1" si="343"/>
        <v>0</v>
      </c>
      <c r="O1736" s="17">
        <f t="shared" ca="1" si="341"/>
        <v>0</v>
      </c>
      <c r="P1736" s="18">
        <f t="shared" ca="1" si="339"/>
        <v>0</v>
      </c>
      <c r="Q1736" s="18">
        <f t="shared" ca="1" si="344"/>
        <v>0</v>
      </c>
      <c r="R1736" s="18">
        <f t="shared" ca="1" si="340"/>
        <v>0</v>
      </c>
      <c r="S1736" s="18">
        <f t="shared" ca="1" si="338"/>
        <v>0</v>
      </c>
      <c r="T1736" s="18">
        <f t="shared" ca="1" si="342"/>
        <v>0</v>
      </c>
      <c r="U1736" s="7"/>
    </row>
    <row r="1737" spans="2:21" x14ac:dyDescent="0.3">
      <c r="B1737" s="68"/>
      <c r="C1737" s="68"/>
      <c r="D1737" s="7"/>
      <c r="E1737" s="68"/>
      <c r="F1737" s="16"/>
      <c r="G1737" s="16"/>
      <c r="H1737" s="16"/>
      <c r="I1737" s="16"/>
      <c r="J1737" s="16"/>
      <c r="K1737" s="16"/>
      <c r="L1737" s="17">
        <f t="shared" ca="1" si="345"/>
        <v>0</v>
      </c>
      <c r="M1737" s="17">
        <f t="shared" ref="M1737:M1800" ca="1" si="346">L1737/16</f>
        <v>0</v>
      </c>
      <c r="N1737" s="16">
        <f t="shared" ca="1" si="343"/>
        <v>0</v>
      </c>
      <c r="O1737" s="17">
        <f t="shared" ca="1" si="341"/>
        <v>0</v>
      </c>
      <c r="P1737" s="18">
        <f t="shared" ca="1" si="339"/>
        <v>0</v>
      </c>
      <c r="Q1737" s="18">
        <f t="shared" ca="1" si="344"/>
        <v>0</v>
      </c>
      <c r="R1737" s="18">
        <f t="shared" ca="1" si="340"/>
        <v>0</v>
      </c>
      <c r="S1737" s="18">
        <f t="shared" ca="1" si="338"/>
        <v>0</v>
      </c>
      <c r="T1737" s="18">
        <f t="shared" ca="1" si="342"/>
        <v>0</v>
      </c>
      <c r="U1737" s="7"/>
    </row>
    <row r="1738" spans="2:21" x14ac:dyDescent="0.3">
      <c r="B1738" s="68"/>
      <c r="C1738" s="68"/>
      <c r="D1738" s="7"/>
      <c r="E1738" s="68"/>
      <c r="F1738" s="16"/>
      <c r="G1738" s="16"/>
      <c r="H1738" s="16"/>
      <c r="I1738" s="16"/>
      <c r="J1738" s="16"/>
      <c r="K1738" s="16"/>
      <c r="L1738" s="17">
        <f t="shared" ca="1" si="345"/>
        <v>0</v>
      </c>
      <c r="M1738" s="17">
        <f t="shared" ca="1" si="346"/>
        <v>0</v>
      </c>
      <c r="N1738" s="16">
        <f t="shared" ca="1" si="343"/>
        <v>0</v>
      </c>
      <c r="O1738" s="17">
        <f t="shared" ca="1" si="341"/>
        <v>0</v>
      </c>
      <c r="P1738" s="18">
        <f t="shared" ca="1" si="339"/>
        <v>0</v>
      </c>
      <c r="Q1738" s="18">
        <f t="shared" ca="1" si="344"/>
        <v>0</v>
      </c>
      <c r="R1738" s="18">
        <f t="shared" ca="1" si="340"/>
        <v>0</v>
      </c>
      <c r="S1738" s="18">
        <f t="shared" ca="1" si="338"/>
        <v>0</v>
      </c>
      <c r="T1738" s="18">
        <f t="shared" ca="1" si="342"/>
        <v>0</v>
      </c>
      <c r="U1738" s="7"/>
    </row>
    <row r="1739" spans="2:21" x14ac:dyDescent="0.3">
      <c r="B1739" s="68"/>
      <c r="C1739" s="68"/>
      <c r="D1739" s="7"/>
      <c r="E1739" s="68"/>
      <c r="F1739" s="16"/>
      <c r="G1739" s="16"/>
      <c r="H1739" s="16"/>
      <c r="I1739" s="16"/>
      <c r="J1739" s="16"/>
      <c r="K1739" s="16"/>
      <c r="L1739" s="17">
        <f t="shared" ca="1" si="345"/>
        <v>0</v>
      </c>
      <c r="M1739" s="17">
        <f t="shared" ca="1" si="346"/>
        <v>0</v>
      </c>
      <c r="N1739" s="16">
        <f t="shared" ca="1" si="343"/>
        <v>0</v>
      </c>
      <c r="O1739" s="17">
        <f t="shared" ca="1" si="341"/>
        <v>0</v>
      </c>
      <c r="P1739" s="18">
        <f t="shared" ca="1" si="339"/>
        <v>0</v>
      </c>
      <c r="Q1739" s="18">
        <f t="shared" ca="1" si="344"/>
        <v>0</v>
      </c>
      <c r="R1739" s="18">
        <f t="shared" ca="1" si="340"/>
        <v>0</v>
      </c>
      <c r="S1739" s="18">
        <f t="shared" ca="1" si="338"/>
        <v>0</v>
      </c>
      <c r="T1739" s="18">
        <f t="shared" ca="1" si="342"/>
        <v>0</v>
      </c>
      <c r="U1739" s="7"/>
    </row>
    <row r="1740" spans="2:21" x14ac:dyDescent="0.3">
      <c r="B1740" s="68"/>
      <c r="C1740" s="68"/>
      <c r="D1740" s="7"/>
      <c r="E1740" s="68"/>
      <c r="F1740" s="16"/>
      <c r="G1740" s="16"/>
      <c r="H1740" s="16"/>
      <c r="I1740" s="16"/>
      <c r="J1740" s="16"/>
      <c r="K1740" s="16"/>
      <c r="L1740" s="17">
        <f t="shared" ca="1" si="345"/>
        <v>0</v>
      </c>
      <c r="M1740" s="17">
        <f t="shared" ca="1" si="346"/>
        <v>0</v>
      </c>
      <c r="N1740" s="16">
        <f t="shared" ca="1" si="343"/>
        <v>0</v>
      </c>
      <c r="O1740" s="17">
        <f t="shared" ca="1" si="341"/>
        <v>0</v>
      </c>
      <c r="P1740" s="18">
        <f t="shared" ca="1" si="339"/>
        <v>0</v>
      </c>
      <c r="Q1740" s="18">
        <f t="shared" ca="1" si="344"/>
        <v>0</v>
      </c>
      <c r="R1740" s="18">
        <f t="shared" ca="1" si="340"/>
        <v>0</v>
      </c>
      <c r="S1740" s="18">
        <f t="shared" ref="S1740:S1803" ca="1" si="347">R1740/2</f>
        <v>0</v>
      </c>
      <c r="T1740" s="18">
        <f t="shared" ca="1" si="342"/>
        <v>0</v>
      </c>
      <c r="U1740" s="7"/>
    </row>
    <row r="1741" spans="2:21" x14ac:dyDescent="0.3">
      <c r="B1741" s="68"/>
      <c r="C1741" s="68"/>
      <c r="D1741" s="7"/>
      <c r="E1741" s="68"/>
      <c r="F1741" s="16"/>
      <c r="G1741" s="16"/>
      <c r="H1741" s="16"/>
      <c r="I1741" s="16"/>
      <c r="J1741" s="16"/>
      <c r="K1741" s="16"/>
      <c r="L1741" s="17">
        <f t="shared" ca="1" si="345"/>
        <v>0</v>
      </c>
      <c r="M1741" s="17">
        <f t="shared" ca="1" si="346"/>
        <v>0</v>
      </c>
      <c r="N1741" s="16">
        <f t="shared" ca="1" si="343"/>
        <v>0</v>
      </c>
      <c r="O1741" s="17">
        <f t="shared" ca="1" si="341"/>
        <v>0</v>
      </c>
      <c r="P1741" s="18">
        <f t="shared" ca="1" si="339"/>
        <v>0</v>
      </c>
      <c r="Q1741" s="18">
        <f t="shared" ca="1" si="344"/>
        <v>0</v>
      </c>
      <c r="R1741" s="18">
        <f t="shared" ca="1" si="340"/>
        <v>0</v>
      </c>
      <c r="S1741" s="18">
        <f t="shared" ca="1" si="347"/>
        <v>0</v>
      </c>
      <c r="T1741" s="18">
        <f t="shared" ca="1" si="342"/>
        <v>0</v>
      </c>
      <c r="U1741" s="7"/>
    </row>
    <row r="1742" spans="2:21" x14ac:dyDescent="0.3">
      <c r="B1742" s="68"/>
      <c r="C1742" s="68"/>
      <c r="D1742" s="7"/>
      <c r="E1742" s="68"/>
      <c r="F1742" s="16"/>
      <c r="G1742" s="16"/>
      <c r="H1742" s="16"/>
      <c r="I1742" s="16"/>
      <c r="J1742" s="16"/>
      <c r="K1742" s="16"/>
      <c r="L1742" s="17">
        <f t="shared" ca="1" si="345"/>
        <v>0</v>
      </c>
      <c r="M1742" s="17">
        <f t="shared" ca="1" si="346"/>
        <v>0</v>
      </c>
      <c r="N1742" s="16">
        <f t="shared" ca="1" si="343"/>
        <v>0</v>
      </c>
      <c r="O1742" s="17">
        <f t="shared" ca="1" si="341"/>
        <v>0</v>
      </c>
      <c r="P1742" s="18">
        <f t="shared" ca="1" si="339"/>
        <v>0</v>
      </c>
      <c r="Q1742" s="18">
        <f t="shared" ca="1" si="344"/>
        <v>0</v>
      </c>
      <c r="R1742" s="18">
        <f t="shared" ca="1" si="340"/>
        <v>0</v>
      </c>
      <c r="S1742" s="18">
        <f t="shared" ca="1" si="347"/>
        <v>0</v>
      </c>
      <c r="T1742" s="18">
        <f t="shared" ca="1" si="342"/>
        <v>0</v>
      </c>
      <c r="U1742" s="7"/>
    </row>
    <row r="1743" spans="2:21" x14ac:dyDescent="0.3">
      <c r="B1743" s="68"/>
      <c r="C1743" s="68"/>
      <c r="D1743" s="7"/>
      <c r="E1743" s="68"/>
      <c r="F1743" s="16"/>
      <c r="G1743" s="16"/>
      <c r="H1743" s="16"/>
      <c r="I1743" s="16"/>
      <c r="J1743" s="16"/>
      <c r="K1743" s="16"/>
      <c r="L1743" s="17">
        <f t="shared" ca="1" si="345"/>
        <v>0</v>
      </c>
      <c r="M1743" s="17">
        <f t="shared" ca="1" si="346"/>
        <v>0</v>
      </c>
      <c r="N1743" s="16">
        <f t="shared" ca="1" si="343"/>
        <v>0</v>
      </c>
      <c r="O1743" s="17">
        <f t="shared" ca="1" si="341"/>
        <v>0</v>
      </c>
      <c r="P1743" s="18">
        <f t="shared" ca="1" si="339"/>
        <v>0</v>
      </c>
      <c r="Q1743" s="18">
        <f t="shared" ca="1" si="344"/>
        <v>0</v>
      </c>
      <c r="R1743" s="18">
        <f t="shared" ca="1" si="340"/>
        <v>0</v>
      </c>
      <c r="S1743" s="18">
        <f t="shared" ca="1" si="347"/>
        <v>0</v>
      </c>
      <c r="T1743" s="18">
        <f t="shared" ca="1" si="342"/>
        <v>0</v>
      </c>
      <c r="U1743" s="7"/>
    </row>
    <row r="1744" spans="2:21" x14ac:dyDescent="0.3">
      <c r="B1744" s="68"/>
      <c r="C1744" s="68"/>
      <c r="D1744" s="7"/>
      <c r="E1744" s="68"/>
      <c r="F1744" s="16"/>
      <c r="G1744" s="16"/>
      <c r="H1744" s="16"/>
      <c r="I1744" s="16"/>
      <c r="J1744" s="16"/>
      <c r="K1744" s="16"/>
      <c r="L1744" s="17">
        <f t="shared" ca="1" si="345"/>
        <v>0</v>
      </c>
      <c r="M1744" s="17">
        <f t="shared" ca="1" si="346"/>
        <v>0</v>
      </c>
      <c r="N1744" s="16">
        <f t="shared" ca="1" si="343"/>
        <v>0</v>
      </c>
      <c r="O1744" s="17">
        <f t="shared" ca="1" si="341"/>
        <v>0</v>
      </c>
      <c r="P1744" s="18">
        <f t="shared" ca="1" si="339"/>
        <v>0</v>
      </c>
      <c r="Q1744" s="18">
        <f t="shared" ca="1" si="344"/>
        <v>0</v>
      </c>
      <c r="R1744" s="18">
        <f t="shared" ca="1" si="340"/>
        <v>0</v>
      </c>
      <c r="S1744" s="18">
        <f t="shared" ca="1" si="347"/>
        <v>0</v>
      </c>
      <c r="T1744" s="18">
        <f t="shared" ca="1" si="342"/>
        <v>0</v>
      </c>
      <c r="U1744" s="7"/>
    </row>
    <row r="1745" spans="2:21" x14ac:dyDescent="0.3">
      <c r="B1745" s="68"/>
      <c r="C1745" s="68"/>
      <c r="D1745" s="7"/>
      <c r="E1745" s="68"/>
      <c r="F1745" s="16"/>
      <c r="G1745" s="16"/>
      <c r="H1745" s="16"/>
      <c r="I1745" s="16"/>
      <c r="J1745" s="16"/>
      <c r="K1745" s="16"/>
      <c r="L1745" s="17">
        <f t="shared" ca="1" si="345"/>
        <v>0</v>
      </c>
      <c r="M1745" s="17">
        <f t="shared" ca="1" si="346"/>
        <v>0</v>
      </c>
      <c r="N1745" s="16">
        <f t="shared" ca="1" si="343"/>
        <v>0</v>
      </c>
      <c r="O1745" s="17">
        <f t="shared" ca="1" si="341"/>
        <v>0</v>
      </c>
      <c r="P1745" s="18">
        <f t="shared" ca="1" si="339"/>
        <v>0</v>
      </c>
      <c r="Q1745" s="18">
        <f t="shared" ca="1" si="344"/>
        <v>0</v>
      </c>
      <c r="R1745" s="18">
        <f t="shared" ca="1" si="340"/>
        <v>0</v>
      </c>
      <c r="S1745" s="18">
        <f t="shared" ca="1" si="347"/>
        <v>0</v>
      </c>
      <c r="T1745" s="18">
        <f t="shared" ca="1" si="342"/>
        <v>0</v>
      </c>
      <c r="U1745" s="7"/>
    </row>
    <row r="1746" spans="2:21" x14ac:dyDescent="0.3">
      <c r="B1746" s="68"/>
      <c r="C1746" s="68"/>
      <c r="D1746" s="7"/>
      <c r="E1746" s="68"/>
      <c r="F1746" s="16"/>
      <c r="G1746" s="16"/>
      <c r="H1746" s="16"/>
      <c r="I1746" s="16"/>
      <c r="J1746" s="16"/>
      <c r="K1746" s="16"/>
      <c r="L1746" s="17">
        <f t="shared" ca="1" si="345"/>
        <v>0</v>
      </c>
      <c r="M1746" s="17">
        <f t="shared" ca="1" si="346"/>
        <v>0</v>
      </c>
      <c r="N1746" s="16">
        <f t="shared" ca="1" si="343"/>
        <v>0</v>
      </c>
      <c r="O1746" s="17">
        <f t="shared" ca="1" si="341"/>
        <v>0</v>
      </c>
      <c r="P1746" s="18">
        <f t="shared" ca="1" si="339"/>
        <v>0</v>
      </c>
      <c r="Q1746" s="18">
        <f t="shared" ca="1" si="344"/>
        <v>0</v>
      </c>
      <c r="R1746" s="18">
        <f t="shared" ca="1" si="340"/>
        <v>0</v>
      </c>
      <c r="S1746" s="18">
        <f t="shared" ca="1" si="347"/>
        <v>0</v>
      </c>
      <c r="T1746" s="18">
        <f t="shared" ca="1" si="342"/>
        <v>0</v>
      </c>
      <c r="U1746" s="7"/>
    </row>
    <row r="1747" spans="2:21" x14ac:dyDescent="0.3">
      <c r="B1747" s="68"/>
      <c r="C1747" s="68"/>
      <c r="D1747" s="7"/>
      <c r="E1747" s="68"/>
      <c r="F1747" s="16"/>
      <c r="G1747" s="16"/>
      <c r="H1747" s="16"/>
      <c r="I1747" s="16"/>
      <c r="J1747" s="16"/>
      <c r="K1747" s="16"/>
      <c r="L1747" s="17">
        <f t="shared" ca="1" si="345"/>
        <v>0</v>
      </c>
      <c r="M1747" s="17">
        <f t="shared" ca="1" si="346"/>
        <v>0</v>
      </c>
      <c r="N1747" s="16">
        <f t="shared" ca="1" si="343"/>
        <v>0</v>
      </c>
      <c r="O1747" s="17">
        <f t="shared" ca="1" si="341"/>
        <v>0</v>
      </c>
      <c r="P1747" s="18">
        <f t="shared" ref="P1747:P1810" ca="1" si="348">O1747/4</f>
        <v>0</v>
      </c>
      <c r="Q1747" s="18">
        <f t="shared" ca="1" si="344"/>
        <v>0</v>
      </c>
      <c r="R1747" s="18">
        <f t="shared" ca="1" si="340"/>
        <v>0</v>
      </c>
      <c r="S1747" s="18">
        <f t="shared" ca="1" si="347"/>
        <v>0</v>
      </c>
      <c r="T1747" s="18">
        <f t="shared" ca="1" si="342"/>
        <v>0</v>
      </c>
      <c r="U1747" s="7"/>
    </row>
    <row r="1748" spans="2:21" x14ac:dyDescent="0.3">
      <c r="B1748" s="68"/>
      <c r="C1748" s="68"/>
      <c r="D1748" s="7"/>
      <c r="E1748" s="68"/>
      <c r="F1748" s="16"/>
      <c r="G1748" s="16"/>
      <c r="H1748" s="16"/>
      <c r="I1748" s="16"/>
      <c r="J1748" s="16"/>
      <c r="K1748" s="16"/>
      <c r="L1748" s="17">
        <f t="shared" ca="1" si="345"/>
        <v>0</v>
      </c>
      <c r="M1748" s="17">
        <f t="shared" ca="1" si="346"/>
        <v>0</v>
      </c>
      <c r="N1748" s="16">
        <f t="shared" ca="1" si="343"/>
        <v>0</v>
      </c>
      <c r="O1748" s="17">
        <f t="shared" ca="1" si="341"/>
        <v>0</v>
      </c>
      <c r="P1748" s="18">
        <f t="shared" ca="1" si="348"/>
        <v>0</v>
      </c>
      <c r="Q1748" s="18">
        <f t="shared" ca="1" si="344"/>
        <v>0</v>
      </c>
      <c r="R1748" s="18">
        <f t="shared" ca="1" si="340"/>
        <v>0</v>
      </c>
      <c r="S1748" s="18">
        <f t="shared" ca="1" si="347"/>
        <v>0</v>
      </c>
      <c r="T1748" s="18">
        <f t="shared" ca="1" si="342"/>
        <v>0</v>
      </c>
      <c r="U1748" s="7"/>
    </row>
    <row r="1749" spans="2:21" x14ac:dyDescent="0.3">
      <c r="B1749" s="68"/>
      <c r="C1749" s="68"/>
      <c r="D1749" s="7"/>
      <c r="E1749" s="68"/>
      <c r="F1749" s="16"/>
      <c r="G1749" s="16"/>
      <c r="H1749" s="16"/>
      <c r="I1749" s="16"/>
      <c r="J1749" s="16"/>
      <c r="K1749" s="16"/>
      <c r="L1749" s="17">
        <f t="shared" ca="1" si="345"/>
        <v>0</v>
      </c>
      <c r="M1749" s="17">
        <f t="shared" ca="1" si="346"/>
        <v>0</v>
      </c>
      <c r="N1749" s="16">
        <f t="shared" ca="1" si="343"/>
        <v>0</v>
      </c>
      <c r="O1749" s="17">
        <f t="shared" ca="1" si="341"/>
        <v>0</v>
      </c>
      <c r="P1749" s="18">
        <f t="shared" ca="1" si="348"/>
        <v>0</v>
      </c>
      <c r="Q1749" s="18">
        <f t="shared" ca="1" si="344"/>
        <v>0</v>
      </c>
      <c r="R1749" s="18">
        <f t="shared" ca="1" si="340"/>
        <v>0</v>
      </c>
      <c r="S1749" s="18">
        <f t="shared" ca="1" si="347"/>
        <v>0</v>
      </c>
      <c r="T1749" s="18">
        <f t="shared" ca="1" si="342"/>
        <v>0</v>
      </c>
      <c r="U1749" s="7"/>
    </row>
    <row r="1750" spans="2:21" x14ac:dyDescent="0.3">
      <c r="B1750" s="68"/>
      <c r="C1750" s="68"/>
      <c r="D1750" s="7"/>
      <c r="E1750" s="68"/>
      <c r="F1750" s="16"/>
      <c r="G1750" s="16"/>
      <c r="H1750" s="16"/>
      <c r="I1750" s="16"/>
      <c r="J1750" s="16"/>
      <c r="K1750" s="16"/>
      <c r="L1750" s="17">
        <f t="shared" ca="1" si="345"/>
        <v>0</v>
      </c>
      <c r="M1750" s="17">
        <f t="shared" ca="1" si="346"/>
        <v>0</v>
      </c>
      <c r="N1750" s="16">
        <f t="shared" ca="1" si="343"/>
        <v>0</v>
      </c>
      <c r="O1750" s="17">
        <f t="shared" ca="1" si="341"/>
        <v>0</v>
      </c>
      <c r="P1750" s="18">
        <f t="shared" ca="1" si="348"/>
        <v>0</v>
      </c>
      <c r="Q1750" s="18">
        <f t="shared" ca="1" si="344"/>
        <v>0</v>
      </c>
      <c r="R1750" s="18">
        <f t="shared" ref="R1750:R1813" ca="1" si="349">P1750/32</f>
        <v>0</v>
      </c>
      <c r="S1750" s="18">
        <f t="shared" ca="1" si="347"/>
        <v>0</v>
      </c>
      <c r="T1750" s="18">
        <f t="shared" ca="1" si="342"/>
        <v>0</v>
      </c>
      <c r="U1750" s="7"/>
    </row>
    <row r="1751" spans="2:21" x14ac:dyDescent="0.3">
      <c r="B1751" s="68"/>
      <c r="C1751" s="68"/>
      <c r="D1751" s="7"/>
      <c r="E1751" s="68"/>
      <c r="F1751" s="16"/>
      <c r="G1751" s="16"/>
      <c r="H1751" s="16"/>
      <c r="I1751" s="16"/>
      <c r="J1751" s="16"/>
      <c r="K1751" s="16"/>
      <c r="L1751" s="17">
        <f t="shared" ca="1" si="345"/>
        <v>0</v>
      </c>
      <c r="M1751" s="17">
        <f t="shared" ca="1" si="346"/>
        <v>0</v>
      </c>
      <c r="N1751" s="16">
        <f t="shared" ca="1" si="343"/>
        <v>0</v>
      </c>
      <c r="O1751" s="17">
        <f t="shared" ca="1" si="341"/>
        <v>0</v>
      </c>
      <c r="P1751" s="18">
        <f t="shared" ca="1" si="348"/>
        <v>0</v>
      </c>
      <c r="Q1751" s="18">
        <f t="shared" ca="1" si="344"/>
        <v>0</v>
      </c>
      <c r="R1751" s="18">
        <f t="shared" ca="1" si="349"/>
        <v>0</v>
      </c>
      <c r="S1751" s="18">
        <f t="shared" ca="1" si="347"/>
        <v>0</v>
      </c>
      <c r="T1751" s="18">
        <f t="shared" ca="1" si="342"/>
        <v>0</v>
      </c>
      <c r="U1751" s="7"/>
    </row>
    <row r="1752" spans="2:21" x14ac:dyDescent="0.3">
      <c r="B1752" s="68"/>
      <c r="C1752" s="68"/>
      <c r="D1752" s="7"/>
      <c r="E1752" s="68"/>
      <c r="F1752" s="16"/>
      <c r="G1752" s="16"/>
      <c r="H1752" s="16"/>
      <c r="I1752" s="16"/>
      <c r="J1752" s="16"/>
      <c r="K1752" s="16"/>
      <c r="L1752" s="17">
        <f t="shared" ca="1" si="345"/>
        <v>0</v>
      </c>
      <c r="M1752" s="17">
        <f t="shared" ca="1" si="346"/>
        <v>0</v>
      </c>
      <c r="N1752" s="16">
        <f t="shared" ca="1" si="343"/>
        <v>0</v>
      </c>
      <c r="O1752" s="17">
        <f t="shared" ca="1" si="341"/>
        <v>0</v>
      </c>
      <c r="P1752" s="18">
        <f t="shared" ca="1" si="348"/>
        <v>0</v>
      </c>
      <c r="Q1752" s="18">
        <f t="shared" ca="1" si="344"/>
        <v>0</v>
      </c>
      <c r="R1752" s="18">
        <f t="shared" ca="1" si="349"/>
        <v>0</v>
      </c>
      <c r="S1752" s="18">
        <f t="shared" ca="1" si="347"/>
        <v>0</v>
      </c>
      <c r="T1752" s="18">
        <f t="shared" ca="1" si="342"/>
        <v>0</v>
      </c>
      <c r="U1752" s="7"/>
    </row>
    <row r="1753" spans="2:21" x14ac:dyDescent="0.3">
      <c r="B1753" s="68"/>
      <c r="C1753" s="68"/>
      <c r="D1753" s="7"/>
      <c r="E1753" s="68"/>
      <c r="F1753" s="16"/>
      <c r="G1753" s="16"/>
      <c r="H1753" s="16"/>
      <c r="I1753" s="16"/>
      <c r="J1753" s="16"/>
      <c r="K1753" s="16"/>
      <c r="L1753" s="17">
        <f t="shared" ca="1" si="345"/>
        <v>0</v>
      </c>
      <c r="M1753" s="17">
        <f t="shared" ca="1" si="346"/>
        <v>0</v>
      </c>
      <c r="N1753" s="16">
        <f t="shared" ca="1" si="343"/>
        <v>0</v>
      </c>
      <c r="O1753" s="17">
        <f t="shared" ca="1" si="341"/>
        <v>0</v>
      </c>
      <c r="P1753" s="18">
        <f t="shared" ca="1" si="348"/>
        <v>0</v>
      </c>
      <c r="Q1753" s="18">
        <f t="shared" ca="1" si="344"/>
        <v>0</v>
      </c>
      <c r="R1753" s="18">
        <f t="shared" ca="1" si="349"/>
        <v>0</v>
      </c>
      <c r="S1753" s="18">
        <f t="shared" ca="1" si="347"/>
        <v>0</v>
      </c>
      <c r="T1753" s="18">
        <f t="shared" ca="1" si="342"/>
        <v>0</v>
      </c>
      <c r="U1753" s="7"/>
    </row>
    <row r="1754" spans="2:21" x14ac:dyDescent="0.3">
      <c r="B1754" s="68"/>
      <c r="C1754" s="68"/>
      <c r="D1754" s="7"/>
      <c r="E1754" s="68"/>
      <c r="F1754" s="16"/>
      <c r="G1754" s="16"/>
      <c r="H1754" s="16"/>
      <c r="I1754" s="16"/>
      <c r="J1754" s="16"/>
      <c r="K1754" s="16"/>
      <c r="L1754" s="17">
        <f t="shared" ca="1" si="345"/>
        <v>0</v>
      </c>
      <c r="M1754" s="17">
        <f t="shared" ca="1" si="346"/>
        <v>0</v>
      </c>
      <c r="N1754" s="16">
        <f t="shared" ca="1" si="343"/>
        <v>0</v>
      </c>
      <c r="O1754" s="17">
        <f t="shared" ca="1" si="341"/>
        <v>0</v>
      </c>
      <c r="P1754" s="18">
        <f t="shared" ca="1" si="348"/>
        <v>0</v>
      </c>
      <c r="Q1754" s="18">
        <f t="shared" ca="1" si="344"/>
        <v>0</v>
      </c>
      <c r="R1754" s="18">
        <f t="shared" ca="1" si="349"/>
        <v>0</v>
      </c>
      <c r="S1754" s="18">
        <f t="shared" ca="1" si="347"/>
        <v>0</v>
      </c>
      <c r="T1754" s="18">
        <f t="shared" ca="1" si="342"/>
        <v>0</v>
      </c>
      <c r="U1754" s="7"/>
    </row>
    <row r="1755" spans="2:21" x14ac:dyDescent="0.3">
      <c r="B1755" s="68"/>
      <c r="C1755" s="68"/>
      <c r="D1755" s="7"/>
      <c r="E1755" s="68"/>
      <c r="F1755" s="16"/>
      <c r="G1755" s="16"/>
      <c r="H1755" s="16"/>
      <c r="I1755" s="16"/>
      <c r="J1755" s="16"/>
      <c r="K1755" s="16"/>
      <c r="L1755" s="17">
        <f t="shared" ca="1" si="345"/>
        <v>0</v>
      </c>
      <c r="M1755" s="17">
        <f t="shared" ca="1" si="346"/>
        <v>0</v>
      </c>
      <c r="N1755" s="16">
        <f t="shared" ca="1" si="343"/>
        <v>0</v>
      </c>
      <c r="O1755" s="17">
        <f t="shared" ca="1" si="341"/>
        <v>0</v>
      </c>
      <c r="P1755" s="18">
        <f t="shared" ca="1" si="348"/>
        <v>0</v>
      </c>
      <c r="Q1755" s="18">
        <f t="shared" ca="1" si="344"/>
        <v>0</v>
      </c>
      <c r="R1755" s="18">
        <f t="shared" ca="1" si="349"/>
        <v>0</v>
      </c>
      <c r="S1755" s="18">
        <f t="shared" ca="1" si="347"/>
        <v>0</v>
      </c>
      <c r="T1755" s="18">
        <f t="shared" ca="1" si="342"/>
        <v>0</v>
      </c>
      <c r="U1755" s="7"/>
    </row>
    <row r="1756" spans="2:21" x14ac:dyDescent="0.3">
      <c r="B1756" s="68"/>
      <c r="C1756" s="68"/>
      <c r="D1756" s="7"/>
      <c r="E1756" s="68"/>
      <c r="F1756" s="16"/>
      <c r="G1756" s="16"/>
      <c r="H1756" s="16"/>
      <c r="I1756" s="16"/>
      <c r="J1756" s="16"/>
      <c r="K1756" s="16"/>
      <c r="L1756" s="17">
        <f t="shared" ca="1" si="345"/>
        <v>0</v>
      </c>
      <c r="M1756" s="17">
        <f t="shared" ca="1" si="346"/>
        <v>0</v>
      </c>
      <c r="N1756" s="16">
        <f t="shared" ca="1" si="343"/>
        <v>0</v>
      </c>
      <c r="O1756" s="17">
        <f t="shared" ref="O1756:O1819" ca="1" si="350">R1756*128</f>
        <v>0</v>
      </c>
      <c r="P1756" s="18">
        <f t="shared" ca="1" si="348"/>
        <v>0</v>
      </c>
      <c r="Q1756" s="18">
        <f t="shared" ca="1" si="344"/>
        <v>0</v>
      </c>
      <c r="R1756" s="18">
        <f t="shared" ca="1" si="349"/>
        <v>0</v>
      </c>
      <c r="S1756" s="18">
        <f t="shared" ca="1" si="347"/>
        <v>0</v>
      </c>
      <c r="T1756" s="18">
        <f t="shared" ca="1" si="342"/>
        <v>0</v>
      </c>
      <c r="U1756" s="7"/>
    </row>
    <row r="1757" spans="2:21" x14ac:dyDescent="0.3">
      <c r="B1757" s="68"/>
      <c r="C1757" s="68"/>
      <c r="D1757" s="7"/>
      <c r="E1757" s="68"/>
      <c r="F1757" s="16"/>
      <c r="G1757" s="16"/>
      <c r="H1757" s="16"/>
      <c r="I1757" s="16"/>
      <c r="J1757" s="16"/>
      <c r="K1757" s="16"/>
      <c r="L1757" s="17">
        <f t="shared" ca="1" si="345"/>
        <v>0</v>
      </c>
      <c r="M1757" s="17">
        <f t="shared" ca="1" si="346"/>
        <v>0</v>
      </c>
      <c r="N1757" s="16">
        <f t="shared" ca="1" si="343"/>
        <v>0</v>
      </c>
      <c r="O1757" s="17">
        <f t="shared" ca="1" si="350"/>
        <v>0</v>
      </c>
      <c r="P1757" s="18">
        <f t="shared" ca="1" si="348"/>
        <v>0</v>
      </c>
      <c r="Q1757" s="18">
        <f t="shared" ca="1" si="344"/>
        <v>0</v>
      </c>
      <c r="R1757" s="18">
        <f t="shared" ca="1" si="349"/>
        <v>0</v>
      </c>
      <c r="S1757" s="18">
        <f t="shared" ca="1" si="347"/>
        <v>0</v>
      </c>
      <c r="T1757" s="18">
        <f t="shared" ca="1" si="342"/>
        <v>0</v>
      </c>
      <c r="U1757" s="7"/>
    </row>
    <row r="1758" spans="2:21" x14ac:dyDescent="0.3">
      <c r="B1758" s="68"/>
      <c r="C1758" s="68"/>
      <c r="D1758" s="7"/>
      <c r="E1758" s="68"/>
      <c r="F1758" s="16"/>
      <c r="G1758" s="16"/>
      <c r="H1758" s="16"/>
      <c r="I1758" s="16"/>
      <c r="J1758" s="16"/>
      <c r="K1758" s="16"/>
      <c r="L1758" s="17">
        <f t="shared" ca="1" si="345"/>
        <v>0</v>
      </c>
      <c r="M1758" s="17">
        <f t="shared" ca="1" si="346"/>
        <v>0</v>
      </c>
      <c r="N1758" s="16">
        <f t="shared" ca="1" si="343"/>
        <v>0</v>
      </c>
      <c r="O1758" s="17">
        <f t="shared" ca="1" si="350"/>
        <v>0</v>
      </c>
      <c r="P1758" s="18">
        <f t="shared" ca="1" si="348"/>
        <v>0</v>
      </c>
      <c r="Q1758" s="18">
        <f t="shared" ca="1" si="344"/>
        <v>0</v>
      </c>
      <c r="R1758" s="18">
        <f t="shared" ca="1" si="349"/>
        <v>0</v>
      </c>
      <c r="S1758" s="18">
        <f t="shared" ca="1" si="347"/>
        <v>0</v>
      </c>
      <c r="T1758" s="18">
        <f t="shared" ca="1" si="342"/>
        <v>0</v>
      </c>
      <c r="U1758" s="7"/>
    </row>
    <row r="1759" spans="2:21" x14ac:dyDescent="0.3">
      <c r="B1759" s="68"/>
      <c r="C1759" s="68"/>
      <c r="D1759" s="7"/>
      <c r="E1759" s="68"/>
      <c r="F1759" s="16"/>
      <c r="G1759" s="16"/>
      <c r="H1759" s="16"/>
      <c r="I1759" s="16"/>
      <c r="J1759" s="16"/>
      <c r="K1759" s="16"/>
      <c r="L1759" s="17">
        <f t="shared" ca="1" si="345"/>
        <v>0</v>
      </c>
      <c r="M1759" s="17">
        <f t="shared" ca="1" si="346"/>
        <v>0</v>
      </c>
      <c r="N1759" s="16">
        <f t="shared" ca="1" si="343"/>
        <v>0</v>
      </c>
      <c r="O1759" s="17">
        <f t="shared" ca="1" si="350"/>
        <v>0</v>
      </c>
      <c r="P1759" s="18">
        <f t="shared" ca="1" si="348"/>
        <v>0</v>
      </c>
      <c r="Q1759" s="18">
        <f t="shared" ca="1" si="344"/>
        <v>0</v>
      </c>
      <c r="R1759" s="18">
        <f t="shared" ca="1" si="349"/>
        <v>0</v>
      </c>
      <c r="S1759" s="18">
        <f t="shared" ca="1" si="347"/>
        <v>0</v>
      </c>
      <c r="T1759" s="18">
        <f t="shared" ca="1" si="342"/>
        <v>0</v>
      </c>
      <c r="U1759" s="7"/>
    </row>
    <row r="1760" spans="2:21" x14ac:dyDescent="0.3">
      <c r="B1760" s="68"/>
      <c r="C1760" s="68"/>
      <c r="D1760" s="7"/>
      <c r="E1760" s="68"/>
      <c r="F1760" s="16"/>
      <c r="G1760" s="16"/>
      <c r="H1760" s="16"/>
      <c r="I1760" s="16"/>
      <c r="J1760" s="16"/>
      <c r="K1760" s="16"/>
      <c r="L1760" s="17">
        <f t="shared" ca="1" si="345"/>
        <v>0</v>
      </c>
      <c r="M1760" s="17">
        <f t="shared" ca="1" si="346"/>
        <v>0</v>
      </c>
      <c r="N1760" s="16">
        <f t="shared" ca="1" si="343"/>
        <v>0</v>
      </c>
      <c r="O1760" s="17">
        <f t="shared" ca="1" si="350"/>
        <v>0</v>
      </c>
      <c r="P1760" s="18">
        <f t="shared" ca="1" si="348"/>
        <v>0</v>
      </c>
      <c r="Q1760" s="18">
        <f t="shared" ca="1" si="344"/>
        <v>0</v>
      </c>
      <c r="R1760" s="18">
        <f t="shared" ca="1" si="349"/>
        <v>0</v>
      </c>
      <c r="S1760" s="18">
        <f t="shared" ca="1" si="347"/>
        <v>0</v>
      </c>
      <c r="T1760" s="18">
        <f t="shared" ca="1" si="342"/>
        <v>0</v>
      </c>
      <c r="U1760" s="7"/>
    </row>
    <row r="1761" spans="2:21" x14ac:dyDescent="0.3">
      <c r="B1761" s="68"/>
      <c r="C1761" s="68"/>
      <c r="D1761" s="7"/>
      <c r="E1761" s="68"/>
      <c r="F1761" s="16"/>
      <c r="G1761" s="16"/>
      <c r="H1761" s="16"/>
      <c r="I1761" s="16"/>
      <c r="J1761" s="16"/>
      <c r="K1761" s="16"/>
      <c r="L1761" s="17">
        <f t="shared" ca="1" si="345"/>
        <v>0</v>
      </c>
      <c r="M1761" s="17">
        <f t="shared" ca="1" si="346"/>
        <v>0</v>
      </c>
      <c r="N1761" s="16">
        <f t="shared" ca="1" si="343"/>
        <v>0</v>
      </c>
      <c r="O1761" s="17">
        <f t="shared" ca="1" si="350"/>
        <v>0</v>
      </c>
      <c r="P1761" s="18">
        <f t="shared" ca="1" si="348"/>
        <v>0</v>
      </c>
      <c r="Q1761" s="18">
        <f t="shared" ca="1" si="344"/>
        <v>0</v>
      </c>
      <c r="R1761" s="18">
        <f t="shared" ca="1" si="349"/>
        <v>0</v>
      </c>
      <c r="S1761" s="18">
        <f t="shared" ca="1" si="347"/>
        <v>0</v>
      </c>
      <c r="T1761" s="18">
        <f t="shared" ca="1" si="342"/>
        <v>0</v>
      </c>
      <c r="U1761" s="7"/>
    </row>
    <row r="1762" spans="2:21" x14ac:dyDescent="0.3">
      <c r="B1762" s="68"/>
      <c r="C1762" s="68"/>
      <c r="D1762" s="7"/>
      <c r="E1762" s="68"/>
      <c r="F1762" s="16"/>
      <c r="G1762" s="16"/>
      <c r="H1762" s="16"/>
      <c r="I1762" s="16"/>
      <c r="J1762" s="16"/>
      <c r="K1762" s="16"/>
      <c r="L1762" s="17">
        <f t="shared" ca="1" si="345"/>
        <v>0</v>
      </c>
      <c r="M1762" s="17">
        <f t="shared" ca="1" si="346"/>
        <v>0</v>
      </c>
      <c r="N1762" s="16">
        <f t="shared" ca="1" si="343"/>
        <v>0</v>
      </c>
      <c r="O1762" s="17">
        <f t="shared" ca="1" si="350"/>
        <v>0</v>
      </c>
      <c r="P1762" s="18">
        <f t="shared" ca="1" si="348"/>
        <v>0</v>
      </c>
      <c r="Q1762" s="18">
        <f t="shared" ca="1" si="344"/>
        <v>0</v>
      </c>
      <c r="R1762" s="18">
        <f t="shared" ca="1" si="349"/>
        <v>0</v>
      </c>
      <c r="S1762" s="18">
        <f t="shared" ca="1" si="347"/>
        <v>0</v>
      </c>
      <c r="T1762" s="18">
        <f t="shared" ca="1" si="342"/>
        <v>0</v>
      </c>
      <c r="U1762" s="7"/>
    </row>
    <row r="1763" spans="2:21" x14ac:dyDescent="0.3">
      <c r="B1763" s="68"/>
      <c r="C1763" s="68"/>
      <c r="D1763" s="7"/>
      <c r="E1763" s="68"/>
      <c r="F1763" s="16"/>
      <c r="G1763" s="16"/>
      <c r="H1763" s="16"/>
      <c r="I1763" s="16"/>
      <c r="J1763" s="16"/>
      <c r="K1763" s="16"/>
      <c r="L1763" s="17">
        <f t="shared" ca="1" si="345"/>
        <v>0</v>
      </c>
      <c r="M1763" s="17">
        <f t="shared" ca="1" si="346"/>
        <v>0</v>
      </c>
      <c r="N1763" s="16">
        <f t="shared" ca="1" si="343"/>
        <v>0</v>
      </c>
      <c r="O1763" s="17">
        <f t="shared" ca="1" si="350"/>
        <v>0</v>
      </c>
      <c r="P1763" s="18">
        <f t="shared" ca="1" si="348"/>
        <v>0</v>
      </c>
      <c r="Q1763" s="18">
        <f t="shared" ca="1" si="344"/>
        <v>0</v>
      </c>
      <c r="R1763" s="18">
        <f t="shared" ca="1" si="349"/>
        <v>0</v>
      </c>
      <c r="S1763" s="18">
        <f t="shared" ca="1" si="347"/>
        <v>0</v>
      </c>
      <c r="T1763" s="18">
        <f t="shared" ca="1" si="342"/>
        <v>0</v>
      </c>
      <c r="U1763" s="7"/>
    </row>
    <row r="1764" spans="2:21" x14ac:dyDescent="0.3">
      <c r="B1764" s="68"/>
      <c r="C1764" s="68"/>
      <c r="D1764" s="7"/>
      <c r="E1764" s="68"/>
      <c r="F1764" s="16"/>
      <c r="G1764" s="16"/>
      <c r="H1764" s="16"/>
      <c r="I1764" s="16"/>
      <c r="J1764" s="16"/>
      <c r="K1764" s="16"/>
      <c r="L1764" s="17">
        <f t="shared" ca="1" si="345"/>
        <v>0</v>
      </c>
      <c r="M1764" s="17">
        <f t="shared" ca="1" si="346"/>
        <v>0</v>
      </c>
      <c r="N1764" s="16">
        <f t="shared" ca="1" si="343"/>
        <v>0</v>
      </c>
      <c r="O1764" s="17">
        <f t="shared" ca="1" si="350"/>
        <v>0</v>
      </c>
      <c r="P1764" s="18">
        <f t="shared" ca="1" si="348"/>
        <v>0</v>
      </c>
      <c r="Q1764" s="18">
        <f t="shared" ca="1" si="344"/>
        <v>0</v>
      </c>
      <c r="R1764" s="18">
        <f t="shared" ca="1" si="349"/>
        <v>0</v>
      </c>
      <c r="S1764" s="18">
        <f t="shared" ca="1" si="347"/>
        <v>0</v>
      </c>
      <c r="T1764" s="18">
        <f t="shared" ca="1" si="342"/>
        <v>0</v>
      </c>
      <c r="U1764" s="7"/>
    </row>
    <row r="1765" spans="2:21" x14ac:dyDescent="0.3">
      <c r="B1765" s="68"/>
      <c r="C1765" s="68"/>
      <c r="D1765" s="7"/>
      <c r="E1765" s="68"/>
      <c r="F1765" s="16"/>
      <c r="G1765" s="16"/>
      <c r="H1765" s="16"/>
      <c r="I1765" s="16"/>
      <c r="J1765" s="16"/>
      <c r="K1765" s="16"/>
      <c r="L1765" s="17">
        <f t="shared" ca="1" si="345"/>
        <v>0</v>
      </c>
      <c r="M1765" s="17">
        <f t="shared" ca="1" si="346"/>
        <v>0</v>
      </c>
      <c r="N1765" s="16">
        <f t="shared" ca="1" si="343"/>
        <v>0</v>
      </c>
      <c r="O1765" s="17">
        <f t="shared" ca="1" si="350"/>
        <v>0</v>
      </c>
      <c r="P1765" s="18">
        <f t="shared" ca="1" si="348"/>
        <v>0</v>
      </c>
      <c r="Q1765" s="18">
        <f t="shared" ca="1" si="344"/>
        <v>0</v>
      </c>
      <c r="R1765" s="18">
        <f t="shared" ca="1" si="349"/>
        <v>0</v>
      </c>
      <c r="S1765" s="18">
        <f t="shared" ca="1" si="347"/>
        <v>0</v>
      </c>
      <c r="T1765" s="18">
        <f t="shared" ca="1" si="342"/>
        <v>0</v>
      </c>
      <c r="U1765" s="7"/>
    </row>
    <row r="1766" spans="2:21" x14ac:dyDescent="0.3">
      <c r="B1766" s="68"/>
      <c r="C1766" s="68"/>
      <c r="D1766" s="7"/>
      <c r="E1766" s="68"/>
      <c r="F1766" s="16"/>
      <c r="G1766" s="16"/>
      <c r="H1766" s="16"/>
      <c r="I1766" s="16"/>
      <c r="J1766" s="16"/>
      <c r="K1766" s="16"/>
      <c r="L1766" s="17">
        <f t="shared" ca="1" si="345"/>
        <v>0</v>
      </c>
      <c r="M1766" s="17">
        <f t="shared" ca="1" si="346"/>
        <v>0</v>
      </c>
      <c r="N1766" s="16">
        <f t="shared" ca="1" si="343"/>
        <v>0</v>
      </c>
      <c r="O1766" s="17">
        <f t="shared" ca="1" si="350"/>
        <v>0</v>
      </c>
      <c r="P1766" s="18">
        <f t="shared" ca="1" si="348"/>
        <v>0</v>
      </c>
      <c r="Q1766" s="18">
        <f t="shared" ca="1" si="344"/>
        <v>0</v>
      </c>
      <c r="R1766" s="18">
        <f t="shared" ca="1" si="349"/>
        <v>0</v>
      </c>
      <c r="S1766" s="18">
        <f t="shared" ca="1" si="347"/>
        <v>0</v>
      </c>
      <c r="T1766" s="18">
        <f t="shared" ca="1" si="342"/>
        <v>0</v>
      </c>
      <c r="U1766" s="7"/>
    </row>
    <row r="1767" spans="2:21" x14ac:dyDescent="0.3">
      <c r="B1767" s="68"/>
      <c r="C1767" s="68"/>
      <c r="D1767" s="7"/>
      <c r="E1767" s="68"/>
      <c r="F1767" s="16"/>
      <c r="G1767" s="16"/>
      <c r="H1767" s="16"/>
      <c r="I1767" s="16"/>
      <c r="J1767" s="16"/>
      <c r="K1767" s="16"/>
      <c r="L1767" s="17">
        <f t="shared" ca="1" si="345"/>
        <v>0</v>
      </c>
      <c r="M1767" s="17">
        <f t="shared" ca="1" si="346"/>
        <v>0</v>
      </c>
      <c r="N1767" s="16">
        <f t="shared" ca="1" si="343"/>
        <v>0</v>
      </c>
      <c r="O1767" s="17">
        <f t="shared" ca="1" si="350"/>
        <v>0</v>
      </c>
      <c r="P1767" s="18">
        <f t="shared" ca="1" si="348"/>
        <v>0</v>
      </c>
      <c r="Q1767" s="18">
        <f t="shared" ca="1" si="344"/>
        <v>0</v>
      </c>
      <c r="R1767" s="18">
        <f t="shared" ca="1" si="349"/>
        <v>0</v>
      </c>
      <c r="S1767" s="18">
        <f t="shared" ca="1" si="347"/>
        <v>0</v>
      </c>
      <c r="T1767" s="18">
        <f t="shared" ca="1" si="342"/>
        <v>0</v>
      </c>
      <c r="U1767" s="7"/>
    </row>
    <row r="1768" spans="2:21" x14ac:dyDescent="0.3">
      <c r="B1768" s="68"/>
      <c r="C1768" s="68"/>
      <c r="D1768" s="7"/>
      <c r="E1768" s="68"/>
      <c r="F1768" s="16"/>
      <c r="G1768" s="16"/>
      <c r="H1768" s="16"/>
      <c r="I1768" s="16"/>
      <c r="J1768" s="16"/>
      <c r="K1768" s="16"/>
      <c r="L1768" s="17">
        <f t="shared" ca="1" si="345"/>
        <v>0</v>
      </c>
      <c r="M1768" s="17">
        <f t="shared" ca="1" si="346"/>
        <v>0</v>
      </c>
      <c r="N1768" s="16">
        <f t="shared" ca="1" si="343"/>
        <v>0</v>
      </c>
      <c r="O1768" s="17">
        <f t="shared" ca="1" si="350"/>
        <v>0</v>
      </c>
      <c r="P1768" s="18">
        <f t="shared" ca="1" si="348"/>
        <v>0</v>
      </c>
      <c r="Q1768" s="18">
        <f t="shared" ca="1" si="344"/>
        <v>0</v>
      </c>
      <c r="R1768" s="18">
        <f t="shared" ca="1" si="349"/>
        <v>0</v>
      </c>
      <c r="S1768" s="18">
        <f t="shared" ca="1" si="347"/>
        <v>0</v>
      </c>
      <c r="T1768" s="18">
        <f t="shared" ca="1" si="342"/>
        <v>0</v>
      </c>
      <c r="U1768" s="7"/>
    </row>
    <row r="1769" spans="2:21" x14ac:dyDescent="0.3">
      <c r="B1769" s="68"/>
      <c r="C1769" s="68"/>
      <c r="D1769" s="7"/>
      <c r="E1769" s="68"/>
      <c r="F1769" s="16"/>
      <c r="G1769" s="16"/>
      <c r="H1769" s="16"/>
      <c r="I1769" s="16"/>
      <c r="J1769" s="16"/>
      <c r="K1769" s="16"/>
      <c r="L1769" s="17">
        <f t="shared" ca="1" si="345"/>
        <v>0</v>
      </c>
      <c r="M1769" s="17">
        <f t="shared" ca="1" si="346"/>
        <v>0</v>
      </c>
      <c r="N1769" s="16">
        <f t="shared" ca="1" si="343"/>
        <v>0</v>
      </c>
      <c r="O1769" s="17">
        <f t="shared" ca="1" si="350"/>
        <v>0</v>
      </c>
      <c r="P1769" s="18">
        <f t="shared" ca="1" si="348"/>
        <v>0</v>
      </c>
      <c r="Q1769" s="18">
        <f t="shared" ca="1" si="344"/>
        <v>0</v>
      </c>
      <c r="R1769" s="18">
        <f t="shared" ca="1" si="349"/>
        <v>0</v>
      </c>
      <c r="S1769" s="18">
        <f t="shared" ca="1" si="347"/>
        <v>0</v>
      </c>
      <c r="T1769" s="18">
        <f t="shared" ca="1" si="342"/>
        <v>0</v>
      </c>
      <c r="U1769" s="7"/>
    </row>
    <row r="1770" spans="2:21" x14ac:dyDescent="0.3">
      <c r="B1770" s="68"/>
      <c r="C1770" s="68"/>
      <c r="D1770" s="7"/>
      <c r="E1770" s="68"/>
      <c r="F1770" s="16"/>
      <c r="G1770" s="16"/>
      <c r="H1770" s="16"/>
      <c r="I1770" s="16"/>
      <c r="J1770" s="16"/>
      <c r="K1770" s="16"/>
      <c r="L1770" s="17">
        <f t="shared" ca="1" si="345"/>
        <v>0</v>
      </c>
      <c r="M1770" s="17">
        <f t="shared" ca="1" si="346"/>
        <v>0</v>
      </c>
      <c r="N1770" s="16">
        <f t="shared" ca="1" si="343"/>
        <v>0</v>
      </c>
      <c r="O1770" s="17">
        <f t="shared" ca="1" si="350"/>
        <v>0</v>
      </c>
      <c r="P1770" s="18">
        <f t="shared" ca="1" si="348"/>
        <v>0</v>
      </c>
      <c r="Q1770" s="18">
        <f t="shared" ca="1" si="344"/>
        <v>0</v>
      </c>
      <c r="R1770" s="18">
        <f t="shared" ca="1" si="349"/>
        <v>0</v>
      </c>
      <c r="S1770" s="18">
        <f t="shared" ca="1" si="347"/>
        <v>0</v>
      </c>
      <c r="T1770" s="18">
        <f t="shared" ca="1" si="342"/>
        <v>0</v>
      </c>
      <c r="U1770" s="7"/>
    </row>
    <row r="1771" spans="2:21" x14ac:dyDescent="0.3">
      <c r="B1771" s="68"/>
      <c r="C1771" s="68"/>
      <c r="D1771" s="7"/>
      <c r="E1771" s="68"/>
      <c r="F1771" s="16"/>
      <c r="G1771" s="16"/>
      <c r="H1771" s="16"/>
      <c r="I1771" s="16"/>
      <c r="J1771" s="16"/>
      <c r="K1771" s="16"/>
      <c r="L1771" s="17">
        <f t="shared" ca="1" si="345"/>
        <v>0</v>
      </c>
      <c r="M1771" s="17">
        <f t="shared" ca="1" si="346"/>
        <v>0</v>
      </c>
      <c r="N1771" s="16">
        <f t="shared" ca="1" si="343"/>
        <v>0</v>
      </c>
      <c r="O1771" s="17">
        <f t="shared" ca="1" si="350"/>
        <v>0</v>
      </c>
      <c r="P1771" s="18">
        <f t="shared" ca="1" si="348"/>
        <v>0</v>
      </c>
      <c r="Q1771" s="18">
        <f t="shared" ca="1" si="344"/>
        <v>0</v>
      </c>
      <c r="R1771" s="18">
        <f t="shared" ca="1" si="349"/>
        <v>0</v>
      </c>
      <c r="S1771" s="18">
        <f t="shared" ca="1" si="347"/>
        <v>0</v>
      </c>
      <c r="T1771" s="18">
        <f t="shared" ca="1" si="342"/>
        <v>0</v>
      </c>
      <c r="U1771" s="7"/>
    </row>
    <row r="1772" spans="2:21" x14ac:dyDescent="0.3">
      <c r="B1772" s="68"/>
      <c r="C1772" s="68"/>
      <c r="D1772" s="7"/>
      <c r="E1772" s="68"/>
      <c r="F1772" s="16"/>
      <c r="G1772" s="16"/>
      <c r="H1772" s="16"/>
      <c r="I1772" s="16"/>
      <c r="J1772" s="16"/>
      <c r="K1772" s="16"/>
      <c r="L1772" s="17">
        <f t="shared" ca="1" si="345"/>
        <v>0</v>
      </c>
      <c r="M1772" s="17">
        <f t="shared" ca="1" si="346"/>
        <v>0</v>
      </c>
      <c r="N1772" s="16">
        <f t="shared" ca="1" si="343"/>
        <v>0</v>
      </c>
      <c r="O1772" s="17">
        <f t="shared" ca="1" si="350"/>
        <v>0</v>
      </c>
      <c r="P1772" s="18">
        <f t="shared" ca="1" si="348"/>
        <v>0</v>
      </c>
      <c r="Q1772" s="18">
        <f t="shared" ca="1" si="344"/>
        <v>0</v>
      </c>
      <c r="R1772" s="18">
        <f t="shared" ca="1" si="349"/>
        <v>0</v>
      </c>
      <c r="S1772" s="18">
        <f t="shared" ca="1" si="347"/>
        <v>0</v>
      </c>
      <c r="T1772" s="18">
        <f t="shared" ref="T1772:T1835" ca="1" si="351">S1772/3</f>
        <v>0</v>
      </c>
      <c r="U1772" s="7"/>
    </row>
    <row r="1773" spans="2:21" x14ac:dyDescent="0.3">
      <c r="B1773" s="68"/>
      <c r="C1773" s="68"/>
      <c r="D1773" s="7"/>
      <c r="E1773" s="68"/>
      <c r="F1773" s="16"/>
      <c r="G1773" s="16"/>
      <c r="H1773" s="16"/>
      <c r="I1773" s="16"/>
      <c r="J1773" s="16"/>
      <c r="K1773" s="16"/>
      <c r="L1773" s="17">
        <f t="shared" ca="1" si="345"/>
        <v>0</v>
      </c>
      <c r="M1773" s="17">
        <f t="shared" ca="1" si="346"/>
        <v>0</v>
      </c>
      <c r="N1773" s="16">
        <f t="shared" ca="1" si="343"/>
        <v>0</v>
      </c>
      <c r="O1773" s="17">
        <f t="shared" ca="1" si="350"/>
        <v>0</v>
      </c>
      <c r="P1773" s="18">
        <f t="shared" ca="1" si="348"/>
        <v>0</v>
      </c>
      <c r="Q1773" s="18">
        <f t="shared" ca="1" si="344"/>
        <v>0</v>
      </c>
      <c r="R1773" s="18">
        <f t="shared" ca="1" si="349"/>
        <v>0</v>
      </c>
      <c r="S1773" s="18">
        <f t="shared" ca="1" si="347"/>
        <v>0</v>
      </c>
      <c r="T1773" s="18">
        <f t="shared" ca="1" si="351"/>
        <v>0</v>
      </c>
      <c r="U1773" s="7"/>
    </row>
    <row r="1774" spans="2:21" x14ac:dyDescent="0.3">
      <c r="B1774" s="68"/>
      <c r="C1774" s="68"/>
      <c r="D1774" s="7"/>
      <c r="E1774" s="68"/>
      <c r="F1774" s="16"/>
      <c r="G1774" s="16"/>
      <c r="H1774" s="16"/>
      <c r="I1774" s="16"/>
      <c r="J1774" s="16"/>
      <c r="K1774" s="16"/>
      <c r="L1774" s="17">
        <f t="shared" ca="1" si="345"/>
        <v>0</v>
      </c>
      <c r="M1774" s="17">
        <f t="shared" ca="1" si="346"/>
        <v>0</v>
      </c>
      <c r="N1774" s="16">
        <f t="shared" ca="1" si="343"/>
        <v>0</v>
      </c>
      <c r="O1774" s="17">
        <f t="shared" ca="1" si="350"/>
        <v>0</v>
      </c>
      <c r="P1774" s="18">
        <f t="shared" ca="1" si="348"/>
        <v>0</v>
      </c>
      <c r="Q1774" s="18">
        <f t="shared" ca="1" si="344"/>
        <v>0</v>
      </c>
      <c r="R1774" s="18">
        <f t="shared" ca="1" si="349"/>
        <v>0</v>
      </c>
      <c r="S1774" s="18">
        <f t="shared" ca="1" si="347"/>
        <v>0</v>
      </c>
      <c r="T1774" s="18">
        <f t="shared" ca="1" si="351"/>
        <v>0</v>
      </c>
      <c r="U1774" s="7"/>
    </row>
    <row r="1775" spans="2:21" x14ac:dyDescent="0.3">
      <c r="B1775" s="68"/>
      <c r="C1775" s="68"/>
      <c r="D1775" s="7"/>
      <c r="E1775" s="68"/>
      <c r="F1775" s="16"/>
      <c r="G1775" s="16"/>
      <c r="H1775" s="16"/>
      <c r="I1775" s="16"/>
      <c r="J1775" s="16"/>
      <c r="K1775" s="16"/>
      <c r="L1775" s="17">
        <f t="shared" ca="1" si="345"/>
        <v>0</v>
      </c>
      <c r="M1775" s="17">
        <f t="shared" ca="1" si="346"/>
        <v>0</v>
      </c>
      <c r="N1775" s="16">
        <f t="shared" ca="1" si="343"/>
        <v>0</v>
      </c>
      <c r="O1775" s="17">
        <f t="shared" ca="1" si="350"/>
        <v>0</v>
      </c>
      <c r="P1775" s="18">
        <f t="shared" ca="1" si="348"/>
        <v>0</v>
      </c>
      <c r="Q1775" s="18">
        <f t="shared" ca="1" si="344"/>
        <v>0</v>
      </c>
      <c r="R1775" s="18">
        <f t="shared" ca="1" si="349"/>
        <v>0</v>
      </c>
      <c r="S1775" s="18">
        <f t="shared" ca="1" si="347"/>
        <v>0</v>
      </c>
      <c r="T1775" s="18">
        <f t="shared" ca="1" si="351"/>
        <v>0</v>
      </c>
      <c r="U1775" s="7"/>
    </row>
    <row r="1776" spans="2:21" x14ac:dyDescent="0.3">
      <c r="B1776" s="68"/>
      <c r="C1776" s="68"/>
      <c r="D1776" s="7"/>
      <c r="E1776" s="68"/>
      <c r="F1776" s="16"/>
      <c r="G1776" s="16"/>
      <c r="H1776" s="16"/>
      <c r="I1776" s="16"/>
      <c r="J1776" s="16"/>
      <c r="K1776" s="16"/>
      <c r="L1776" s="17">
        <f t="shared" ca="1" si="345"/>
        <v>0</v>
      </c>
      <c r="M1776" s="17">
        <f t="shared" ca="1" si="346"/>
        <v>0</v>
      </c>
      <c r="N1776" s="16">
        <f t="shared" ca="1" si="343"/>
        <v>0</v>
      </c>
      <c r="O1776" s="17">
        <f t="shared" ca="1" si="350"/>
        <v>0</v>
      </c>
      <c r="P1776" s="18">
        <f t="shared" ca="1" si="348"/>
        <v>0</v>
      </c>
      <c r="Q1776" s="18">
        <f t="shared" ca="1" si="344"/>
        <v>0</v>
      </c>
      <c r="R1776" s="18">
        <f t="shared" ca="1" si="349"/>
        <v>0</v>
      </c>
      <c r="S1776" s="18">
        <f t="shared" ca="1" si="347"/>
        <v>0</v>
      </c>
      <c r="T1776" s="18">
        <f t="shared" ca="1" si="351"/>
        <v>0</v>
      </c>
      <c r="U1776" s="7"/>
    </row>
    <row r="1777" spans="2:21" x14ac:dyDescent="0.3">
      <c r="B1777" s="68"/>
      <c r="C1777" s="68"/>
      <c r="D1777" s="7"/>
      <c r="E1777" s="68"/>
      <c r="F1777" s="16"/>
      <c r="G1777" s="16"/>
      <c r="H1777" s="16"/>
      <c r="I1777" s="16"/>
      <c r="J1777" s="16"/>
      <c r="K1777" s="16"/>
      <c r="L1777" s="17">
        <f t="shared" ca="1" si="345"/>
        <v>0</v>
      </c>
      <c r="M1777" s="17">
        <f t="shared" ca="1" si="346"/>
        <v>0</v>
      </c>
      <c r="N1777" s="16">
        <f t="shared" ca="1" si="343"/>
        <v>0</v>
      </c>
      <c r="O1777" s="17">
        <f t="shared" ca="1" si="350"/>
        <v>0</v>
      </c>
      <c r="P1777" s="18">
        <f t="shared" ca="1" si="348"/>
        <v>0</v>
      </c>
      <c r="Q1777" s="18">
        <f t="shared" ca="1" si="344"/>
        <v>0</v>
      </c>
      <c r="R1777" s="18">
        <f t="shared" ca="1" si="349"/>
        <v>0</v>
      </c>
      <c r="S1777" s="18">
        <f t="shared" ca="1" si="347"/>
        <v>0</v>
      </c>
      <c r="T1777" s="18">
        <f t="shared" ca="1" si="351"/>
        <v>0</v>
      </c>
      <c r="U1777" s="7"/>
    </row>
    <row r="1778" spans="2:21" x14ac:dyDescent="0.3">
      <c r="B1778" s="68"/>
      <c r="C1778" s="68"/>
      <c r="D1778" s="7"/>
      <c r="E1778" s="68"/>
      <c r="F1778" s="16"/>
      <c r="G1778" s="16"/>
      <c r="H1778" s="16"/>
      <c r="I1778" s="16"/>
      <c r="J1778" s="16"/>
      <c r="K1778" s="16"/>
      <c r="L1778" s="17">
        <f t="shared" ca="1" si="345"/>
        <v>0</v>
      </c>
      <c r="M1778" s="17">
        <f t="shared" ca="1" si="346"/>
        <v>0</v>
      </c>
      <c r="N1778" s="16">
        <f t="shared" ca="1" si="343"/>
        <v>0</v>
      </c>
      <c r="O1778" s="17">
        <f t="shared" ca="1" si="350"/>
        <v>0</v>
      </c>
      <c r="P1778" s="18">
        <f t="shared" ca="1" si="348"/>
        <v>0</v>
      </c>
      <c r="Q1778" s="18">
        <f t="shared" ca="1" si="344"/>
        <v>0</v>
      </c>
      <c r="R1778" s="18">
        <f t="shared" ca="1" si="349"/>
        <v>0</v>
      </c>
      <c r="S1778" s="18">
        <f t="shared" ca="1" si="347"/>
        <v>0</v>
      </c>
      <c r="T1778" s="18">
        <f t="shared" ca="1" si="351"/>
        <v>0</v>
      </c>
      <c r="U1778" s="7"/>
    </row>
    <row r="1779" spans="2:21" x14ac:dyDescent="0.3">
      <c r="B1779" s="68"/>
      <c r="C1779" s="68"/>
      <c r="D1779" s="7"/>
      <c r="E1779" s="68"/>
      <c r="F1779" s="16"/>
      <c r="G1779" s="16"/>
      <c r="H1779" s="16"/>
      <c r="I1779" s="16"/>
      <c r="J1779" s="16"/>
      <c r="K1779" s="16"/>
      <c r="L1779" s="17">
        <f t="shared" ca="1" si="345"/>
        <v>0</v>
      </c>
      <c r="M1779" s="17">
        <f t="shared" ca="1" si="346"/>
        <v>0</v>
      </c>
      <c r="N1779" s="16">
        <f t="shared" ca="1" si="343"/>
        <v>0</v>
      </c>
      <c r="O1779" s="17">
        <f t="shared" ca="1" si="350"/>
        <v>0</v>
      </c>
      <c r="P1779" s="18">
        <f t="shared" ca="1" si="348"/>
        <v>0</v>
      </c>
      <c r="Q1779" s="18">
        <f t="shared" ca="1" si="344"/>
        <v>0</v>
      </c>
      <c r="R1779" s="18">
        <f t="shared" ca="1" si="349"/>
        <v>0</v>
      </c>
      <c r="S1779" s="18">
        <f t="shared" ca="1" si="347"/>
        <v>0</v>
      </c>
      <c r="T1779" s="18">
        <f t="shared" ca="1" si="351"/>
        <v>0</v>
      </c>
      <c r="U1779" s="7"/>
    </row>
    <row r="1780" spans="2:21" x14ac:dyDescent="0.3">
      <c r="B1780" s="68"/>
      <c r="C1780" s="68"/>
      <c r="D1780" s="7"/>
      <c r="E1780" s="68"/>
      <c r="F1780" s="16"/>
      <c r="G1780" s="16"/>
      <c r="H1780" s="16"/>
      <c r="I1780" s="16"/>
      <c r="J1780" s="16"/>
      <c r="K1780" s="16"/>
      <c r="L1780" s="17">
        <f t="shared" ca="1" si="345"/>
        <v>0</v>
      </c>
      <c r="M1780" s="17">
        <f t="shared" ca="1" si="346"/>
        <v>0</v>
      </c>
      <c r="N1780" s="16">
        <f t="shared" ca="1" si="343"/>
        <v>0</v>
      </c>
      <c r="O1780" s="17">
        <f t="shared" ca="1" si="350"/>
        <v>0</v>
      </c>
      <c r="P1780" s="18">
        <f t="shared" ca="1" si="348"/>
        <v>0</v>
      </c>
      <c r="Q1780" s="18">
        <f t="shared" ca="1" si="344"/>
        <v>0</v>
      </c>
      <c r="R1780" s="18">
        <f t="shared" ca="1" si="349"/>
        <v>0</v>
      </c>
      <c r="S1780" s="18">
        <f t="shared" ca="1" si="347"/>
        <v>0</v>
      </c>
      <c r="T1780" s="18">
        <f t="shared" ca="1" si="351"/>
        <v>0</v>
      </c>
      <c r="U1780" s="7"/>
    </row>
    <row r="1781" spans="2:21" x14ac:dyDescent="0.3">
      <c r="B1781" s="68"/>
      <c r="C1781" s="68"/>
      <c r="D1781" s="7"/>
      <c r="E1781" s="68"/>
      <c r="F1781" s="16"/>
      <c r="G1781" s="16"/>
      <c r="H1781" s="16"/>
      <c r="I1781" s="16"/>
      <c r="J1781" s="16"/>
      <c r="K1781" s="16"/>
      <c r="L1781" s="17">
        <f t="shared" ca="1" si="345"/>
        <v>0</v>
      </c>
      <c r="M1781" s="17">
        <f t="shared" ca="1" si="346"/>
        <v>0</v>
      </c>
      <c r="N1781" s="16">
        <f t="shared" ca="1" si="343"/>
        <v>0</v>
      </c>
      <c r="O1781" s="17">
        <f t="shared" ca="1" si="350"/>
        <v>0</v>
      </c>
      <c r="P1781" s="18">
        <f t="shared" ca="1" si="348"/>
        <v>0</v>
      </c>
      <c r="Q1781" s="18">
        <f t="shared" ca="1" si="344"/>
        <v>0</v>
      </c>
      <c r="R1781" s="18">
        <f t="shared" ca="1" si="349"/>
        <v>0</v>
      </c>
      <c r="S1781" s="18">
        <f t="shared" ca="1" si="347"/>
        <v>0</v>
      </c>
      <c r="T1781" s="18">
        <f t="shared" ca="1" si="351"/>
        <v>0</v>
      </c>
      <c r="U1781" s="7"/>
    </row>
    <row r="1782" spans="2:21" x14ac:dyDescent="0.3">
      <c r="B1782" s="68"/>
      <c r="C1782" s="68"/>
      <c r="D1782" s="7"/>
      <c r="E1782" s="68"/>
      <c r="F1782" s="16"/>
      <c r="G1782" s="16"/>
      <c r="H1782" s="16"/>
      <c r="I1782" s="16"/>
      <c r="J1782" s="16"/>
      <c r="K1782" s="16"/>
      <c r="L1782" s="17">
        <f t="shared" ca="1" si="345"/>
        <v>0</v>
      </c>
      <c r="M1782" s="17">
        <f t="shared" ca="1" si="346"/>
        <v>0</v>
      </c>
      <c r="N1782" s="16">
        <f t="shared" ca="1" si="343"/>
        <v>0</v>
      </c>
      <c r="O1782" s="17">
        <f t="shared" ca="1" si="350"/>
        <v>0</v>
      </c>
      <c r="P1782" s="18">
        <f t="shared" ca="1" si="348"/>
        <v>0</v>
      </c>
      <c r="Q1782" s="18">
        <f t="shared" ca="1" si="344"/>
        <v>0</v>
      </c>
      <c r="R1782" s="18">
        <f t="shared" ca="1" si="349"/>
        <v>0</v>
      </c>
      <c r="S1782" s="18">
        <f t="shared" ca="1" si="347"/>
        <v>0</v>
      </c>
      <c r="T1782" s="18">
        <f t="shared" ca="1" si="351"/>
        <v>0</v>
      </c>
      <c r="U1782" s="7"/>
    </row>
    <row r="1783" spans="2:21" x14ac:dyDescent="0.3">
      <c r="B1783" s="68"/>
      <c r="C1783" s="68"/>
      <c r="D1783" s="7"/>
      <c r="E1783" s="68"/>
      <c r="F1783" s="16"/>
      <c r="G1783" s="16"/>
      <c r="H1783" s="16"/>
      <c r="I1783" s="16"/>
      <c r="J1783" s="16"/>
      <c r="K1783" s="16"/>
      <c r="L1783" s="17">
        <f t="shared" ca="1" si="345"/>
        <v>0</v>
      </c>
      <c r="M1783" s="17">
        <f t="shared" ca="1" si="346"/>
        <v>0</v>
      </c>
      <c r="N1783" s="16">
        <f t="shared" ca="1" si="343"/>
        <v>0</v>
      </c>
      <c r="O1783" s="17">
        <f t="shared" ca="1" si="350"/>
        <v>0</v>
      </c>
      <c r="P1783" s="18">
        <f t="shared" ca="1" si="348"/>
        <v>0</v>
      </c>
      <c r="Q1783" s="18">
        <f t="shared" ca="1" si="344"/>
        <v>0</v>
      </c>
      <c r="R1783" s="18">
        <f t="shared" ca="1" si="349"/>
        <v>0</v>
      </c>
      <c r="S1783" s="18">
        <f t="shared" ca="1" si="347"/>
        <v>0</v>
      </c>
      <c r="T1783" s="18">
        <f t="shared" ca="1" si="351"/>
        <v>0</v>
      </c>
      <c r="U1783" s="7"/>
    </row>
    <row r="1784" spans="2:21" x14ac:dyDescent="0.3">
      <c r="B1784" s="68"/>
      <c r="C1784" s="68"/>
      <c r="D1784" s="7"/>
      <c r="E1784" s="68"/>
      <c r="F1784" s="16"/>
      <c r="G1784" s="16"/>
      <c r="H1784" s="16"/>
      <c r="I1784" s="16"/>
      <c r="J1784" s="16"/>
      <c r="K1784" s="16"/>
      <c r="L1784" s="17">
        <f t="shared" ca="1" si="345"/>
        <v>0</v>
      </c>
      <c r="M1784" s="17">
        <f t="shared" ca="1" si="346"/>
        <v>0</v>
      </c>
      <c r="N1784" s="16">
        <f t="shared" ca="1" si="343"/>
        <v>0</v>
      </c>
      <c r="O1784" s="17">
        <f t="shared" ca="1" si="350"/>
        <v>0</v>
      </c>
      <c r="P1784" s="18">
        <f t="shared" ca="1" si="348"/>
        <v>0</v>
      </c>
      <c r="Q1784" s="18">
        <f t="shared" ca="1" si="344"/>
        <v>0</v>
      </c>
      <c r="R1784" s="18">
        <f t="shared" ca="1" si="349"/>
        <v>0</v>
      </c>
      <c r="S1784" s="18">
        <f t="shared" ca="1" si="347"/>
        <v>0</v>
      </c>
      <c r="T1784" s="18">
        <f t="shared" ca="1" si="351"/>
        <v>0</v>
      </c>
      <c r="U1784" s="7"/>
    </row>
    <row r="1785" spans="2:21" x14ac:dyDescent="0.3">
      <c r="B1785" s="68"/>
      <c r="C1785" s="68"/>
      <c r="D1785" s="7"/>
      <c r="E1785" s="68"/>
      <c r="F1785" s="16"/>
      <c r="G1785" s="16"/>
      <c r="H1785" s="16"/>
      <c r="I1785" s="16"/>
      <c r="J1785" s="16"/>
      <c r="K1785" s="16"/>
      <c r="L1785" s="17">
        <f t="shared" ca="1" si="345"/>
        <v>0</v>
      </c>
      <c r="M1785" s="17">
        <f t="shared" ca="1" si="346"/>
        <v>0</v>
      </c>
      <c r="N1785" s="16">
        <f t="shared" ca="1" si="343"/>
        <v>0</v>
      </c>
      <c r="O1785" s="17">
        <f t="shared" ca="1" si="350"/>
        <v>0</v>
      </c>
      <c r="P1785" s="18">
        <f t="shared" ca="1" si="348"/>
        <v>0</v>
      </c>
      <c r="Q1785" s="18">
        <f t="shared" ca="1" si="344"/>
        <v>0</v>
      </c>
      <c r="R1785" s="18">
        <f t="shared" ca="1" si="349"/>
        <v>0</v>
      </c>
      <c r="S1785" s="18">
        <f t="shared" ca="1" si="347"/>
        <v>0</v>
      </c>
      <c r="T1785" s="18">
        <f t="shared" ca="1" si="351"/>
        <v>0</v>
      </c>
      <c r="U1785" s="7"/>
    </row>
    <row r="1786" spans="2:21" x14ac:dyDescent="0.3">
      <c r="B1786" s="68"/>
      <c r="C1786" s="68"/>
      <c r="D1786" s="7"/>
      <c r="E1786" s="68"/>
      <c r="F1786" s="16"/>
      <c r="G1786" s="16"/>
      <c r="H1786" s="16"/>
      <c r="I1786" s="16"/>
      <c r="J1786" s="16"/>
      <c r="K1786" s="16"/>
      <c r="L1786" s="17">
        <f t="shared" ca="1" si="345"/>
        <v>0</v>
      </c>
      <c r="M1786" s="17">
        <f t="shared" ca="1" si="346"/>
        <v>0</v>
      </c>
      <c r="N1786" s="16">
        <f t="shared" ca="1" si="343"/>
        <v>0</v>
      </c>
      <c r="O1786" s="17">
        <f t="shared" ca="1" si="350"/>
        <v>0</v>
      </c>
      <c r="P1786" s="18">
        <f t="shared" ca="1" si="348"/>
        <v>0</v>
      </c>
      <c r="Q1786" s="18">
        <f t="shared" ca="1" si="344"/>
        <v>0</v>
      </c>
      <c r="R1786" s="18">
        <f t="shared" ca="1" si="349"/>
        <v>0</v>
      </c>
      <c r="S1786" s="18">
        <f t="shared" ca="1" si="347"/>
        <v>0</v>
      </c>
      <c r="T1786" s="18">
        <f t="shared" ca="1" si="351"/>
        <v>0</v>
      </c>
      <c r="U1786" s="7"/>
    </row>
    <row r="1787" spans="2:21" x14ac:dyDescent="0.3">
      <c r="B1787" s="68"/>
      <c r="C1787" s="68"/>
      <c r="D1787" s="7"/>
      <c r="E1787" s="68"/>
      <c r="F1787" s="16"/>
      <c r="G1787" s="16"/>
      <c r="H1787" s="16"/>
      <c r="I1787" s="16"/>
      <c r="J1787" s="16"/>
      <c r="K1787" s="16"/>
      <c r="L1787" s="17">
        <f t="shared" ca="1" si="345"/>
        <v>0</v>
      </c>
      <c r="M1787" s="17">
        <f t="shared" ca="1" si="346"/>
        <v>0</v>
      </c>
      <c r="N1787" s="16">
        <f t="shared" ca="1" si="343"/>
        <v>0</v>
      </c>
      <c r="O1787" s="17">
        <f t="shared" ca="1" si="350"/>
        <v>0</v>
      </c>
      <c r="P1787" s="18">
        <f t="shared" ca="1" si="348"/>
        <v>0</v>
      </c>
      <c r="Q1787" s="18">
        <f t="shared" ca="1" si="344"/>
        <v>0</v>
      </c>
      <c r="R1787" s="18">
        <f t="shared" ca="1" si="349"/>
        <v>0</v>
      </c>
      <c r="S1787" s="18">
        <f t="shared" ca="1" si="347"/>
        <v>0</v>
      </c>
      <c r="T1787" s="18">
        <f t="shared" ca="1" si="351"/>
        <v>0</v>
      </c>
      <c r="U1787" s="7"/>
    </row>
    <row r="1788" spans="2:21" x14ac:dyDescent="0.3">
      <c r="B1788" s="68"/>
      <c r="C1788" s="68"/>
      <c r="D1788" s="7"/>
      <c r="E1788" s="68"/>
      <c r="F1788" s="16"/>
      <c r="G1788" s="16"/>
      <c r="H1788" s="16"/>
      <c r="I1788" s="16"/>
      <c r="J1788" s="16"/>
      <c r="K1788" s="16"/>
      <c r="L1788" s="17">
        <f t="shared" ca="1" si="345"/>
        <v>0</v>
      </c>
      <c r="M1788" s="17">
        <f t="shared" ca="1" si="346"/>
        <v>0</v>
      </c>
      <c r="N1788" s="16">
        <f t="shared" ca="1" si="343"/>
        <v>0</v>
      </c>
      <c r="O1788" s="17">
        <f t="shared" ca="1" si="350"/>
        <v>0</v>
      </c>
      <c r="P1788" s="18">
        <f t="shared" ca="1" si="348"/>
        <v>0</v>
      </c>
      <c r="Q1788" s="18">
        <f t="shared" ca="1" si="344"/>
        <v>0</v>
      </c>
      <c r="R1788" s="18">
        <f t="shared" ca="1" si="349"/>
        <v>0</v>
      </c>
      <c r="S1788" s="18">
        <f t="shared" ca="1" si="347"/>
        <v>0</v>
      </c>
      <c r="T1788" s="18">
        <f t="shared" ca="1" si="351"/>
        <v>0</v>
      </c>
      <c r="U1788" s="7"/>
    </row>
    <row r="1789" spans="2:21" x14ac:dyDescent="0.3">
      <c r="B1789" s="68"/>
      <c r="C1789" s="68"/>
      <c r="D1789" s="7"/>
      <c r="E1789" s="68"/>
      <c r="F1789" s="16"/>
      <c r="G1789" s="16"/>
      <c r="H1789" s="16"/>
      <c r="I1789" s="16"/>
      <c r="J1789" s="16"/>
      <c r="K1789" s="16"/>
      <c r="L1789" s="17">
        <f t="shared" ca="1" si="345"/>
        <v>0</v>
      </c>
      <c r="M1789" s="17">
        <f t="shared" ca="1" si="346"/>
        <v>0</v>
      </c>
      <c r="N1789" s="16">
        <f t="shared" ca="1" si="343"/>
        <v>0</v>
      </c>
      <c r="O1789" s="17">
        <f t="shared" ca="1" si="350"/>
        <v>0</v>
      </c>
      <c r="P1789" s="18">
        <f t="shared" ca="1" si="348"/>
        <v>0</v>
      </c>
      <c r="Q1789" s="18">
        <f t="shared" ca="1" si="344"/>
        <v>0</v>
      </c>
      <c r="R1789" s="18">
        <f t="shared" ca="1" si="349"/>
        <v>0</v>
      </c>
      <c r="S1789" s="18">
        <f t="shared" ca="1" si="347"/>
        <v>0</v>
      </c>
      <c r="T1789" s="18">
        <f t="shared" ca="1" si="351"/>
        <v>0</v>
      </c>
      <c r="U1789" s="7"/>
    </row>
    <row r="1790" spans="2:21" x14ac:dyDescent="0.3">
      <c r="B1790" s="68"/>
      <c r="C1790" s="68"/>
      <c r="D1790" s="7"/>
      <c r="E1790" s="68"/>
      <c r="F1790" s="16"/>
      <c r="G1790" s="16"/>
      <c r="H1790" s="16"/>
      <c r="I1790" s="16"/>
      <c r="J1790" s="16"/>
      <c r="K1790" s="16"/>
      <c r="L1790" s="17">
        <f t="shared" ca="1" si="345"/>
        <v>0</v>
      </c>
      <c r="M1790" s="17">
        <f t="shared" ca="1" si="346"/>
        <v>0</v>
      </c>
      <c r="N1790" s="16">
        <f t="shared" ca="1" si="343"/>
        <v>0</v>
      </c>
      <c r="O1790" s="17">
        <f t="shared" ca="1" si="350"/>
        <v>0</v>
      </c>
      <c r="P1790" s="18">
        <f t="shared" ca="1" si="348"/>
        <v>0</v>
      </c>
      <c r="Q1790" s="18">
        <f t="shared" ca="1" si="344"/>
        <v>0</v>
      </c>
      <c r="R1790" s="18">
        <f t="shared" ca="1" si="349"/>
        <v>0</v>
      </c>
      <c r="S1790" s="18">
        <f t="shared" ca="1" si="347"/>
        <v>0</v>
      </c>
      <c r="T1790" s="18">
        <f t="shared" ca="1" si="351"/>
        <v>0</v>
      </c>
      <c r="U1790" s="7"/>
    </row>
    <row r="1791" spans="2:21" x14ac:dyDescent="0.3">
      <c r="B1791" s="68"/>
      <c r="C1791" s="68"/>
      <c r="D1791" s="7"/>
      <c r="E1791" s="68"/>
      <c r="F1791" s="16"/>
      <c r="G1791" s="16"/>
      <c r="H1791" s="16"/>
      <c r="I1791" s="16"/>
      <c r="J1791" s="16"/>
      <c r="K1791" s="16"/>
      <c r="L1791" s="17">
        <f t="shared" ca="1" si="345"/>
        <v>0</v>
      </c>
      <c r="M1791" s="17">
        <f t="shared" ca="1" si="346"/>
        <v>0</v>
      </c>
      <c r="N1791" s="16">
        <f t="shared" ca="1" si="343"/>
        <v>0</v>
      </c>
      <c r="O1791" s="17">
        <f t="shared" ca="1" si="350"/>
        <v>0</v>
      </c>
      <c r="P1791" s="18">
        <f t="shared" ca="1" si="348"/>
        <v>0</v>
      </c>
      <c r="Q1791" s="18">
        <f t="shared" ca="1" si="344"/>
        <v>0</v>
      </c>
      <c r="R1791" s="18">
        <f t="shared" ca="1" si="349"/>
        <v>0</v>
      </c>
      <c r="S1791" s="18">
        <f t="shared" ca="1" si="347"/>
        <v>0</v>
      </c>
      <c r="T1791" s="18">
        <f t="shared" ca="1" si="351"/>
        <v>0</v>
      </c>
      <c r="U1791" s="7"/>
    </row>
    <row r="1792" spans="2:21" x14ac:dyDescent="0.3">
      <c r="B1792" s="68"/>
      <c r="C1792" s="68"/>
      <c r="D1792" s="7"/>
      <c r="E1792" s="68"/>
      <c r="F1792" s="16"/>
      <c r="G1792" s="16"/>
      <c r="H1792" s="16"/>
      <c r="I1792" s="16"/>
      <c r="J1792" s="16"/>
      <c r="K1792" s="16"/>
      <c r="L1792" s="17">
        <f t="shared" ca="1" si="345"/>
        <v>0</v>
      </c>
      <c r="M1792" s="17">
        <f t="shared" ca="1" si="346"/>
        <v>0</v>
      </c>
      <c r="N1792" s="16">
        <f t="shared" ca="1" si="343"/>
        <v>0</v>
      </c>
      <c r="O1792" s="17">
        <f t="shared" ca="1" si="350"/>
        <v>0</v>
      </c>
      <c r="P1792" s="18">
        <f t="shared" ca="1" si="348"/>
        <v>0</v>
      </c>
      <c r="Q1792" s="18">
        <f t="shared" ca="1" si="344"/>
        <v>0</v>
      </c>
      <c r="R1792" s="18">
        <f t="shared" ca="1" si="349"/>
        <v>0</v>
      </c>
      <c r="S1792" s="18">
        <f t="shared" ca="1" si="347"/>
        <v>0</v>
      </c>
      <c r="T1792" s="18">
        <f t="shared" ca="1" si="351"/>
        <v>0</v>
      </c>
      <c r="U1792" s="7"/>
    </row>
    <row r="1793" spans="2:21" x14ac:dyDescent="0.3">
      <c r="B1793" s="68"/>
      <c r="C1793" s="68"/>
      <c r="D1793" s="7"/>
      <c r="E1793" s="68"/>
      <c r="F1793" s="16"/>
      <c r="G1793" s="16"/>
      <c r="H1793" s="16"/>
      <c r="I1793" s="16"/>
      <c r="J1793" s="16"/>
      <c r="K1793" s="16"/>
      <c r="L1793" s="17">
        <f t="shared" ca="1" si="345"/>
        <v>0</v>
      </c>
      <c r="M1793" s="17">
        <f t="shared" ca="1" si="346"/>
        <v>0</v>
      </c>
      <c r="N1793" s="16">
        <f t="shared" ca="1" si="343"/>
        <v>0</v>
      </c>
      <c r="O1793" s="17">
        <f t="shared" ca="1" si="350"/>
        <v>0</v>
      </c>
      <c r="P1793" s="18">
        <f t="shared" ca="1" si="348"/>
        <v>0</v>
      </c>
      <c r="Q1793" s="18">
        <f t="shared" ca="1" si="344"/>
        <v>0</v>
      </c>
      <c r="R1793" s="18">
        <f t="shared" ca="1" si="349"/>
        <v>0</v>
      </c>
      <c r="S1793" s="18">
        <f t="shared" ca="1" si="347"/>
        <v>0</v>
      </c>
      <c r="T1793" s="18">
        <f t="shared" ca="1" si="351"/>
        <v>0</v>
      </c>
      <c r="U1793" s="7"/>
    </row>
    <row r="1794" spans="2:21" x14ac:dyDescent="0.3">
      <c r="B1794" s="68"/>
      <c r="C1794" s="68"/>
      <c r="D1794" s="7"/>
      <c r="E1794" s="68"/>
      <c r="F1794" s="16"/>
      <c r="G1794" s="16"/>
      <c r="H1794" s="16"/>
      <c r="I1794" s="16"/>
      <c r="J1794" s="16"/>
      <c r="K1794" s="16"/>
      <c r="L1794" s="17">
        <f t="shared" ca="1" si="345"/>
        <v>0</v>
      </c>
      <c r="M1794" s="17">
        <f t="shared" ca="1" si="346"/>
        <v>0</v>
      </c>
      <c r="N1794" s="16">
        <f t="shared" ref="N1794:N1857" ca="1" si="352">L1794/453.592</f>
        <v>0</v>
      </c>
      <c r="O1794" s="17">
        <f t="shared" ca="1" si="350"/>
        <v>0</v>
      </c>
      <c r="P1794" s="18">
        <f t="shared" ca="1" si="348"/>
        <v>0</v>
      </c>
      <c r="Q1794" s="18">
        <f t="shared" ref="Q1794:Q1857" ca="1" si="353">P1794/4</f>
        <v>0</v>
      </c>
      <c r="R1794" s="18">
        <f t="shared" ca="1" si="349"/>
        <v>0</v>
      </c>
      <c r="S1794" s="18">
        <f t="shared" ca="1" si="347"/>
        <v>0</v>
      </c>
      <c r="T1794" s="18">
        <f t="shared" ca="1" si="351"/>
        <v>0</v>
      </c>
      <c r="U1794" s="7"/>
    </row>
    <row r="1795" spans="2:21" x14ac:dyDescent="0.3">
      <c r="B1795" s="68"/>
      <c r="C1795" s="68"/>
      <c r="D1795" s="7"/>
      <c r="E1795" s="68"/>
      <c r="F1795" s="16"/>
      <c r="G1795" s="16"/>
      <c r="H1795" s="16"/>
      <c r="I1795" s="16"/>
      <c r="J1795" s="16"/>
      <c r="K1795" s="16"/>
      <c r="L1795" s="17">
        <f t="shared" ca="1" si="345"/>
        <v>0</v>
      </c>
      <c r="M1795" s="17">
        <f t="shared" ca="1" si="346"/>
        <v>0</v>
      </c>
      <c r="N1795" s="16">
        <f t="shared" ca="1" si="352"/>
        <v>0</v>
      </c>
      <c r="O1795" s="17">
        <f t="shared" ca="1" si="350"/>
        <v>0</v>
      </c>
      <c r="P1795" s="18">
        <f t="shared" ca="1" si="348"/>
        <v>0</v>
      </c>
      <c r="Q1795" s="18">
        <f t="shared" ca="1" si="353"/>
        <v>0</v>
      </c>
      <c r="R1795" s="18">
        <f t="shared" ca="1" si="349"/>
        <v>0</v>
      </c>
      <c r="S1795" s="18">
        <f t="shared" ca="1" si="347"/>
        <v>0</v>
      </c>
      <c r="T1795" s="18">
        <f t="shared" ca="1" si="351"/>
        <v>0</v>
      </c>
      <c r="U1795" s="7"/>
    </row>
    <row r="1796" spans="2:21" x14ac:dyDescent="0.3">
      <c r="B1796" s="68"/>
      <c r="C1796" s="68"/>
      <c r="D1796" s="7"/>
      <c r="E1796" s="68"/>
      <c r="F1796" s="16"/>
      <c r="G1796" s="16"/>
      <c r="H1796" s="16"/>
      <c r="I1796" s="16"/>
      <c r="J1796" s="16"/>
      <c r="K1796" s="16"/>
      <c r="L1796" s="17">
        <f t="shared" ca="1" si="345"/>
        <v>0</v>
      </c>
      <c r="M1796" s="17">
        <f t="shared" ca="1" si="346"/>
        <v>0</v>
      </c>
      <c r="N1796" s="16">
        <f t="shared" ca="1" si="352"/>
        <v>0</v>
      </c>
      <c r="O1796" s="17">
        <f t="shared" ca="1" si="350"/>
        <v>0</v>
      </c>
      <c r="P1796" s="18">
        <f t="shared" ca="1" si="348"/>
        <v>0</v>
      </c>
      <c r="Q1796" s="18">
        <f t="shared" ca="1" si="353"/>
        <v>0</v>
      </c>
      <c r="R1796" s="18">
        <f t="shared" ca="1" si="349"/>
        <v>0</v>
      </c>
      <c r="S1796" s="18">
        <f t="shared" ca="1" si="347"/>
        <v>0</v>
      </c>
      <c r="T1796" s="18">
        <f t="shared" ca="1" si="351"/>
        <v>0</v>
      </c>
      <c r="U1796" s="7"/>
    </row>
    <row r="1797" spans="2:21" x14ac:dyDescent="0.3">
      <c r="B1797" s="68"/>
      <c r="C1797" s="68"/>
      <c r="D1797" s="7"/>
      <c r="E1797" s="68"/>
      <c r="F1797" s="16"/>
      <c r="G1797" s="16"/>
      <c r="H1797" s="16"/>
      <c r="I1797" s="16"/>
      <c r="J1797" s="16"/>
      <c r="K1797" s="16"/>
      <c r="L1797" s="17">
        <f t="shared" ca="1" si="345"/>
        <v>0</v>
      </c>
      <c r="M1797" s="17">
        <f t="shared" ca="1" si="346"/>
        <v>0</v>
      </c>
      <c r="N1797" s="16">
        <f t="shared" ca="1" si="352"/>
        <v>0</v>
      </c>
      <c r="O1797" s="17">
        <f t="shared" ca="1" si="350"/>
        <v>0</v>
      </c>
      <c r="P1797" s="18">
        <f t="shared" ca="1" si="348"/>
        <v>0</v>
      </c>
      <c r="Q1797" s="18">
        <f t="shared" ca="1" si="353"/>
        <v>0</v>
      </c>
      <c r="R1797" s="18">
        <f t="shared" ca="1" si="349"/>
        <v>0</v>
      </c>
      <c r="S1797" s="18">
        <f t="shared" ca="1" si="347"/>
        <v>0</v>
      </c>
      <c r="T1797" s="18">
        <f t="shared" ca="1" si="351"/>
        <v>0</v>
      </c>
      <c r="U1797" s="7"/>
    </row>
    <row r="1798" spans="2:21" x14ac:dyDescent="0.3">
      <c r="B1798" s="68"/>
      <c r="C1798" s="68"/>
      <c r="D1798" s="7"/>
      <c r="E1798" s="68"/>
      <c r="F1798" s="16"/>
      <c r="G1798" s="16"/>
      <c r="H1798" s="16"/>
      <c r="I1798" s="16"/>
      <c r="J1798" s="16"/>
      <c r="K1798" s="16"/>
      <c r="L1798" s="17">
        <f t="shared" ca="1" si="345"/>
        <v>0</v>
      </c>
      <c r="M1798" s="17">
        <f t="shared" ca="1" si="346"/>
        <v>0</v>
      </c>
      <c r="N1798" s="16">
        <f t="shared" ca="1" si="352"/>
        <v>0</v>
      </c>
      <c r="O1798" s="17">
        <f t="shared" ca="1" si="350"/>
        <v>0</v>
      </c>
      <c r="P1798" s="18">
        <f t="shared" ca="1" si="348"/>
        <v>0</v>
      </c>
      <c r="Q1798" s="18">
        <f t="shared" ca="1" si="353"/>
        <v>0</v>
      </c>
      <c r="R1798" s="18">
        <f t="shared" ca="1" si="349"/>
        <v>0</v>
      </c>
      <c r="S1798" s="18">
        <f t="shared" ca="1" si="347"/>
        <v>0</v>
      </c>
      <c r="T1798" s="18">
        <f t="shared" ca="1" si="351"/>
        <v>0</v>
      </c>
      <c r="U1798" s="7"/>
    </row>
    <row r="1799" spans="2:21" x14ac:dyDescent="0.3">
      <c r="B1799" s="68"/>
      <c r="C1799" s="68"/>
      <c r="D1799" s="7"/>
      <c r="E1799" s="68"/>
      <c r="F1799" s="16"/>
      <c r="G1799" s="16"/>
      <c r="H1799" s="16"/>
      <c r="I1799" s="16"/>
      <c r="J1799" s="16"/>
      <c r="K1799" s="16"/>
      <c r="L1799" s="17">
        <f t="shared" ca="1" si="345"/>
        <v>0</v>
      </c>
      <c r="M1799" s="17">
        <f t="shared" ca="1" si="346"/>
        <v>0</v>
      </c>
      <c r="N1799" s="16">
        <f t="shared" ca="1" si="352"/>
        <v>0</v>
      </c>
      <c r="O1799" s="17">
        <f t="shared" ca="1" si="350"/>
        <v>0</v>
      </c>
      <c r="P1799" s="18">
        <f t="shared" ca="1" si="348"/>
        <v>0</v>
      </c>
      <c r="Q1799" s="18">
        <f t="shared" ca="1" si="353"/>
        <v>0</v>
      </c>
      <c r="R1799" s="18">
        <f t="shared" ca="1" si="349"/>
        <v>0</v>
      </c>
      <c r="S1799" s="18">
        <f t="shared" ca="1" si="347"/>
        <v>0</v>
      </c>
      <c r="T1799" s="18">
        <f t="shared" ca="1" si="351"/>
        <v>0</v>
      </c>
      <c r="U1799" s="7"/>
    </row>
    <row r="1800" spans="2:21" x14ac:dyDescent="0.3">
      <c r="B1800" s="68"/>
      <c r="C1800" s="68"/>
      <c r="D1800" s="7"/>
      <c r="E1800" s="68"/>
      <c r="F1800" s="16"/>
      <c r="G1800" s="16"/>
      <c r="H1800" s="16"/>
      <c r="I1800" s="16"/>
      <c r="J1800" s="16"/>
      <c r="K1800" s="16"/>
      <c r="L1800" s="17">
        <f t="shared" ref="L1800:L1863" ca="1" si="354">M1800*16</f>
        <v>0</v>
      </c>
      <c r="M1800" s="17">
        <f t="shared" ca="1" si="346"/>
        <v>0</v>
      </c>
      <c r="N1800" s="16">
        <f t="shared" ca="1" si="352"/>
        <v>0</v>
      </c>
      <c r="O1800" s="17">
        <f t="shared" ca="1" si="350"/>
        <v>0</v>
      </c>
      <c r="P1800" s="18">
        <f t="shared" ca="1" si="348"/>
        <v>0</v>
      </c>
      <c r="Q1800" s="18">
        <f t="shared" ca="1" si="353"/>
        <v>0</v>
      </c>
      <c r="R1800" s="18">
        <f t="shared" ca="1" si="349"/>
        <v>0</v>
      </c>
      <c r="S1800" s="18">
        <f t="shared" ca="1" si="347"/>
        <v>0</v>
      </c>
      <c r="T1800" s="18">
        <f t="shared" ca="1" si="351"/>
        <v>0</v>
      </c>
      <c r="U1800" s="7"/>
    </row>
    <row r="1801" spans="2:21" x14ac:dyDescent="0.3">
      <c r="B1801" s="68"/>
      <c r="C1801" s="68"/>
      <c r="D1801" s="7"/>
      <c r="E1801" s="68"/>
      <c r="F1801" s="16"/>
      <c r="G1801" s="16"/>
      <c r="H1801" s="16"/>
      <c r="I1801" s="16"/>
      <c r="J1801" s="16"/>
      <c r="K1801" s="16"/>
      <c r="L1801" s="17">
        <f t="shared" ca="1" si="354"/>
        <v>0</v>
      </c>
      <c r="M1801" s="17">
        <f t="shared" ref="M1801:M1864" ca="1" si="355">L1801/16</f>
        <v>0</v>
      </c>
      <c r="N1801" s="16">
        <f t="shared" ca="1" si="352"/>
        <v>0</v>
      </c>
      <c r="O1801" s="17">
        <f t="shared" ca="1" si="350"/>
        <v>0</v>
      </c>
      <c r="P1801" s="18">
        <f t="shared" ca="1" si="348"/>
        <v>0</v>
      </c>
      <c r="Q1801" s="18">
        <f t="shared" ca="1" si="353"/>
        <v>0</v>
      </c>
      <c r="R1801" s="18">
        <f t="shared" ca="1" si="349"/>
        <v>0</v>
      </c>
      <c r="S1801" s="18">
        <f t="shared" ca="1" si="347"/>
        <v>0</v>
      </c>
      <c r="T1801" s="18">
        <f t="shared" ca="1" si="351"/>
        <v>0</v>
      </c>
      <c r="U1801" s="7"/>
    </row>
    <row r="1802" spans="2:21" x14ac:dyDescent="0.3">
      <c r="B1802" s="68"/>
      <c r="C1802" s="68"/>
      <c r="D1802" s="7"/>
      <c r="E1802" s="68"/>
      <c r="F1802" s="16"/>
      <c r="G1802" s="16"/>
      <c r="H1802" s="16"/>
      <c r="I1802" s="16"/>
      <c r="J1802" s="16"/>
      <c r="K1802" s="16"/>
      <c r="L1802" s="17">
        <f t="shared" ca="1" si="354"/>
        <v>0</v>
      </c>
      <c r="M1802" s="17">
        <f t="shared" ca="1" si="355"/>
        <v>0</v>
      </c>
      <c r="N1802" s="16">
        <f t="shared" ca="1" si="352"/>
        <v>0</v>
      </c>
      <c r="O1802" s="17">
        <f t="shared" ca="1" si="350"/>
        <v>0</v>
      </c>
      <c r="P1802" s="18">
        <f t="shared" ca="1" si="348"/>
        <v>0</v>
      </c>
      <c r="Q1802" s="18">
        <f t="shared" ca="1" si="353"/>
        <v>0</v>
      </c>
      <c r="R1802" s="18">
        <f t="shared" ca="1" si="349"/>
        <v>0</v>
      </c>
      <c r="S1802" s="18">
        <f t="shared" ca="1" si="347"/>
        <v>0</v>
      </c>
      <c r="T1802" s="18">
        <f t="shared" ca="1" si="351"/>
        <v>0</v>
      </c>
      <c r="U1802" s="7"/>
    </row>
    <row r="1803" spans="2:21" x14ac:dyDescent="0.3">
      <c r="B1803" s="68"/>
      <c r="C1803" s="68"/>
      <c r="D1803" s="7"/>
      <c r="E1803" s="68"/>
      <c r="F1803" s="16"/>
      <c r="G1803" s="16"/>
      <c r="H1803" s="16"/>
      <c r="I1803" s="16"/>
      <c r="J1803" s="16"/>
      <c r="K1803" s="16"/>
      <c r="L1803" s="17">
        <f t="shared" ca="1" si="354"/>
        <v>0</v>
      </c>
      <c r="M1803" s="17">
        <f t="shared" ca="1" si="355"/>
        <v>0</v>
      </c>
      <c r="N1803" s="16">
        <f t="shared" ca="1" si="352"/>
        <v>0</v>
      </c>
      <c r="O1803" s="17">
        <f t="shared" ca="1" si="350"/>
        <v>0</v>
      </c>
      <c r="P1803" s="18">
        <f t="shared" ca="1" si="348"/>
        <v>0</v>
      </c>
      <c r="Q1803" s="18">
        <f t="shared" ca="1" si="353"/>
        <v>0</v>
      </c>
      <c r="R1803" s="18">
        <f t="shared" ca="1" si="349"/>
        <v>0</v>
      </c>
      <c r="S1803" s="18">
        <f t="shared" ca="1" si="347"/>
        <v>0</v>
      </c>
      <c r="T1803" s="18">
        <f t="shared" ca="1" si="351"/>
        <v>0</v>
      </c>
      <c r="U1803" s="7"/>
    </row>
    <row r="1804" spans="2:21" x14ac:dyDescent="0.3">
      <c r="B1804" s="68"/>
      <c r="C1804" s="68"/>
      <c r="D1804" s="7"/>
      <c r="E1804" s="68"/>
      <c r="F1804" s="16"/>
      <c r="G1804" s="16"/>
      <c r="H1804" s="16"/>
      <c r="I1804" s="16"/>
      <c r="J1804" s="16"/>
      <c r="K1804" s="16"/>
      <c r="L1804" s="17">
        <f t="shared" ca="1" si="354"/>
        <v>0</v>
      </c>
      <c r="M1804" s="17">
        <f t="shared" ca="1" si="355"/>
        <v>0</v>
      </c>
      <c r="N1804" s="16">
        <f t="shared" ca="1" si="352"/>
        <v>0</v>
      </c>
      <c r="O1804" s="17">
        <f t="shared" ca="1" si="350"/>
        <v>0</v>
      </c>
      <c r="P1804" s="18">
        <f t="shared" ca="1" si="348"/>
        <v>0</v>
      </c>
      <c r="Q1804" s="18">
        <f t="shared" ca="1" si="353"/>
        <v>0</v>
      </c>
      <c r="R1804" s="18">
        <f t="shared" ca="1" si="349"/>
        <v>0</v>
      </c>
      <c r="S1804" s="18">
        <f t="shared" ref="S1804:S1867" ca="1" si="356">R1804/2</f>
        <v>0</v>
      </c>
      <c r="T1804" s="18">
        <f t="shared" ca="1" si="351"/>
        <v>0</v>
      </c>
      <c r="U1804" s="7"/>
    </row>
    <row r="1805" spans="2:21" x14ac:dyDescent="0.3">
      <c r="B1805" s="68"/>
      <c r="C1805" s="68"/>
      <c r="D1805" s="7"/>
      <c r="E1805" s="68"/>
      <c r="F1805" s="16"/>
      <c r="G1805" s="16"/>
      <c r="H1805" s="16"/>
      <c r="I1805" s="16"/>
      <c r="J1805" s="16"/>
      <c r="K1805" s="16"/>
      <c r="L1805" s="17">
        <f t="shared" ca="1" si="354"/>
        <v>0</v>
      </c>
      <c r="M1805" s="17">
        <f t="shared" ca="1" si="355"/>
        <v>0</v>
      </c>
      <c r="N1805" s="16">
        <f t="shared" ca="1" si="352"/>
        <v>0</v>
      </c>
      <c r="O1805" s="17">
        <f t="shared" ca="1" si="350"/>
        <v>0</v>
      </c>
      <c r="P1805" s="18">
        <f t="shared" ca="1" si="348"/>
        <v>0</v>
      </c>
      <c r="Q1805" s="18">
        <f t="shared" ca="1" si="353"/>
        <v>0</v>
      </c>
      <c r="R1805" s="18">
        <f t="shared" ca="1" si="349"/>
        <v>0</v>
      </c>
      <c r="S1805" s="18">
        <f t="shared" ca="1" si="356"/>
        <v>0</v>
      </c>
      <c r="T1805" s="18">
        <f t="shared" ca="1" si="351"/>
        <v>0</v>
      </c>
      <c r="U1805" s="7"/>
    </row>
    <row r="1806" spans="2:21" x14ac:dyDescent="0.3">
      <c r="B1806" s="68"/>
      <c r="C1806" s="68"/>
      <c r="D1806" s="7"/>
      <c r="E1806" s="68"/>
      <c r="F1806" s="16"/>
      <c r="G1806" s="16"/>
      <c r="H1806" s="16"/>
      <c r="I1806" s="16"/>
      <c r="J1806" s="16"/>
      <c r="K1806" s="16"/>
      <c r="L1806" s="17">
        <f t="shared" ca="1" si="354"/>
        <v>0</v>
      </c>
      <c r="M1806" s="17">
        <f t="shared" ca="1" si="355"/>
        <v>0</v>
      </c>
      <c r="N1806" s="16">
        <f t="shared" ca="1" si="352"/>
        <v>0</v>
      </c>
      <c r="O1806" s="17">
        <f t="shared" ca="1" si="350"/>
        <v>0</v>
      </c>
      <c r="P1806" s="18">
        <f t="shared" ca="1" si="348"/>
        <v>0</v>
      </c>
      <c r="Q1806" s="18">
        <f t="shared" ca="1" si="353"/>
        <v>0</v>
      </c>
      <c r="R1806" s="18">
        <f t="shared" ca="1" si="349"/>
        <v>0</v>
      </c>
      <c r="S1806" s="18">
        <f t="shared" ca="1" si="356"/>
        <v>0</v>
      </c>
      <c r="T1806" s="18">
        <f t="shared" ca="1" si="351"/>
        <v>0</v>
      </c>
      <c r="U1806" s="7"/>
    </row>
    <row r="1807" spans="2:21" x14ac:dyDescent="0.3">
      <c r="B1807" s="68"/>
      <c r="C1807" s="68"/>
      <c r="D1807" s="7"/>
      <c r="E1807" s="68"/>
      <c r="F1807" s="16"/>
      <c r="G1807" s="16"/>
      <c r="H1807" s="16"/>
      <c r="I1807" s="16"/>
      <c r="J1807" s="16"/>
      <c r="K1807" s="16"/>
      <c r="L1807" s="17">
        <f t="shared" ca="1" si="354"/>
        <v>0</v>
      </c>
      <c r="M1807" s="17">
        <f t="shared" ca="1" si="355"/>
        <v>0</v>
      </c>
      <c r="N1807" s="16">
        <f t="shared" ca="1" si="352"/>
        <v>0</v>
      </c>
      <c r="O1807" s="17">
        <f t="shared" ca="1" si="350"/>
        <v>0</v>
      </c>
      <c r="P1807" s="18">
        <f t="shared" ca="1" si="348"/>
        <v>0</v>
      </c>
      <c r="Q1807" s="18">
        <f t="shared" ca="1" si="353"/>
        <v>0</v>
      </c>
      <c r="R1807" s="18">
        <f t="shared" ca="1" si="349"/>
        <v>0</v>
      </c>
      <c r="S1807" s="18">
        <f t="shared" ca="1" si="356"/>
        <v>0</v>
      </c>
      <c r="T1807" s="18">
        <f t="shared" ca="1" si="351"/>
        <v>0</v>
      </c>
      <c r="U1807" s="7"/>
    </row>
    <row r="1808" spans="2:21" x14ac:dyDescent="0.3">
      <c r="B1808" s="68"/>
      <c r="C1808" s="68"/>
      <c r="D1808" s="7"/>
      <c r="E1808" s="68"/>
      <c r="F1808" s="16"/>
      <c r="G1808" s="16"/>
      <c r="H1808" s="16"/>
      <c r="I1808" s="16"/>
      <c r="J1808" s="16"/>
      <c r="K1808" s="16"/>
      <c r="L1808" s="17">
        <f t="shared" ca="1" si="354"/>
        <v>0</v>
      </c>
      <c r="M1808" s="17">
        <f t="shared" ca="1" si="355"/>
        <v>0</v>
      </c>
      <c r="N1808" s="16">
        <f t="shared" ca="1" si="352"/>
        <v>0</v>
      </c>
      <c r="O1808" s="17">
        <f t="shared" ca="1" si="350"/>
        <v>0</v>
      </c>
      <c r="P1808" s="18">
        <f t="shared" ca="1" si="348"/>
        <v>0</v>
      </c>
      <c r="Q1808" s="18">
        <f t="shared" ca="1" si="353"/>
        <v>0</v>
      </c>
      <c r="R1808" s="18">
        <f t="shared" ca="1" si="349"/>
        <v>0</v>
      </c>
      <c r="S1808" s="18">
        <f t="shared" ca="1" si="356"/>
        <v>0</v>
      </c>
      <c r="T1808" s="18">
        <f t="shared" ca="1" si="351"/>
        <v>0</v>
      </c>
      <c r="U1808" s="7"/>
    </row>
    <row r="1809" spans="2:21" x14ac:dyDescent="0.3">
      <c r="B1809" s="68"/>
      <c r="C1809" s="68"/>
      <c r="D1809" s="7"/>
      <c r="E1809" s="68"/>
      <c r="F1809" s="16"/>
      <c r="G1809" s="16"/>
      <c r="H1809" s="16"/>
      <c r="I1809" s="16"/>
      <c r="J1809" s="16"/>
      <c r="K1809" s="16"/>
      <c r="L1809" s="17">
        <f t="shared" ca="1" si="354"/>
        <v>0</v>
      </c>
      <c r="M1809" s="17">
        <f t="shared" ca="1" si="355"/>
        <v>0</v>
      </c>
      <c r="N1809" s="16">
        <f t="shared" ca="1" si="352"/>
        <v>0</v>
      </c>
      <c r="O1809" s="17">
        <f t="shared" ca="1" si="350"/>
        <v>0</v>
      </c>
      <c r="P1809" s="18">
        <f t="shared" ca="1" si="348"/>
        <v>0</v>
      </c>
      <c r="Q1809" s="18">
        <f t="shared" ca="1" si="353"/>
        <v>0</v>
      </c>
      <c r="R1809" s="18">
        <f t="shared" ca="1" si="349"/>
        <v>0</v>
      </c>
      <c r="S1809" s="18">
        <f t="shared" ca="1" si="356"/>
        <v>0</v>
      </c>
      <c r="T1809" s="18">
        <f t="shared" ca="1" si="351"/>
        <v>0</v>
      </c>
      <c r="U1809" s="7"/>
    </row>
    <row r="1810" spans="2:21" x14ac:dyDescent="0.3">
      <c r="B1810" s="68"/>
      <c r="C1810" s="68"/>
      <c r="D1810" s="7"/>
      <c r="E1810" s="68"/>
      <c r="F1810" s="16"/>
      <c r="G1810" s="16"/>
      <c r="H1810" s="16"/>
      <c r="I1810" s="16"/>
      <c r="J1810" s="16"/>
      <c r="K1810" s="16"/>
      <c r="L1810" s="17">
        <f t="shared" ca="1" si="354"/>
        <v>0</v>
      </c>
      <c r="M1810" s="17">
        <f t="shared" ca="1" si="355"/>
        <v>0</v>
      </c>
      <c r="N1810" s="16">
        <f t="shared" ca="1" si="352"/>
        <v>0</v>
      </c>
      <c r="O1810" s="17">
        <f t="shared" ca="1" si="350"/>
        <v>0</v>
      </c>
      <c r="P1810" s="18">
        <f t="shared" ca="1" si="348"/>
        <v>0</v>
      </c>
      <c r="Q1810" s="18">
        <f t="shared" ca="1" si="353"/>
        <v>0</v>
      </c>
      <c r="R1810" s="18">
        <f t="shared" ca="1" si="349"/>
        <v>0</v>
      </c>
      <c r="S1810" s="18">
        <f t="shared" ca="1" si="356"/>
        <v>0</v>
      </c>
      <c r="T1810" s="18">
        <f t="shared" ca="1" si="351"/>
        <v>0</v>
      </c>
      <c r="U1810" s="7"/>
    </row>
    <row r="1811" spans="2:21" x14ac:dyDescent="0.3">
      <c r="B1811" s="68"/>
      <c r="C1811" s="68"/>
      <c r="D1811" s="7"/>
      <c r="E1811" s="68"/>
      <c r="F1811" s="16"/>
      <c r="G1811" s="16"/>
      <c r="H1811" s="16"/>
      <c r="I1811" s="16"/>
      <c r="J1811" s="16"/>
      <c r="K1811" s="16"/>
      <c r="L1811" s="17">
        <f t="shared" ca="1" si="354"/>
        <v>0</v>
      </c>
      <c r="M1811" s="17">
        <f t="shared" ca="1" si="355"/>
        <v>0</v>
      </c>
      <c r="N1811" s="16">
        <f t="shared" ca="1" si="352"/>
        <v>0</v>
      </c>
      <c r="O1811" s="17">
        <f t="shared" ca="1" si="350"/>
        <v>0</v>
      </c>
      <c r="P1811" s="18">
        <f t="shared" ref="P1811:P1874" ca="1" si="357">O1811/4</f>
        <v>0</v>
      </c>
      <c r="Q1811" s="18">
        <f t="shared" ca="1" si="353"/>
        <v>0</v>
      </c>
      <c r="R1811" s="18">
        <f t="shared" ca="1" si="349"/>
        <v>0</v>
      </c>
      <c r="S1811" s="18">
        <f t="shared" ca="1" si="356"/>
        <v>0</v>
      </c>
      <c r="T1811" s="18">
        <f t="shared" ca="1" si="351"/>
        <v>0</v>
      </c>
      <c r="U1811" s="7"/>
    </row>
    <row r="1812" spans="2:21" x14ac:dyDescent="0.3">
      <c r="B1812" s="68"/>
      <c r="C1812" s="68"/>
      <c r="D1812" s="7"/>
      <c r="E1812" s="68"/>
      <c r="F1812" s="16"/>
      <c r="G1812" s="16"/>
      <c r="H1812" s="16"/>
      <c r="I1812" s="16"/>
      <c r="J1812" s="16"/>
      <c r="K1812" s="16"/>
      <c r="L1812" s="17">
        <f t="shared" ca="1" si="354"/>
        <v>0</v>
      </c>
      <c r="M1812" s="17">
        <f t="shared" ca="1" si="355"/>
        <v>0</v>
      </c>
      <c r="N1812" s="16">
        <f t="shared" ca="1" si="352"/>
        <v>0</v>
      </c>
      <c r="O1812" s="17">
        <f t="shared" ca="1" si="350"/>
        <v>0</v>
      </c>
      <c r="P1812" s="18">
        <f t="shared" ca="1" si="357"/>
        <v>0</v>
      </c>
      <c r="Q1812" s="18">
        <f t="shared" ca="1" si="353"/>
        <v>0</v>
      </c>
      <c r="R1812" s="18">
        <f t="shared" ca="1" si="349"/>
        <v>0</v>
      </c>
      <c r="S1812" s="18">
        <f t="shared" ca="1" si="356"/>
        <v>0</v>
      </c>
      <c r="T1812" s="18">
        <f t="shared" ca="1" si="351"/>
        <v>0</v>
      </c>
      <c r="U1812" s="7"/>
    </row>
    <row r="1813" spans="2:21" x14ac:dyDescent="0.3">
      <c r="B1813" s="68"/>
      <c r="C1813" s="68"/>
      <c r="D1813" s="7"/>
      <c r="E1813" s="68"/>
      <c r="F1813" s="16"/>
      <c r="G1813" s="16"/>
      <c r="H1813" s="16"/>
      <c r="I1813" s="16"/>
      <c r="J1813" s="16"/>
      <c r="K1813" s="16"/>
      <c r="L1813" s="17">
        <f t="shared" ca="1" si="354"/>
        <v>0</v>
      </c>
      <c r="M1813" s="17">
        <f t="shared" ca="1" si="355"/>
        <v>0</v>
      </c>
      <c r="N1813" s="16">
        <f t="shared" ca="1" si="352"/>
        <v>0</v>
      </c>
      <c r="O1813" s="17">
        <f t="shared" ca="1" si="350"/>
        <v>0</v>
      </c>
      <c r="P1813" s="18">
        <f t="shared" ca="1" si="357"/>
        <v>0</v>
      </c>
      <c r="Q1813" s="18">
        <f t="shared" ca="1" si="353"/>
        <v>0</v>
      </c>
      <c r="R1813" s="18">
        <f t="shared" ca="1" si="349"/>
        <v>0</v>
      </c>
      <c r="S1813" s="18">
        <f t="shared" ca="1" si="356"/>
        <v>0</v>
      </c>
      <c r="T1813" s="18">
        <f t="shared" ca="1" si="351"/>
        <v>0</v>
      </c>
      <c r="U1813" s="7"/>
    </row>
    <row r="1814" spans="2:21" x14ac:dyDescent="0.3">
      <c r="B1814" s="68"/>
      <c r="C1814" s="68"/>
      <c r="D1814" s="7"/>
      <c r="E1814" s="68"/>
      <c r="F1814" s="16"/>
      <c r="G1814" s="16"/>
      <c r="H1814" s="16"/>
      <c r="I1814" s="16"/>
      <c r="J1814" s="16"/>
      <c r="K1814" s="16"/>
      <c r="L1814" s="17">
        <f t="shared" ca="1" si="354"/>
        <v>0</v>
      </c>
      <c r="M1814" s="17">
        <f t="shared" ca="1" si="355"/>
        <v>0</v>
      </c>
      <c r="N1814" s="16">
        <f t="shared" ca="1" si="352"/>
        <v>0</v>
      </c>
      <c r="O1814" s="17">
        <f t="shared" ca="1" si="350"/>
        <v>0</v>
      </c>
      <c r="P1814" s="18">
        <f t="shared" ca="1" si="357"/>
        <v>0</v>
      </c>
      <c r="Q1814" s="18">
        <f t="shared" ca="1" si="353"/>
        <v>0</v>
      </c>
      <c r="R1814" s="18">
        <f t="shared" ref="R1814:R1877" ca="1" si="358">P1814/32</f>
        <v>0</v>
      </c>
      <c r="S1814" s="18">
        <f t="shared" ca="1" si="356"/>
        <v>0</v>
      </c>
      <c r="T1814" s="18">
        <f t="shared" ca="1" si="351"/>
        <v>0</v>
      </c>
      <c r="U1814" s="7"/>
    </row>
    <row r="1815" spans="2:21" x14ac:dyDescent="0.3">
      <c r="B1815" s="68"/>
      <c r="C1815" s="68"/>
      <c r="D1815" s="7"/>
      <c r="E1815" s="68"/>
      <c r="F1815" s="16"/>
      <c r="G1815" s="16"/>
      <c r="H1815" s="16"/>
      <c r="I1815" s="16"/>
      <c r="J1815" s="16"/>
      <c r="K1815" s="16"/>
      <c r="L1815" s="17">
        <f t="shared" ca="1" si="354"/>
        <v>0</v>
      </c>
      <c r="M1815" s="17">
        <f t="shared" ca="1" si="355"/>
        <v>0</v>
      </c>
      <c r="N1815" s="16">
        <f t="shared" ca="1" si="352"/>
        <v>0</v>
      </c>
      <c r="O1815" s="17">
        <f t="shared" ca="1" si="350"/>
        <v>0</v>
      </c>
      <c r="P1815" s="18">
        <f t="shared" ca="1" si="357"/>
        <v>0</v>
      </c>
      <c r="Q1815" s="18">
        <f t="shared" ca="1" si="353"/>
        <v>0</v>
      </c>
      <c r="R1815" s="18">
        <f t="shared" ca="1" si="358"/>
        <v>0</v>
      </c>
      <c r="S1815" s="18">
        <f t="shared" ca="1" si="356"/>
        <v>0</v>
      </c>
      <c r="T1815" s="18">
        <f t="shared" ca="1" si="351"/>
        <v>0</v>
      </c>
      <c r="U1815" s="7"/>
    </row>
    <row r="1816" spans="2:21" x14ac:dyDescent="0.3">
      <c r="B1816" s="68"/>
      <c r="C1816" s="68"/>
      <c r="D1816" s="7"/>
      <c r="E1816" s="68"/>
      <c r="F1816" s="16"/>
      <c r="G1816" s="16"/>
      <c r="H1816" s="16"/>
      <c r="I1816" s="16"/>
      <c r="J1816" s="16"/>
      <c r="K1816" s="16"/>
      <c r="L1816" s="17">
        <f t="shared" ca="1" si="354"/>
        <v>0</v>
      </c>
      <c r="M1816" s="17">
        <f t="shared" ca="1" si="355"/>
        <v>0</v>
      </c>
      <c r="N1816" s="16">
        <f t="shared" ca="1" si="352"/>
        <v>0</v>
      </c>
      <c r="O1816" s="17">
        <f t="shared" ca="1" si="350"/>
        <v>0</v>
      </c>
      <c r="P1816" s="18">
        <f t="shared" ca="1" si="357"/>
        <v>0</v>
      </c>
      <c r="Q1816" s="18">
        <f t="shared" ca="1" si="353"/>
        <v>0</v>
      </c>
      <c r="R1816" s="18">
        <f t="shared" ca="1" si="358"/>
        <v>0</v>
      </c>
      <c r="S1816" s="18">
        <f t="shared" ca="1" si="356"/>
        <v>0</v>
      </c>
      <c r="T1816" s="18">
        <f t="shared" ca="1" si="351"/>
        <v>0</v>
      </c>
      <c r="U1816" s="7"/>
    </row>
    <row r="1817" spans="2:21" x14ac:dyDescent="0.3">
      <c r="B1817" s="68"/>
      <c r="C1817" s="68"/>
      <c r="D1817" s="7"/>
      <c r="E1817" s="68"/>
      <c r="F1817" s="16"/>
      <c r="G1817" s="16"/>
      <c r="H1817" s="16"/>
      <c r="I1817" s="16"/>
      <c r="J1817" s="16"/>
      <c r="K1817" s="16"/>
      <c r="L1817" s="17">
        <f t="shared" ca="1" si="354"/>
        <v>0</v>
      </c>
      <c r="M1817" s="17">
        <f t="shared" ca="1" si="355"/>
        <v>0</v>
      </c>
      <c r="N1817" s="16">
        <f t="shared" ca="1" si="352"/>
        <v>0</v>
      </c>
      <c r="O1817" s="17">
        <f t="shared" ca="1" si="350"/>
        <v>0</v>
      </c>
      <c r="P1817" s="18">
        <f t="shared" ca="1" si="357"/>
        <v>0</v>
      </c>
      <c r="Q1817" s="18">
        <f t="shared" ca="1" si="353"/>
        <v>0</v>
      </c>
      <c r="R1817" s="18">
        <f t="shared" ca="1" si="358"/>
        <v>0</v>
      </c>
      <c r="S1817" s="18">
        <f t="shared" ca="1" si="356"/>
        <v>0</v>
      </c>
      <c r="T1817" s="18">
        <f t="shared" ca="1" si="351"/>
        <v>0</v>
      </c>
      <c r="U1817" s="7"/>
    </row>
    <row r="1818" spans="2:21" x14ac:dyDescent="0.3">
      <c r="B1818" s="68"/>
      <c r="C1818" s="68"/>
      <c r="D1818" s="7"/>
      <c r="E1818" s="68"/>
      <c r="F1818" s="16"/>
      <c r="G1818" s="16"/>
      <c r="H1818" s="16"/>
      <c r="I1818" s="16"/>
      <c r="J1818" s="16"/>
      <c r="K1818" s="16"/>
      <c r="L1818" s="17">
        <f t="shared" ca="1" si="354"/>
        <v>0</v>
      </c>
      <c r="M1818" s="17">
        <f t="shared" ca="1" si="355"/>
        <v>0</v>
      </c>
      <c r="N1818" s="16">
        <f t="shared" ca="1" si="352"/>
        <v>0</v>
      </c>
      <c r="O1818" s="17">
        <f t="shared" ca="1" si="350"/>
        <v>0</v>
      </c>
      <c r="P1818" s="18">
        <f t="shared" ca="1" si="357"/>
        <v>0</v>
      </c>
      <c r="Q1818" s="18">
        <f t="shared" ca="1" si="353"/>
        <v>0</v>
      </c>
      <c r="R1818" s="18">
        <f t="shared" ca="1" si="358"/>
        <v>0</v>
      </c>
      <c r="S1818" s="18">
        <f t="shared" ca="1" si="356"/>
        <v>0</v>
      </c>
      <c r="T1818" s="18">
        <f t="shared" ca="1" si="351"/>
        <v>0</v>
      </c>
      <c r="U1818" s="7"/>
    </row>
    <row r="1819" spans="2:21" x14ac:dyDescent="0.3">
      <c r="B1819" s="68"/>
      <c r="C1819" s="68"/>
      <c r="D1819" s="7"/>
      <c r="E1819" s="68"/>
      <c r="F1819" s="16"/>
      <c r="G1819" s="16"/>
      <c r="H1819" s="16"/>
      <c r="I1819" s="16"/>
      <c r="J1819" s="16"/>
      <c r="K1819" s="16"/>
      <c r="L1819" s="17">
        <f t="shared" ca="1" si="354"/>
        <v>0</v>
      </c>
      <c r="M1819" s="17">
        <f t="shared" ca="1" si="355"/>
        <v>0</v>
      </c>
      <c r="N1819" s="16">
        <f t="shared" ca="1" si="352"/>
        <v>0</v>
      </c>
      <c r="O1819" s="17">
        <f t="shared" ca="1" si="350"/>
        <v>0</v>
      </c>
      <c r="P1819" s="18">
        <f t="shared" ca="1" si="357"/>
        <v>0</v>
      </c>
      <c r="Q1819" s="18">
        <f t="shared" ca="1" si="353"/>
        <v>0</v>
      </c>
      <c r="R1819" s="18">
        <f t="shared" ca="1" si="358"/>
        <v>0</v>
      </c>
      <c r="S1819" s="18">
        <f t="shared" ca="1" si="356"/>
        <v>0</v>
      </c>
      <c r="T1819" s="18">
        <f t="shared" ca="1" si="351"/>
        <v>0</v>
      </c>
      <c r="U1819" s="7"/>
    </row>
    <row r="1820" spans="2:21" x14ac:dyDescent="0.3">
      <c r="B1820" s="68"/>
      <c r="C1820" s="68"/>
      <c r="D1820" s="7"/>
      <c r="E1820" s="68"/>
      <c r="F1820" s="16"/>
      <c r="G1820" s="16"/>
      <c r="H1820" s="16"/>
      <c r="I1820" s="16"/>
      <c r="J1820" s="16"/>
      <c r="K1820" s="16"/>
      <c r="L1820" s="17">
        <f t="shared" ca="1" si="354"/>
        <v>0</v>
      </c>
      <c r="M1820" s="17">
        <f t="shared" ca="1" si="355"/>
        <v>0</v>
      </c>
      <c r="N1820" s="16">
        <f t="shared" ca="1" si="352"/>
        <v>0</v>
      </c>
      <c r="O1820" s="17">
        <f t="shared" ref="O1820:O1883" ca="1" si="359">R1820*128</f>
        <v>0</v>
      </c>
      <c r="P1820" s="18">
        <f t="shared" ca="1" si="357"/>
        <v>0</v>
      </c>
      <c r="Q1820" s="18">
        <f t="shared" ca="1" si="353"/>
        <v>0</v>
      </c>
      <c r="R1820" s="18">
        <f t="shared" ca="1" si="358"/>
        <v>0</v>
      </c>
      <c r="S1820" s="18">
        <f t="shared" ca="1" si="356"/>
        <v>0</v>
      </c>
      <c r="T1820" s="18">
        <f t="shared" ca="1" si="351"/>
        <v>0</v>
      </c>
      <c r="U1820" s="7"/>
    </row>
    <row r="1821" spans="2:21" x14ac:dyDescent="0.3">
      <c r="B1821" s="68"/>
      <c r="C1821" s="68"/>
      <c r="D1821" s="7"/>
      <c r="E1821" s="68"/>
      <c r="F1821" s="16"/>
      <c r="G1821" s="16"/>
      <c r="H1821" s="16"/>
      <c r="I1821" s="16"/>
      <c r="J1821" s="16"/>
      <c r="K1821" s="16"/>
      <c r="L1821" s="17">
        <f t="shared" ca="1" si="354"/>
        <v>0</v>
      </c>
      <c r="M1821" s="17">
        <f t="shared" ca="1" si="355"/>
        <v>0</v>
      </c>
      <c r="N1821" s="16">
        <f t="shared" ca="1" si="352"/>
        <v>0</v>
      </c>
      <c r="O1821" s="17">
        <f t="shared" ca="1" si="359"/>
        <v>0</v>
      </c>
      <c r="P1821" s="18">
        <f t="shared" ca="1" si="357"/>
        <v>0</v>
      </c>
      <c r="Q1821" s="18">
        <f t="shared" ca="1" si="353"/>
        <v>0</v>
      </c>
      <c r="R1821" s="18">
        <f t="shared" ca="1" si="358"/>
        <v>0</v>
      </c>
      <c r="S1821" s="18">
        <f t="shared" ca="1" si="356"/>
        <v>0</v>
      </c>
      <c r="T1821" s="18">
        <f t="shared" ca="1" si="351"/>
        <v>0</v>
      </c>
      <c r="U1821" s="7"/>
    </row>
    <row r="1822" spans="2:21" x14ac:dyDescent="0.3">
      <c r="B1822" s="68"/>
      <c r="C1822" s="68"/>
      <c r="D1822" s="7"/>
      <c r="E1822" s="68"/>
      <c r="F1822" s="16"/>
      <c r="G1822" s="16"/>
      <c r="H1822" s="16"/>
      <c r="I1822" s="16"/>
      <c r="J1822" s="16"/>
      <c r="K1822" s="16"/>
      <c r="L1822" s="17">
        <f t="shared" ca="1" si="354"/>
        <v>0</v>
      </c>
      <c r="M1822" s="17">
        <f t="shared" ca="1" si="355"/>
        <v>0</v>
      </c>
      <c r="N1822" s="16">
        <f t="shared" ca="1" si="352"/>
        <v>0</v>
      </c>
      <c r="O1822" s="17">
        <f t="shared" ca="1" si="359"/>
        <v>0</v>
      </c>
      <c r="P1822" s="18">
        <f t="shared" ca="1" si="357"/>
        <v>0</v>
      </c>
      <c r="Q1822" s="18">
        <f t="shared" ca="1" si="353"/>
        <v>0</v>
      </c>
      <c r="R1822" s="18">
        <f t="shared" ca="1" si="358"/>
        <v>0</v>
      </c>
      <c r="S1822" s="18">
        <f t="shared" ca="1" si="356"/>
        <v>0</v>
      </c>
      <c r="T1822" s="18">
        <f t="shared" ca="1" si="351"/>
        <v>0</v>
      </c>
      <c r="U1822" s="7"/>
    </row>
    <row r="1823" spans="2:21" x14ac:dyDescent="0.3">
      <c r="B1823" s="68"/>
      <c r="C1823" s="68"/>
      <c r="D1823" s="7"/>
      <c r="E1823" s="68"/>
      <c r="F1823" s="16"/>
      <c r="G1823" s="16"/>
      <c r="H1823" s="16"/>
      <c r="I1823" s="16"/>
      <c r="J1823" s="16"/>
      <c r="K1823" s="16"/>
      <c r="L1823" s="17">
        <f t="shared" ca="1" si="354"/>
        <v>0</v>
      </c>
      <c r="M1823" s="17">
        <f t="shared" ca="1" si="355"/>
        <v>0</v>
      </c>
      <c r="N1823" s="16">
        <f t="shared" ca="1" si="352"/>
        <v>0</v>
      </c>
      <c r="O1823" s="17">
        <f t="shared" ca="1" si="359"/>
        <v>0</v>
      </c>
      <c r="P1823" s="18">
        <f t="shared" ca="1" si="357"/>
        <v>0</v>
      </c>
      <c r="Q1823" s="18">
        <f t="shared" ca="1" si="353"/>
        <v>0</v>
      </c>
      <c r="R1823" s="18">
        <f t="shared" ca="1" si="358"/>
        <v>0</v>
      </c>
      <c r="S1823" s="18">
        <f t="shared" ca="1" si="356"/>
        <v>0</v>
      </c>
      <c r="T1823" s="18">
        <f t="shared" ca="1" si="351"/>
        <v>0</v>
      </c>
      <c r="U1823" s="7"/>
    </row>
    <row r="1824" spans="2:21" x14ac:dyDescent="0.3">
      <c r="B1824" s="68"/>
      <c r="C1824" s="68"/>
      <c r="D1824" s="7"/>
      <c r="E1824" s="68"/>
      <c r="F1824" s="16"/>
      <c r="G1824" s="16"/>
      <c r="H1824" s="16"/>
      <c r="I1824" s="16"/>
      <c r="J1824" s="16"/>
      <c r="K1824" s="16"/>
      <c r="L1824" s="17">
        <f t="shared" ca="1" si="354"/>
        <v>0</v>
      </c>
      <c r="M1824" s="17">
        <f t="shared" ca="1" si="355"/>
        <v>0</v>
      </c>
      <c r="N1824" s="16">
        <f t="shared" ca="1" si="352"/>
        <v>0</v>
      </c>
      <c r="O1824" s="17">
        <f t="shared" ca="1" si="359"/>
        <v>0</v>
      </c>
      <c r="P1824" s="18">
        <f t="shared" ca="1" si="357"/>
        <v>0</v>
      </c>
      <c r="Q1824" s="18">
        <f t="shared" ca="1" si="353"/>
        <v>0</v>
      </c>
      <c r="R1824" s="18">
        <f t="shared" ca="1" si="358"/>
        <v>0</v>
      </c>
      <c r="S1824" s="18">
        <f t="shared" ca="1" si="356"/>
        <v>0</v>
      </c>
      <c r="T1824" s="18">
        <f t="shared" ca="1" si="351"/>
        <v>0</v>
      </c>
      <c r="U1824" s="7"/>
    </row>
    <row r="1825" spans="2:21" x14ac:dyDescent="0.3">
      <c r="B1825" s="68"/>
      <c r="C1825" s="68"/>
      <c r="D1825" s="7"/>
      <c r="E1825" s="68"/>
      <c r="F1825" s="16"/>
      <c r="G1825" s="16"/>
      <c r="H1825" s="16"/>
      <c r="I1825" s="16"/>
      <c r="J1825" s="16"/>
      <c r="K1825" s="16"/>
      <c r="L1825" s="17">
        <f t="shared" ca="1" si="354"/>
        <v>0</v>
      </c>
      <c r="M1825" s="17">
        <f t="shared" ca="1" si="355"/>
        <v>0</v>
      </c>
      <c r="N1825" s="16">
        <f t="shared" ca="1" si="352"/>
        <v>0</v>
      </c>
      <c r="O1825" s="17">
        <f t="shared" ca="1" si="359"/>
        <v>0</v>
      </c>
      <c r="P1825" s="18">
        <f t="shared" ca="1" si="357"/>
        <v>0</v>
      </c>
      <c r="Q1825" s="18">
        <f t="shared" ca="1" si="353"/>
        <v>0</v>
      </c>
      <c r="R1825" s="18">
        <f t="shared" ca="1" si="358"/>
        <v>0</v>
      </c>
      <c r="S1825" s="18">
        <f t="shared" ca="1" si="356"/>
        <v>0</v>
      </c>
      <c r="T1825" s="18">
        <f t="shared" ca="1" si="351"/>
        <v>0</v>
      </c>
      <c r="U1825" s="7"/>
    </row>
    <row r="1826" spans="2:21" x14ac:dyDescent="0.3">
      <c r="B1826" s="68"/>
      <c r="C1826" s="68"/>
      <c r="D1826" s="7"/>
      <c r="E1826" s="68"/>
      <c r="F1826" s="16"/>
      <c r="G1826" s="16"/>
      <c r="H1826" s="16"/>
      <c r="I1826" s="16"/>
      <c r="J1826" s="16"/>
      <c r="K1826" s="16"/>
      <c r="L1826" s="17">
        <f t="shared" ca="1" si="354"/>
        <v>0</v>
      </c>
      <c r="M1826" s="17">
        <f t="shared" ca="1" si="355"/>
        <v>0</v>
      </c>
      <c r="N1826" s="16">
        <f t="shared" ca="1" si="352"/>
        <v>0</v>
      </c>
      <c r="O1826" s="17">
        <f t="shared" ca="1" si="359"/>
        <v>0</v>
      </c>
      <c r="P1826" s="18">
        <f t="shared" ca="1" si="357"/>
        <v>0</v>
      </c>
      <c r="Q1826" s="18">
        <f t="shared" ca="1" si="353"/>
        <v>0</v>
      </c>
      <c r="R1826" s="18">
        <f t="shared" ca="1" si="358"/>
        <v>0</v>
      </c>
      <c r="S1826" s="18">
        <f t="shared" ca="1" si="356"/>
        <v>0</v>
      </c>
      <c r="T1826" s="18">
        <f t="shared" ca="1" si="351"/>
        <v>0</v>
      </c>
      <c r="U1826" s="7"/>
    </row>
    <row r="1827" spans="2:21" x14ac:dyDescent="0.3">
      <c r="B1827" s="68"/>
      <c r="C1827" s="68"/>
      <c r="D1827" s="7"/>
      <c r="E1827" s="68"/>
      <c r="F1827" s="16"/>
      <c r="G1827" s="16"/>
      <c r="H1827" s="16"/>
      <c r="I1827" s="16"/>
      <c r="J1827" s="16"/>
      <c r="K1827" s="16"/>
      <c r="L1827" s="17">
        <f t="shared" ca="1" si="354"/>
        <v>0</v>
      </c>
      <c r="M1827" s="17">
        <f t="shared" ca="1" si="355"/>
        <v>0</v>
      </c>
      <c r="N1827" s="16">
        <f t="shared" ca="1" si="352"/>
        <v>0</v>
      </c>
      <c r="O1827" s="17">
        <f t="shared" ca="1" si="359"/>
        <v>0</v>
      </c>
      <c r="P1827" s="18">
        <f t="shared" ca="1" si="357"/>
        <v>0</v>
      </c>
      <c r="Q1827" s="18">
        <f t="shared" ca="1" si="353"/>
        <v>0</v>
      </c>
      <c r="R1827" s="18">
        <f t="shared" ca="1" si="358"/>
        <v>0</v>
      </c>
      <c r="S1827" s="18">
        <f t="shared" ca="1" si="356"/>
        <v>0</v>
      </c>
      <c r="T1827" s="18">
        <f t="shared" ca="1" si="351"/>
        <v>0</v>
      </c>
      <c r="U1827" s="7"/>
    </row>
    <row r="1828" spans="2:21" x14ac:dyDescent="0.3">
      <c r="B1828" s="68"/>
      <c r="C1828" s="68"/>
      <c r="D1828" s="7"/>
      <c r="E1828" s="68"/>
      <c r="F1828" s="16"/>
      <c r="G1828" s="16"/>
      <c r="H1828" s="16"/>
      <c r="I1828" s="16"/>
      <c r="J1828" s="16"/>
      <c r="K1828" s="16"/>
      <c r="L1828" s="17">
        <f t="shared" ca="1" si="354"/>
        <v>0</v>
      </c>
      <c r="M1828" s="17">
        <f t="shared" ca="1" si="355"/>
        <v>0</v>
      </c>
      <c r="N1828" s="16">
        <f t="shared" ca="1" si="352"/>
        <v>0</v>
      </c>
      <c r="O1828" s="17">
        <f t="shared" ca="1" si="359"/>
        <v>0</v>
      </c>
      <c r="P1828" s="18">
        <f t="shared" ca="1" si="357"/>
        <v>0</v>
      </c>
      <c r="Q1828" s="18">
        <f t="shared" ca="1" si="353"/>
        <v>0</v>
      </c>
      <c r="R1828" s="18">
        <f t="shared" ca="1" si="358"/>
        <v>0</v>
      </c>
      <c r="S1828" s="18">
        <f t="shared" ca="1" si="356"/>
        <v>0</v>
      </c>
      <c r="T1828" s="18">
        <f t="shared" ca="1" si="351"/>
        <v>0</v>
      </c>
      <c r="U1828" s="7"/>
    </row>
    <row r="1829" spans="2:21" x14ac:dyDescent="0.3">
      <c r="B1829" s="68"/>
      <c r="C1829" s="68"/>
      <c r="D1829" s="7"/>
      <c r="E1829" s="68"/>
      <c r="F1829" s="16"/>
      <c r="G1829" s="16"/>
      <c r="H1829" s="16"/>
      <c r="I1829" s="16"/>
      <c r="J1829" s="16"/>
      <c r="K1829" s="16"/>
      <c r="L1829" s="17">
        <f t="shared" ca="1" si="354"/>
        <v>0</v>
      </c>
      <c r="M1829" s="17">
        <f t="shared" ca="1" si="355"/>
        <v>0</v>
      </c>
      <c r="N1829" s="16">
        <f t="shared" ca="1" si="352"/>
        <v>0</v>
      </c>
      <c r="O1829" s="17">
        <f t="shared" ca="1" si="359"/>
        <v>0</v>
      </c>
      <c r="P1829" s="18">
        <f t="shared" ca="1" si="357"/>
        <v>0</v>
      </c>
      <c r="Q1829" s="18">
        <f t="shared" ca="1" si="353"/>
        <v>0</v>
      </c>
      <c r="R1829" s="18">
        <f t="shared" ca="1" si="358"/>
        <v>0</v>
      </c>
      <c r="S1829" s="18">
        <f t="shared" ca="1" si="356"/>
        <v>0</v>
      </c>
      <c r="T1829" s="18">
        <f t="shared" ca="1" si="351"/>
        <v>0</v>
      </c>
      <c r="U1829" s="7"/>
    </row>
    <row r="1830" spans="2:21" x14ac:dyDescent="0.3">
      <c r="B1830" s="68"/>
      <c r="C1830" s="68"/>
      <c r="D1830" s="7"/>
      <c r="E1830" s="68"/>
      <c r="F1830" s="16"/>
      <c r="G1830" s="16"/>
      <c r="H1830" s="16"/>
      <c r="I1830" s="16"/>
      <c r="J1830" s="16"/>
      <c r="K1830" s="16"/>
      <c r="L1830" s="17">
        <f t="shared" ca="1" si="354"/>
        <v>0</v>
      </c>
      <c r="M1830" s="17">
        <f t="shared" ca="1" si="355"/>
        <v>0</v>
      </c>
      <c r="N1830" s="16">
        <f t="shared" ca="1" si="352"/>
        <v>0</v>
      </c>
      <c r="O1830" s="17">
        <f t="shared" ca="1" si="359"/>
        <v>0</v>
      </c>
      <c r="P1830" s="18">
        <f t="shared" ca="1" si="357"/>
        <v>0</v>
      </c>
      <c r="Q1830" s="18">
        <f t="shared" ca="1" si="353"/>
        <v>0</v>
      </c>
      <c r="R1830" s="18">
        <f t="shared" ca="1" si="358"/>
        <v>0</v>
      </c>
      <c r="S1830" s="18">
        <f t="shared" ca="1" si="356"/>
        <v>0</v>
      </c>
      <c r="T1830" s="18">
        <f t="shared" ca="1" si="351"/>
        <v>0</v>
      </c>
      <c r="U1830" s="7"/>
    </row>
    <row r="1831" spans="2:21" x14ac:dyDescent="0.3">
      <c r="B1831" s="68"/>
      <c r="C1831" s="68"/>
      <c r="D1831" s="7"/>
      <c r="E1831" s="68"/>
      <c r="F1831" s="16"/>
      <c r="G1831" s="16"/>
      <c r="H1831" s="16"/>
      <c r="I1831" s="16"/>
      <c r="J1831" s="16"/>
      <c r="K1831" s="16"/>
      <c r="L1831" s="17">
        <f t="shared" ca="1" si="354"/>
        <v>0</v>
      </c>
      <c r="M1831" s="17">
        <f t="shared" ca="1" si="355"/>
        <v>0</v>
      </c>
      <c r="N1831" s="16">
        <f t="shared" ca="1" si="352"/>
        <v>0</v>
      </c>
      <c r="O1831" s="17">
        <f t="shared" ca="1" si="359"/>
        <v>0</v>
      </c>
      <c r="P1831" s="18">
        <f t="shared" ca="1" si="357"/>
        <v>0</v>
      </c>
      <c r="Q1831" s="18">
        <f t="shared" ca="1" si="353"/>
        <v>0</v>
      </c>
      <c r="R1831" s="18">
        <f t="shared" ca="1" si="358"/>
        <v>0</v>
      </c>
      <c r="S1831" s="18">
        <f t="shared" ca="1" si="356"/>
        <v>0</v>
      </c>
      <c r="T1831" s="18">
        <f t="shared" ca="1" si="351"/>
        <v>0</v>
      </c>
      <c r="U1831" s="7"/>
    </row>
    <row r="1832" spans="2:21" x14ac:dyDescent="0.3">
      <c r="B1832" s="68"/>
      <c r="C1832" s="68"/>
      <c r="D1832" s="7"/>
      <c r="E1832" s="68"/>
      <c r="F1832" s="16"/>
      <c r="G1832" s="16"/>
      <c r="H1832" s="16"/>
      <c r="I1832" s="16"/>
      <c r="J1832" s="16"/>
      <c r="K1832" s="16"/>
      <c r="L1832" s="17">
        <f t="shared" ca="1" si="354"/>
        <v>0</v>
      </c>
      <c r="M1832" s="17">
        <f t="shared" ca="1" si="355"/>
        <v>0</v>
      </c>
      <c r="N1832" s="16">
        <f t="shared" ca="1" si="352"/>
        <v>0</v>
      </c>
      <c r="O1832" s="17">
        <f t="shared" ca="1" si="359"/>
        <v>0</v>
      </c>
      <c r="P1832" s="18">
        <f t="shared" ca="1" si="357"/>
        <v>0</v>
      </c>
      <c r="Q1832" s="18">
        <f t="shared" ca="1" si="353"/>
        <v>0</v>
      </c>
      <c r="R1832" s="18">
        <f t="shared" ca="1" si="358"/>
        <v>0</v>
      </c>
      <c r="S1832" s="18">
        <f t="shared" ca="1" si="356"/>
        <v>0</v>
      </c>
      <c r="T1832" s="18">
        <f t="shared" ca="1" si="351"/>
        <v>0</v>
      </c>
      <c r="U1832" s="7"/>
    </row>
    <row r="1833" spans="2:21" x14ac:dyDescent="0.3">
      <c r="B1833" s="68"/>
      <c r="C1833" s="68"/>
      <c r="D1833" s="7"/>
      <c r="E1833" s="68"/>
      <c r="F1833" s="16"/>
      <c r="G1833" s="16"/>
      <c r="H1833" s="16"/>
      <c r="I1833" s="16"/>
      <c r="J1833" s="16"/>
      <c r="K1833" s="16"/>
      <c r="L1833" s="17">
        <f t="shared" ca="1" si="354"/>
        <v>0</v>
      </c>
      <c r="M1833" s="17">
        <f t="shared" ca="1" si="355"/>
        <v>0</v>
      </c>
      <c r="N1833" s="16">
        <f t="shared" ca="1" si="352"/>
        <v>0</v>
      </c>
      <c r="O1833" s="17">
        <f t="shared" ca="1" si="359"/>
        <v>0</v>
      </c>
      <c r="P1833" s="18">
        <f t="shared" ca="1" si="357"/>
        <v>0</v>
      </c>
      <c r="Q1833" s="18">
        <f t="shared" ca="1" si="353"/>
        <v>0</v>
      </c>
      <c r="R1833" s="18">
        <f t="shared" ca="1" si="358"/>
        <v>0</v>
      </c>
      <c r="S1833" s="18">
        <f t="shared" ca="1" si="356"/>
        <v>0</v>
      </c>
      <c r="T1833" s="18">
        <f t="shared" ca="1" si="351"/>
        <v>0</v>
      </c>
      <c r="U1833" s="7"/>
    </row>
    <row r="1834" spans="2:21" x14ac:dyDescent="0.3">
      <c r="B1834" s="68"/>
      <c r="C1834" s="68"/>
      <c r="D1834" s="7"/>
      <c r="E1834" s="68"/>
      <c r="F1834" s="16"/>
      <c r="G1834" s="16"/>
      <c r="H1834" s="16"/>
      <c r="I1834" s="16"/>
      <c r="J1834" s="16"/>
      <c r="K1834" s="16"/>
      <c r="L1834" s="17">
        <f t="shared" ca="1" si="354"/>
        <v>0</v>
      </c>
      <c r="M1834" s="17">
        <f t="shared" ca="1" si="355"/>
        <v>0</v>
      </c>
      <c r="N1834" s="16">
        <f t="shared" ca="1" si="352"/>
        <v>0</v>
      </c>
      <c r="O1834" s="17">
        <f t="shared" ca="1" si="359"/>
        <v>0</v>
      </c>
      <c r="P1834" s="18">
        <f t="shared" ca="1" si="357"/>
        <v>0</v>
      </c>
      <c r="Q1834" s="18">
        <f t="shared" ca="1" si="353"/>
        <v>0</v>
      </c>
      <c r="R1834" s="18">
        <f t="shared" ca="1" si="358"/>
        <v>0</v>
      </c>
      <c r="S1834" s="18">
        <f t="shared" ca="1" si="356"/>
        <v>0</v>
      </c>
      <c r="T1834" s="18">
        <f t="shared" ca="1" si="351"/>
        <v>0</v>
      </c>
      <c r="U1834" s="7"/>
    </row>
    <row r="1835" spans="2:21" x14ac:dyDescent="0.3">
      <c r="B1835" s="68"/>
      <c r="C1835" s="68"/>
      <c r="D1835" s="7"/>
      <c r="E1835" s="68"/>
      <c r="F1835" s="16"/>
      <c r="G1835" s="16"/>
      <c r="H1835" s="16"/>
      <c r="I1835" s="16"/>
      <c r="J1835" s="16"/>
      <c r="K1835" s="16"/>
      <c r="L1835" s="17">
        <f t="shared" ca="1" si="354"/>
        <v>0</v>
      </c>
      <c r="M1835" s="17">
        <f t="shared" ca="1" si="355"/>
        <v>0</v>
      </c>
      <c r="N1835" s="16">
        <f t="shared" ca="1" si="352"/>
        <v>0</v>
      </c>
      <c r="O1835" s="17">
        <f t="shared" ca="1" si="359"/>
        <v>0</v>
      </c>
      <c r="P1835" s="18">
        <f t="shared" ca="1" si="357"/>
        <v>0</v>
      </c>
      <c r="Q1835" s="18">
        <f t="shared" ca="1" si="353"/>
        <v>0</v>
      </c>
      <c r="R1835" s="18">
        <f t="shared" ca="1" si="358"/>
        <v>0</v>
      </c>
      <c r="S1835" s="18">
        <f t="shared" ca="1" si="356"/>
        <v>0</v>
      </c>
      <c r="T1835" s="18">
        <f t="shared" ca="1" si="351"/>
        <v>0</v>
      </c>
      <c r="U1835" s="7"/>
    </row>
    <row r="1836" spans="2:21" x14ac:dyDescent="0.3">
      <c r="B1836" s="68"/>
      <c r="C1836" s="68"/>
      <c r="D1836" s="7"/>
      <c r="E1836" s="68"/>
      <c r="F1836" s="16"/>
      <c r="G1836" s="16"/>
      <c r="H1836" s="16"/>
      <c r="I1836" s="16"/>
      <c r="J1836" s="16"/>
      <c r="K1836" s="16"/>
      <c r="L1836" s="17">
        <f t="shared" ca="1" si="354"/>
        <v>0</v>
      </c>
      <c r="M1836" s="17">
        <f t="shared" ca="1" si="355"/>
        <v>0</v>
      </c>
      <c r="N1836" s="16">
        <f t="shared" ca="1" si="352"/>
        <v>0</v>
      </c>
      <c r="O1836" s="17">
        <f t="shared" ca="1" si="359"/>
        <v>0</v>
      </c>
      <c r="P1836" s="18">
        <f t="shared" ca="1" si="357"/>
        <v>0</v>
      </c>
      <c r="Q1836" s="18">
        <f t="shared" ca="1" si="353"/>
        <v>0</v>
      </c>
      <c r="R1836" s="18">
        <f t="shared" ca="1" si="358"/>
        <v>0</v>
      </c>
      <c r="S1836" s="18">
        <f t="shared" ca="1" si="356"/>
        <v>0</v>
      </c>
      <c r="T1836" s="18">
        <f t="shared" ref="T1836:T1899" ca="1" si="360">S1836/3</f>
        <v>0</v>
      </c>
      <c r="U1836" s="7"/>
    </row>
    <row r="1837" spans="2:21" x14ac:dyDescent="0.3">
      <c r="B1837" s="68"/>
      <c r="C1837" s="68"/>
      <c r="D1837" s="7"/>
      <c r="E1837" s="68"/>
      <c r="F1837" s="16"/>
      <c r="G1837" s="16"/>
      <c r="H1837" s="16"/>
      <c r="I1837" s="16"/>
      <c r="J1837" s="16"/>
      <c r="K1837" s="16"/>
      <c r="L1837" s="17">
        <f t="shared" ca="1" si="354"/>
        <v>0</v>
      </c>
      <c r="M1837" s="17">
        <f t="shared" ca="1" si="355"/>
        <v>0</v>
      </c>
      <c r="N1837" s="16">
        <f t="shared" ca="1" si="352"/>
        <v>0</v>
      </c>
      <c r="O1837" s="17">
        <f t="shared" ca="1" si="359"/>
        <v>0</v>
      </c>
      <c r="P1837" s="18">
        <f t="shared" ca="1" si="357"/>
        <v>0</v>
      </c>
      <c r="Q1837" s="18">
        <f t="shared" ca="1" si="353"/>
        <v>0</v>
      </c>
      <c r="R1837" s="18">
        <f t="shared" ca="1" si="358"/>
        <v>0</v>
      </c>
      <c r="S1837" s="18">
        <f t="shared" ca="1" si="356"/>
        <v>0</v>
      </c>
      <c r="T1837" s="18">
        <f t="shared" ca="1" si="360"/>
        <v>0</v>
      </c>
      <c r="U1837" s="7"/>
    </row>
    <row r="1838" spans="2:21" x14ac:dyDescent="0.3">
      <c r="B1838" s="68"/>
      <c r="C1838" s="68"/>
      <c r="D1838" s="7"/>
      <c r="E1838" s="68"/>
      <c r="F1838" s="16"/>
      <c r="G1838" s="16"/>
      <c r="H1838" s="16"/>
      <c r="I1838" s="16"/>
      <c r="J1838" s="16"/>
      <c r="K1838" s="16"/>
      <c r="L1838" s="17">
        <f t="shared" ca="1" si="354"/>
        <v>0</v>
      </c>
      <c r="M1838" s="17">
        <f t="shared" ca="1" si="355"/>
        <v>0</v>
      </c>
      <c r="N1838" s="16">
        <f t="shared" ca="1" si="352"/>
        <v>0</v>
      </c>
      <c r="O1838" s="17">
        <f t="shared" ca="1" si="359"/>
        <v>0</v>
      </c>
      <c r="P1838" s="18">
        <f t="shared" ca="1" si="357"/>
        <v>0</v>
      </c>
      <c r="Q1838" s="18">
        <f t="shared" ca="1" si="353"/>
        <v>0</v>
      </c>
      <c r="R1838" s="18">
        <f t="shared" ca="1" si="358"/>
        <v>0</v>
      </c>
      <c r="S1838" s="18">
        <f t="shared" ca="1" si="356"/>
        <v>0</v>
      </c>
      <c r="T1838" s="18">
        <f t="shared" ca="1" si="360"/>
        <v>0</v>
      </c>
      <c r="U1838" s="7"/>
    </row>
    <row r="1839" spans="2:21" x14ac:dyDescent="0.3">
      <c r="B1839" s="68"/>
      <c r="C1839" s="68"/>
      <c r="D1839" s="7"/>
      <c r="E1839" s="68"/>
      <c r="F1839" s="16"/>
      <c r="G1839" s="16"/>
      <c r="H1839" s="16"/>
      <c r="I1839" s="16"/>
      <c r="J1839" s="16"/>
      <c r="K1839" s="16"/>
      <c r="L1839" s="17">
        <f t="shared" ca="1" si="354"/>
        <v>0</v>
      </c>
      <c r="M1839" s="17">
        <f t="shared" ca="1" si="355"/>
        <v>0</v>
      </c>
      <c r="N1839" s="16">
        <f t="shared" ca="1" si="352"/>
        <v>0</v>
      </c>
      <c r="O1839" s="17">
        <f t="shared" ca="1" si="359"/>
        <v>0</v>
      </c>
      <c r="P1839" s="18">
        <f t="shared" ca="1" si="357"/>
        <v>0</v>
      </c>
      <c r="Q1839" s="18">
        <f t="shared" ca="1" si="353"/>
        <v>0</v>
      </c>
      <c r="R1839" s="18">
        <f t="shared" ca="1" si="358"/>
        <v>0</v>
      </c>
      <c r="S1839" s="18">
        <f t="shared" ca="1" si="356"/>
        <v>0</v>
      </c>
      <c r="T1839" s="18">
        <f t="shared" ca="1" si="360"/>
        <v>0</v>
      </c>
      <c r="U1839" s="7"/>
    </row>
    <row r="1840" spans="2:21" x14ac:dyDescent="0.3">
      <c r="B1840" s="68"/>
      <c r="C1840" s="68"/>
      <c r="D1840" s="7"/>
      <c r="E1840" s="68"/>
      <c r="F1840" s="16"/>
      <c r="G1840" s="16"/>
      <c r="H1840" s="16"/>
      <c r="I1840" s="16"/>
      <c r="J1840" s="16"/>
      <c r="K1840" s="16"/>
      <c r="L1840" s="17">
        <f t="shared" ca="1" si="354"/>
        <v>0</v>
      </c>
      <c r="M1840" s="17">
        <f t="shared" ca="1" si="355"/>
        <v>0</v>
      </c>
      <c r="N1840" s="16">
        <f t="shared" ca="1" si="352"/>
        <v>0</v>
      </c>
      <c r="O1840" s="17">
        <f t="shared" ca="1" si="359"/>
        <v>0</v>
      </c>
      <c r="P1840" s="18">
        <f t="shared" ca="1" si="357"/>
        <v>0</v>
      </c>
      <c r="Q1840" s="18">
        <f t="shared" ca="1" si="353"/>
        <v>0</v>
      </c>
      <c r="R1840" s="18">
        <f t="shared" ca="1" si="358"/>
        <v>0</v>
      </c>
      <c r="S1840" s="18">
        <f t="shared" ca="1" si="356"/>
        <v>0</v>
      </c>
      <c r="T1840" s="18">
        <f t="shared" ca="1" si="360"/>
        <v>0</v>
      </c>
      <c r="U1840" s="7"/>
    </row>
    <row r="1841" spans="2:21" x14ac:dyDescent="0.3">
      <c r="B1841" s="68"/>
      <c r="C1841" s="68"/>
      <c r="D1841" s="7"/>
      <c r="E1841" s="68"/>
      <c r="F1841" s="16"/>
      <c r="G1841" s="16"/>
      <c r="H1841" s="16"/>
      <c r="I1841" s="16"/>
      <c r="J1841" s="16"/>
      <c r="K1841" s="16"/>
      <c r="L1841" s="17">
        <f t="shared" ca="1" si="354"/>
        <v>0</v>
      </c>
      <c r="M1841" s="17">
        <f t="shared" ca="1" si="355"/>
        <v>0</v>
      </c>
      <c r="N1841" s="16">
        <f t="shared" ca="1" si="352"/>
        <v>0</v>
      </c>
      <c r="O1841" s="17">
        <f t="shared" ca="1" si="359"/>
        <v>0</v>
      </c>
      <c r="P1841" s="18">
        <f t="shared" ca="1" si="357"/>
        <v>0</v>
      </c>
      <c r="Q1841" s="18">
        <f t="shared" ca="1" si="353"/>
        <v>0</v>
      </c>
      <c r="R1841" s="18">
        <f t="shared" ca="1" si="358"/>
        <v>0</v>
      </c>
      <c r="S1841" s="18">
        <f t="shared" ca="1" si="356"/>
        <v>0</v>
      </c>
      <c r="T1841" s="18">
        <f t="shared" ca="1" si="360"/>
        <v>0</v>
      </c>
      <c r="U1841" s="7"/>
    </row>
    <row r="1842" spans="2:21" x14ac:dyDescent="0.3">
      <c r="B1842" s="68"/>
      <c r="C1842" s="68"/>
      <c r="D1842" s="7"/>
      <c r="E1842" s="68"/>
      <c r="F1842" s="16"/>
      <c r="G1842" s="16"/>
      <c r="H1842" s="16"/>
      <c r="I1842" s="16"/>
      <c r="J1842" s="16"/>
      <c r="K1842" s="16"/>
      <c r="L1842" s="17">
        <f t="shared" ca="1" si="354"/>
        <v>0</v>
      </c>
      <c r="M1842" s="17">
        <f t="shared" ca="1" si="355"/>
        <v>0</v>
      </c>
      <c r="N1842" s="16">
        <f t="shared" ca="1" si="352"/>
        <v>0</v>
      </c>
      <c r="O1842" s="17">
        <f t="shared" ca="1" si="359"/>
        <v>0</v>
      </c>
      <c r="P1842" s="18">
        <f t="shared" ca="1" si="357"/>
        <v>0</v>
      </c>
      <c r="Q1842" s="18">
        <f t="shared" ca="1" si="353"/>
        <v>0</v>
      </c>
      <c r="R1842" s="18">
        <f t="shared" ca="1" si="358"/>
        <v>0</v>
      </c>
      <c r="S1842" s="18">
        <f t="shared" ca="1" si="356"/>
        <v>0</v>
      </c>
      <c r="T1842" s="18">
        <f t="shared" ca="1" si="360"/>
        <v>0</v>
      </c>
      <c r="U1842" s="7"/>
    </row>
    <row r="1843" spans="2:21" x14ac:dyDescent="0.3">
      <c r="B1843" s="68"/>
      <c r="C1843" s="68"/>
      <c r="D1843" s="7"/>
      <c r="E1843" s="68"/>
      <c r="F1843" s="16"/>
      <c r="G1843" s="16"/>
      <c r="H1843" s="16"/>
      <c r="I1843" s="16"/>
      <c r="J1843" s="16"/>
      <c r="K1843" s="16"/>
      <c r="L1843" s="17">
        <f t="shared" ca="1" si="354"/>
        <v>0</v>
      </c>
      <c r="M1843" s="17">
        <f t="shared" ca="1" si="355"/>
        <v>0</v>
      </c>
      <c r="N1843" s="16">
        <f t="shared" ca="1" si="352"/>
        <v>0</v>
      </c>
      <c r="O1843" s="17">
        <f t="shared" ca="1" si="359"/>
        <v>0</v>
      </c>
      <c r="P1843" s="18">
        <f t="shared" ca="1" si="357"/>
        <v>0</v>
      </c>
      <c r="Q1843" s="18">
        <f t="shared" ca="1" si="353"/>
        <v>0</v>
      </c>
      <c r="R1843" s="18">
        <f t="shared" ca="1" si="358"/>
        <v>0</v>
      </c>
      <c r="S1843" s="18">
        <f t="shared" ca="1" si="356"/>
        <v>0</v>
      </c>
      <c r="T1843" s="18">
        <f t="shared" ca="1" si="360"/>
        <v>0</v>
      </c>
      <c r="U1843" s="7"/>
    </row>
    <row r="1844" spans="2:21" x14ac:dyDescent="0.3">
      <c r="B1844" s="68"/>
      <c r="C1844" s="68"/>
      <c r="D1844" s="7"/>
      <c r="E1844" s="68"/>
      <c r="F1844" s="16"/>
      <c r="G1844" s="16"/>
      <c r="H1844" s="16"/>
      <c r="I1844" s="16"/>
      <c r="J1844" s="16"/>
      <c r="K1844" s="16"/>
      <c r="L1844" s="17">
        <f t="shared" ca="1" si="354"/>
        <v>0</v>
      </c>
      <c r="M1844" s="17">
        <f t="shared" ca="1" si="355"/>
        <v>0</v>
      </c>
      <c r="N1844" s="16">
        <f t="shared" ca="1" si="352"/>
        <v>0</v>
      </c>
      <c r="O1844" s="17">
        <f t="shared" ca="1" si="359"/>
        <v>0</v>
      </c>
      <c r="P1844" s="18">
        <f t="shared" ca="1" si="357"/>
        <v>0</v>
      </c>
      <c r="Q1844" s="18">
        <f t="shared" ca="1" si="353"/>
        <v>0</v>
      </c>
      <c r="R1844" s="18">
        <f t="shared" ca="1" si="358"/>
        <v>0</v>
      </c>
      <c r="S1844" s="18">
        <f t="shared" ca="1" si="356"/>
        <v>0</v>
      </c>
      <c r="T1844" s="18">
        <f t="shared" ca="1" si="360"/>
        <v>0</v>
      </c>
      <c r="U1844" s="7"/>
    </row>
    <row r="1845" spans="2:21" x14ac:dyDescent="0.3">
      <c r="B1845" s="68"/>
      <c r="C1845" s="68"/>
      <c r="D1845" s="7"/>
      <c r="E1845" s="68"/>
      <c r="F1845" s="16"/>
      <c r="G1845" s="16"/>
      <c r="H1845" s="16"/>
      <c r="I1845" s="16"/>
      <c r="J1845" s="16"/>
      <c r="K1845" s="16"/>
      <c r="L1845" s="17">
        <f t="shared" ca="1" si="354"/>
        <v>0</v>
      </c>
      <c r="M1845" s="17">
        <f t="shared" ca="1" si="355"/>
        <v>0</v>
      </c>
      <c r="N1845" s="16">
        <f t="shared" ca="1" si="352"/>
        <v>0</v>
      </c>
      <c r="O1845" s="17">
        <f t="shared" ca="1" si="359"/>
        <v>0</v>
      </c>
      <c r="P1845" s="18">
        <f t="shared" ca="1" si="357"/>
        <v>0</v>
      </c>
      <c r="Q1845" s="18">
        <f t="shared" ca="1" si="353"/>
        <v>0</v>
      </c>
      <c r="R1845" s="18">
        <f t="shared" ca="1" si="358"/>
        <v>0</v>
      </c>
      <c r="S1845" s="18">
        <f t="shared" ca="1" si="356"/>
        <v>0</v>
      </c>
      <c r="T1845" s="18">
        <f t="shared" ca="1" si="360"/>
        <v>0</v>
      </c>
      <c r="U1845" s="7"/>
    </row>
    <row r="1846" spans="2:21" x14ac:dyDescent="0.3">
      <c r="B1846" s="68"/>
      <c r="C1846" s="68"/>
      <c r="D1846" s="7"/>
      <c r="E1846" s="68"/>
      <c r="F1846" s="16"/>
      <c r="G1846" s="16"/>
      <c r="H1846" s="16"/>
      <c r="I1846" s="16"/>
      <c r="J1846" s="16"/>
      <c r="K1846" s="16"/>
      <c r="L1846" s="17">
        <f t="shared" ca="1" si="354"/>
        <v>0</v>
      </c>
      <c r="M1846" s="17">
        <f t="shared" ca="1" si="355"/>
        <v>0</v>
      </c>
      <c r="N1846" s="16">
        <f t="shared" ca="1" si="352"/>
        <v>0</v>
      </c>
      <c r="O1846" s="17">
        <f t="shared" ca="1" si="359"/>
        <v>0</v>
      </c>
      <c r="P1846" s="18">
        <f t="shared" ca="1" si="357"/>
        <v>0</v>
      </c>
      <c r="Q1846" s="18">
        <f t="shared" ca="1" si="353"/>
        <v>0</v>
      </c>
      <c r="R1846" s="18">
        <f t="shared" ca="1" si="358"/>
        <v>0</v>
      </c>
      <c r="S1846" s="18">
        <f t="shared" ca="1" si="356"/>
        <v>0</v>
      </c>
      <c r="T1846" s="18">
        <f t="shared" ca="1" si="360"/>
        <v>0</v>
      </c>
      <c r="U1846" s="7"/>
    </row>
    <row r="1847" spans="2:21" x14ac:dyDescent="0.3">
      <c r="B1847" s="68"/>
      <c r="C1847" s="68"/>
      <c r="D1847" s="7"/>
      <c r="E1847" s="68"/>
      <c r="F1847" s="16"/>
      <c r="G1847" s="16"/>
      <c r="H1847" s="16"/>
      <c r="I1847" s="16"/>
      <c r="J1847" s="16"/>
      <c r="K1847" s="16"/>
      <c r="L1847" s="17">
        <f t="shared" ca="1" si="354"/>
        <v>0</v>
      </c>
      <c r="M1847" s="17">
        <f t="shared" ca="1" si="355"/>
        <v>0</v>
      </c>
      <c r="N1847" s="16">
        <f t="shared" ca="1" si="352"/>
        <v>0</v>
      </c>
      <c r="O1847" s="17">
        <f t="shared" ca="1" si="359"/>
        <v>0</v>
      </c>
      <c r="P1847" s="18">
        <f t="shared" ca="1" si="357"/>
        <v>0</v>
      </c>
      <c r="Q1847" s="18">
        <f t="shared" ca="1" si="353"/>
        <v>0</v>
      </c>
      <c r="R1847" s="18">
        <f t="shared" ca="1" si="358"/>
        <v>0</v>
      </c>
      <c r="S1847" s="18">
        <f t="shared" ca="1" si="356"/>
        <v>0</v>
      </c>
      <c r="T1847" s="18">
        <f t="shared" ca="1" si="360"/>
        <v>0</v>
      </c>
      <c r="U1847" s="7"/>
    </row>
    <row r="1848" spans="2:21" x14ac:dyDescent="0.3">
      <c r="B1848" s="68"/>
      <c r="C1848" s="68"/>
      <c r="D1848" s="7"/>
      <c r="E1848" s="68"/>
      <c r="F1848" s="16"/>
      <c r="G1848" s="16"/>
      <c r="H1848" s="16"/>
      <c r="I1848" s="16"/>
      <c r="J1848" s="16"/>
      <c r="K1848" s="16"/>
      <c r="L1848" s="17">
        <f t="shared" ca="1" si="354"/>
        <v>0</v>
      </c>
      <c r="M1848" s="17">
        <f t="shared" ca="1" si="355"/>
        <v>0</v>
      </c>
      <c r="N1848" s="16">
        <f t="shared" ca="1" si="352"/>
        <v>0</v>
      </c>
      <c r="O1848" s="17">
        <f t="shared" ca="1" si="359"/>
        <v>0</v>
      </c>
      <c r="P1848" s="18">
        <f t="shared" ca="1" si="357"/>
        <v>0</v>
      </c>
      <c r="Q1848" s="18">
        <f t="shared" ca="1" si="353"/>
        <v>0</v>
      </c>
      <c r="R1848" s="18">
        <f t="shared" ca="1" si="358"/>
        <v>0</v>
      </c>
      <c r="S1848" s="18">
        <f t="shared" ca="1" si="356"/>
        <v>0</v>
      </c>
      <c r="T1848" s="18">
        <f t="shared" ca="1" si="360"/>
        <v>0</v>
      </c>
      <c r="U1848" s="7"/>
    </row>
    <row r="1849" spans="2:21" x14ac:dyDescent="0.3">
      <c r="B1849" s="68"/>
      <c r="C1849" s="68"/>
      <c r="D1849" s="7"/>
      <c r="E1849" s="68"/>
      <c r="F1849" s="16"/>
      <c r="G1849" s="16"/>
      <c r="H1849" s="16"/>
      <c r="I1849" s="16"/>
      <c r="J1849" s="16"/>
      <c r="K1849" s="16"/>
      <c r="L1849" s="17">
        <f t="shared" ca="1" si="354"/>
        <v>0</v>
      </c>
      <c r="M1849" s="17">
        <f t="shared" ca="1" si="355"/>
        <v>0</v>
      </c>
      <c r="N1849" s="16">
        <f t="shared" ca="1" si="352"/>
        <v>0</v>
      </c>
      <c r="O1849" s="17">
        <f t="shared" ca="1" si="359"/>
        <v>0</v>
      </c>
      <c r="P1849" s="18">
        <f t="shared" ca="1" si="357"/>
        <v>0</v>
      </c>
      <c r="Q1849" s="18">
        <f t="shared" ca="1" si="353"/>
        <v>0</v>
      </c>
      <c r="R1849" s="18">
        <f t="shared" ca="1" si="358"/>
        <v>0</v>
      </c>
      <c r="S1849" s="18">
        <f t="shared" ca="1" si="356"/>
        <v>0</v>
      </c>
      <c r="T1849" s="18">
        <f t="shared" ca="1" si="360"/>
        <v>0</v>
      </c>
      <c r="U1849" s="7"/>
    </row>
    <row r="1850" spans="2:21" x14ac:dyDescent="0.3">
      <c r="B1850" s="68"/>
      <c r="C1850" s="68"/>
      <c r="D1850" s="7"/>
      <c r="E1850" s="68"/>
      <c r="F1850" s="16"/>
      <c r="G1850" s="16"/>
      <c r="H1850" s="16"/>
      <c r="I1850" s="16"/>
      <c r="J1850" s="16"/>
      <c r="K1850" s="16"/>
      <c r="L1850" s="17">
        <f t="shared" ca="1" si="354"/>
        <v>0</v>
      </c>
      <c r="M1850" s="17">
        <f t="shared" ca="1" si="355"/>
        <v>0</v>
      </c>
      <c r="N1850" s="16">
        <f t="shared" ca="1" si="352"/>
        <v>0</v>
      </c>
      <c r="O1850" s="17">
        <f t="shared" ca="1" si="359"/>
        <v>0</v>
      </c>
      <c r="P1850" s="18">
        <f t="shared" ca="1" si="357"/>
        <v>0</v>
      </c>
      <c r="Q1850" s="18">
        <f t="shared" ca="1" si="353"/>
        <v>0</v>
      </c>
      <c r="R1850" s="18">
        <f t="shared" ca="1" si="358"/>
        <v>0</v>
      </c>
      <c r="S1850" s="18">
        <f t="shared" ca="1" si="356"/>
        <v>0</v>
      </c>
      <c r="T1850" s="18">
        <f t="shared" ca="1" si="360"/>
        <v>0</v>
      </c>
      <c r="U1850" s="7"/>
    </row>
    <row r="1851" spans="2:21" x14ac:dyDescent="0.3">
      <c r="B1851" s="68"/>
      <c r="C1851" s="68"/>
      <c r="D1851" s="7"/>
      <c r="E1851" s="68"/>
      <c r="F1851" s="16"/>
      <c r="G1851" s="16"/>
      <c r="H1851" s="16"/>
      <c r="I1851" s="16"/>
      <c r="J1851" s="16"/>
      <c r="K1851" s="16"/>
      <c r="L1851" s="17">
        <f t="shared" ca="1" si="354"/>
        <v>0</v>
      </c>
      <c r="M1851" s="17">
        <f t="shared" ca="1" si="355"/>
        <v>0</v>
      </c>
      <c r="N1851" s="16">
        <f t="shared" ca="1" si="352"/>
        <v>0</v>
      </c>
      <c r="O1851" s="17">
        <f t="shared" ca="1" si="359"/>
        <v>0</v>
      </c>
      <c r="P1851" s="18">
        <f t="shared" ca="1" si="357"/>
        <v>0</v>
      </c>
      <c r="Q1851" s="18">
        <f t="shared" ca="1" si="353"/>
        <v>0</v>
      </c>
      <c r="R1851" s="18">
        <f t="shared" ca="1" si="358"/>
        <v>0</v>
      </c>
      <c r="S1851" s="18">
        <f t="shared" ca="1" si="356"/>
        <v>0</v>
      </c>
      <c r="T1851" s="18">
        <f t="shared" ca="1" si="360"/>
        <v>0</v>
      </c>
      <c r="U1851" s="7"/>
    </row>
    <row r="1852" spans="2:21" x14ac:dyDescent="0.3">
      <c r="B1852" s="68"/>
      <c r="C1852" s="68"/>
      <c r="D1852" s="7"/>
      <c r="E1852" s="68"/>
      <c r="F1852" s="16"/>
      <c r="G1852" s="16"/>
      <c r="H1852" s="16"/>
      <c r="I1852" s="16"/>
      <c r="J1852" s="16"/>
      <c r="K1852" s="16"/>
      <c r="L1852" s="17">
        <f t="shared" ca="1" si="354"/>
        <v>0</v>
      </c>
      <c r="M1852" s="17">
        <f t="shared" ca="1" si="355"/>
        <v>0</v>
      </c>
      <c r="N1852" s="16">
        <f t="shared" ca="1" si="352"/>
        <v>0</v>
      </c>
      <c r="O1852" s="17">
        <f t="shared" ca="1" si="359"/>
        <v>0</v>
      </c>
      <c r="P1852" s="18">
        <f t="shared" ca="1" si="357"/>
        <v>0</v>
      </c>
      <c r="Q1852" s="18">
        <f t="shared" ca="1" si="353"/>
        <v>0</v>
      </c>
      <c r="R1852" s="18">
        <f t="shared" ca="1" si="358"/>
        <v>0</v>
      </c>
      <c r="S1852" s="18">
        <f t="shared" ca="1" si="356"/>
        <v>0</v>
      </c>
      <c r="T1852" s="18">
        <f t="shared" ca="1" si="360"/>
        <v>0</v>
      </c>
      <c r="U1852" s="7"/>
    </row>
    <row r="1853" spans="2:21" x14ac:dyDescent="0.3">
      <c r="B1853" s="68"/>
      <c r="C1853" s="68"/>
      <c r="D1853" s="7"/>
      <c r="E1853" s="68"/>
      <c r="F1853" s="16"/>
      <c r="G1853" s="16"/>
      <c r="H1853" s="16"/>
      <c r="I1853" s="16"/>
      <c r="J1853" s="16"/>
      <c r="K1853" s="16"/>
      <c r="L1853" s="17">
        <f t="shared" ca="1" si="354"/>
        <v>0</v>
      </c>
      <c r="M1853" s="17">
        <f t="shared" ca="1" si="355"/>
        <v>0</v>
      </c>
      <c r="N1853" s="16">
        <f t="shared" ca="1" si="352"/>
        <v>0</v>
      </c>
      <c r="O1853" s="17">
        <f t="shared" ca="1" si="359"/>
        <v>0</v>
      </c>
      <c r="P1853" s="18">
        <f t="shared" ca="1" si="357"/>
        <v>0</v>
      </c>
      <c r="Q1853" s="18">
        <f t="shared" ca="1" si="353"/>
        <v>0</v>
      </c>
      <c r="R1853" s="18">
        <f t="shared" ca="1" si="358"/>
        <v>0</v>
      </c>
      <c r="S1853" s="18">
        <f t="shared" ca="1" si="356"/>
        <v>0</v>
      </c>
      <c r="T1853" s="18">
        <f t="shared" ca="1" si="360"/>
        <v>0</v>
      </c>
      <c r="U1853" s="7"/>
    </row>
    <row r="1854" spans="2:21" x14ac:dyDescent="0.3">
      <c r="B1854" s="68"/>
      <c r="C1854" s="68"/>
      <c r="D1854" s="7"/>
      <c r="E1854" s="68"/>
      <c r="F1854" s="16"/>
      <c r="G1854" s="16"/>
      <c r="H1854" s="16"/>
      <c r="I1854" s="16"/>
      <c r="J1854" s="16"/>
      <c r="K1854" s="16"/>
      <c r="L1854" s="17">
        <f t="shared" ca="1" si="354"/>
        <v>0</v>
      </c>
      <c r="M1854" s="17">
        <f t="shared" ca="1" si="355"/>
        <v>0</v>
      </c>
      <c r="N1854" s="16">
        <f t="shared" ca="1" si="352"/>
        <v>0</v>
      </c>
      <c r="O1854" s="17">
        <f t="shared" ca="1" si="359"/>
        <v>0</v>
      </c>
      <c r="P1854" s="18">
        <f t="shared" ca="1" si="357"/>
        <v>0</v>
      </c>
      <c r="Q1854" s="18">
        <f t="shared" ca="1" si="353"/>
        <v>0</v>
      </c>
      <c r="R1854" s="18">
        <f t="shared" ca="1" si="358"/>
        <v>0</v>
      </c>
      <c r="S1854" s="18">
        <f t="shared" ca="1" si="356"/>
        <v>0</v>
      </c>
      <c r="T1854" s="18">
        <f t="shared" ca="1" si="360"/>
        <v>0</v>
      </c>
      <c r="U1854" s="7"/>
    </row>
    <row r="1855" spans="2:21" x14ac:dyDescent="0.3">
      <c r="B1855" s="68"/>
      <c r="C1855" s="68"/>
      <c r="D1855" s="7"/>
      <c r="E1855" s="68"/>
      <c r="F1855" s="16"/>
      <c r="G1855" s="16"/>
      <c r="H1855" s="16"/>
      <c r="I1855" s="16"/>
      <c r="J1855" s="16"/>
      <c r="K1855" s="16"/>
      <c r="L1855" s="17">
        <f t="shared" ca="1" si="354"/>
        <v>0</v>
      </c>
      <c r="M1855" s="17">
        <f t="shared" ca="1" si="355"/>
        <v>0</v>
      </c>
      <c r="N1855" s="16">
        <f t="shared" ca="1" si="352"/>
        <v>0</v>
      </c>
      <c r="O1855" s="17">
        <f t="shared" ca="1" si="359"/>
        <v>0</v>
      </c>
      <c r="P1855" s="18">
        <f t="shared" ca="1" si="357"/>
        <v>0</v>
      </c>
      <c r="Q1855" s="18">
        <f t="shared" ca="1" si="353"/>
        <v>0</v>
      </c>
      <c r="R1855" s="18">
        <f t="shared" ca="1" si="358"/>
        <v>0</v>
      </c>
      <c r="S1855" s="18">
        <f t="shared" ca="1" si="356"/>
        <v>0</v>
      </c>
      <c r="T1855" s="18">
        <f t="shared" ca="1" si="360"/>
        <v>0</v>
      </c>
      <c r="U1855" s="7"/>
    </row>
    <row r="1856" spans="2:21" x14ac:dyDescent="0.3">
      <c r="B1856" s="68"/>
      <c r="C1856" s="68"/>
      <c r="D1856" s="7"/>
      <c r="E1856" s="68"/>
      <c r="F1856" s="16"/>
      <c r="G1856" s="16"/>
      <c r="H1856" s="16"/>
      <c r="I1856" s="16"/>
      <c r="J1856" s="16"/>
      <c r="K1856" s="16"/>
      <c r="L1856" s="17">
        <f t="shared" ca="1" si="354"/>
        <v>0</v>
      </c>
      <c r="M1856" s="17">
        <f t="shared" ca="1" si="355"/>
        <v>0</v>
      </c>
      <c r="N1856" s="16">
        <f t="shared" ca="1" si="352"/>
        <v>0</v>
      </c>
      <c r="O1856" s="17">
        <f t="shared" ca="1" si="359"/>
        <v>0</v>
      </c>
      <c r="P1856" s="18">
        <f t="shared" ca="1" si="357"/>
        <v>0</v>
      </c>
      <c r="Q1856" s="18">
        <f t="shared" ca="1" si="353"/>
        <v>0</v>
      </c>
      <c r="R1856" s="18">
        <f t="shared" ca="1" si="358"/>
        <v>0</v>
      </c>
      <c r="S1856" s="18">
        <f t="shared" ca="1" si="356"/>
        <v>0</v>
      </c>
      <c r="T1856" s="18">
        <f t="shared" ca="1" si="360"/>
        <v>0</v>
      </c>
      <c r="U1856" s="7"/>
    </row>
    <row r="1857" spans="2:21" x14ac:dyDescent="0.3">
      <c r="B1857" s="68"/>
      <c r="C1857" s="68"/>
      <c r="D1857" s="7"/>
      <c r="E1857" s="68"/>
      <c r="F1857" s="16"/>
      <c r="G1857" s="16"/>
      <c r="H1857" s="16"/>
      <c r="I1857" s="16"/>
      <c r="J1857" s="16"/>
      <c r="K1857" s="16"/>
      <c r="L1857" s="17">
        <f t="shared" ca="1" si="354"/>
        <v>0</v>
      </c>
      <c r="M1857" s="17">
        <f t="shared" ca="1" si="355"/>
        <v>0</v>
      </c>
      <c r="N1857" s="16">
        <f t="shared" ca="1" si="352"/>
        <v>0</v>
      </c>
      <c r="O1857" s="17">
        <f t="shared" ca="1" si="359"/>
        <v>0</v>
      </c>
      <c r="P1857" s="18">
        <f t="shared" ca="1" si="357"/>
        <v>0</v>
      </c>
      <c r="Q1857" s="18">
        <f t="shared" ca="1" si="353"/>
        <v>0</v>
      </c>
      <c r="R1857" s="18">
        <f t="shared" ca="1" si="358"/>
        <v>0</v>
      </c>
      <c r="S1857" s="18">
        <f t="shared" ca="1" si="356"/>
        <v>0</v>
      </c>
      <c r="T1857" s="18">
        <f t="shared" ca="1" si="360"/>
        <v>0</v>
      </c>
      <c r="U1857" s="7"/>
    </row>
    <row r="1858" spans="2:21" x14ac:dyDescent="0.3">
      <c r="B1858" s="68"/>
      <c r="C1858" s="68"/>
      <c r="D1858" s="7"/>
      <c r="E1858" s="68"/>
      <c r="F1858" s="16"/>
      <c r="G1858" s="16"/>
      <c r="H1858" s="16"/>
      <c r="I1858" s="16"/>
      <c r="J1858" s="16"/>
      <c r="K1858" s="16"/>
      <c r="L1858" s="17">
        <f t="shared" ca="1" si="354"/>
        <v>0</v>
      </c>
      <c r="M1858" s="17">
        <f t="shared" ca="1" si="355"/>
        <v>0</v>
      </c>
      <c r="N1858" s="16">
        <f t="shared" ref="N1858:N1921" ca="1" si="361">L1858/453.592</f>
        <v>0</v>
      </c>
      <c r="O1858" s="17">
        <f t="shared" ca="1" si="359"/>
        <v>0</v>
      </c>
      <c r="P1858" s="18">
        <f t="shared" ca="1" si="357"/>
        <v>0</v>
      </c>
      <c r="Q1858" s="18">
        <f t="shared" ref="Q1858:Q1921" ca="1" si="362">P1858/4</f>
        <v>0</v>
      </c>
      <c r="R1858" s="18">
        <f t="shared" ca="1" si="358"/>
        <v>0</v>
      </c>
      <c r="S1858" s="18">
        <f t="shared" ca="1" si="356"/>
        <v>0</v>
      </c>
      <c r="T1858" s="18">
        <f t="shared" ca="1" si="360"/>
        <v>0</v>
      </c>
      <c r="U1858" s="7"/>
    </row>
    <row r="1859" spans="2:21" x14ac:dyDescent="0.3">
      <c r="B1859" s="68"/>
      <c r="C1859" s="68"/>
      <c r="D1859" s="7"/>
      <c r="E1859" s="68"/>
      <c r="F1859" s="16"/>
      <c r="G1859" s="16"/>
      <c r="H1859" s="16"/>
      <c r="I1859" s="16"/>
      <c r="J1859" s="16"/>
      <c r="K1859" s="16"/>
      <c r="L1859" s="17">
        <f t="shared" ca="1" si="354"/>
        <v>0</v>
      </c>
      <c r="M1859" s="17">
        <f t="shared" ca="1" si="355"/>
        <v>0</v>
      </c>
      <c r="N1859" s="16">
        <f t="shared" ca="1" si="361"/>
        <v>0</v>
      </c>
      <c r="O1859" s="17">
        <f t="shared" ca="1" si="359"/>
        <v>0</v>
      </c>
      <c r="P1859" s="18">
        <f t="shared" ca="1" si="357"/>
        <v>0</v>
      </c>
      <c r="Q1859" s="18">
        <f t="shared" ca="1" si="362"/>
        <v>0</v>
      </c>
      <c r="R1859" s="18">
        <f t="shared" ca="1" si="358"/>
        <v>0</v>
      </c>
      <c r="S1859" s="18">
        <f t="shared" ca="1" si="356"/>
        <v>0</v>
      </c>
      <c r="T1859" s="18">
        <f t="shared" ca="1" si="360"/>
        <v>0</v>
      </c>
      <c r="U1859" s="7"/>
    </row>
    <row r="1860" spans="2:21" x14ac:dyDescent="0.3">
      <c r="B1860" s="68"/>
      <c r="C1860" s="68"/>
      <c r="D1860" s="7"/>
      <c r="E1860" s="68"/>
      <c r="F1860" s="16"/>
      <c r="G1860" s="16"/>
      <c r="H1860" s="16"/>
      <c r="I1860" s="16"/>
      <c r="J1860" s="16"/>
      <c r="K1860" s="16"/>
      <c r="L1860" s="17">
        <f t="shared" ca="1" si="354"/>
        <v>0</v>
      </c>
      <c r="M1860" s="17">
        <f t="shared" ca="1" si="355"/>
        <v>0</v>
      </c>
      <c r="N1860" s="16">
        <f t="shared" ca="1" si="361"/>
        <v>0</v>
      </c>
      <c r="O1860" s="17">
        <f t="shared" ca="1" si="359"/>
        <v>0</v>
      </c>
      <c r="P1860" s="18">
        <f t="shared" ca="1" si="357"/>
        <v>0</v>
      </c>
      <c r="Q1860" s="18">
        <f t="shared" ca="1" si="362"/>
        <v>0</v>
      </c>
      <c r="R1860" s="18">
        <f t="shared" ca="1" si="358"/>
        <v>0</v>
      </c>
      <c r="S1860" s="18">
        <f t="shared" ca="1" si="356"/>
        <v>0</v>
      </c>
      <c r="T1860" s="18">
        <f t="shared" ca="1" si="360"/>
        <v>0</v>
      </c>
      <c r="U1860" s="7"/>
    </row>
    <row r="1861" spans="2:21" x14ac:dyDescent="0.3">
      <c r="B1861" s="68"/>
      <c r="C1861" s="68"/>
      <c r="D1861" s="7"/>
      <c r="E1861" s="68"/>
      <c r="F1861" s="16"/>
      <c r="G1861" s="16"/>
      <c r="H1861" s="16"/>
      <c r="I1861" s="16"/>
      <c r="J1861" s="16"/>
      <c r="K1861" s="16"/>
      <c r="L1861" s="17">
        <f t="shared" ca="1" si="354"/>
        <v>0</v>
      </c>
      <c r="M1861" s="17">
        <f t="shared" ca="1" si="355"/>
        <v>0</v>
      </c>
      <c r="N1861" s="16">
        <f t="shared" ca="1" si="361"/>
        <v>0</v>
      </c>
      <c r="O1861" s="17">
        <f t="shared" ca="1" si="359"/>
        <v>0</v>
      </c>
      <c r="P1861" s="18">
        <f t="shared" ca="1" si="357"/>
        <v>0</v>
      </c>
      <c r="Q1861" s="18">
        <f t="shared" ca="1" si="362"/>
        <v>0</v>
      </c>
      <c r="R1861" s="18">
        <f t="shared" ca="1" si="358"/>
        <v>0</v>
      </c>
      <c r="S1861" s="18">
        <f t="shared" ca="1" si="356"/>
        <v>0</v>
      </c>
      <c r="T1861" s="18">
        <f t="shared" ca="1" si="360"/>
        <v>0</v>
      </c>
      <c r="U1861" s="7"/>
    </row>
    <row r="1862" spans="2:21" x14ac:dyDescent="0.3">
      <c r="B1862" s="68"/>
      <c r="C1862" s="68"/>
      <c r="D1862" s="7"/>
      <c r="E1862" s="68"/>
      <c r="F1862" s="16"/>
      <c r="G1862" s="16"/>
      <c r="H1862" s="16"/>
      <c r="I1862" s="16"/>
      <c r="J1862" s="16"/>
      <c r="K1862" s="16"/>
      <c r="L1862" s="17">
        <f t="shared" ca="1" si="354"/>
        <v>0</v>
      </c>
      <c r="M1862" s="17">
        <f t="shared" ca="1" si="355"/>
        <v>0</v>
      </c>
      <c r="N1862" s="16">
        <f t="shared" ca="1" si="361"/>
        <v>0</v>
      </c>
      <c r="O1862" s="17">
        <f t="shared" ca="1" si="359"/>
        <v>0</v>
      </c>
      <c r="P1862" s="18">
        <f t="shared" ca="1" si="357"/>
        <v>0</v>
      </c>
      <c r="Q1862" s="18">
        <f t="shared" ca="1" si="362"/>
        <v>0</v>
      </c>
      <c r="R1862" s="18">
        <f t="shared" ca="1" si="358"/>
        <v>0</v>
      </c>
      <c r="S1862" s="18">
        <f t="shared" ca="1" si="356"/>
        <v>0</v>
      </c>
      <c r="T1862" s="18">
        <f t="shared" ca="1" si="360"/>
        <v>0</v>
      </c>
      <c r="U1862" s="7"/>
    </row>
    <row r="1863" spans="2:21" x14ac:dyDescent="0.3">
      <c r="B1863" s="68"/>
      <c r="C1863" s="68"/>
      <c r="D1863" s="7"/>
      <c r="E1863" s="68"/>
      <c r="F1863" s="16"/>
      <c r="G1863" s="16"/>
      <c r="H1863" s="16"/>
      <c r="I1863" s="16"/>
      <c r="J1863" s="16"/>
      <c r="K1863" s="16"/>
      <c r="L1863" s="17">
        <f t="shared" ca="1" si="354"/>
        <v>0</v>
      </c>
      <c r="M1863" s="17">
        <f t="shared" ca="1" si="355"/>
        <v>0</v>
      </c>
      <c r="N1863" s="16">
        <f t="shared" ca="1" si="361"/>
        <v>0</v>
      </c>
      <c r="O1863" s="17">
        <f t="shared" ca="1" si="359"/>
        <v>0</v>
      </c>
      <c r="P1863" s="18">
        <f t="shared" ca="1" si="357"/>
        <v>0</v>
      </c>
      <c r="Q1863" s="18">
        <f t="shared" ca="1" si="362"/>
        <v>0</v>
      </c>
      <c r="R1863" s="18">
        <f t="shared" ca="1" si="358"/>
        <v>0</v>
      </c>
      <c r="S1863" s="18">
        <f t="shared" ca="1" si="356"/>
        <v>0</v>
      </c>
      <c r="T1863" s="18">
        <f t="shared" ca="1" si="360"/>
        <v>0</v>
      </c>
      <c r="U1863" s="7"/>
    </row>
    <row r="1864" spans="2:21" x14ac:dyDescent="0.3">
      <c r="B1864" s="68"/>
      <c r="C1864" s="68"/>
      <c r="D1864" s="7"/>
      <c r="E1864" s="68"/>
      <c r="F1864" s="16"/>
      <c r="G1864" s="16"/>
      <c r="H1864" s="16"/>
      <c r="I1864" s="16"/>
      <c r="J1864" s="16"/>
      <c r="K1864" s="16"/>
      <c r="L1864" s="17">
        <f t="shared" ref="L1864:L1927" ca="1" si="363">M1864*16</f>
        <v>0</v>
      </c>
      <c r="M1864" s="17">
        <f t="shared" ca="1" si="355"/>
        <v>0</v>
      </c>
      <c r="N1864" s="16">
        <f t="shared" ca="1" si="361"/>
        <v>0</v>
      </c>
      <c r="O1864" s="17">
        <f t="shared" ca="1" si="359"/>
        <v>0</v>
      </c>
      <c r="P1864" s="18">
        <f t="shared" ca="1" si="357"/>
        <v>0</v>
      </c>
      <c r="Q1864" s="18">
        <f t="shared" ca="1" si="362"/>
        <v>0</v>
      </c>
      <c r="R1864" s="18">
        <f t="shared" ca="1" si="358"/>
        <v>0</v>
      </c>
      <c r="S1864" s="18">
        <f t="shared" ca="1" si="356"/>
        <v>0</v>
      </c>
      <c r="T1864" s="18">
        <f t="shared" ca="1" si="360"/>
        <v>0</v>
      </c>
      <c r="U1864" s="7"/>
    </row>
    <row r="1865" spans="2:21" x14ac:dyDescent="0.3">
      <c r="B1865" s="68"/>
      <c r="C1865" s="68"/>
      <c r="D1865" s="7"/>
      <c r="E1865" s="68"/>
      <c r="F1865" s="16"/>
      <c r="G1865" s="16"/>
      <c r="H1865" s="16"/>
      <c r="I1865" s="16"/>
      <c r="J1865" s="16"/>
      <c r="K1865" s="16"/>
      <c r="L1865" s="17">
        <f t="shared" ca="1" si="363"/>
        <v>0</v>
      </c>
      <c r="M1865" s="17">
        <f t="shared" ref="M1865:M1928" ca="1" si="364">L1865/16</f>
        <v>0</v>
      </c>
      <c r="N1865" s="16">
        <f t="shared" ca="1" si="361"/>
        <v>0</v>
      </c>
      <c r="O1865" s="17">
        <f t="shared" ca="1" si="359"/>
        <v>0</v>
      </c>
      <c r="P1865" s="18">
        <f t="shared" ca="1" si="357"/>
        <v>0</v>
      </c>
      <c r="Q1865" s="18">
        <f t="shared" ca="1" si="362"/>
        <v>0</v>
      </c>
      <c r="R1865" s="18">
        <f t="shared" ca="1" si="358"/>
        <v>0</v>
      </c>
      <c r="S1865" s="18">
        <f t="shared" ca="1" si="356"/>
        <v>0</v>
      </c>
      <c r="T1865" s="18">
        <f t="shared" ca="1" si="360"/>
        <v>0</v>
      </c>
      <c r="U1865" s="7"/>
    </row>
    <row r="1866" spans="2:21" x14ac:dyDescent="0.3">
      <c r="B1866" s="68"/>
      <c r="C1866" s="68"/>
      <c r="D1866" s="7"/>
      <c r="E1866" s="68"/>
      <c r="F1866" s="16"/>
      <c r="G1866" s="16"/>
      <c r="H1866" s="16"/>
      <c r="I1866" s="16"/>
      <c r="J1866" s="16"/>
      <c r="K1866" s="16"/>
      <c r="L1866" s="17">
        <f t="shared" ca="1" si="363"/>
        <v>0</v>
      </c>
      <c r="M1866" s="17">
        <f t="shared" ca="1" si="364"/>
        <v>0</v>
      </c>
      <c r="N1866" s="16">
        <f t="shared" ca="1" si="361"/>
        <v>0</v>
      </c>
      <c r="O1866" s="17">
        <f t="shared" ca="1" si="359"/>
        <v>0</v>
      </c>
      <c r="P1866" s="18">
        <f t="shared" ca="1" si="357"/>
        <v>0</v>
      </c>
      <c r="Q1866" s="18">
        <f t="shared" ca="1" si="362"/>
        <v>0</v>
      </c>
      <c r="R1866" s="18">
        <f t="shared" ca="1" si="358"/>
        <v>0</v>
      </c>
      <c r="S1866" s="18">
        <f t="shared" ca="1" si="356"/>
        <v>0</v>
      </c>
      <c r="T1866" s="18">
        <f t="shared" ca="1" si="360"/>
        <v>0</v>
      </c>
      <c r="U1866" s="7"/>
    </row>
    <row r="1867" spans="2:21" x14ac:dyDescent="0.3">
      <c r="B1867" s="68"/>
      <c r="C1867" s="68"/>
      <c r="D1867" s="7"/>
      <c r="E1867" s="68"/>
      <c r="F1867" s="16"/>
      <c r="G1867" s="16"/>
      <c r="H1867" s="16"/>
      <c r="I1867" s="16"/>
      <c r="J1867" s="16"/>
      <c r="K1867" s="16"/>
      <c r="L1867" s="17">
        <f t="shared" ca="1" si="363"/>
        <v>0</v>
      </c>
      <c r="M1867" s="17">
        <f t="shared" ca="1" si="364"/>
        <v>0</v>
      </c>
      <c r="N1867" s="16">
        <f t="shared" ca="1" si="361"/>
        <v>0</v>
      </c>
      <c r="O1867" s="17">
        <f t="shared" ca="1" si="359"/>
        <v>0</v>
      </c>
      <c r="P1867" s="18">
        <f t="shared" ca="1" si="357"/>
        <v>0</v>
      </c>
      <c r="Q1867" s="18">
        <f t="shared" ca="1" si="362"/>
        <v>0</v>
      </c>
      <c r="R1867" s="18">
        <f t="shared" ca="1" si="358"/>
        <v>0</v>
      </c>
      <c r="S1867" s="18">
        <f t="shared" ca="1" si="356"/>
        <v>0</v>
      </c>
      <c r="T1867" s="18">
        <f t="shared" ca="1" si="360"/>
        <v>0</v>
      </c>
      <c r="U1867" s="7"/>
    </row>
    <row r="1868" spans="2:21" x14ac:dyDescent="0.3">
      <c r="B1868" s="68"/>
      <c r="C1868" s="68"/>
      <c r="D1868" s="7"/>
      <c r="E1868" s="68"/>
      <c r="F1868" s="16"/>
      <c r="G1868" s="16"/>
      <c r="H1868" s="16"/>
      <c r="I1868" s="16"/>
      <c r="J1868" s="16"/>
      <c r="K1868" s="16"/>
      <c r="L1868" s="17">
        <f t="shared" ca="1" si="363"/>
        <v>0</v>
      </c>
      <c r="M1868" s="17">
        <f t="shared" ca="1" si="364"/>
        <v>0</v>
      </c>
      <c r="N1868" s="16">
        <f t="shared" ca="1" si="361"/>
        <v>0</v>
      </c>
      <c r="O1868" s="17">
        <f t="shared" ca="1" si="359"/>
        <v>0</v>
      </c>
      <c r="P1868" s="18">
        <f t="shared" ca="1" si="357"/>
        <v>0</v>
      </c>
      <c r="Q1868" s="18">
        <f t="shared" ca="1" si="362"/>
        <v>0</v>
      </c>
      <c r="R1868" s="18">
        <f t="shared" ca="1" si="358"/>
        <v>0</v>
      </c>
      <c r="S1868" s="18">
        <f t="shared" ref="S1868:S1931" ca="1" si="365">R1868/2</f>
        <v>0</v>
      </c>
      <c r="T1868" s="18">
        <f t="shared" ca="1" si="360"/>
        <v>0</v>
      </c>
      <c r="U1868" s="7"/>
    </row>
    <row r="1869" spans="2:21" x14ac:dyDescent="0.3">
      <c r="B1869" s="68"/>
      <c r="C1869" s="68"/>
      <c r="D1869" s="7"/>
      <c r="E1869" s="68"/>
      <c r="F1869" s="16"/>
      <c r="G1869" s="16"/>
      <c r="H1869" s="16"/>
      <c r="I1869" s="16"/>
      <c r="J1869" s="16"/>
      <c r="K1869" s="16"/>
      <c r="L1869" s="17">
        <f t="shared" ca="1" si="363"/>
        <v>0</v>
      </c>
      <c r="M1869" s="17">
        <f t="shared" ca="1" si="364"/>
        <v>0</v>
      </c>
      <c r="N1869" s="16">
        <f t="shared" ca="1" si="361"/>
        <v>0</v>
      </c>
      <c r="O1869" s="17">
        <f t="shared" ca="1" si="359"/>
        <v>0</v>
      </c>
      <c r="P1869" s="18">
        <f t="shared" ca="1" si="357"/>
        <v>0</v>
      </c>
      <c r="Q1869" s="18">
        <f t="shared" ca="1" si="362"/>
        <v>0</v>
      </c>
      <c r="R1869" s="18">
        <f t="shared" ca="1" si="358"/>
        <v>0</v>
      </c>
      <c r="S1869" s="18">
        <f t="shared" ca="1" si="365"/>
        <v>0</v>
      </c>
      <c r="T1869" s="18">
        <f t="shared" ca="1" si="360"/>
        <v>0</v>
      </c>
      <c r="U1869" s="7"/>
    </row>
    <row r="1870" spans="2:21" x14ac:dyDescent="0.3">
      <c r="B1870" s="68"/>
      <c r="C1870" s="68"/>
      <c r="D1870" s="7"/>
      <c r="E1870" s="68"/>
      <c r="F1870" s="16"/>
      <c r="G1870" s="16"/>
      <c r="H1870" s="16"/>
      <c r="I1870" s="16"/>
      <c r="J1870" s="16"/>
      <c r="K1870" s="16"/>
      <c r="L1870" s="17">
        <f t="shared" ca="1" si="363"/>
        <v>0</v>
      </c>
      <c r="M1870" s="17">
        <f t="shared" ca="1" si="364"/>
        <v>0</v>
      </c>
      <c r="N1870" s="16">
        <f t="shared" ca="1" si="361"/>
        <v>0</v>
      </c>
      <c r="O1870" s="17">
        <f t="shared" ca="1" si="359"/>
        <v>0</v>
      </c>
      <c r="P1870" s="18">
        <f t="shared" ca="1" si="357"/>
        <v>0</v>
      </c>
      <c r="Q1870" s="18">
        <f t="shared" ca="1" si="362"/>
        <v>0</v>
      </c>
      <c r="R1870" s="18">
        <f t="shared" ca="1" si="358"/>
        <v>0</v>
      </c>
      <c r="S1870" s="18">
        <f t="shared" ca="1" si="365"/>
        <v>0</v>
      </c>
      <c r="T1870" s="18">
        <f t="shared" ca="1" si="360"/>
        <v>0</v>
      </c>
      <c r="U1870" s="7"/>
    </row>
    <row r="1871" spans="2:21" x14ac:dyDescent="0.3">
      <c r="B1871" s="68"/>
      <c r="C1871" s="68"/>
      <c r="D1871" s="7"/>
      <c r="E1871" s="68"/>
      <c r="F1871" s="16"/>
      <c r="G1871" s="16"/>
      <c r="H1871" s="16"/>
      <c r="I1871" s="16"/>
      <c r="J1871" s="16"/>
      <c r="K1871" s="16"/>
      <c r="L1871" s="17">
        <f t="shared" ca="1" si="363"/>
        <v>0</v>
      </c>
      <c r="M1871" s="17">
        <f t="shared" ca="1" si="364"/>
        <v>0</v>
      </c>
      <c r="N1871" s="16">
        <f t="shared" ca="1" si="361"/>
        <v>0</v>
      </c>
      <c r="O1871" s="17">
        <f t="shared" ca="1" si="359"/>
        <v>0</v>
      </c>
      <c r="P1871" s="18">
        <f t="shared" ca="1" si="357"/>
        <v>0</v>
      </c>
      <c r="Q1871" s="18">
        <f t="shared" ca="1" si="362"/>
        <v>0</v>
      </c>
      <c r="R1871" s="18">
        <f t="shared" ca="1" si="358"/>
        <v>0</v>
      </c>
      <c r="S1871" s="18">
        <f t="shared" ca="1" si="365"/>
        <v>0</v>
      </c>
      <c r="T1871" s="18">
        <f t="shared" ca="1" si="360"/>
        <v>0</v>
      </c>
      <c r="U1871" s="7"/>
    </row>
    <row r="1872" spans="2:21" x14ac:dyDescent="0.3">
      <c r="B1872" s="68"/>
      <c r="C1872" s="68"/>
      <c r="D1872" s="7"/>
      <c r="E1872" s="68"/>
      <c r="F1872" s="16"/>
      <c r="G1872" s="16"/>
      <c r="H1872" s="16"/>
      <c r="I1872" s="16"/>
      <c r="J1872" s="16"/>
      <c r="K1872" s="16"/>
      <c r="L1872" s="17">
        <f t="shared" ca="1" si="363"/>
        <v>0</v>
      </c>
      <c r="M1872" s="17">
        <f t="shared" ca="1" si="364"/>
        <v>0</v>
      </c>
      <c r="N1872" s="16">
        <f t="shared" ca="1" si="361"/>
        <v>0</v>
      </c>
      <c r="O1872" s="17">
        <f t="shared" ca="1" si="359"/>
        <v>0</v>
      </c>
      <c r="P1872" s="18">
        <f t="shared" ca="1" si="357"/>
        <v>0</v>
      </c>
      <c r="Q1872" s="18">
        <f t="shared" ca="1" si="362"/>
        <v>0</v>
      </c>
      <c r="R1872" s="18">
        <f t="shared" ca="1" si="358"/>
        <v>0</v>
      </c>
      <c r="S1872" s="18">
        <f t="shared" ca="1" si="365"/>
        <v>0</v>
      </c>
      <c r="T1872" s="18">
        <f t="shared" ca="1" si="360"/>
        <v>0</v>
      </c>
      <c r="U1872" s="7"/>
    </row>
    <row r="1873" spans="2:21" x14ac:dyDescent="0.3">
      <c r="B1873" s="68"/>
      <c r="C1873" s="68"/>
      <c r="D1873" s="7"/>
      <c r="E1873" s="68"/>
      <c r="F1873" s="16"/>
      <c r="G1873" s="16"/>
      <c r="H1873" s="16"/>
      <c r="I1873" s="16"/>
      <c r="J1873" s="16"/>
      <c r="K1873" s="16"/>
      <c r="L1873" s="17">
        <f t="shared" ca="1" si="363"/>
        <v>0</v>
      </c>
      <c r="M1873" s="17">
        <f t="shared" ca="1" si="364"/>
        <v>0</v>
      </c>
      <c r="N1873" s="16">
        <f t="shared" ca="1" si="361"/>
        <v>0</v>
      </c>
      <c r="O1873" s="17">
        <f t="shared" ca="1" si="359"/>
        <v>0</v>
      </c>
      <c r="P1873" s="18">
        <f t="shared" ca="1" si="357"/>
        <v>0</v>
      </c>
      <c r="Q1873" s="18">
        <f t="shared" ca="1" si="362"/>
        <v>0</v>
      </c>
      <c r="R1873" s="18">
        <f t="shared" ca="1" si="358"/>
        <v>0</v>
      </c>
      <c r="S1873" s="18">
        <f t="shared" ca="1" si="365"/>
        <v>0</v>
      </c>
      <c r="T1873" s="18">
        <f t="shared" ca="1" si="360"/>
        <v>0</v>
      </c>
      <c r="U1873" s="7"/>
    </row>
    <row r="1874" spans="2:21" x14ac:dyDescent="0.3">
      <c r="B1874" s="68"/>
      <c r="C1874" s="68"/>
      <c r="D1874" s="7"/>
      <c r="E1874" s="68"/>
      <c r="F1874" s="16"/>
      <c r="G1874" s="16"/>
      <c r="H1874" s="16"/>
      <c r="I1874" s="16"/>
      <c r="J1874" s="16"/>
      <c r="K1874" s="16"/>
      <c r="L1874" s="17">
        <f t="shared" ca="1" si="363"/>
        <v>0</v>
      </c>
      <c r="M1874" s="17">
        <f t="shared" ca="1" si="364"/>
        <v>0</v>
      </c>
      <c r="N1874" s="16">
        <f t="shared" ca="1" si="361"/>
        <v>0</v>
      </c>
      <c r="O1874" s="17">
        <f t="shared" ca="1" si="359"/>
        <v>0</v>
      </c>
      <c r="P1874" s="18">
        <f t="shared" ca="1" si="357"/>
        <v>0</v>
      </c>
      <c r="Q1874" s="18">
        <f t="shared" ca="1" si="362"/>
        <v>0</v>
      </c>
      <c r="R1874" s="18">
        <f t="shared" ca="1" si="358"/>
        <v>0</v>
      </c>
      <c r="S1874" s="18">
        <f t="shared" ca="1" si="365"/>
        <v>0</v>
      </c>
      <c r="T1874" s="18">
        <f t="shared" ca="1" si="360"/>
        <v>0</v>
      </c>
      <c r="U1874" s="7"/>
    </row>
    <row r="1875" spans="2:21" x14ac:dyDescent="0.3">
      <c r="B1875" s="68"/>
      <c r="C1875" s="68"/>
      <c r="D1875" s="7"/>
      <c r="E1875" s="68"/>
      <c r="F1875" s="16"/>
      <c r="G1875" s="16"/>
      <c r="H1875" s="16"/>
      <c r="I1875" s="16"/>
      <c r="J1875" s="16"/>
      <c r="K1875" s="16"/>
      <c r="L1875" s="17">
        <f t="shared" ca="1" si="363"/>
        <v>0</v>
      </c>
      <c r="M1875" s="17">
        <f t="shared" ca="1" si="364"/>
        <v>0</v>
      </c>
      <c r="N1875" s="16">
        <f t="shared" ca="1" si="361"/>
        <v>0</v>
      </c>
      <c r="O1875" s="17">
        <f t="shared" ca="1" si="359"/>
        <v>0</v>
      </c>
      <c r="P1875" s="18">
        <f t="shared" ref="P1875:P1938" ca="1" si="366">O1875/4</f>
        <v>0</v>
      </c>
      <c r="Q1875" s="18">
        <f t="shared" ca="1" si="362"/>
        <v>0</v>
      </c>
      <c r="R1875" s="18">
        <f t="shared" ca="1" si="358"/>
        <v>0</v>
      </c>
      <c r="S1875" s="18">
        <f t="shared" ca="1" si="365"/>
        <v>0</v>
      </c>
      <c r="T1875" s="18">
        <f t="shared" ca="1" si="360"/>
        <v>0</v>
      </c>
      <c r="U1875" s="7"/>
    </row>
    <row r="1876" spans="2:21" x14ac:dyDescent="0.3">
      <c r="B1876" s="68"/>
      <c r="C1876" s="68"/>
      <c r="D1876" s="7"/>
      <c r="E1876" s="68"/>
      <c r="F1876" s="16"/>
      <c r="G1876" s="16"/>
      <c r="H1876" s="16"/>
      <c r="I1876" s="16"/>
      <c r="J1876" s="16"/>
      <c r="K1876" s="16"/>
      <c r="L1876" s="17">
        <f t="shared" ca="1" si="363"/>
        <v>0</v>
      </c>
      <c r="M1876" s="17">
        <f t="shared" ca="1" si="364"/>
        <v>0</v>
      </c>
      <c r="N1876" s="16">
        <f t="shared" ca="1" si="361"/>
        <v>0</v>
      </c>
      <c r="O1876" s="17">
        <f t="shared" ca="1" si="359"/>
        <v>0</v>
      </c>
      <c r="P1876" s="18">
        <f t="shared" ca="1" si="366"/>
        <v>0</v>
      </c>
      <c r="Q1876" s="18">
        <f t="shared" ca="1" si="362"/>
        <v>0</v>
      </c>
      <c r="R1876" s="18">
        <f t="shared" ca="1" si="358"/>
        <v>0</v>
      </c>
      <c r="S1876" s="18">
        <f t="shared" ca="1" si="365"/>
        <v>0</v>
      </c>
      <c r="T1876" s="18">
        <f t="shared" ca="1" si="360"/>
        <v>0</v>
      </c>
      <c r="U1876" s="7"/>
    </row>
    <row r="1877" spans="2:21" x14ac:dyDescent="0.3">
      <c r="B1877" s="68"/>
      <c r="C1877" s="68"/>
      <c r="D1877" s="7"/>
      <c r="E1877" s="68"/>
      <c r="F1877" s="16"/>
      <c r="G1877" s="16"/>
      <c r="H1877" s="16"/>
      <c r="I1877" s="16"/>
      <c r="J1877" s="16"/>
      <c r="K1877" s="16"/>
      <c r="L1877" s="17">
        <f t="shared" ca="1" si="363"/>
        <v>0</v>
      </c>
      <c r="M1877" s="17">
        <f t="shared" ca="1" si="364"/>
        <v>0</v>
      </c>
      <c r="N1877" s="16">
        <f t="shared" ca="1" si="361"/>
        <v>0</v>
      </c>
      <c r="O1877" s="17">
        <f t="shared" ca="1" si="359"/>
        <v>0</v>
      </c>
      <c r="P1877" s="18">
        <f t="shared" ca="1" si="366"/>
        <v>0</v>
      </c>
      <c r="Q1877" s="18">
        <f t="shared" ca="1" si="362"/>
        <v>0</v>
      </c>
      <c r="R1877" s="18">
        <f t="shared" ca="1" si="358"/>
        <v>0</v>
      </c>
      <c r="S1877" s="18">
        <f t="shared" ca="1" si="365"/>
        <v>0</v>
      </c>
      <c r="T1877" s="18">
        <f t="shared" ca="1" si="360"/>
        <v>0</v>
      </c>
      <c r="U1877" s="7"/>
    </row>
    <row r="1878" spans="2:21" x14ac:dyDescent="0.3">
      <c r="B1878" s="68"/>
      <c r="C1878" s="68"/>
      <c r="D1878" s="7"/>
      <c r="E1878" s="68"/>
      <c r="F1878" s="16"/>
      <c r="G1878" s="16"/>
      <c r="H1878" s="16"/>
      <c r="I1878" s="16"/>
      <c r="J1878" s="16"/>
      <c r="K1878" s="16"/>
      <c r="L1878" s="17">
        <f t="shared" ca="1" si="363"/>
        <v>0</v>
      </c>
      <c r="M1878" s="17">
        <f t="shared" ca="1" si="364"/>
        <v>0</v>
      </c>
      <c r="N1878" s="16">
        <f t="shared" ca="1" si="361"/>
        <v>0</v>
      </c>
      <c r="O1878" s="17">
        <f t="shared" ca="1" si="359"/>
        <v>0</v>
      </c>
      <c r="P1878" s="18">
        <f t="shared" ca="1" si="366"/>
        <v>0</v>
      </c>
      <c r="Q1878" s="18">
        <f t="shared" ca="1" si="362"/>
        <v>0</v>
      </c>
      <c r="R1878" s="18">
        <f t="shared" ref="R1878:R1941" ca="1" si="367">P1878/32</f>
        <v>0</v>
      </c>
      <c r="S1878" s="18">
        <f t="shared" ca="1" si="365"/>
        <v>0</v>
      </c>
      <c r="T1878" s="18">
        <f t="shared" ca="1" si="360"/>
        <v>0</v>
      </c>
      <c r="U1878" s="7"/>
    </row>
    <row r="1879" spans="2:21" x14ac:dyDescent="0.3">
      <c r="B1879" s="68"/>
      <c r="C1879" s="68"/>
      <c r="D1879" s="7"/>
      <c r="E1879" s="68"/>
      <c r="F1879" s="16"/>
      <c r="G1879" s="16"/>
      <c r="H1879" s="16"/>
      <c r="I1879" s="16"/>
      <c r="J1879" s="16"/>
      <c r="K1879" s="16"/>
      <c r="L1879" s="17">
        <f t="shared" ca="1" si="363"/>
        <v>0</v>
      </c>
      <c r="M1879" s="17">
        <f t="shared" ca="1" si="364"/>
        <v>0</v>
      </c>
      <c r="N1879" s="16">
        <f t="shared" ca="1" si="361"/>
        <v>0</v>
      </c>
      <c r="O1879" s="17">
        <f t="shared" ca="1" si="359"/>
        <v>0</v>
      </c>
      <c r="P1879" s="18">
        <f t="shared" ca="1" si="366"/>
        <v>0</v>
      </c>
      <c r="Q1879" s="18">
        <f t="shared" ca="1" si="362"/>
        <v>0</v>
      </c>
      <c r="R1879" s="18">
        <f t="shared" ca="1" si="367"/>
        <v>0</v>
      </c>
      <c r="S1879" s="18">
        <f t="shared" ca="1" si="365"/>
        <v>0</v>
      </c>
      <c r="T1879" s="18">
        <f t="shared" ca="1" si="360"/>
        <v>0</v>
      </c>
      <c r="U1879" s="7"/>
    </row>
    <row r="1880" spans="2:21" x14ac:dyDescent="0.3">
      <c r="B1880" s="68"/>
      <c r="C1880" s="68"/>
      <c r="D1880" s="7"/>
      <c r="E1880" s="68"/>
      <c r="F1880" s="16"/>
      <c r="G1880" s="16"/>
      <c r="H1880" s="16"/>
      <c r="I1880" s="16"/>
      <c r="J1880" s="16"/>
      <c r="K1880" s="16"/>
      <c r="L1880" s="17">
        <f t="shared" ca="1" si="363"/>
        <v>0</v>
      </c>
      <c r="M1880" s="17">
        <f t="shared" ca="1" si="364"/>
        <v>0</v>
      </c>
      <c r="N1880" s="16">
        <f t="shared" ca="1" si="361"/>
        <v>0</v>
      </c>
      <c r="O1880" s="17">
        <f t="shared" ca="1" si="359"/>
        <v>0</v>
      </c>
      <c r="P1880" s="18">
        <f t="shared" ca="1" si="366"/>
        <v>0</v>
      </c>
      <c r="Q1880" s="18">
        <f t="shared" ca="1" si="362"/>
        <v>0</v>
      </c>
      <c r="R1880" s="18">
        <f t="shared" ca="1" si="367"/>
        <v>0</v>
      </c>
      <c r="S1880" s="18">
        <f t="shared" ca="1" si="365"/>
        <v>0</v>
      </c>
      <c r="T1880" s="18">
        <f t="shared" ca="1" si="360"/>
        <v>0</v>
      </c>
      <c r="U1880" s="7"/>
    </row>
    <row r="1881" spans="2:21" x14ac:dyDescent="0.3">
      <c r="B1881" s="68"/>
      <c r="C1881" s="68"/>
      <c r="D1881" s="7"/>
      <c r="E1881" s="68"/>
      <c r="F1881" s="16"/>
      <c r="G1881" s="16"/>
      <c r="H1881" s="16"/>
      <c r="I1881" s="16"/>
      <c r="J1881" s="16"/>
      <c r="K1881" s="16"/>
      <c r="L1881" s="17">
        <f t="shared" ca="1" si="363"/>
        <v>0</v>
      </c>
      <c r="M1881" s="17">
        <f t="shared" ca="1" si="364"/>
        <v>0</v>
      </c>
      <c r="N1881" s="16">
        <f t="shared" ca="1" si="361"/>
        <v>0</v>
      </c>
      <c r="O1881" s="17">
        <f t="shared" ca="1" si="359"/>
        <v>0</v>
      </c>
      <c r="P1881" s="18">
        <f t="shared" ca="1" si="366"/>
        <v>0</v>
      </c>
      <c r="Q1881" s="18">
        <f t="shared" ca="1" si="362"/>
        <v>0</v>
      </c>
      <c r="R1881" s="18">
        <f t="shared" ca="1" si="367"/>
        <v>0</v>
      </c>
      <c r="S1881" s="18">
        <f t="shared" ca="1" si="365"/>
        <v>0</v>
      </c>
      <c r="T1881" s="18">
        <f t="shared" ca="1" si="360"/>
        <v>0</v>
      </c>
      <c r="U1881" s="7"/>
    </row>
    <row r="1882" spans="2:21" x14ac:dyDescent="0.3">
      <c r="B1882" s="68"/>
      <c r="C1882" s="68"/>
      <c r="D1882" s="7"/>
      <c r="E1882" s="68"/>
      <c r="F1882" s="16"/>
      <c r="G1882" s="16"/>
      <c r="H1882" s="16"/>
      <c r="I1882" s="16"/>
      <c r="J1882" s="16"/>
      <c r="K1882" s="16"/>
      <c r="L1882" s="17">
        <f t="shared" ca="1" si="363"/>
        <v>0</v>
      </c>
      <c r="M1882" s="17">
        <f t="shared" ca="1" si="364"/>
        <v>0</v>
      </c>
      <c r="N1882" s="16">
        <f t="shared" ca="1" si="361"/>
        <v>0</v>
      </c>
      <c r="O1882" s="17">
        <f t="shared" ca="1" si="359"/>
        <v>0</v>
      </c>
      <c r="P1882" s="18">
        <f t="shared" ca="1" si="366"/>
        <v>0</v>
      </c>
      <c r="Q1882" s="18">
        <f t="shared" ca="1" si="362"/>
        <v>0</v>
      </c>
      <c r="R1882" s="18">
        <f t="shared" ca="1" si="367"/>
        <v>0</v>
      </c>
      <c r="S1882" s="18">
        <f t="shared" ca="1" si="365"/>
        <v>0</v>
      </c>
      <c r="T1882" s="18">
        <f t="shared" ca="1" si="360"/>
        <v>0</v>
      </c>
      <c r="U1882" s="7"/>
    </row>
    <row r="1883" spans="2:21" x14ac:dyDescent="0.3">
      <c r="B1883" s="68"/>
      <c r="C1883" s="68"/>
      <c r="D1883" s="7"/>
      <c r="E1883" s="68"/>
      <c r="F1883" s="16"/>
      <c r="G1883" s="16"/>
      <c r="H1883" s="16"/>
      <c r="I1883" s="16"/>
      <c r="J1883" s="16"/>
      <c r="K1883" s="16"/>
      <c r="L1883" s="17">
        <f t="shared" ca="1" si="363"/>
        <v>0</v>
      </c>
      <c r="M1883" s="17">
        <f t="shared" ca="1" si="364"/>
        <v>0</v>
      </c>
      <c r="N1883" s="16">
        <f t="shared" ca="1" si="361"/>
        <v>0</v>
      </c>
      <c r="O1883" s="17">
        <f t="shared" ca="1" si="359"/>
        <v>0</v>
      </c>
      <c r="P1883" s="18">
        <f t="shared" ca="1" si="366"/>
        <v>0</v>
      </c>
      <c r="Q1883" s="18">
        <f t="shared" ca="1" si="362"/>
        <v>0</v>
      </c>
      <c r="R1883" s="18">
        <f t="shared" ca="1" si="367"/>
        <v>0</v>
      </c>
      <c r="S1883" s="18">
        <f t="shared" ca="1" si="365"/>
        <v>0</v>
      </c>
      <c r="T1883" s="18">
        <f t="shared" ca="1" si="360"/>
        <v>0</v>
      </c>
      <c r="U1883" s="7"/>
    </row>
    <row r="1884" spans="2:21" x14ac:dyDescent="0.3">
      <c r="B1884" s="68"/>
      <c r="C1884" s="68"/>
      <c r="D1884" s="7"/>
      <c r="E1884" s="68"/>
      <c r="F1884" s="16"/>
      <c r="G1884" s="16"/>
      <c r="H1884" s="16"/>
      <c r="I1884" s="16"/>
      <c r="J1884" s="16"/>
      <c r="K1884" s="16"/>
      <c r="L1884" s="17">
        <f t="shared" ca="1" si="363"/>
        <v>0</v>
      </c>
      <c r="M1884" s="17">
        <f t="shared" ca="1" si="364"/>
        <v>0</v>
      </c>
      <c r="N1884" s="16">
        <f t="shared" ca="1" si="361"/>
        <v>0</v>
      </c>
      <c r="O1884" s="17">
        <f t="shared" ref="O1884:O1947" ca="1" si="368">R1884*128</f>
        <v>0</v>
      </c>
      <c r="P1884" s="18">
        <f t="shared" ca="1" si="366"/>
        <v>0</v>
      </c>
      <c r="Q1884" s="18">
        <f t="shared" ca="1" si="362"/>
        <v>0</v>
      </c>
      <c r="R1884" s="18">
        <f t="shared" ca="1" si="367"/>
        <v>0</v>
      </c>
      <c r="S1884" s="18">
        <f t="shared" ca="1" si="365"/>
        <v>0</v>
      </c>
      <c r="T1884" s="18">
        <f t="shared" ca="1" si="360"/>
        <v>0</v>
      </c>
      <c r="U1884" s="7"/>
    </row>
    <row r="1885" spans="2:21" x14ac:dyDescent="0.3">
      <c r="B1885" s="68"/>
      <c r="C1885" s="68"/>
      <c r="D1885" s="7"/>
      <c r="E1885" s="68"/>
      <c r="F1885" s="16"/>
      <c r="G1885" s="16"/>
      <c r="H1885" s="16"/>
      <c r="I1885" s="16"/>
      <c r="J1885" s="16"/>
      <c r="K1885" s="16"/>
      <c r="L1885" s="17">
        <f t="shared" ca="1" si="363"/>
        <v>0</v>
      </c>
      <c r="M1885" s="17">
        <f t="shared" ca="1" si="364"/>
        <v>0</v>
      </c>
      <c r="N1885" s="16">
        <f t="shared" ca="1" si="361"/>
        <v>0</v>
      </c>
      <c r="O1885" s="17">
        <f t="shared" ca="1" si="368"/>
        <v>0</v>
      </c>
      <c r="P1885" s="18">
        <f t="shared" ca="1" si="366"/>
        <v>0</v>
      </c>
      <c r="Q1885" s="18">
        <f t="shared" ca="1" si="362"/>
        <v>0</v>
      </c>
      <c r="R1885" s="18">
        <f t="shared" ca="1" si="367"/>
        <v>0</v>
      </c>
      <c r="S1885" s="18">
        <f t="shared" ca="1" si="365"/>
        <v>0</v>
      </c>
      <c r="T1885" s="18">
        <f t="shared" ca="1" si="360"/>
        <v>0</v>
      </c>
      <c r="U1885" s="7"/>
    </row>
    <row r="1886" spans="2:21" x14ac:dyDescent="0.3">
      <c r="B1886" s="68"/>
      <c r="C1886" s="68"/>
      <c r="D1886" s="7"/>
      <c r="E1886" s="68"/>
      <c r="F1886" s="16"/>
      <c r="G1886" s="16"/>
      <c r="H1886" s="16"/>
      <c r="I1886" s="16"/>
      <c r="J1886" s="16"/>
      <c r="K1886" s="16"/>
      <c r="L1886" s="17">
        <f t="shared" ca="1" si="363"/>
        <v>0</v>
      </c>
      <c r="M1886" s="17">
        <f t="shared" ca="1" si="364"/>
        <v>0</v>
      </c>
      <c r="N1886" s="16">
        <f t="shared" ca="1" si="361"/>
        <v>0</v>
      </c>
      <c r="O1886" s="17">
        <f t="shared" ca="1" si="368"/>
        <v>0</v>
      </c>
      <c r="P1886" s="18">
        <f t="shared" ca="1" si="366"/>
        <v>0</v>
      </c>
      <c r="Q1886" s="18">
        <f t="shared" ca="1" si="362"/>
        <v>0</v>
      </c>
      <c r="R1886" s="18">
        <f t="shared" ca="1" si="367"/>
        <v>0</v>
      </c>
      <c r="S1886" s="18">
        <f t="shared" ca="1" si="365"/>
        <v>0</v>
      </c>
      <c r="T1886" s="18">
        <f t="shared" ca="1" si="360"/>
        <v>0</v>
      </c>
      <c r="U1886" s="7"/>
    </row>
    <row r="1887" spans="2:21" x14ac:dyDescent="0.3">
      <c r="B1887" s="68"/>
      <c r="C1887" s="68"/>
      <c r="D1887" s="7"/>
      <c r="E1887" s="68"/>
      <c r="F1887" s="16"/>
      <c r="G1887" s="16"/>
      <c r="H1887" s="16"/>
      <c r="I1887" s="16"/>
      <c r="J1887" s="16"/>
      <c r="K1887" s="16"/>
      <c r="L1887" s="17">
        <f t="shared" ca="1" si="363"/>
        <v>0</v>
      </c>
      <c r="M1887" s="17">
        <f t="shared" ca="1" si="364"/>
        <v>0</v>
      </c>
      <c r="N1887" s="16">
        <f t="shared" ca="1" si="361"/>
        <v>0</v>
      </c>
      <c r="O1887" s="17">
        <f t="shared" ca="1" si="368"/>
        <v>0</v>
      </c>
      <c r="P1887" s="18">
        <f t="shared" ca="1" si="366"/>
        <v>0</v>
      </c>
      <c r="Q1887" s="18">
        <f t="shared" ca="1" si="362"/>
        <v>0</v>
      </c>
      <c r="R1887" s="18">
        <f t="shared" ca="1" si="367"/>
        <v>0</v>
      </c>
      <c r="S1887" s="18">
        <f t="shared" ca="1" si="365"/>
        <v>0</v>
      </c>
      <c r="T1887" s="18">
        <f t="shared" ca="1" si="360"/>
        <v>0</v>
      </c>
      <c r="U1887" s="7"/>
    </row>
    <row r="1888" spans="2:21" x14ac:dyDescent="0.3">
      <c r="B1888" s="68"/>
      <c r="C1888" s="68"/>
      <c r="D1888" s="7"/>
      <c r="E1888" s="68"/>
      <c r="F1888" s="16"/>
      <c r="G1888" s="16"/>
      <c r="H1888" s="16"/>
      <c r="I1888" s="16"/>
      <c r="J1888" s="16"/>
      <c r="K1888" s="16"/>
      <c r="L1888" s="17">
        <f t="shared" ca="1" si="363"/>
        <v>0</v>
      </c>
      <c r="M1888" s="17">
        <f t="shared" ca="1" si="364"/>
        <v>0</v>
      </c>
      <c r="N1888" s="16">
        <f t="shared" ca="1" si="361"/>
        <v>0</v>
      </c>
      <c r="O1888" s="17">
        <f t="shared" ca="1" si="368"/>
        <v>0</v>
      </c>
      <c r="P1888" s="18">
        <f t="shared" ca="1" si="366"/>
        <v>0</v>
      </c>
      <c r="Q1888" s="18">
        <f t="shared" ca="1" si="362"/>
        <v>0</v>
      </c>
      <c r="R1888" s="18">
        <f t="shared" ca="1" si="367"/>
        <v>0</v>
      </c>
      <c r="S1888" s="18">
        <f t="shared" ca="1" si="365"/>
        <v>0</v>
      </c>
      <c r="T1888" s="18">
        <f t="shared" ca="1" si="360"/>
        <v>0</v>
      </c>
      <c r="U1888" s="7"/>
    </row>
    <row r="1889" spans="2:21" x14ac:dyDescent="0.3">
      <c r="B1889" s="68"/>
      <c r="C1889" s="68"/>
      <c r="D1889" s="7"/>
      <c r="E1889" s="68"/>
      <c r="F1889" s="16"/>
      <c r="G1889" s="16"/>
      <c r="H1889" s="16"/>
      <c r="I1889" s="16"/>
      <c r="J1889" s="16"/>
      <c r="K1889" s="16"/>
      <c r="L1889" s="17">
        <f t="shared" ca="1" si="363"/>
        <v>0</v>
      </c>
      <c r="M1889" s="17">
        <f t="shared" ca="1" si="364"/>
        <v>0</v>
      </c>
      <c r="N1889" s="16">
        <f t="shared" ca="1" si="361"/>
        <v>0</v>
      </c>
      <c r="O1889" s="17">
        <f t="shared" ca="1" si="368"/>
        <v>0</v>
      </c>
      <c r="P1889" s="18">
        <f t="shared" ca="1" si="366"/>
        <v>0</v>
      </c>
      <c r="Q1889" s="18">
        <f t="shared" ca="1" si="362"/>
        <v>0</v>
      </c>
      <c r="R1889" s="18">
        <f t="shared" ca="1" si="367"/>
        <v>0</v>
      </c>
      <c r="S1889" s="18">
        <f t="shared" ca="1" si="365"/>
        <v>0</v>
      </c>
      <c r="T1889" s="18">
        <f t="shared" ca="1" si="360"/>
        <v>0</v>
      </c>
      <c r="U1889" s="7"/>
    </row>
    <row r="1890" spans="2:21" x14ac:dyDescent="0.3">
      <c r="B1890" s="68"/>
      <c r="C1890" s="68"/>
      <c r="D1890" s="7"/>
      <c r="E1890" s="68"/>
      <c r="F1890" s="16"/>
      <c r="G1890" s="16"/>
      <c r="H1890" s="16"/>
      <c r="I1890" s="16"/>
      <c r="J1890" s="16"/>
      <c r="K1890" s="16"/>
      <c r="L1890" s="17">
        <f t="shared" ca="1" si="363"/>
        <v>0</v>
      </c>
      <c r="M1890" s="17">
        <f t="shared" ca="1" si="364"/>
        <v>0</v>
      </c>
      <c r="N1890" s="16">
        <f t="shared" ca="1" si="361"/>
        <v>0</v>
      </c>
      <c r="O1890" s="17">
        <f t="shared" ca="1" si="368"/>
        <v>0</v>
      </c>
      <c r="P1890" s="18">
        <f t="shared" ca="1" si="366"/>
        <v>0</v>
      </c>
      <c r="Q1890" s="18">
        <f t="shared" ca="1" si="362"/>
        <v>0</v>
      </c>
      <c r="R1890" s="18">
        <f t="shared" ca="1" si="367"/>
        <v>0</v>
      </c>
      <c r="S1890" s="18">
        <f t="shared" ca="1" si="365"/>
        <v>0</v>
      </c>
      <c r="T1890" s="18">
        <f t="shared" ca="1" si="360"/>
        <v>0</v>
      </c>
      <c r="U1890" s="7"/>
    </row>
    <row r="1891" spans="2:21" x14ac:dyDescent="0.3">
      <c r="B1891" s="68"/>
      <c r="C1891" s="68"/>
      <c r="D1891" s="7"/>
      <c r="E1891" s="68"/>
      <c r="F1891" s="16"/>
      <c r="G1891" s="16"/>
      <c r="H1891" s="16"/>
      <c r="I1891" s="16"/>
      <c r="J1891" s="16"/>
      <c r="K1891" s="16"/>
      <c r="L1891" s="17">
        <f t="shared" ca="1" si="363"/>
        <v>0</v>
      </c>
      <c r="M1891" s="17">
        <f t="shared" ca="1" si="364"/>
        <v>0</v>
      </c>
      <c r="N1891" s="16">
        <f t="shared" ca="1" si="361"/>
        <v>0</v>
      </c>
      <c r="O1891" s="17">
        <f t="shared" ca="1" si="368"/>
        <v>0</v>
      </c>
      <c r="P1891" s="18">
        <f t="shared" ca="1" si="366"/>
        <v>0</v>
      </c>
      <c r="Q1891" s="18">
        <f t="shared" ca="1" si="362"/>
        <v>0</v>
      </c>
      <c r="R1891" s="18">
        <f t="shared" ca="1" si="367"/>
        <v>0</v>
      </c>
      <c r="S1891" s="18">
        <f t="shared" ca="1" si="365"/>
        <v>0</v>
      </c>
      <c r="T1891" s="18">
        <f t="shared" ca="1" si="360"/>
        <v>0</v>
      </c>
      <c r="U1891" s="7"/>
    </row>
    <row r="1892" spans="2:21" x14ac:dyDescent="0.3">
      <c r="B1892" s="68"/>
      <c r="C1892" s="68"/>
      <c r="D1892" s="7"/>
      <c r="E1892" s="68"/>
      <c r="F1892" s="16"/>
      <c r="G1892" s="16"/>
      <c r="H1892" s="16"/>
      <c r="I1892" s="16"/>
      <c r="J1892" s="16"/>
      <c r="K1892" s="16"/>
      <c r="L1892" s="17">
        <f t="shared" ca="1" si="363"/>
        <v>0</v>
      </c>
      <c r="M1892" s="17">
        <f t="shared" ca="1" si="364"/>
        <v>0</v>
      </c>
      <c r="N1892" s="16">
        <f t="shared" ca="1" si="361"/>
        <v>0</v>
      </c>
      <c r="O1892" s="17">
        <f t="shared" ca="1" si="368"/>
        <v>0</v>
      </c>
      <c r="P1892" s="18">
        <f t="shared" ca="1" si="366"/>
        <v>0</v>
      </c>
      <c r="Q1892" s="18">
        <f t="shared" ca="1" si="362"/>
        <v>0</v>
      </c>
      <c r="R1892" s="18">
        <f t="shared" ca="1" si="367"/>
        <v>0</v>
      </c>
      <c r="S1892" s="18">
        <f t="shared" ca="1" si="365"/>
        <v>0</v>
      </c>
      <c r="T1892" s="18">
        <f t="shared" ca="1" si="360"/>
        <v>0</v>
      </c>
      <c r="U1892" s="7"/>
    </row>
    <row r="1893" spans="2:21" x14ac:dyDescent="0.3">
      <c r="B1893" s="68"/>
      <c r="C1893" s="68"/>
      <c r="D1893" s="7"/>
      <c r="E1893" s="68"/>
      <c r="F1893" s="16"/>
      <c r="G1893" s="16"/>
      <c r="H1893" s="16"/>
      <c r="I1893" s="16"/>
      <c r="J1893" s="16"/>
      <c r="K1893" s="16"/>
      <c r="L1893" s="17">
        <f t="shared" ca="1" si="363"/>
        <v>0</v>
      </c>
      <c r="M1893" s="17">
        <f t="shared" ca="1" si="364"/>
        <v>0</v>
      </c>
      <c r="N1893" s="16">
        <f t="shared" ca="1" si="361"/>
        <v>0</v>
      </c>
      <c r="O1893" s="17">
        <f t="shared" ca="1" si="368"/>
        <v>0</v>
      </c>
      <c r="P1893" s="18">
        <f t="shared" ca="1" si="366"/>
        <v>0</v>
      </c>
      <c r="Q1893" s="18">
        <f t="shared" ca="1" si="362"/>
        <v>0</v>
      </c>
      <c r="R1893" s="18">
        <f t="shared" ca="1" si="367"/>
        <v>0</v>
      </c>
      <c r="S1893" s="18">
        <f t="shared" ca="1" si="365"/>
        <v>0</v>
      </c>
      <c r="T1893" s="18">
        <f t="shared" ca="1" si="360"/>
        <v>0</v>
      </c>
      <c r="U1893" s="7"/>
    </row>
    <row r="1894" spans="2:21" x14ac:dyDescent="0.3">
      <c r="B1894" s="68"/>
      <c r="C1894" s="68"/>
      <c r="D1894" s="7"/>
      <c r="E1894" s="68"/>
      <c r="F1894" s="16"/>
      <c r="G1894" s="16"/>
      <c r="H1894" s="16"/>
      <c r="I1894" s="16"/>
      <c r="J1894" s="16"/>
      <c r="K1894" s="16"/>
      <c r="L1894" s="17">
        <f t="shared" ca="1" si="363"/>
        <v>0</v>
      </c>
      <c r="M1894" s="17">
        <f t="shared" ca="1" si="364"/>
        <v>0</v>
      </c>
      <c r="N1894" s="16">
        <f t="shared" ca="1" si="361"/>
        <v>0</v>
      </c>
      <c r="O1894" s="17">
        <f t="shared" ca="1" si="368"/>
        <v>0</v>
      </c>
      <c r="P1894" s="18">
        <f t="shared" ca="1" si="366"/>
        <v>0</v>
      </c>
      <c r="Q1894" s="18">
        <f t="shared" ca="1" si="362"/>
        <v>0</v>
      </c>
      <c r="R1894" s="18">
        <f t="shared" ca="1" si="367"/>
        <v>0</v>
      </c>
      <c r="S1894" s="18">
        <f t="shared" ca="1" si="365"/>
        <v>0</v>
      </c>
      <c r="T1894" s="18">
        <f t="shared" ca="1" si="360"/>
        <v>0</v>
      </c>
      <c r="U1894" s="7"/>
    </row>
    <row r="1895" spans="2:21" x14ac:dyDescent="0.3">
      <c r="B1895" s="68"/>
      <c r="C1895" s="68"/>
      <c r="D1895" s="7"/>
      <c r="E1895" s="68"/>
      <c r="F1895" s="16"/>
      <c r="G1895" s="16"/>
      <c r="H1895" s="16"/>
      <c r="I1895" s="16"/>
      <c r="J1895" s="16"/>
      <c r="K1895" s="16"/>
      <c r="L1895" s="17">
        <f t="shared" ca="1" si="363"/>
        <v>0</v>
      </c>
      <c r="M1895" s="17">
        <f t="shared" ca="1" si="364"/>
        <v>0</v>
      </c>
      <c r="N1895" s="16">
        <f t="shared" ca="1" si="361"/>
        <v>0</v>
      </c>
      <c r="O1895" s="17">
        <f t="shared" ca="1" si="368"/>
        <v>0</v>
      </c>
      <c r="P1895" s="18">
        <f t="shared" ca="1" si="366"/>
        <v>0</v>
      </c>
      <c r="Q1895" s="18">
        <f t="shared" ca="1" si="362"/>
        <v>0</v>
      </c>
      <c r="R1895" s="18">
        <f t="shared" ca="1" si="367"/>
        <v>0</v>
      </c>
      <c r="S1895" s="18">
        <f t="shared" ca="1" si="365"/>
        <v>0</v>
      </c>
      <c r="T1895" s="18">
        <f t="shared" ca="1" si="360"/>
        <v>0</v>
      </c>
      <c r="U1895" s="7"/>
    </row>
    <row r="1896" spans="2:21" x14ac:dyDescent="0.3">
      <c r="B1896" s="68"/>
      <c r="C1896" s="68"/>
      <c r="D1896" s="7"/>
      <c r="E1896" s="68"/>
      <c r="F1896" s="16"/>
      <c r="G1896" s="16"/>
      <c r="H1896" s="16"/>
      <c r="I1896" s="16"/>
      <c r="J1896" s="16"/>
      <c r="K1896" s="16"/>
      <c r="L1896" s="17">
        <f t="shared" ca="1" si="363"/>
        <v>0</v>
      </c>
      <c r="M1896" s="17">
        <f t="shared" ca="1" si="364"/>
        <v>0</v>
      </c>
      <c r="N1896" s="16">
        <f t="shared" ca="1" si="361"/>
        <v>0</v>
      </c>
      <c r="O1896" s="17">
        <f t="shared" ca="1" si="368"/>
        <v>0</v>
      </c>
      <c r="P1896" s="18">
        <f t="shared" ca="1" si="366"/>
        <v>0</v>
      </c>
      <c r="Q1896" s="18">
        <f t="shared" ca="1" si="362"/>
        <v>0</v>
      </c>
      <c r="R1896" s="18">
        <f t="shared" ca="1" si="367"/>
        <v>0</v>
      </c>
      <c r="S1896" s="18">
        <f t="shared" ca="1" si="365"/>
        <v>0</v>
      </c>
      <c r="T1896" s="18">
        <f t="shared" ca="1" si="360"/>
        <v>0</v>
      </c>
      <c r="U1896" s="7"/>
    </row>
    <row r="1897" spans="2:21" x14ac:dyDescent="0.3">
      <c r="B1897" s="68"/>
      <c r="C1897" s="68"/>
      <c r="D1897" s="7"/>
      <c r="E1897" s="68"/>
      <c r="F1897" s="16"/>
      <c r="G1897" s="16"/>
      <c r="H1897" s="16"/>
      <c r="I1897" s="16"/>
      <c r="J1897" s="16"/>
      <c r="K1897" s="16"/>
      <c r="L1897" s="17">
        <f t="shared" ca="1" si="363"/>
        <v>0</v>
      </c>
      <c r="M1897" s="17">
        <f t="shared" ca="1" si="364"/>
        <v>0</v>
      </c>
      <c r="N1897" s="16">
        <f t="shared" ca="1" si="361"/>
        <v>0</v>
      </c>
      <c r="O1897" s="17">
        <f t="shared" ca="1" si="368"/>
        <v>0</v>
      </c>
      <c r="P1897" s="18">
        <f t="shared" ca="1" si="366"/>
        <v>0</v>
      </c>
      <c r="Q1897" s="18">
        <f t="shared" ca="1" si="362"/>
        <v>0</v>
      </c>
      <c r="R1897" s="18">
        <f t="shared" ca="1" si="367"/>
        <v>0</v>
      </c>
      <c r="S1897" s="18">
        <f t="shared" ca="1" si="365"/>
        <v>0</v>
      </c>
      <c r="T1897" s="18">
        <f t="shared" ca="1" si="360"/>
        <v>0</v>
      </c>
      <c r="U1897" s="7"/>
    </row>
    <row r="1898" spans="2:21" x14ac:dyDescent="0.3">
      <c r="B1898" s="68"/>
      <c r="C1898" s="68"/>
      <c r="D1898" s="7"/>
      <c r="E1898" s="68"/>
      <c r="F1898" s="16"/>
      <c r="G1898" s="16"/>
      <c r="H1898" s="16"/>
      <c r="I1898" s="16"/>
      <c r="J1898" s="16"/>
      <c r="K1898" s="16"/>
      <c r="L1898" s="17">
        <f t="shared" ca="1" si="363"/>
        <v>0</v>
      </c>
      <c r="M1898" s="17">
        <f t="shared" ca="1" si="364"/>
        <v>0</v>
      </c>
      <c r="N1898" s="16">
        <f t="shared" ca="1" si="361"/>
        <v>0</v>
      </c>
      <c r="O1898" s="17">
        <f t="shared" ca="1" si="368"/>
        <v>0</v>
      </c>
      <c r="P1898" s="18">
        <f t="shared" ca="1" si="366"/>
        <v>0</v>
      </c>
      <c r="Q1898" s="18">
        <f t="shared" ca="1" si="362"/>
        <v>0</v>
      </c>
      <c r="R1898" s="18">
        <f t="shared" ca="1" si="367"/>
        <v>0</v>
      </c>
      <c r="S1898" s="18">
        <f t="shared" ca="1" si="365"/>
        <v>0</v>
      </c>
      <c r="T1898" s="18">
        <f t="shared" ca="1" si="360"/>
        <v>0</v>
      </c>
      <c r="U1898" s="7"/>
    </row>
    <row r="1899" spans="2:21" x14ac:dyDescent="0.3">
      <c r="B1899" s="68"/>
      <c r="C1899" s="68"/>
      <c r="D1899" s="7"/>
      <c r="E1899" s="68"/>
      <c r="F1899" s="16"/>
      <c r="G1899" s="16"/>
      <c r="H1899" s="16"/>
      <c r="I1899" s="16"/>
      <c r="J1899" s="16"/>
      <c r="K1899" s="16"/>
      <c r="L1899" s="17">
        <f t="shared" ca="1" si="363"/>
        <v>0</v>
      </c>
      <c r="M1899" s="17">
        <f t="shared" ca="1" si="364"/>
        <v>0</v>
      </c>
      <c r="N1899" s="16">
        <f t="shared" ca="1" si="361"/>
        <v>0</v>
      </c>
      <c r="O1899" s="17">
        <f t="shared" ca="1" si="368"/>
        <v>0</v>
      </c>
      <c r="P1899" s="18">
        <f t="shared" ca="1" si="366"/>
        <v>0</v>
      </c>
      <c r="Q1899" s="18">
        <f t="shared" ca="1" si="362"/>
        <v>0</v>
      </c>
      <c r="R1899" s="18">
        <f t="shared" ca="1" si="367"/>
        <v>0</v>
      </c>
      <c r="S1899" s="18">
        <f t="shared" ca="1" si="365"/>
        <v>0</v>
      </c>
      <c r="T1899" s="18">
        <f t="shared" ca="1" si="360"/>
        <v>0</v>
      </c>
      <c r="U1899" s="7"/>
    </row>
    <row r="1900" spans="2:21" x14ac:dyDescent="0.3">
      <c r="B1900" s="68"/>
      <c r="C1900" s="68"/>
      <c r="D1900" s="7"/>
      <c r="E1900" s="68"/>
      <c r="F1900" s="16"/>
      <c r="G1900" s="16"/>
      <c r="H1900" s="16"/>
      <c r="I1900" s="16"/>
      <c r="J1900" s="16"/>
      <c r="K1900" s="16"/>
      <c r="L1900" s="17">
        <f t="shared" ca="1" si="363"/>
        <v>0</v>
      </c>
      <c r="M1900" s="17">
        <f t="shared" ca="1" si="364"/>
        <v>0</v>
      </c>
      <c r="N1900" s="16">
        <f t="shared" ca="1" si="361"/>
        <v>0</v>
      </c>
      <c r="O1900" s="17">
        <f t="shared" ca="1" si="368"/>
        <v>0</v>
      </c>
      <c r="P1900" s="18">
        <f t="shared" ca="1" si="366"/>
        <v>0</v>
      </c>
      <c r="Q1900" s="18">
        <f t="shared" ca="1" si="362"/>
        <v>0</v>
      </c>
      <c r="R1900" s="18">
        <f t="shared" ca="1" si="367"/>
        <v>0</v>
      </c>
      <c r="S1900" s="18">
        <f t="shared" ca="1" si="365"/>
        <v>0</v>
      </c>
      <c r="T1900" s="18">
        <f t="shared" ref="T1900:T1963" ca="1" si="369">S1900/3</f>
        <v>0</v>
      </c>
      <c r="U1900" s="7"/>
    </row>
    <row r="1901" spans="2:21" x14ac:dyDescent="0.3">
      <c r="B1901" s="68"/>
      <c r="C1901" s="68"/>
      <c r="D1901" s="7"/>
      <c r="E1901" s="68"/>
      <c r="F1901" s="16"/>
      <c r="G1901" s="16"/>
      <c r="H1901" s="16"/>
      <c r="I1901" s="16"/>
      <c r="J1901" s="16"/>
      <c r="K1901" s="16"/>
      <c r="L1901" s="17">
        <f t="shared" ca="1" si="363"/>
        <v>0</v>
      </c>
      <c r="M1901" s="17">
        <f t="shared" ca="1" si="364"/>
        <v>0</v>
      </c>
      <c r="N1901" s="16">
        <f t="shared" ca="1" si="361"/>
        <v>0</v>
      </c>
      <c r="O1901" s="17">
        <f t="shared" ca="1" si="368"/>
        <v>0</v>
      </c>
      <c r="P1901" s="18">
        <f t="shared" ca="1" si="366"/>
        <v>0</v>
      </c>
      <c r="Q1901" s="18">
        <f t="shared" ca="1" si="362"/>
        <v>0</v>
      </c>
      <c r="R1901" s="18">
        <f t="shared" ca="1" si="367"/>
        <v>0</v>
      </c>
      <c r="S1901" s="18">
        <f t="shared" ca="1" si="365"/>
        <v>0</v>
      </c>
      <c r="T1901" s="18">
        <f t="shared" ca="1" si="369"/>
        <v>0</v>
      </c>
      <c r="U1901" s="7"/>
    </row>
    <row r="1902" spans="2:21" x14ac:dyDescent="0.3">
      <c r="B1902" s="68"/>
      <c r="C1902" s="68"/>
      <c r="D1902" s="7"/>
      <c r="E1902" s="68"/>
      <c r="F1902" s="16"/>
      <c r="G1902" s="16"/>
      <c r="H1902" s="16"/>
      <c r="I1902" s="16"/>
      <c r="J1902" s="16"/>
      <c r="K1902" s="16"/>
      <c r="L1902" s="17">
        <f t="shared" ca="1" si="363"/>
        <v>0</v>
      </c>
      <c r="M1902" s="17">
        <f t="shared" ca="1" si="364"/>
        <v>0</v>
      </c>
      <c r="N1902" s="16">
        <f t="shared" ca="1" si="361"/>
        <v>0</v>
      </c>
      <c r="O1902" s="17">
        <f t="shared" ca="1" si="368"/>
        <v>0</v>
      </c>
      <c r="P1902" s="18">
        <f t="shared" ca="1" si="366"/>
        <v>0</v>
      </c>
      <c r="Q1902" s="18">
        <f t="shared" ca="1" si="362"/>
        <v>0</v>
      </c>
      <c r="R1902" s="18">
        <f t="shared" ca="1" si="367"/>
        <v>0</v>
      </c>
      <c r="S1902" s="18">
        <f t="shared" ca="1" si="365"/>
        <v>0</v>
      </c>
      <c r="T1902" s="18">
        <f t="shared" ca="1" si="369"/>
        <v>0</v>
      </c>
      <c r="U1902" s="7"/>
    </row>
    <row r="1903" spans="2:21" x14ac:dyDescent="0.3">
      <c r="B1903" s="68"/>
      <c r="C1903" s="68"/>
      <c r="D1903" s="7"/>
      <c r="E1903" s="68"/>
      <c r="F1903" s="16"/>
      <c r="G1903" s="16"/>
      <c r="H1903" s="16"/>
      <c r="I1903" s="16"/>
      <c r="J1903" s="16"/>
      <c r="K1903" s="16"/>
      <c r="L1903" s="17">
        <f t="shared" ca="1" si="363"/>
        <v>0</v>
      </c>
      <c r="M1903" s="17">
        <f t="shared" ca="1" si="364"/>
        <v>0</v>
      </c>
      <c r="N1903" s="16">
        <f t="shared" ca="1" si="361"/>
        <v>0</v>
      </c>
      <c r="O1903" s="17">
        <f t="shared" ca="1" si="368"/>
        <v>0</v>
      </c>
      <c r="P1903" s="18">
        <f t="shared" ca="1" si="366"/>
        <v>0</v>
      </c>
      <c r="Q1903" s="18">
        <f t="shared" ca="1" si="362"/>
        <v>0</v>
      </c>
      <c r="R1903" s="18">
        <f t="shared" ca="1" si="367"/>
        <v>0</v>
      </c>
      <c r="S1903" s="18">
        <f t="shared" ca="1" si="365"/>
        <v>0</v>
      </c>
      <c r="T1903" s="18">
        <f t="shared" ca="1" si="369"/>
        <v>0</v>
      </c>
      <c r="U1903" s="7"/>
    </row>
    <row r="1904" spans="2:21" x14ac:dyDescent="0.3">
      <c r="B1904" s="68"/>
      <c r="C1904" s="68"/>
      <c r="D1904" s="7"/>
      <c r="E1904" s="68"/>
      <c r="F1904" s="16"/>
      <c r="G1904" s="16"/>
      <c r="H1904" s="16"/>
      <c r="I1904" s="16"/>
      <c r="J1904" s="16"/>
      <c r="K1904" s="16"/>
      <c r="L1904" s="17">
        <f t="shared" ca="1" si="363"/>
        <v>0</v>
      </c>
      <c r="M1904" s="17">
        <f t="shared" ca="1" si="364"/>
        <v>0</v>
      </c>
      <c r="N1904" s="16">
        <f t="shared" ca="1" si="361"/>
        <v>0</v>
      </c>
      <c r="O1904" s="17">
        <f t="shared" ca="1" si="368"/>
        <v>0</v>
      </c>
      <c r="P1904" s="18">
        <f t="shared" ca="1" si="366"/>
        <v>0</v>
      </c>
      <c r="Q1904" s="18">
        <f t="shared" ca="1" si="362"/>
        <v>0</v>
      </c>
      <c r="R1904" s="18">
        <f t="shared" ca="1" si="367"/>
        <v>0</v>
      </c>
      <c r="S1904" s="18">
        <f t="shared" ca="1" si="365"/>
        <v>0</v>
      </c>
      <c r="T1904" s="18">
        <f t="shared" ca="1" si="369"/>
        <v>0</v>
      </c>
      <c r="U1904" s="7"/>
    </row>
    <row r="1905" spans="2:21" x14ac:dyDescent="0.3">
      <c r="B1905" s="68"/>
      <c r="C1905" s="68"/>
      <c r="D1905" s="7"/>
      <c r="E1905" s="68"/>
      <c r="F1905" s="16"/>
      <c r="G1905" s="16"/>
      <c r="H1905" s="16"/>
      <c r="I1905" s="16"/>
      <c r="J1905" s="16"/>
      <c r="K1905" s="16"/>
      <c r="L1905" s="17">
        <f t="shared" ca="1" si="363"/>
        <v>0</v>
      </c>
      <c r="M1905" s="17">
        <f t="shared" ca="1" si="364"/>
        <v>0</v>
      </c>
      <c r="N1905" s="16">
        <f t="shared" ca="1" si="361"/>
        <v>0</v>
      </c>
      <c r="O1905" s="17">
        <f t="shared" ca="1" si="368"/>
        <v>0</v>
      </c>
      <c r="P1905" s="18">
        <f t="shared" ca="1" si="366"/>
        <v>0</v>
      </c>
      <c r="Q1905" s="18">
        <f t="shared" ca="1" si="362"/>
        <v>0</v>
      </c>
      <c r="R1905" s="18">
        <f t="shared" ca="1" si="367"/>
        <v>0</v>
      </c>
      <c r="S1905" s="18">
        <f t="shared" ca="1" si="365"/>
        <v>0</v>
      </c>
      <c r="T1905" s="18">
        <f t="shared" ca="1" si="369"/>
        <v>0</v>
      </c>
      <c r="U1905" s="7"/>
    </row>
    <row r="1906" spans="2:21" x14ac:dyDescent="0.3">
      <c r="B1906" s="68"/>
      <c r="C1906" s="68"/>
      <c r="D1906" s="7"/>
      <c r="E1906" s="68"/>
      <c r="F1906" s="16"/>
      <c r="G1906" s="16"/>
      <c r="H1906" s="16"/>
      <c r="I1906" s="16"/>
      <c r="J1906" s="16"/>
      <c r="K1906" s="16"/>
      <c r="L1906" s="17">
        <f t="shared" ca="1" si="363"/>
        <v>0</v>
      </c>
      <c r="M1906" s="17">
        <f t="shared" ca="1" si="364"/>
        <v>0</v>
      </c>
      <c r="N1906" s="16">
        <f t="shared" ca="1" si="361"/>
        <v>0</v>
      </c>
      <c r="O1906" s="17">
        <f t="shared" ca="1" si="368"/>
        <v>0</v>
      </c>
      <c r="P1906" s="18">
        <f t="shared" ca="1" si="366"/>
        <v>0</v>
      </c>
      <c r="Q1906" s="18">
        <f t="shared" ca="1" si="362"/>
        <v>0</v>
      </c>
      <c r="R1906" s="18">
        <f t="shared" ca="1" si="367"/>
        <v>0</v>
      </c>
      <c r="S1906" s="18">
        <f t="shared" ca="1" si="365"/>
        <v>0</v>
      </c>
      <c r="T1906" s="18">
        <f t="shared" ca="1" si="369"/>
        <v>0</v>
      </c>
      <c r="U1906" s="7"/>
    </row>
    <row r="1907" spans="2:21" x14ac:dyDescent="0.3">
      <c r="B1907" s="68"/>
      <c r="C1907" s="68"/>
      <c r="D1907" s="7"/>
      <c r="E1907" s="68"/>
      <c r="F1907" s="16"/>
      <c r="G1907" s="16"/>
      <c r="H1907" s="16"/>
      <c r="I1907" s="16"/>
      <c r="J1907" s="16"/>
      <c r="K1907" s="16"/>
      <c r="L1907" s="17">
        <f t="shared" ca="1" si="363"/>
        <v>0</v>
      </c>
      <c r="M1907" s="17">
        <f t="shared" ca="1" si="364"/>
        <v>0</v>
      </c>
      <c r="N1907" s="16">
        <f t="shared" ca="1" si="361"/>
        <v>0</v>
      </c>
      <c r="O1907" s="17">
        <f t="shared" ca="1" si="368"/>
        <v>0</v>
      </c>
      <c r="P1907" s="18">
        <f t="shared" ca="1" si="366"/>
        <v>0</v>
      </c>
      <c r="Q1907" s="18">
        <f t="shared" ca="1" si="362"/>
        <v>0</v>
      </c>
      <c r="R1907" s="18">
        <f t="shared" ca="1" si="367"/>
        <v>0</v>
      </c>
      <c r="S1907" s="18">
        <f t="shared" ca="1" si="365"/>
        <v>0</v>
      </c>
      <c r="T1907" s="18">
        <f t="shared" ca="1" si="369"/>
        <v>0</v>
      </c>
      <c r="U1907" s="7"/>
    </row>
    <row r="1908" spans="2:21" x14ac:dyDescent="0.3">
      <c r="B1908" s="68"/>
      <c r="C1908" s="68"/>
      <c r="D1908" s="7"/>
      <c r="E1908" s="68"/>
      <c r="F1908" s="16"/>
      <c r="G1908" s="16"/>
      <c r="H1908" s="16"/>
      <c r="I1908" s="16"/>
      <c r="J1908" s="16"/>
      <c r="K1908" s="16"/>
      <c r="L1908" s="17">
        <f t="shared" ca="1" si="363"/>
        <v>0</v>
      </c>
      <c r="M1908" s="17">
        <f t="shared" ca="1" si="364"/>
        <v>0</v>
      </c>
      <c r="N1908" s="16">
        <f t="shared" ca="1" si="361"/>
        <v>0</v>
      </c>
      <c r="O1908" s="17">
        <f t="shared" ca="1" si="368"/>
        <v>0</v>
      </c>
      <c r="P1908" s="18">
        <f t="shared" ca="1" si="366"/>
        <v>0</v>
      </c>
      <c r="Q1908" s="18">
        <f t="shared" ca="1" si="362"/>
        <v>0</v>
      </c>
      <c r="R1908" s="18">
        <f t="shared" ca="1" si="367"/>
        <v>0</v>
      </c>
      <c r="S1908" s="18">
        <f t="shared" ca="1" si="365"/>
        <v>0</v>
      </c>
      <c r="T1908" s="18">
        <f t="shared" ca="1" si="369"/>
        <v>0</v>
      </c>
      <c r="U1908" s="7"/>
    </row>
    <row r="1909" spans="2:21" x14ac:dyDescent="0.3">
      <c r="B1909" s="68"/>
      <c r="C1909" s="68"/>
      <c r="D1909" s="7"/>
      <c r="E1909" s="68"/>
      <c r="F1909" s="16"/>
      <c r="G1909" s="16"/>
      <c r="H1909" s="16"/>
      <c r="I1909" s="16"/>
      <c r="J1909" s="16"/>
      <c r="K1909" s="16"/>
      <c r="L1909" s="17">
        <f t="shared" ca="1" si="363"/>
        <v>0</v>
      </c>
      <c r="M1909" s="17">
        <f t="shared" ca="1" si="364"/>
        <v>0</v>
      </c>
      <c r="N1909" s="16">
        <f t="shared" ca="1" si="361"/>
        <v>0</v>
      </c>
      <c r="O1909" s="17">
        <f t="shared" ca="1" si="368"/>
        <v>0</v>
      </c>
      <c r="P1909" s="18">
        <f t="shared" ca="1" si="366"/>
        <v>0</v>
      </c>
      <c r="Q1909" s="18">
        <f t="shared" ca="1" si="362"/>
        <v>0</v>
      </c>
      <c r="R1909" s="18">
        <f t="shared" ca="1" si="367"/>
        <v>0</v>
      </c>
      <c r="S1909" s="18">
        <f t="shared" ca="1" si="365"/>
        <v>0</v>
      </c>
      <c r="T1909" s="18">
        <f t="shared" ca="1" si="369"/>
        <v>0</v>
      </c>
      <c r="U1909" s="7"/>
    </row>
    <row r="1910" spans="2:21" x14ac:dyDescent="0.3">
      <c r="B1910" s="68"/>
      <c r="C1910" s="68"/>
      <c r="D1910" s="7"/>
      <c r="E1910" s="68"/>
      <c r="F1910" s="16"/>
      <c r="G1910" s="16"/>
      <c r="H1910" s="16"/>
      <c r="I1910" s="16"/>
      <c r="J1910" s="16"/>
      <c r="K1910" s="16"/>
      <c r="L1910" s="17">
        <f t="shared" ca="1" si="363"/>
        <v>0</v>
      </c>
      <c r="M1910" s="17">
        <f t="shared" ca="1" si="364"/>
        <v>0</v>
      </c>
      <c r="N1910" s="16">
        <f t="shared" ca="1" si="361"/>
        <v>0</v>
      </c>
      <c r="O1910" s="17">
        <f t="shared" ca="1" si="368"/>
        <v>0</v>
      </c>
      <c r="P1910" s="18">
        <f t="shared" ca="1" si="366"/>
        <v>0</v>
      </c>
      <c r="Q1910" s="18">
        <f t="shared" ca="1" si="362"/>
        <v>0</v>
      </c>
      <c r="R1910" s="18">
        <f t="shared" ca="1" si="367"/>
        <v>0</v>
      </c>
      <c r="S1910" s="18">
        <f t="shared" ca="1" si="365"/>
        <v>0</v>
      </c>
      <c r="T1910" s="18">
        <f t="shared" ca="1" si="369"/>
        <v>0</v>
      </c>
      <c r="U1910" s="7"/>
    </row>
    <row r="1911" spans="2:21" x14ac:dyDescent="0.3">
      <c r="B1911" s="68"/>
      <c r="C1911" s="68"/>
      <c r="D1911" s="7"/>
      <c r="E1911" s="68"/>
      <c r="F1911" s="16"/>
      <c r="G1911" s="16"/>
      <c r="H1911" s="16"/>
      <c r="I1911" s="16"/>
      <c r="J1911" s="16"/>
      <c r="K1911" s="16"/>
      <c r="L1911" s="17">
        <f t="shared" ca="1" si="363"/>
        <v>0</v>
      </c>
      <c r="M1911" s="17">
        <f t="shared" ca="1" si="364"/>
        <v>0</v>
      </c>
      <c r="N1911" s="16">
        <f t="shared" ca="1" si="361"/>
        <v>0</v>
      </c>
      <c r="O1911" s="17">
        <f t="shared" ca="1" si="368"/>
        <v>0</v>
      </c>
      <c r="P1911" s="18">
        <f t="shared" ca="1" si="366"/>
        <v>0</v>
      </c>
      <c r="Q1911" s="18">
        <f t="shared" ca="1" si="362"/>
        <v>0</v>
      </c>
      <c r="R1911" s="18">
        <f t="shared" ca="1" si="367"/>
        <v>0</v>
      </c>
      <c r="S1911" s="18">
        <f t="shared" ca="1" si="365"/>
        <v>0</v>
      </c>
      <c r="T1911" s="18">
        <f t="shared" ca="1" si="369"/>
        <v>0</v>
      </c>
      <c r="U1911" s="7"/>
    </row>
    <row r="1912" spans="2:21" x14ac:dyDescent="0.3">
      <c r="B1912" s="68"/>
      <c r="C1912" s="68"/>
      <c r="D1912" s="7"/>
      <c r="E1912" s="68"/>
      <c r="F1912" s="16"/>
      <c r="G1912" s="16"/>
      <c r="H1912" s="16"/>
      <c r="I1912" s="16"/>
      <c r="J1912" s="16"/>
      <c r="K1912" s="16"/>
      <c r="L1912" s="17">
        <f t="shared" ca="1" si="363"/>
        <v>0</v>
      </c>
      <c r="M1912" s="17">
        <f t="shared" ca="1" si="364"/>
        <v>0</v>
      </c>
      <c r="N1912" s="16">
        <f t="shared" ca="1" si="361"/>
        <v>0</v>
      </c>
      <c r="O1912" s="17">
        <f t="shared" ca="1" si="368"/>
        <v>0</v>
      </c>
      <c r="P1912" s="18">
        <f t="shared" ca="1" si="366"/>
        <v>0</v>
      </c>
      <c r="Q1912" s="18">
        <f t="shared" ca="1" si="362"/>
        <v>0</v>
      </c>
      <c r="R1912" s="18">
        <f t="shared" ca="1" si="367"/>
        <v>0</v>
      </c>
      <c r="S1912" s="18">
        <f t="shared" ca="1" si="365"/>
        <v>0</v>
      </c>
      <c r="T1912" s="18">
        <f t="shared" ca="1" si="369"/>
        <v>0</v>
      </c>
      <c r="U1912" s="7"/>
    </row>
    <row r="1913" spans="2:21" x14ac:dyDescent="0.3">
      <c r="B1913" s="68"/>
      <c r="C1913" s="68"/>
      <c r="D1913" s="7"/>
      <c r="E1913" s="68"/>
      <c r="F1913" s="16"/>
      <c r="G1913" s="16"/>
      <c r="H1913" s="16"/>
      <c r="I1913" s="16"/>
      <c r="J1913" s="16"/>
      <c r="K1913" s="16"/>
      <c r="L1913" s="17">
        <f t="shared" ca="1" si="363"/>
        <v>0</v>
      </c>
      <c r="M1913" s="17">
        <f t="shared" ca="1" si="364"/>
        <v>0</v>
      </c>
      <c r="N1913" s="16">
        <f t="shared" ca="1" si="361"/>
        <v>0</v>
      </c>
      <c r="O1913" s="17">
        <f t="shared" ca="1" si="368"/>
        <v>0</v>
      </c>
      <c r="P1913" s="18">
        <f t="shared" ca="1" si="366"/>
        <v>0</v>
      </c>
      <c r="Q1913" s="18">
        <f t="shared" ca="1" si="362"/>
        <v>0</v>
      </c>
      <c r="R1913" s="18">
        <f t="shared" ca="1" si="367"/>
        <v>0</v>
      </c>
      <c r="S1913" s="18">
        <f t="shared" ca="1" si="365"/>
        <v>0</v>
      </c>
      <c r="T1913" s="18">
        <f t="shared" ca="1" si="369"/>
        <v>0</v>
      </c>
      <c r="U1913" s="7"/>
    </row>
    <row r="1914" spans="2:21" x14ac:dyDescent="0.3">
      <c r="B1914" s="68"/>
      <c r="C1914" s="68"/>
      <c r="D1914" s="7"/>
      <c r="E1914" s="68"/>
      <c r="F1914" s="16"/>
      <c r="G1914" s="16"/>
      <c r="H1914" s="16"/>
      <c r="I1914" s="16"/>
      <c r="J1914" s="16"/>
      <c r="K1914" s="16"/>
      <c r="L1914" s="17">
        <f t="shared" ca="1" si="363"/>
        <v>0</v>
      </c>
      <c r="M1914" s="17">
        <f t="shared" ca="1" si="364"/>
        <v>0</v>
      </c>
      <c r="N1914" s="16">
        <f t="shared" ca="1" si="361"/>
        <v>0</v>
      </c>
      <c r="O1914" s="17">
        <f t="shared" ca="1" si="368"/>
        <v>0</v>
      </c>
      <c r="P1914" s="18">
        <f t="shared" ca="1" si="366"/>
        <v>0</v>
      </c>
      <c r="Q1914" s="18">
        <f t="shared" ca="1" si="362"/>
        <v>0</v>
      </c>
      <c r="R1914" s="18">
        <f t="shared" ca="1" si="367"/>
        <v>0</v>
      </c>
      <c r="S1914" s="18">
        <f t="shared" ca="1" si="365"/>
        <v>0</v>
      </c>
      <c r="T1914" s="18">
        <f t="shared" ca="1" si="369"/>
        <v>0</v>
      </c>
      <c r="U1914" s="7"/>
    </row>
    <row r="1915" spans="2:21" x14ac:dyDescent="0.3">
      <c r="B1915" s="68"/>
      <c r="C1915" s="68"/>
      <c r="D1915" s="7"/>
      <c r="E1915" s="68"/>
      <c r="F1915" s="16"/>
      <c r="G1915" s="16"/>
      <c r="H1915" s="16"/>
      <c r="I1915" s="16"/>
      <c r="J1915" s="16"/>
      <c r="K1915" s="16"/>
      <c r="L1915" s="17">
        <f t="shared" ca="1" si="363"/>
        <v>0</v>
      </c>
      <c r="M1915" s="17">
        <f t="shared" ca="1" si="364"/>
        <v>0</v>
      </c>
      <c r="N1915" s="16">
        <f t="shared" ca="1" si="361"/>
        <v>0</v>
      </c>
      <c r="O1915" s="17">
        <f t="shared" ca="1" si="368"/>
        <v>0</v>
      </c>
      <c r="P1915" s="18">
        <f t="shared" ca="1" si="366"/>
        <v>0</v>
      </c>
      <c r="Q1915" s="18">
        <f t="shared" ca="1" si="362"/>
        <v>0</v>
      </c>
      <c r="R1915" s="18">
        <f t="shared" ca="1" si="367"/>
        <v>0</v>
      </c>
      <c r="S1915" s="18">
        <f t="shared" ca="1" si="365"/>
        <v>0</v>
      </c>
      <c r="T1915" s="18">
        <f t="shared" ca="1" si="369"/>
        <v>0</v>
      </c>
      <c r="U1915" s="7"/>
    </row>
    <row r="1916" spans="2:21" x14ac:dyDescent="0.3">
      <c r="B1916" s="68"/>
      <c r="C1916" s="68"/>
      <c r="D1916" s="7"/>
      <c r="E1916" s="68"/>
      <c r="F1916" s="16"/>
      <c r="G1916" s="16"/>
      <c r="H1916" s="16"/>
      <c r="I1916" s="16"/>
      <c r="J1916" s="16"/>
      <c r="K1916" s="16"/>
      <c r="L1916" s="17">
        <f t="shared" ca="1" si="363"/>
        <v>0</v>
      </c>
      <c r="M1916" s="17">
        <f t="shared" ca="1" si="364"/>
        <v>0</v>
      </c>
      <c r="N1916" s="16">
        <f t="shared" ca="1" si="361"/>
        <v>0</v>
      </c>
      <c r="O1916" s="17">
        <f t="shared" ca="1" si="368"/>
        <v>0</v>
      </c>
      <c r="P1916" s="18">
        <f t="shared" ca="1" si="366"/>
        <v>0</v>
      </c>
      <c r="Q1916" s="18">
        <f t="shared" ca="1" si="362"/>
        <v>0</v>
      </c>
      <c r="R1916" s="18">
        <f t="shared" ca="1" si="367"/>
        <v>0</v>
      </c>
      <c r="S1916" s="18">
        <f t="shared" ca="1" si="365"/>
        <v>0</v>
      </c>
      <c r="T1916" s="18">
        <f t="shared" ca="1" si="369"/>
        <v>0</v>
      </c>
      <c r="U1916" s="7"/>
    </row>
    <row r="1917" spans="2:21" x14ac:dyDescent="0.3">
      <c r="B1917" s="68"/>
      <c r="C1917" s="68"/>
      <c r="D1917" s="7"/>
      <c r="E1917" s="68"/>
      <c r="F1917" s="16"/>
      <c r="G1917" s="16"/>
      <c r="H1917" s="16"/>
      <c r="I1917" s="16"/>
      <c r="J1917" s="16"/>
      <c r="K1917" s="16"/>
      <c r="L1917" s="17">
        <f t="shared" ca="1" si="363"/>
        <v>0</v>
      </c>
      <c r="M1917" s="17">
        <f t="shared" ca="1" si="364"/>
        <v>0</v>
      </c>
      <c r="N1917" s="16">
        <f t="shared" ca="1" si="361"/>
        <v>0</v>
      </c>
      <c r="O1917" s="17">
        <f t="shared" ca="1" si="368"/>
        <v>0</v>
      </c>
      <c r="P1917" s="18">
        <f t="shared" ca="1" si="366"/>
        <v>0</v>
      </c>
      <c r="Q1917" s="18">
        <f t="shared" ca="1" si="362"/>
        <v>0</v>
      </c>
      <c r="R1917" s="18">
        <f t="shared" ca="1" si="367"/>
        <v>0</v>
      </c>
      <c r="S1917" s="18">
        <f t="shared" ca="1" si="365"/>
        <v>0</v>
      </c>
      <c r="T1917" s="18">
        <f t="shared" ca="1" si="369"/>
        <v>0</v>
      </c>
      <c r="U1917" s="7"/>
    </row>
    <row r="1918" spans="2:21" x14ac:dyDescent="0.3">
      <c r="B1918" s="68"/>
      <c r="C1918" s="68"/>
      <c r="D1918" s="7"/>
      <c r="E1918" s="68"/>
      <c r="F1918" s="16"/>
      <c r="G1918" s="16"/>
      <c r="H1918" s="16"/>
      <c r="I1918" s="16"/>
      <c r="J1918" s="16"/>
      <c r="K1918" s="16"/>
      <c r="L1918" s="17">
        <f t="shared" ca="1" si="363"/>
        <v>0</v>
      </c>
      <c r="M1918" s="17">
        <f t="shared" ca="1" si="364"/>
        <v>0</v>
      </c>
      <c r="N1918" s="16">
        <f t="shared" ca="1" si="361"/>
        <v>0</v>
      </c>
      <c r="O1918" s="17">
        <f t="shared" ca="1" si="368"/>
        <v>0</v>
      </c>
      <c r="P1918" s="18">
        <f t="shared" ca="1" si="366"/>
        <v>0</v>
      </c>
      <c r="Q1918" s="18">
        <f t="shared" ca="1" si="362"/>
        <v>0</v>
      </c>
      <c r="R1918" s="18">
        <f t="shared" ca="1" si="367"/>
        <v>0</v>
      </c>
      <c r="S1918" s="18">
        <f t="shared" ca="1" si="365"/>
        <v>0</v>
      </c>
      <c r="T1918" s="18">
        <f t="shared" ca="1" si="369"/>
        <v>0</v>
      </c>
      <c r="U1918" s="7"/>
    </row>
    <row r="1919" spans="2:21" x14ac:dyDescent="0.3">
      <c r="B1919" s="68"/>
      <c r="C1919" s="68"/>
      <c r="D1919" s="7"/>
      <c r="E1919" s="68"/>
      <c r="F1919" s="16"/>
      <c r="G1919" s="16"/>
      <c r="H1919" s="16"/>
      <c r="I1919" s="16"/>
      <c r="J1919" s="16"/>
      <c r="K1919" s="16"/>
      <c r="L1919" s="17">
        <f t="shared" ca="1" si="363"/>
        <v>0</v>
      </c>
      <c r="M1919" s="17">
        <f t="shared" ca="1" si="364"/>
        <v>0</v>
      </c>
      <c r="N1919" s="16">
        <f t="shared" ca="1" si="361"/>
        <v>0</v>
      </c>
      <c r="O1919" s="17">
        <f t="shared" ca="1" si="368"/>
        <v>0</v>
      </c>
      <c r="P1919" s="18">
        <f t="shared" ca="1" si="366"/>
        <v>0</v>
      </c>
      <c r="Q1919" s="18">
        <f t="shared" ca="1" si="362"/>
        <v>0</v>
      </c>
      <c r="R1919" s="18">
        <f t="shared" ca="1" si="367"/>
        <v>0</v>
      </c>
      <c r="S1919" s="18">
        <f t="shared" ca="1" si="365"/>
        <v>0</v>
      </c>
      <c r="T1919" s="18">
        <f t="shared" ca="1" si="369"/>
        <v>0</v>
      </c>
      <c r="U1919" s="7"/>
    </row>
    <row r="1920" spans="2:21" x14ac:dyDescent="0.3">
      <c r="B1920" s="68"/>
      <c r="C1920" s="68"/>
      <c r="D1920" s="7"/>
      <c r="E1920" s="68"/>
      <c r="F1920" s="16"/>
      <c r="G1920" s="16"/>
      <c r="H1920" s="16"/>
      <c r="I1920" s="16"/>
      <c r="J1920" s="16"/>
      <c r="K1920" s="16"/>
      <c r="L1920" s="17">
        <f t="shared" ca="1" si="363"/>
        <v>0</v>
      </c>
      <c r="M1920" s="17">
        <f t="shared" ca="1" si="364"/>
        <v>0</v>
      </c>
      <c r="N1920" s="16">
        <f t="shared" ca="1" si="361"/>
        <v>0</v>
      </c>
      <c r="O1920" s="17">
        <f t="shared" ca="1" si="368"/>
        <v>0</v>
      </c>
      <c r="P1920" s="18">
        <f t="shared" ca="1" si="366"/>
        <v>0</v>
      </c>
      <c r="Q1920" s="18">
        <f t="shared" ca="1" si="362"/>
        <v>0</v>
      </c>
      <c r="R1920" s="18">
        <f t="shared" ca="1" si="367"/>
        <v>0</v>
      </c>
      <c r="S1920" s="18">
        <f t="shared" ca="1" si="365"/>
        <v>0</v>
      </c>
      <c r="T1920" s="18">
        <f t="shared" ca="1" si="369"/>
        <v>0</v>
      </c>
      <c r="U1920" s="7"/>
    </row>
    <row r="1921" spans="2:21" x14ac:dyDescent="0.3">
      <c r="B1921" s="68"/>
      <c r="C1921" s="68"/>
      <c r="D1921" s="7"/>
      <c r="E1921" s="68"/>
      <c r="F1921" s="16"/>
      <c r="G1921" s="16"/>
      <c r="H1921" s="16"/>
      <c r="I1921" s="16"/>
      <c r="J1921" s="16"/>
      <c r="K1921" s="16"/>
      <c r="L1921" s="17">
        <f t="shared" ca="1" si="363"/>
        <v>0</v>
      </c>
      <c r="M1921" s="17">
        <f t="shared" ca="1" si="364"/>
        <v>0</v>
      </c>
      <c r="N1921" s="16">
        <f t="shared" ca="1" si="361"/>
        <v>0</v>
      </c>
      <c r="O1921" s="17">
        <f t="shared" ca="1" si="368"/>
        <v>0</v>
      </c>
      <c r="P1921" s="18">
        <f t="shared" ca="1" si="366"/>
        <v>0</v>
      </c>
      <c r="Q1921" s="18">
        <f t="shared" ca="1" si="362"/>
        <v>0</v>
      </c>
      <c r="R1921" s="18">
        <f t="shared" ca="1" si="367"/>
        <v>0</v>
      </c>
      <c r="S1921" s="18">
        <f t="shared" ca="1" si="365"/>
        <v>0</v>
      </c>
      <c r="T1921" s="18">
        <f t="shared" ca="1" si="369"/>
        <v>0</v>
      </c>
      <c r="U1921" s="7"/>
    </row>
    <row r="1922" spans="2:21" x14ac:dyDescent="0.3">
      <c r="B1922" s="68"/>
      <c r="C1922" s="68"/>
      <c r="D1922" s="7"/>
      <c r="E1922" s="68"/>
      <c r="F1922" s="16"/>
      <c r="G1922" s="16"/>
      <c r="H1922" s="16"/>
      <c r="I1922" s="16"/>
      <c r="J1922" s="16"/>
      <c r="K1922" s="16"/>
      <c r="L1922" s="17">
        <f t="shared" ca="1" si="363"/>
        <v>0</v>
      </c>
      <c r="M1922" s="17">
        <f t="shared" ca="1" si="364"/>
        <v>0</v>
      </c>
      <c r="N1922" s="16">
        <f t="shared" ref="N1922:N1985" ca="1" si="370">L1922/453.592</f>
        <v>0</v>
      </c>
      <c r="O1922" s="17">
        <f t="shared" ca="1" si="368"/>
        <v>0</v>
      </c>
      <c r="P1922" s="18">
        <f t="shared" ca="1" si="366"/>
        <v>0</v>
      </c>
      <c r="Q1922" s="18">
        <f t="shared" ref="Q1922:Q1985" ca="1" si="371">P1922/4</f>
        <v>0</v>
      </c>
      <c r="R1922" s="18">
        <f t="shared" ca="1" si="367"/>
        <v>0</v>
      </c>
      <c r="S1922" s="18">
        <f t="shared" ca="1" si="365"/>
        <v>0</v>
      </c>
      <c r="T1922" s="18">
        <f t="shared" ca="1" si="369"/>
        <v>0</v>
      </c>
      <c r="U1922" s="7"/>
    </row>
    <row r="1923" spans="2:21" x14ac:dyDescent="0.3">
      <c r="B1923" s="68"/>
      <c r="C1923" s="68"/>
      <c r="D1923" s="7"/>
      <c r="E1923" s="68"/>
      <c r="F1923" s="16"/>
      <c r="G1923" s="16"/>
      <c r="H1923" s="16"/>
      <c r="I1923" s="16"/>
      <c r="J1923" s="16"/>
      <c r="K1923" s="16"/>
      <c r="L1923" s="17">
        <f t="shared" ca="1" si="363"/>
        <v>0</v>
      </c>
      <c r="M1923" s="17">
        <f t="shared" ca="1" si="364"/>
        <v>0</v>
      </c>
      <c r="N1923" s="16">
        <f t="shared" ca="1" si="370"/>
        <v>0</v>
      </c>
      <c r="O1923" s="17">
        <f t="shared" ca="1" si="368"/>
        <v>0</v>
      </c>
      <c r="P1923" s="18">
        <f t="shared" ca="1" si="366"/>
        <v>0</v>
      </c>
      <c r="Q1923" s="18">
        <f t="shared" ca="1" si="371"/>
        <v>0</v>
      </c>
      <c r="R1923" s="18">
        <f t="shared" ca="1" si="367"/>
        <v>0</v>
      </c>
      <c r="S1923" s="18">
        <f t="shared" ca="1" si="365"/>
        <v>0</v>
      </c>
      <c r="T1923" s="18">
        <f t="shared" ca="1" si="369"/>
        <v>0</v>
      </c>
      <c r="U1923" s="7"/>
    </row>
    <row r="1924" spans="2:21" x14ac:dyDescent="0.3">
      <c r="B1924" s="68"/>
      <c r="C1924" s="68"/>
      <c r="D1924" s="7"/>
      <c r="E1924" s="68"/>
      <c r="F1924" s="16"/>
      <c r="G1924" s="16"/>
      <c r="H1924" s="16"/>
      <c r="I1924" s="16"/>
      <c r="J1924" s="16"/>
      <c r="K1924" s="16"/>
      <c r="L1924" s="17">
        <f t="shared" ca="1" si="363"/>
        <v>0</v>
      </c>
      <c r="M1924" s="17">
        <f t="shared" ca="1" si="364"/>
        <v>0</v>
      </c>
      <c r="N1924" s="16">
        <f t="shared" ca="1" si="370"/>
        <v>0</v>
      </c>
      <c r="O1924" s="17">
        <f t="shared" ca="1" si="368"/>
        <v>0</v>
      </c>
      <c r="P1924" s="18">
        <f t="shared" ca="1" si="366"/>
        <v>0</v>
      </c>
      <c r="Q1924" s="18">
        <f t="shared" ca="1" si="371"/>
        <v>0</v>
      </c>
      <c r="R1924" s="18">
        <f t="shared" ca="1" si="367"/>
        <v>0</v>
      </c>
      <c r="S1924" s="18">
        <f t="shared" ca="1" si="365"/>
        <v>0</v>
      </c>
      <c r="T1924" s="18">
        <f t="shared" ca="1" si="369"/>
        <v>0</v>
      </c>
      <c r="U1924" s="7"/>
    </row>
    <row r="1925" spans="2:21" x14ac:dyDescent="0.3">
      <c r="B1925" s="68"/>
      <c r="C1925" s="68"/>
      <c r="D1925" s="7"/>
      <c r="E1925" s="68"/>
      <c r="F1925" s="16"/>
      <c r="G1925" s="16"/>
      <c r="H1925" s="16"/>
      <c r="I1925" s="16"/>
      <c r="J1925" s="16"/>
      <c r="K1925" s="16"/>
      <c r="L1925" s="17">
        <f t="shared" ca="1" si="363"/>
        <v>0</v>
      </c>
      <c r="M1925" s="17">
        <f t="shared" ca="1" si="364"/>
        <v>0</v>
      </c>
      <c r="N1925" s="16">
        <f t="shared" ca="1" si="370"/>
        <v>0</v>
      </c>
      <c r="O1925" s="17">
        <f t="shared" ca="1" si="368"/>
        <v>0</v>
      </c>
      <c r="P1925" s="18">
        <f t="shared" ca="1" si="366"/>
        <v>0</v>
      </c>
      <c r="Q1925" s="18">
        <f t="shared" ca="1" si="371"/>
        <v>0</v>
      </c>
      <c r="R1925" s="18">
        <f t="shared" ca="1" si="367"/>
        <v>0</v>
      </c>
      <c r="S1925" s="18">
        <f t="shared" ca="1" si="365"/>
        <v>0</v>
      </c>
      <c r="T1925" s="18">
        <f t="shared" ca="1" si="369"/>
        <v>0</v>
      </c>
      <c r="U1925" s="7"/>
    </row>
    <row r="1926" spans="2:21" x14ac:dyDescent="0.3">
      <c r="B1926" s="68"/>
      <c r="C1926" s="68"/>
      <c r="D1926" s="7"/>
      <c r="E1926" s="68"/>
      <c r="F1926" s="16"/>
      <c r="G1926" s="16"/>
      <c r="H1926" s="16"/>
      <c r="I1926" s="16"/>
      <c r="J1926" s="16"/>
      <c r="K1926" s="16"/>
      <c r="L1926" s="17">
        <f t="shared" ca="1" si="363"/>
        <v>0</v>
      </c>
      <c r="M1926" s="17">
        <f t="shared" ca="1" si="364"/>
        <v>0</v>
      </c>
      <c r="N1926" s="16">
        <f t="shared" ca="1" si="370"/>
        <v>0</v>
      </c>
      <c r="O1926" s="17">
        <f t="shared" ca="1" si="368"/>
        <v>0</v>
      </c>
      <c r="P1926" s="18">
        <f t="shared" ca="1" si="366"/>
        <v>0</v>
      </c>
      <c r="Q1926" s="18">
        <f t="shared" ca="1" si="371"/>
        <v>0</v>
      </c>
      <c r="R1926" s="18">
        <f t="shared" ca="1" si="367"/>
        <v>0</v>
      </c>
      <c r="S1926" s="18">
        <f t="shared" ca="1" si="365"/>
        <v>0</v>
      </c>
      <c r="T1926" s="18">
        <f t="shared" ca="1" si="369"/>
        <v>0</v>
      </c>
      <c r="U1926" s="7"/>
    </row>
    <row r="1927" spans="2:21" x14ac:dyDescent="0.3">
      <c r="B1927" s="68"/>
      <c r="C1927" s="68"/>
      <c r="D1927" s="7"/>
      <c r="E1927" s="68"/>
      <c r="F1927" s="16"/>
      <c r="G1927" s="16"/>
      <c r="H1927" s="16"/>
      <c r="I1927" s="16"/>
      <c r="J1927" s="16"/>
      <c r="K1927" s="16"/>
      <c r="L1927" s="17">
        <f t="shared" ca="1" si="363"/>
        <v>0</v>
      </c>
      <c r="M1927" s="17">
        <f t="shared" ca="1" si="364"/>
        <v>0</v>
      </c>
      <c r="N1927" s="16">
        <f t="shared" ca="1" si="370"/>
        <v>0</v>
      </c>
      <c r="O1927" s="17">
        <f t="shared" ca="1" si="368"/>
        <v>0</v>
      </c>
      <c r="P1927" s="18">
        <f t="shared" ca="1" si="366"/>
        <v>0</v>
      </c>
      <c r="Q1927" s="18">
        <f t="shared" ca="1" si="371"/>
        <v>0</v>
      </c>
      <c r="R1927" s="18">
        <f t="shared" ca="1" si="367"/>
        <v>0</v>
      </c>
      <c r="S1927" s="18">
        <f t="shared" ca="1" si="365"/>
        <v>0</v>
      </c>
      <c r="T1927" s="18">
        <f t="shared" ca="1" si="369"/>
        <v>0</v>
      </c>
      <c r="U1927" s="7"/>
    </row>
    <row r="1928" spans="2:21" x14ac:dyDescent="0.3">
      <c r="B1928" s="68"/>
      <c r="C1928" s="68"/>
      <c r="D1928" s="7"/>
      <c r="E1928" s="68"/>
      <c r="F1928" s="16"/>
      <c r="G1928" s="16"/>
      <c r="H1928" s="16"/>
      <c r="I1928" s="16"/>
      <c r="J1928" s="16"/>
      <c r="K1928" s="16"/>
      <c r="L1928" s="17">
        <f t="shared" ref="L1928:L1991" ca="1" si="372">M1928*16</f>
        <v>0</v>
      </c>
      <c r="M1928" s="17">
        <f t="shared" ca="1" si="364"/>
        <v>0</v>
      </c>
      <c r="N1928" s="16">
        <f t="shared" ca="1" si="370"/>
        <v>0</v>
      </c>
      <c r="O1928" s="17">
        <f t="shared" ca="1" si="368"/>
        <v>0</v>
      </c>
      <c r="P1928" s="18">
        <f t="shared" ca="1" si="366"/>
        <v>0</v>
      </c>
      <c r="Q1928" s="18">
        <f t="shared" ca="1" si="371"/>
        <v>0</v>
      </c>
      <c r="R1928" s="18">
        <f t="shared" ca="1" si="367"/>
        <v>0</v>
      </c>
      <c r="S1928" s="18">
        <f t="shared" ca="1" si="365"/>
        <v>0</v>
      </c>
      <c r="T1928" s="18">
        <f t="shared" ca="1" si="369"/>
        <v>0</v>
      </c>
      <c r="U1928" s="7"/>
    </row>
    <row r="1929" spans="2:21" x14ac:dyDescent="0.3">
      <c r="B1929" s="68"/>
      <c r="C1929" s="68"/>
      <c r="D1929" s="7"/>
      <c r="E1929" s="68"/>
      <c r="F1929" s="16"/>
      <c r="G1929" s="16"/>
      <c r="H1929" s="16"/>
      <c r="I1929" s="16"/>
      <c r="J1929" s="16"/>
      <c r="K1929" s="16"/>
      <c r="L1929" s="17">
        <f t="shared" ca="1" si="372"/>
        <v>0</v>
      </c>
      <c r="M1929" s="17">
        <f t="shared" ref="M1929:M1992" ca="1" si="373">L1929/16</f>
        <v>0</v>
      </c>
      <c r="N1929" s="16">
        <f t="shared" ca="1" si="370"/>
        <v>0</v>
      </c>
      <c r="O1929" s="17">
        <f t="shared" ca="1" si="368"/>
        <v>0</v>
      </c>
      <c r="P1929" s="18">
        <f t="shared" ca="1" si="366"/>
        <v>0</v>
      </c>
      <c r="Q1929" s="18">
        <f t="shared" ca="1" si="371"/>
        <v>0</v>
      </c>
      <c r="R1929" s="18">
        <f t="shared" ca="1" si="367"/>
        <v>0</v>
      </c>
      <c r="S1929" s="18">
        <f t="shared" ca="1" si="365"/>
        <v>0</v>
      </c>
      <c r="T1929" s="18">
        <f t="shared" ca="1" si="369"/>
        <v>0</v>
      </c>
      <c r="U1929" s="7"/>
    </row>
    <row r="1930" spans="2:21" x14ac:dyDescent="0.3">
      <c r="B1930" s="68"/>
      <c r="C1930" s="68"/>
      <c r="D1930" s="7"/>
      <c r="E1930" s="68"/>
      <c r="F1930" s="16"/>
      <c r="G1930" s="16"/>
      <c r="H1930" s="16"/>
      <c r="I1930" s="16"/>
      <c r="J1930" s="16"/>
      <c r="K1930" s="16"/>
      <c r="L1930" s="17">
        <f t="shared" ca="1" si="372"/>
        <v>0</v>
      </c>
      <c r="M1930" s="17">
        <f t="shared" ca="1" si="373"/>
        <v>0</v>
      </c>
      <c r="N1930" s="16">
        <f t="shared" ca="1" si="370"/>
        <v>0</v>
      </c>
      <c r="O1930" s="17">
        <f t="shared" ca="1" si="368"/>
        <v>0</v>
      </c>
      <c r="P1930" s="18">
        <f t="shared" ca="1" si="366"/>
        <v>0</v>
      </c>
      <c r="Q1930" s="18">
        <f t="shared" ca="1" si="371"/>
        <v>0</v>
      </c>
      <c r="R1930" s="18">
        <f t="shared" ca="1" si="367"/>
        <v>0</v>
      </c>
      <c r="S1930" s="18">
        <f t="shared" ca="1" si="365"/>
        <v>0</v>
      </c>
      <c r="T1930" s="18">
        <f t="shared" ca="1" si="369"/>
        <v>0</v>
      </c>
      <c r="U1930" s="7"/>
    </row>
    <row r="1931" spans="2:21" x14ac:dyDescent="0.3">
      <c r="B1931" s="68"/>
      <c r="C1931" s="68"/>
      <c r="D1931" s="7"/>
      <c r="E1931" s="68"/>
      <c r="F1931" s="16"/>
      <c r="G1931" s="16"/>
      <c r="H1931" s="16"/>
      <c r="I1931" s="16"/>
      <c r="J1931" s="16"/>
      <c r="K1931" s="16"/>
      <c r="L1931" s="17">
        <f t="shared" ca="1" si="372"/>
        <v>0</v>
      </c>
      <c r="M1931" s="17">
        <f t="shared" ca="1" si="373"/>
        <v>0</v>
      </c>
      <c r="N1931" s="16">
        <f t="shared" ca="1" si="370"/>
        <v>0</v>
      </c>
      <c r="O1931" s="17">
        <f t="shared" ca="1" si="368"/>
        <v>0</v>
      </c>
      <c r="P1931" s="18">
        <f t="shared" ca="1" si="366"/>
        <v>0</v>
      </c>
      <c r="Q1931" s="18">
        <f t="shared" ca="1" si="371"/>
        <v>0</v>
      </c>
      <c r="R1931" s="18">
        <f t="shared" ca="1" si="367"/>
        <v>0</v>
      </c>
      <c r="S1931" s="18">
        <f t="shared" ca="1" si="365"/>
        <v>0</v>
      </c>
      <c r="T1931" s="18">
        <f t="shared" ca="1" si="369"/>
        <v>0</v>
      </c>
      <c r="U1931" s="7"/>
    </row>
    <row r="1932" spans="2:21" x14ac:dyDescent="0.3">
      <c r="B1932" s="68"/>
      <c r="C1932" s="68"/>
      <c r="D1932" s="7"/>
      <c r="E1932" s="68"/>
      <c r="F1932" s="16"/>
      <c r="G1932" s="16"/>
      <c r="H1932" s="16"/>
      <c r="I1932" s="16"/>
      <c r="J1932" s="16"/>
      <c r="K1932" s="16"/>
      <c r="L1932" s="17">
        <f t="shared" ca="1" si="372"/>
        <v>0</v>
      </c>
      <c r="M1932" s="17">
        <f t="shared" ca="1" si="373"/>
        <v>0</v>
      </c>
      <c r="N1932" s="16">
        <f t="shared" ca="1" si="370"/>
        <v>0</v>
      </c>
      <c r="O1932" s="17">
        <f t="shared" ca="1" si="368"/>
        <v>0</v>
      </c>
      <c r="P1932" s="18">
        <f t="shared" ca="1" si="366"/>
        <v>0</v>
      </c>
      <c r="Q1932" s="18">
        <f t="shared" ca="1" si="371"/>
        <v>0</v>
      </c>
      <c r="R1932" s="18">
        <f t="shared" ca="1" si="367"/>
        <v>0</v>
      </c>
      <c r="S1932" s="18">
        <f t="shared" ref="S1932:S1995" ca="1" si="374">R1932/2</f>
        <v>0</v>
      </c>
      <c r="T1932" s="18">
        <f t="shared" ca="1" si="369"/>
        <v>0</v>
      </c>
      <c r="U1932" s="7"/>
    </row>
    <row r="1933" spans="2:21" x14ac:dyDescent="0.3">
      <c r="B1933" s="68"/>
      <c r="C1933" s="68"/>
      <c r="D1933" s="7"/>
      <c r="E1933" s="68"/>
      <c r="F1933" s="16"/>
      <c r="G1933" s="16"/>
      <c r="H1933" s="16"/>
      <c r="I1933" s="16"/>
      <c r="J1933" s="16"/>
      <c r="K1933" s="16"/>
      <c r="L1933" s="17">
        <f t="shared" ca="1" si="372"/>
        <v>0</v>
      </c>
      <c r="M1933" s="17">
        <f t="shared" ca="1" si="373"/>
        <v>0</v>
      </c>
      <c r="N1933" s="16">
        <f t="shared" ca="1" si="370"/>
        <v>0</v>
      </c>
      <c r="O1933" s="17">
        <f t="shared" ca="1" si="368"/>
        <v>0</v>
      </c>
      <c r="P1933" s="18">
        <f t="shared" ca="1" si="366"/>
        <v>0</v>
      </c>
      <c r="Q1933" s="18">
        <f t="shared" ca="1" si="371"/>
        <v>0</v>
      </c>
      <c r="R1933" s="18">
        <f t="shared" ca="1" si="367"/>
        <v>0</v>
      </c>
      <c r="S1933" s="18">
        <f t="shared" ca="1" si="374"/>
        <v>0</v>
      </c>
      <c r="T1933" s="18">
        <f t="shared" ca="1" si="369"/>
        <v>0</v>
      </c>
      <c r="U1933" s="7"/>
    </row>
    <row r="1934" spans="2:21" x14ac:dyDescent="0.3">
      <c r="B1934" s="68"/>
      <c r="C1934" s="68"/>
      <c r="D1934" s="7"/>
      <c r="E1934" s="68"/>
      <c r="F1934" s="16"/>
      <c r="G1934" s="16"/>
      <c r="H1934" s="16"/>
      <c r="I1934" s="16"/>
      <c r="J1934" s="16"/>
      <c r="K1934" s="16"/>
      <c r="L1934" s="17">
        <f t="shared" ca="1" si="372"/>
        <v>0</v>
      </c>
      <c r="M1934" s="17">
        <f t="shared" ca="1" si="373"/>
        <v>0</v>
      </c>
      <c r="N1934" s="16">
        <f t="shared" ca="1" si="370"/>
        <v>0</v>
      </c>
      <c r="O1934" s="17">
        <f t="shared" ca="1" si="368"/>
        <v>0</v>
      </c>
      <c r="P1934" s="18">
        <f t="shared" ca="1" si="366"/>
        <v>0</v>
      </c>
      <c r="Q1934" s="18">
        <f t="shared" ca="1" si="371"/>
        <v>0</v>
      </c>
      <c r="R1934" s="18">
        <f t="shared" ca="1" si="367"/>
        <v>0</v>
      </c>
      <c r="S1934" s="18">
        <f t="shared" ca="1" si="374"/>
        <v>0</v>
      </c>
      <c r="T1934" s="18">
        <f t="shared" ca="1" si="369"/>
        <v>0</v>
      </c>
      <c r="U1934" s="7"/>
    </row>
    <row r="1935" spans="2:21" x14ac:dyDescent="0.3">
      <c r="B1935" s="68"/>
      <c r="C1935" s="68"/>
      <c r="D1935" s="7"/>
      <c r="E1935" s="68"/>
      <c r="F1935" s="16"/>
      <c r="G1935" s="16"/>
      <c r="H1935" s="16"/>
      <c r="I1935" s="16"/>
      <c r="J1935" s="16"/>
      <c r="K1935" s="16"/>
      <c r="L1935" s="17">
        <f t="shared" ca="1" si="372"/>
        <v>0</v>
      </c>
      <c r="M1935" s="17">
        <f t="shared" ca="1" si="373"/>
        <v>0</v>
      </c>
      <c r="N1935" s="16">
        <f t="shared" ca="1" si="370"/>
        <v>0</v>
      </c>
      <c r="O1935" s="17">
        <f t="shared" ca="1" si="368"/>
        <v>0</v>
      </c>
      <c r="P1935" s="18">
        <f t="shared" ca="1" si="366"/>
        <v>0</v>
      </c>
      <c r="Q1935" s="18">
        <f t="shared" ca="1" si="371"/>
        <v>0</v>
      </c>
      <c r="R1935" s="18">
        <f t="shared" ca="1" si="367"/>
        <v>0</v>
      </c>
      <c r="S1935" s="18">
        <f t="shared" ca="1" si="374"/>
        <v>0</v>
      </c>
      <c r="T1935" s="18">
        <f t="shared" ca="1" si="369"/>
        <v>0</v>
      </c>
      <c r="U1935" s="7"/>
    </row>
    <row r="1936" spans="2:21" x14ac:dyDescent="0.3">
      <c r="B1936" s="68"/>
      <c r="C1936" s="68"/>
      <c r="D1936" s="7"/>
      <c r="E1936" s="68"/>
      <c r="F1936" s="16"/>
      <c r="G1936" s="16"/>
      <c r="H1936" s="16"/>
      <c r="I1936" s="16"/>
      <c r="J1936" s="16"/>
      <c r="K1936" s="16"/>
      <c r="L1936" s="17">
        <f t="shared" ca="1" si="372"/>
        <v>0</v>
      </c>
      <c r="M1936" s="17">
        <f t="shared" ca="1" si="373"/>
        <v>0</v>
      </c>
      <c r="N1936" s="16">
        <f t="shared" ca="1" si="370"/>
        <v>0</v>
      </c>
      <c r="O1936" s="17">
        <f t="shared" ca="1" si="368"/>
        <v>0</v>
      </c>
      <c r="P1936" s="18">
        <f t="shared" ca="1" si="366"/>
        <v>0</v>
      </c>
      <c r="Q1936" s="18">
        <f t="shared" ca="1" si="371"/>
        <v>0</v>
      </c>
      <c r="R1936" s="18">
        <f t="shared" ca="1" si="367"/>
        <v>0</v>
      </c>
      <c r="S1936" s="18">
        <f t="shared" ca="1" si="374"/>
        <v>0</v>
      </c>
      <c r="T1936" s="18">
        <f t="shared" ca="1" si="369"/>
        <v>0</v>
      </c>
      <c r="U1936" s="7"/>
    </row>
    <row r="1937" spans="2:21" x14ac:dyDescent="0.3">
      <c r="B1937" s="68"/>
      <c r="C1937" s="68"/>
      <c r="D1937" s="7"/>
      <c r="E1937" s="68"/>
      <c r="F1937" s="16"/>
      <c r="G1937" s="16"/>
      <c r="H1937" s="16"/>
      <c r="I1937" s="16"/>
      <c r="J1937" s="16"/>
      <c r="K1937" s="16"/>
      <c r="L1937" s="17">
        <f t="shared" ca="1" si="372"/>
        <v>0</v>
      </c>
      <c r="M1937" s="17">
        <f t="shared" ca="1" si="373"/>
        <v>0</v>
      </c>
      <c r="N1937" s="16">
        <f t="shared" ca="1" si="370"/>
        <v>0</v>
      </c>
      <c r="O1937" s="17">
        <f t="shared" ca="1" si="368"/>
        <v>0</v>
      </c>
      <c r="P1937" s="18">
        <f t="shared" ca="1" si="366"/>
        <v>0</v>
      </c>
      <c r="Q1937" s="18">
        <f t="shared" ca="1" si="371"/>
        <v>0</v>
      </c>
      <c r="R1937" s="18">
        <f t="shared" ca="1" si="367"/>
        <v>0</v>
      </c>
      <c r="S1937" s="18">
        <f t="shared" ca="1" si="374"/>
        <v>0</v>
      </c>
      <c r="T1937" s="18">
        <f t="shared" ca="1" si="369"/>
        <v>0</v>
      </c>
      <c r="U1937" s="7"/>
    </row>
    <row r="1938" spans="2:21" x14ac:dyDescent="0.3">
      <c r="B1938" s="68"/>
      <c r="C1938" s="68"/>
      <c r="D1938" s="7"/>
      <c r="E1938" s="68"/>
      <c r="F1938" s="16"/>
      <c r="G1938" s="16"/>
      <c r="H1938" s="16"/>
      <c r="I1938" s="16"/>
      <c r="J1938" s="16"/>
      <c r="K1938" s="16"/>
      <c r="L1938" s="17">
        <f t="shared" ca="1" si="372"/>
        <v>0</v>
      </c>
      <c r="M1938" s="17">
        <f t="shared" ca="1" si="373"/>
        <v>0</v>
      </c>
      <c r="N1938" s="16">
        <f t="shared" ca="1" si="370"/>
        <v>0</v>
      </c>
      <c r="O1938" s="17">
        <f t="shared" ca="1" si="368"/>
        <v>0</v>
      </c>
      <c r="P1938" s="18">
        <f t="shared" ca="1" si="366"/>
        <v>0</v>
      </c>
      <c r="Q1938" s="18">
        <f t="shared" ca="1" si="371"/>
        <v>0</v>
      </c>
      <c r="R1938" s="18">
        <f t="shared" ca="1" si="367"/>
        <v>0</v>
      </c>
      <c r="S1938" s="18">
        <f t="shared" ca="1" si="374"/>
        <v>0</v>
      </c>
      <c r="T1938" s="18">
        <f t="shared" ca="1" si="369"/>
        <v>0</v>
      </c>
      <c r="U1938" s="7"/>
    </row>
    <row r="1939" spans="2:21" x14ac:dyDescent="0.3">
      <c r="B1939" s="68"/>
      <c r="C1939" s="68"/>
      <c r="D1939" s="7"/>
      <c r="E1939" s="68"/>
      <c r="F1939" s="16"/>
      <c r="G1939" s="16"/>
      <c r="H1939" s="16"/>
      <c r="I1939" s="16"/>
      <c r="J1939" s="16"/>
      <c r="K1939" s="16"/>
      <c r="L1939" s="17">
        <f t="shared" ca="1" si="372"/>
        <v>0</v>
      </c>
      <c r="M1939" s="17">
        <f t="shared" ca="1" si="373"/>
        <v>0</v>
      </c>
      <c r="N1939" s="16">
        <f t="shared" ca="1" si="370"/>
        <v>0</v>
      </c>
      <c r="O1939" s="17">
        <f t="shared" ca="1" si="368"/>
        <v>0</v>
      </c>
      <c r="P1939" s="18">
        <f t="shared" ref="P1939:P1996" ca="1" si="375">O1939/4</f>
        <v>0</v>
      </c>
      <c r="Q1939" s="18">
        <f t="shared" ca="1" si="371"/>
        <v>0</v>
      </c>
      <c r="R1939" s="18">
        <f t="shared" ca="1" si="367"/>
        <v>0</v>
      </c>
      <c r="S1939" s="18">
        <f t="shared" ca="1" si="374"/>
        <v>0</v>
      </c>
      <c r="T1939" s="18">
        <f t="shared" ca="1" si="369"/>
        <v>0</v>
      </c>
      <c r="U1939" s="7"/>
    </row>
    <row r="1940" spans="2:21" x14ac:dyDescent="0.3">
      <c r="B1940" s="68"/>
      <c r="C1940" s="68"/>
      <c r="D1940" s="7"/>
      <c r="E1940" s="68"/>
      <c r="F1940" s="16"/>
      <c r="G1940" s="16"/>
      <c r="H1940" s="16"/>
      <c r="I1940" s="16"/>
      <c r="J1940" s="16"/>
      <c r="K1940" s="16"/>
      <c r="L1940" s="17">
        <f t="shared" ca="1" si="372"/>
        <v>0</v>
      </c>
      <c r="M1940" s="17">
        <f t="shared" ca="1" si="373"/>
        <v>0</v>
      </c>
      <c r="N1940" s="16">
        <f t="shared" ca="1" si="370"/>
        <v>0</v>
      </c>
      <c r="O1940" s="17">
        <f t="shared" ca="1" si="368"/>
        <v>0</v>
      </c>
      <c r="P1940" s="18">
        <f t="shared" ca="1" si="375"/>
        <v>0</v>
      </c>
      <c r="Q1940" s="18">
        <f t="shared" ca="1" si="371"/>
        <v>0</v>
      </c>
      <c r="R1940" s="18">
        <f t="shared" ca="1" si="367"/>
        <v>0</v>
      </c>
      <c r="S1940" s="18">
        <f t="shared" ca="1" si="374"/>
        <v>0</v>
      </c>
      <c r="T1940" s="18">
        <f t="shared" ca="1" si="369"/>
        <v>0</v>
      </c>
      <c r="U1940" s="7"/>
    </row>
    <row r="1941" spans="2:21" x14ac:dyDescent="0.3">
      <c r="B1941" s="68"/>
      <c r="C1941" s="68"/>
      <c r="D1941" s="7"/>
      <c r="E1941" s="68"/>
      <c r="F1941" s="16"/>
      <c r="G1941" s="16"/>
      <c r="H1941" s="16"/>
      <c r="I1941" s="16"/>
      <c r="J1941" s="16"/>
      <c r="K1941" s="16"/>
      <c r="L1941" s="17">
        <f t="shared" ca="1" si="372"/>
        <v>0</v>
      </c>
      <c r="M1941" s="17">
        <f t="shared" ca="1" si="373"/>
        <v>0</v>
      </c>
      <c r="N1941" s="16">
        <f t="shared" ca="1" si="370"/>
        <v>0</v>
      </c>
      <c r="O1941" s="17">
        <f t="shared" ca="1" si="368"/>
        <v>0</v>
      </c>
      <c r="P1941" s="18">
        <f t="shared" ca="1" si="375"/>
        <v>0</v>
      </c>
      <c r="Q1941" s="18">
        <f t="shared" ca="1" si="371"/>
        <v>0</v>
      </c>
      <c r="R1941" s="18">
        <f t="shared" ca="1" si="367"/>
        <v>0</v>
      </c>
      <c r="S1941" s="18">
        <f t="shared" ca="1" si="374"/>
        <v>0</v>
      </c>
      <c r="T1941" s="18">
        <f t="shared" ca="1" si="369"/>
        <v>0</v>
      </c>
      <c r="U1941" s="7"/>
    </row>
    <row r="1942" spans="2:21" x14ac:dyDescent="0.3">
      <c r="B1942" s="68"/>
      <c r="C1942" s="68"/>
      <c r="D1942" s="7"/>
      <c r="E1942" s="68"/>
      <c r="F1942" s="16"/>
      <c r="G1942" s="16"/>
      <c r="H1942" s="16"/>
      <c r="I1942" s="16"/>
      <c r="J1942" s="16"/>
      <c r="K1942" s="16"/>
      <c r="L1942" s="17">
        <f t="shared" ca="1" si="372"/>
        <v>0</v>
      </c>
      <c r="M1942" s="17">
        <f t="shared" ca="1" si="373"/>
        <v>0</v>
      </c>
      <c r="N1942" s="16">
        <f t="shared" ca="1" si="370"/>
        <v>0</v>
      </c>
      <c r="O1942" s="17">
        <f t="shared" ca="1" si="368"/>
        <v>0</v>
      </c>
      <c r="P1942" s="18">
        <f t="shared" ca="1" si="375"/>
        <v>0</v>
      </c>
      <c r="Q1942" s="18">
        <f t="shared" ca="1" si="371"/>
        <v>0</v>
      </c>
      <c r="R1942" s="18">
        <f t="shared" ref="R1942:R1996" ca="1" si="376">P1942/32</f>
        <v>0</v>
      </c>
      <c r="S1942" s="18">
        <f t="shared" ca="1" si="374"/>
        <v>0</v>
      </c>
      <c r="T1942" s="18">
        <f t="shared" ca="1" si="369"/>
        <v>0</v>
      </c>
      <c r="U1942" s="7"/>
    </row>
    <row r="1943" spans="2:21" x14ac:dyDescent="0.3">
      <c r="B1943" s="68"/>
      <c r="C1943" s="68"/>
      <c r="D1943" s="7"/>
      <c r="E1943" s="68"/>
      <c r="F1943" s="16"/>
      <c r="G1943" s="16"/>
      <c r="H1943" s="16"/>
      <c r="I1943" s="16"/>
      <c r="J1943" s="16"/>
      <c r="K1943" s="16"/>
      <c r="L1943" s="17">
        <f t="shared" ca="1" si="372"/>
        <v>0</v>
      </c>
      <c r="M1943" s="17">
        <f t="shared" ca="1" si="373"/>
        <v>0</v>
      </c>
      <c r="N1943" s="16">
        <f t="shared" ca="1" si="370"/>
        <v>0</v>
      </c>
      <c r="O1943" s="17">
        <f t="shared" ca="1" si="368"/>
        <v>0</v>
      </c>
      <c r="P1943" s="18">
        <f t="shared" ca="1" si="375"/>
        <v>0</v>
      </c>
      <c r="Q1943" s="18">
        <f t="shared" ca="1" si="371"/>
        <v>0</v>
      </c>
      <c r="R1943" s="18">
        <f t="shared" ca="1" si="376"/>
        <v>0</v>
      </c>
      <c r="S1943" s="18">
        <f t="shared" ca="1" si="374"/>
        <v>0</v>
      </c>
      <c r="T1943" s="18">
        <f t="shared" ca="1" si="369"/>
        <v>0</v>
      </c>
      <c r="U1943" s="7"/>
    </row>
    <row r="1944" spans="2:21" x14ac:dyDescent="0.3">
      <c r="B1944" s="68"/>
      <c r="C1944" s="68"/>
      <c r="D1944" s="7"/>
      <c r="E1944" s="68"/>
      <c r="F1944" s="16"/>
      <c r="G1944" s="16"/>
      <c r="H1944" s="16"/>
      <c r="I1944" s="16"/>
      <c r="J1944" s="16"/>
      <c r="K1944" s="16"/>
      <c r="L1944" s="17">
        <f t="shared" ca="1" si="372"/>
        <v>0</v>
      </c>
      <c r="M1944" s="17">
        <f t="shared" ca="1" si="373"/>
        <v>0</v>
      </c>
      <c r="N1944" s="16">
        <f t="shared" ca="1" si="370"/>
        <v>0</v>
      </c>
      <c r="O1944" s="17">
        <f t="shared" ca="1" si="368"/>
        <v>0</v>
      </c>
      <c r="P1944" s="18">
        <f t="shared" ca="1" si="375"/>
        <v>0</v>
      </c>
      <c r="Q1944" s="18">
        <f t="shared" ca="1" si="371"/>
        <v>0</v>
      </c>
      <c r="R1944" s="18">
        <f t="shared" ca="1" si="376"/>
        <v>0</v>
      </c>
      <c r="S1944" s="18">
        <f t="shared" ca="1" si="374"/>
        <v>0</v>
      </c>
      <c r="T1944" s="18">
        <f t="shared" ca="1" si="369"/>
        <v>0</v>
      </c>
      <c r="U1944" s="7"/>
    </row>
    <row r="1945" spans="2:21" x14ac:dyDescent="0.3">
      <c r="B1945" s="68"/>
      <c r="C1945" s="68"/>
      <c r="D1945" s="7"/>
      <c r="E1945" s="68"/>
      <c r="F1945" s="16"/>
      <c r="G1945" s="16"/>
      <c r="H1945" s="16"/>
      <c r="I1945" s="16"/>
      <c r="J1945" s="16"/>
      <c r="K1945" s="16"/>
      <c r="L1945" s="17">
        <f t="shared" ca="1" si="372"/>
        <v>0</v>
      </c>
      <c r="M1945" s="17">
        <f t="shared" ca="1" si="373"/>
        <v>0</v>
      </c>
      <c r="N1945" s="16">
        <f t="shared" ca="1" si="370"/>
        <v>0</v>
      </c>
      <c r="O1945" s="17">
        <f t="shared" ca="1" si="368"/>
        <v>0</v>
      </c>
      <c r="P1945" s="18">
        <f t="shared" ca="1" si="375"/>
        <v>0</v>
      </c>
      <c r="Q1945" s="18">
        <f t="shared" ca="1" si="371"/>
        <v>0</v>
      </c>
      <c r="R1945" s="18">
        <f t="shared" ca="1" si="376"/>
        <v>0</v>
      </c>
      <c r="S1945" s="18">
        <f t="shared" ca="1" si="374"/>
        <v>0</v>
      </c>
      <c r="T1945" s="18">
        <f t="shared" ca="1" si="369"/>
        <v>0</v>
      </c>
      <c r="U1945" s="7"/>
    </row>
    <row r="1946" spans="2:21" x14ac:dyDescent="0.3">
      <c r="B1946" s="68"/>
      <c r="C1946" s="68"/>
      <c r="D1946" s="7"/>
      <c r="E1946" s="68"/>
      <c r="F1946" s="16"/>
      <c r="G1946" s="16"/>
      <c r="H1946" s="16"/>
      <c r="I1946" s="16"/>
      <c r="J1946" s="16"/>
      <c r="K1946" s="16"/>
      <c r="L1946" s="17">
        <f t="shared" ca="1" si="372"/>
        <v>0</v>
      </c>
      <c r="M1946" s="17">
        <f t="shared" ca="1" si="373"/>
        <v>0</v>
      </c>
      <c r="N1946" s="16">
        <f t="shared" ca="1" si="370"/>
        <v>0</v>
      </c>
      <c r="O1946" s="17">
        <f t="shared" ca="1" si="368"/>
        <v>0</v>
      </c>
      <c r="P1946" s="18">
        <f t="shared" ca="1" si="375"/>
        <v>0</v>
      </c>
      <c r="Q1946" s="18">
        <f t="shared" ca="1" si="371"/>
        <v>0</v>
      </c>
      <c r="R1946" s="18">
        <f t="shared" ca="1" si="376"/>
        <v>0</v>
      </c>
      <c r="S1946" s="18">
        <f t="shared" ca="1" si="374"/>
        <v>0</v>
      </c>
      <c r="T1946" s="18">
        <f t="shared" ca="1" si="369"/>
        <v>0</v>
      </c>
      <c r="U1946" s="7"/>
    </row>
    <row r="1947" spans="2:21" x14ac:dyDescent="0.3">
      <c r="B1947" s="68"/>
      <c r="C1947" s="68"/>
      <c r="D1947" s="7"/>
      <c r="E1947" s="68"/>
      <c r="F1947" s="16"/>
      <c r="G1947" s="16"/>
      <c r="H1947" s="16"/>
      <c r="I1947" s="16"/>
      <c r="J1947" s="16"/>
      <c r="K1947" s="16"/>
      <c r="L1947" s="17">
        <f t="shared" ca="1" si="372"/>
        <v>0</v>
      </c>
      <c r="M1947" s="17">
        <f t="shared" ca="1" si="373"/>
        <v>0</v>
      </c>
      <c r="N1947" s="16">
        <f t="shared" ca="1" si="370"/>
        <v>0</v>
      </c>
      <c r="O1947" s="17">
        <f t="shared" ca="1" si="368"/>
        <v>0</v>
      </c>
      <c r="P1947" s="18">
        <f t="shared" ca="1" si="375"/>
        <v>0</v>
      </c>
      <c r="Q1947" s="18">
        <f t="shared" ca="1" si="371"/>
        <v>0</v>
      </c>
      <c r="R1947" s="18">
        <f t="shared" ca="1" si="376"/>
        <v>0</v>
      </c>
      <c r="S1947" s="18">
        <f t="shared" ca="1" si="374"/>
        <v>0</v>
      </c>
      <c r="T1947" s="18">
        <f t="shared" ca="1" si="369"/>
        <v>0</v>
      </c>
      <c r="U1947" s="7"/>
    </row>
    <row r="1948" spans="2:21" x14ac:dyDescent="0.3">
      <c r="B1948" s="68"/>
      <c r="C1948" s="68"/>
      <c r="D1948" s="7"/>
      <c r="E1948" s="68"/>
      <c r="F1948" s="16"/>
      <c r="G1948" s="16"/>
      <c r="H1948" s="16"/>
      <c r="I1948" s="16"/>
      <c r="J1948" s="16"/>
      <c r="K1948" s="16"/>
      <c r="L1948" s="17">
        <f t="shared" ca="1" si="372"/>
        <v>0</v>
      </c>
      <c r="M1948" s="17">
        <f t="shared" ca="1" si="373"/>
        <v>0</v>
      </c>
      <c r="N1948" s="16">
        <f t="shared" ca="1" si="370"/>
        <v>0</v>
      </c>
      <c r="O1948" s="17">
        <f t="shared" ref="O1948:O1996" ca="1" si="377">R1948*128</f>
        <v>0</v>
      </c>
      <c r="P1948" s="18">
        <f t="shared" ca="1" si="375"/>
        <v>0</v>
      </c>
      <c r="Q1948" s="18">
        <f t="shared" ca="1" si="371"/>
        <v>0</v>
      </c>
      <c r="R1948" s="18">
        <f t="shared" ca="1" si="376"/>
        <v>0</v>
      </c>
      <c r="S1948" s="18">
        <f t="shared" ca="1" si="374"/>
        <v>0</v>
      </c>
      <c r="T1948" s="18">
        <f t="shared" ca="1" si="369"/>
        <v>0</v>
      </c>
      <c r="U1948" s="7"/>
    </row>
    <row r="1949" spans="2:21" x14ac:dyDescent="0.3">
      <c r="B1949" s="68"/>
      <c r="C1949" s="68"/>
      <c r="D1949" s="7"/>
      <c r="E1949" s="68"/>
      <c r="F1949" s="16"/>
      <c r="G1949" s="16"/>
      <c r="H1949" s="16"/>
      <c r="I1949" s="16"/>
      <c r="J1949" s="16"/>
      <c r="K1949" s="16"/>
      <c r="L1949" s="17">
        <f t="shared" ca="1" si="372"/>
        <v>0</v>
      </c>
      <c r="M1949" s="17">
        <f t="shared" ca="1" si="373"/>
        <v>0</v>
      </c>
      <c r="N1949" s="16">
        <f t="shared" ca="1" si="370"/>
        <v>0</v>
      </c>
      <c r="O1949" s="17">
        <f t="shared" ca="1" si="377"/>
        <v>0</v>
      </c>
      <c r="P1949" s="18">
        <f t="shared" ca="1" si="375"/>
        <v>0</v>
      </c>
      <c r="Q1949" s="18">
        <f t="shared" ca="1" si="371"/>
        <v>0</v>
      </c>
      <c r="R1949" s="18">
        <f t="shared" ca="1" si="376"/>
        <v>0</v>
      </c>
      <c r="S1949" s="18">
        <f t="shared" ca="1" si="374"/>
        <v>0</v>
      </c>
      <c r="T1949" s="18">
        <f t="shared" ca="1" si="369"/>
        <v>0</v>
      </c>
      <c r="U1949" s="7"/>
    </row>
    <row r="1950" spans="2:21" x14ac:dyDescent="0.3">
      <c r="B1950" s="68"/>
      <c r="C1950" s="68"/>
      <c r="D1950" s="7"/>
      <c r="E1950" s="68"/>
      <c r="F1950" s="16"/>
      <c r="G1950" s="16"/>
      <c r="H1950" s="16"/>
      <c r="I1950" s="16"/>
      <c r="J1950" s="16"/>
      <c r="K1950" s="16"/>
      <c r="L1950" s="17">
        <f t="shared" ca="1" si="372"/>
        <v>0</v>
      </c>
      <c r="M1950" s="17">
        <f t="shared" ca="1" si="373"/>
        <v>0</v>
      </c>
      <c r="N1950" s="16">
        <f t="shared" ca="1" si="370"/>
        <v>0</v>
      </c>
      <c r="O1950" s="17">
        <f t="shared" ca="1" si="377"/>
        <v>0</v>
      </c>
      <c r="P1950" s="18">
        <f t="shared" ca="1" si="375"/>
        <v>0</v>
      </c>
      <c r="Q1950" s="18">
        <f t="shared" ca="1" si="371"/>
        <v>0</v>
      </c>
      <c r="R1950" s="18">
        <f t="shared" ca="1" si="376"/>
        <v>0</v>
      </c>
      <c r="S1950" s="18">
        <f t="shared" ca="1" si="374"/>
        <v>0</v>
      </c>
      <c r="T1950" s="18">
        <f t="shared" ca="1" si="369"/>
        <v>0</v>
      </c>
      <c r="U1950" s="7"/>
    </row>
    <row r="1951" spans="2:21" x14ac:dyDescent="0.3">
      <c r="B1951" s="68"/>
      <c r="C1951" s="68"/>
      <c r="D1951" s="7"/>
      <c r="E1951" s="68"/>
      <c r="F1951" s="16"/>
      <c r="G1951" s="16"/>
      <c r="H1951" s="16"/>
      <c r="I1951" s="16"/>
      <c r="J1951" s="16"/>
      <c r="K1951" s="16"/>
      <c r="L1951" s="17">
        <f t="shared" ca="1" si="372"/>
        <v>0</v>
      </c>
      <c r="M1951" s="17">
        <f t="shared" ca="1" si="373"/>
        <v>0</v>
      </c>
      <c r="N1951" s="16">
        <f t="shared" ca="1" si="370"/>
        <v>0</v>
      </c>
      <c r="O1951" s="17">
        <f t="shared" ca="1" si="377"/>
        <v>0</v>
      </c>
      <c r="P1951" s="18">
        <f t="shared" ca="1" si="375"/>
        <v>0</v>
      </c>
      <c r="Q1951" s="18">
        <f t="shared" ca="1" si="371"/>
        <v>0</v>
      </c>
      <c r="R1951" s="18">
        <f t="shared" ca="1" si="376"/>
        <v>0</v>
      </c>
      <c r="S1951" s="18">
        <f t="shared" ca="1" si="374"/>
        <v>0</v>
      </c>
      <c r="T1951" s="18">
        <f t="shared" ca="1" si="369"/>
        <v>0</v>
      </c>
      <c r="U1951" s="7"/>
    </row>
    <row r="1952" spans="2:21" x14ac:dyDescent="0.3">
      <c r="B1952" s="68"/>
      <c r="C1952" s="68"/>
      <c r="D1952" s="7"/>
      <c r="E1952" s="68"/>
      <c r="F1952" s="16"/>
      <c r="G1952" s="16"/>
      <c r="H1952" s="16"/>
      <c r="I1952" s="16"/>
      <c r="J1952" s="16"/>
      <c r="K1952" s="16"/>
      <c r="L1952" s="17">
        <f t="shared" ca="1" si="372"/>
        <v>0</v>
      </c>
      <c r="M1952" s="17">
        <f t="shared" ca="1" si="373"/>
        <v>0</v>
      </c>
      <c r="N1952" s="16">
        <f t="shared" ca="1" si="370"/>
        <v>0</v>
      </c>
      <c r="O1952" s="17">
        <f t="shared" ca="1" si="377"/>
        <v>0</v>
      </c>
      <c r="P1952" s="18">
        <f t="shared" ca="1" si="375"/>
        <v>0</v>
      </c>
      <c r="Q1952" s="18">
        <f t="shared" ca="1" si="371"/>
        <v>0</v>
      </c>
      <c r="R1952" s="18">
        <f t="shared" ca="1" si="376"/>
        <v>0</v>
      </c>
      <c r="S1952" s="18">
        <f t="shared" ca="1" si="374"/>
        <v>0</v>
      </c>
      <c r="T1952" s="18">
        <f t="shared" ca="1" si="369"/>
        <v>0</v>
      </c>
      <c r="U1952" s="7"/>
    </row>
    <row r="1953" spans="2:21" x14ac:dyDescent="0.3">
      <c r="B1953" s="68"/>
      <c r="C1953" s="68"/>
      <c r="D1953" s="7"/>
      <c r="E1953" s="68"/>
      <c r="F1953" s="16"/>
      <c r="G1953" s="16"/>
      <c r="H1953" s="16"/>
      <c r="I1953" s="16"/>
      <c r="J1953" s="16"/>
      <c r="K1953" s="16"/>
      <c r="L1953" s="17">
        <f t="shared" ca="1" si="372"/>
        <v>0</v>
      </c>
      <c r="M1953" s="17">
        <f t="shared" ca="1" si="373"/>
        <v>0</v>
      </c>
      <c r="N1953" s="16">
        <f t="shared" ca="1" si="370"/>
        <v>0</v>
      </c>
      <c r="O1953" s="17">
        <f t="shared" ca="1" si="377"/>
        <v>0</v>
      </c>
      <c r="P1953" s="18">
        <f t="shared" ca="1" si="375"/>
        <v>0</v>
      </c>
      <c r="Q1953" s="18">
        <f t="shared" ca="1" si="371"/>
        <v>0</v>
      </c>
      <c r="R1953" s="18">
        <f t="shared" ca="1" si="376"/>
        <v>0</v>
      </c>
      <c r="S1953" s="18">
        <f t="shared" ca="1" si="374"/>
        <v>0</v>
      </c>
      <c r="T1953" s="18">
        <f t="shared" ca="1" si="369"/>
        <v>0</v>
      </c>
      <c r="U1953" s="7"/>
    </row>
    <row r="1954" spans="2:21" x14ac:dyDescent="0.3">
      <c r="B1954" s="68"/>
      <c r="C1954" s="68"/>
      <c r="D1954" s="7"/>
      <c r="E1954" s="68"/>
      <c r="F1954" s="16"/>
      <c r="G1954" s="16"/>
      <c r="H1954" s="16"/>
      <c r="I1954" s="16"/>
      <c r="J1954" s="16"/>
      <c r="K1954" s="16"/>
      <c r="L1954" s="17">
        <f t="shared" ca="1" si="372"/>
        <v>0</v>
      </c>
      <c r="M1954" s="17">
        <f t="shared" ca="1" si="373"/>
        <v>0</v>
      </c>
      <c r="N1954" s="16">
        <f t="shared" ca="1" si="370"/>
        <v>0</v>
      </c>
      <c r="O1954" s="17">
        <f t="shared" ca="1" si="377"/>
        <v>0</v>
      </c>
      <c r="P1954" s="18">
        <f t="shared" ca="1" si="375"/>
        <v>0</v>
      </c>
      <c r="Q1954" s="18">
        <f t="shared" ca="1" si="371"/>
        <v>0</v>
      </c>
      <c r="R1954" s="18">
        <f t="shared" ca="1" si="376"/>
        <v>0</v>
      </c>
      <c r="S1954" s="18">
        <f t="shared" ca="1" si="374"/>
        <v>0</v>
      </c>
      <c r="T1954" s="18">
        <f t="shared" ca="1" si="369"/>
        <v>0</v>
      </c>
      <c r="U1954" s="7"/>
    </row>
    <row r="1955" spans="2:21" x14ac:dyDescent="0.3">
      <c r="B1955" s="68"/>
      <c r="C1955" s="68"/>
      <c r="D1955" s="7"/>
      <c r="E1955" s="68"/>
      <c r="F1955" s="16"/>
      <c r="G1955" s="16"/>
      <c r="H1955" s="16"/>
      <c r="I1955" s="16"/>
      <c r="J1955" s="16"/>
      <c r="K1955" s="16"/>
      <c r="L1955" s="17">
        <f t="shared" ca="1" si="372"/>
        <v>0</v>
      </c>
      <c r="M1955" s="17">
        <f t="shared" ca="1" si="373"/>
        <v>0</v>
      </c>
      <c r="N1955" s="16">
        <f t="shared" ca="1" si="370"/>
        <v>0</v>
      </c>
      <c r="O1955" s="17">
        <f t="shared" ca="1" si="377"/>
        <v>0</v>
      </c>
      <c r="P1955" s="18">
        <f t="shared" ca="1" si="375"/>
        <v>0</v>
      </c>
      <c r="Q1955" s="18">
        <f t="shared" ca="1" si="371"/>
        <v>0</v>
      </c>
      <c r="R1955" s="18">
        <f t="shared" ca="1" si="376"/>
        <v>0</v>
      </c>
      <c r="S1955" s="18">
        <f t="shared" ca="1" si="374"/>
        <v>0</v>
      </c>
      <c r="T1955" s="18">
        <f t="shared" ca="1" si="369"/>
        <v>0</v>
      </c>
      <c r="U1955" s="7"/>
    </row>
    <row r="1956" spans="2:21" x14ac:dyDescent="0.3">
      <c r="B1956" s="68"/>
      <c r="C1956" s="68"/>
      <c r="D1956" s="7"/>
      <c r="E1956" s="68"/>
      <c r="F1956" s="16"/>
      <c r="G1956" s="16"/>
      <c r="H1956" s="16"/>
      <c r="I1956" s="16"/>
      <c r="J1956" s="16"/>
      <c r="K1956" s="16"/>
      <c r="L1956" s="17">
        <f t="shared" ca="1" si="372"/>
        <v>0</v>
      </c>
      <c r="M1956" s="17">
        <f t="shared" ca="1" si="373"/>
        <v>0</v>
      </c>
      <c r="N1956" s="16">
        <f t="shared" ca="1" si="370"/>
        <v>0</v>
      </c>
      <c r="O1956" s="17">
        <f t="shared" ca="1" si="377"/>
        <v>0</v>
      </c>
      <c r="P1956" s="18">
        <f t="shared" ca="1" si="375"/>
        <v>0</v>
      </c>
      <c r="Q1956" s="18">
        <f t="shared" ca="1" si="371"/>
        <v>0</v>
      </c>
      <c r="R1956" s="18">
        <f t="shared" ca="1" si="376"/>
        <v>0</v>
      </c>
      <c r="S1956" s="18">
        <f t="shared" ca="1" si="374"/>
        <v>0</v>
      </c>
      <c r="T1956" s="18">
        <f t="shared" ca="1" si="369"/>
        <v>0</v>
      </c>
      <c r="U1956" s="7"/>
    </row>
    <row r="1957" spans="2:21" x14ac:dyDescent="0.3">
      <c r="B1957" s="68"/>
      <c r="C1957" s="68"/>
      <c r="D1957" s="7"/>
      <c r="E1957" s="68"/>
      <c r="F1957" s="16"/>
      <c r="G1957" s="16"/>
      <c r="H1957" s="16"/>
      <c r="I1957" s="16"/>
      <c r="J1957" s="16"/>
      <c r="K1957" s="16"/>
      <c r="L1957" s="17">
        <f t="shared" ca="1" si="372"/>
        <v>0</v>
      </c>
      <c r="M1957" s="17">
        <f t="shared" ca="1" si="373"/>
        <v>0</v>
      </c>
      <c r="N1957" s="16">
        <f t="shared" ca="1" si="370"/>
        <v>0</v>
      </c>
      <c r="O1957" s="17">
        <f t="shared" ca="1" si="377"/>
        <v>0</v>
      </c>
      <c r="P1957" s="18">
        <f t="shared" ca="1" si="375"/>
        <v>0</v>
      </c>
      <c r="Q1957" s="18">
        <f t="shared" ca="1" si="371"/>
        <v>0</v>
      </c>
      <c r="R1957" s="18">
        <f t="shared" ca="1" si="376"/>
        <v>0</v>
      </c>
      <c r="S1957" s="18">
        <f t="shared" ca="1" si="374"/>
        <v>0</v>
      </c>
      <c r="T1957" s="18">
        <f t="shared" ca="1" si="369"/>
        <v>0</v>
      </c>
      <c r="U1957" s="7"/>
    </row>
    <row r="1958" spans="2:21" x14ac:dyDescent="0.3">
      <c r="B1958" s="68"/>
      <c r="C1958" s="68"/>
      <c r="D1958" s="7"/>
      <c r="E1958" s="68"/>
      <c r="F1958" s="16"/>
      <c r="G1958" s="16"/>
      <c r="H1958" s="16"/>
      <c r="I1958" s="16"/>
      <c r="J1958" s="16"/>
      <c r="K1958" s="16"/>
      <c r="L1958" s="17">
        <f t="shared" ca="1" si="372"/>
        <v>0</v>
      </c>
      <c r="M1958" s="17">
        <f t="shared" ca="1" si="373"/>
        <v>0</v>
      </c>
      <c r="N1958" s="16">
        <f t="shared" ca="1" si="370"/>
        <v>0</v>
      </c>
      <c r="O1958" s="17">
        <f t="shared" ca="1" si="377"/>
        <v>0</v>
      </c>
      <c r="P1958" s="18">
        <f t="shared" ca="1" si="375"/>
        <v>0</v>
      </c>
      <c r="Q1958" s="18">
        <f t="shared" ca="1" si="371"/>
        <v>0</v>
      </c>
      <c r="R1958" s="18">
        <f t="shared" ca="1" si="376"/>
        <v>0</v>
      </c>
      <c r="S1958" s="18">
        <f t="shared" ca="1" si="374"/>
        <v>0</v>
      </c>
      <c r="T1958" s="18">
        <f t="shared" ca="1" si="369"/>
        <v>0</v>
      </c>
      <c r="U1958" s="7"/>
    </row>
    <row r="1959" spans="2:21" x14ac:dyDescent="0.3">
      <c r="B1959" s="68"/>
      <c r="C1959" s="68"/>
      <c r="D1959" s="7"/>
      <c r="E1959" s="68"/>
      <c r="F1959" s="16"/>
      <c r="G1959" s="16"/>
      <c r="H1959" s="16"/>
      <c r="I1959" s="16"/>
      <c r="J1959" s="16"/>
      <c r="K1959" s="16"/>
      <c r="L1959" s="17">
        <f t="shared" ca="1" si="372"/>
        <v>0</v>
      </c>
      <c r="M1959" s="17">
        <f t="shared" ca="1" si="373"/>
        <v>0</v>
      </c>
      <c r="N1959" s="16">
        <f t="shared" ca="1" si="370"/>
        <v>0</v>
      </c>
      <c r="O1959" s="17">
        <f t="shared" ca="1" si="377"/>
        <v>0</v>
      </c>
      <c r="P1959" s="18">
        <f t="shared" ca="1" si="375"/>
        <v>0</v>
      </c>
      <c r="Q1959" s="18">
        <f t="shared" ca="1" si="371"/>
        <v>0</v>
      </c>
      <c r="R1959" s="18">
        <f t="shared" ca="1" si="376"/>
        <v>0</v>
      </c>
      <c r="S1959" s="18">
        <f t="shared" ca="1" si="374"/>
        <v>0</v>
      </c>
      <c r="T1959" s="18">
        <f t="shared" ca="1" si="369"/>
        <v>0</v>
      </c>
      <c r="U1959" s="7"/>
    </row>
    <row r="1960" spans="2:21" x14ac:dyDescent="0.3">
      <c r="B1960" s="68"/>
      <c r="C1960" s="68"/>
      <c r="D1960" s="7"/>
      <c r="E1960" s="68"/>
      <c r="F1960" s="16"/>
      <c r="G1960" s="16"/>
      <c r="H1960" s="16"/>
      <c r="I1960" s="16"/>
      <c r="J1960" s="16"/>
      <c r="K1960" s="16"/>
      <c r="L1960" s="17">
        <f t="shared" ca="1" si="372"/>
        <v>0</v>
      </c>
      <c r="M1960" s="17">
        <f t="shared" ca="1" si="373"/>
        <v>0</v>
      </c>
      <c r="N1960" s="16">
        <f t="shared" ca="1" si="370"/>
        <v>0</v>
      </c>
      <c r="O1960" s="17">
        <f t="shared" ca="1" si="377"/>
        <v>0</v>
      </c>
      <c r="P1960" s="18">
        <f t="shared" ca="1" si="375"/>
        <v>0</v>
      </c>
      <c r="Q1960" s="18">
        <f t="shared" ca="1" si="371"/>
        <v>0</v>
      </c>
      <c r="R1960" s="18">
        <f t="shared" ca="1" si="376"/>
        <v>0</v>
      </c>
      <c r="S1960" s="18">
        <f t="shared" ca="1" si="374"/>
        <v>0</v>
      </c>
      <c r="T1960" s="18">
        <f t="shared" ca="1" si="369"/>
        <v>0</v>
      </c>
      <c r="U1960" s="7"/>
    </row>
    <row r="1961" spans="2:21" x14ac:dyDescent="0.3">
      <c r="B1961" s="68"/>
      <c r="C1961" s="68"/>
      <c r="D1961" s="7"/>
      <c r="E1961" s="68"/>
      <c r="F1961" s="16"/>
      <c r="G1961" s="16"/>
      <c r="H1961" s="16"/>
      <c r="I1961" s="16"/>
      <c r="J1961" s="16"/>
      <c r="K1961" s="16"/>
      <c r="L1961" s="17">
        <f t="shared" ca="1" si="372"/>
        <v>0</v>
      </c>
      <c r="M1961" s="17">
        <f t="shared" ca="1" si="373"/>
        <v>0</v>
      </c>
      <c r="N1961" s="16">
        <f t="shared" ca="1" si="370"/>
        <v>0</v>
      </c>
      <c r="O1961" s="17">
        <f t="shared" ca="1" si="377"/>
        <v>0</v>
      </c>
      <c r="P1961" s="18">
        <f t="shared" ca="1" si="375"/>
        <v>0</v>
      </c>
      <c r="Q1961" s="18">
        <f t="shared" ca="1" si="371"/>
        <v>0</v>
      </c>
      <c r="R1961" s="18">
        <f t="shared" ca="1" si="376"/>
        <v>0</v>
      </c>
      <c r="S1961" s="18">
        <f t="shared" ca="1" si="374"/>
        <v>0</v>
      </c>
      <c r="T1961" s="18">
        <f t="shared" ca="1" si="369"/>
        <v>0</v>
      </c>
      <c r="U1961" s="7"/>
    </row>
    <row r="1962" spans="2:21" x14ac:dyDescent="0.3">
      <c r="B1962" s="68"/>
      <c r="C1962" s="68"/>
      <c r="D1962" s="7"/>
      <c r="E1962" s="68"/>
      <c r="F1962" s="16"/>
      <c r="G1962" s="16"/>
      <c r="H1962" s="16"/>
      <c r="I1962" s="16"/>
      <c r="J1962" s="16"/>
      <c r="K1962" s="16"/>
      <c r="L1962" s="17">
        <f t="shared" ca="1" si="372"/>
        <v>0</v>
      </c>
      <c r="M1962" s="17">
        <f t="shared" ca="1" si="373"/>
        <v>0</v>
      </c>
      <c r="N1962" s="16">
        <f t="shared" ca="1" si="370"/>
        <v>0</v>
      </c>
      <c r="O1962" s="17">
        <f t="shared" ca="1" si="377"/>
        <v>0</v>
      </c>
      <c r="P1962" s="18">
        <f t="shared" ca="1" si="375"/>
        <v>0</v>
      </c>
      <c r="Q1962" s="18">
        <f t="shared" ca="1" si="371"/>
        <v>0</v>
      </c>
      <c r="R1962" s="18">
        <f t="shared" ca="1" si="376"/>
        <v>0</v>
      </c>
      <c r="S1962" s="18">
        <f t="shared" ca="1" si="374"/>
        <v>0</v>
      </c>
      <c r="T1962" s="18">
        <f t="shared" ca="1" si="369"/>
        <v>0</v>
      </c>
      <c r="U1962" s="7"/>
    </row>
    <row r="1963" spans="2:21" x14ac:dyDescent="0.3">
      <c r="B1963" s="68"/>
      <c r="C1963" s="68"/>
      <c r="D1963" s="7"/>
      <c r="E1963" s="68"/>
      <c r="F1963" s="16"/>
      <c r="G1963" s="16"/>
      <c r="H1963" s="16"/>
      <c r="I1963" s="16"/>
      <c r="J1963" s="16"/>
      <c r="K1963" s="16"/>
      <c r="L1963" s="17">
        <f t="shared" ca="1" si="372"/>
        <v>0</v>
      </c>
      <c r="M1963" s="17">
        <f t="shared" ca="1" si="373"/>
        <v>0</v>
      </c>
      <c r="N1963" s="16">
        <f t="shared" ca="1" si="370"/>
        <v>0</v>
      </c>
      <c r="O1963" s="17">
        <f t="shared" ca="1" si="377"/>
        <v>0</v>
      </c>
      <c r="P1963" s="18">
        <f t="shared" ca="1" si="375"/>
        <v>0</v>
      </c>
      <c r="Q1963" s="18">
        <f t="shared" ca="1" si="371"/>
        <v>0</v>
      </c>
      <c r="R1963" s="18">
        <f t="shared" ca="1" si="376"/>
        <v>0</v>
      </c>
      <c r="S1963" s="18">
        <f t="shared" ca="1" si="374"/>
        <v>0</v>
      </c>
      <c r="T1963" s="18">
        <f t="shared" ca="1" si="369"/>
        <v>0</v>
      </c>
      <c r="U1963" s="7"/>
    </row>
    <row r="1964" spans="2:21" x14ac:dyDescent="0.3">
      <c r="B1964" s="68"/>
      <c r="C1964" s="68"/>
      <c r="D1964" s="7"/>
      <c r="E1964" s="68"/>
      <c r="F1964" s="16"/>
      <c r="G1964" s="16"/>
      <c r="H1964" s="16"/>
      <c r="I1964" s="16"/>
      <c r="J1964" s="16"/>
      <c r="K1964" s="16"/>
      <c r="L1964" s="17">
        <f t="shared" ca="1" si="372"/>
        <v>0</v>
      </c>
      <c r="M1964" s="17">
        <f t="shared" ca="1" si="373"/>
        <v>0</v>
      </c>
      <c r="N1964" s="16">
        <f t="shared" ca="1" si="370"/>
        <v>0</v>
      </c>
      <c r="O1964" s="17">
        <f t="shared" ca="1" si="377"/>
        <v>0</v>
      </c>
      <c r="P1964" s="18">
        <f t="shared" ca="1" si="375"/>
        <v>0</v>
      </c>
      <c r="Q1964" s="18">
        <f t="shared" ca="1" si="371"/>
        <v>0</v>
      </c>
      <c r="R1964" s="18">
        <f t="shared" ca="1" si="376"/>
        <v>0</v>
      </c>
      <c r="S1964" s="18">
        <f t="shared" ca="1" si="374"/>
        <v>0</v>
      </c>
      <c r="T1964" s="18">
        <f t="shared" ref="T1964:T1996" ca="1" si="378">S1964/3</f>
        <v>0</v>
      </c>
      <c r="U1964" s="7"/>
    </row>
    <row r="1965" spans="2:21" x14ac:dyDescent="0.3">
      <c r="B1965" s="68"/>
      <c r="C1965" s="68"/>
      <c r="D1965" s="7"/>
      <c r="E1965" s="68"/>
      <c r="F1965" s="16"/>
      <c r="G1965" s="16"/>
      <c r="H1965" s="16"/>
      <c r="I1965" s="16"/>
      <c r="J1965" s="16"/>
      <c r="K1965" s="16"/>
      <c r="L1965" s="17">
        <f t="shared" ca="1" si="372"/>
        <v>0</v>
      </c>
      <c r="M1965" s="17">
        <f t="shared" ca="1" si="373"/>
        <v>0</v>
      </c>
      <c r="N1965" s="16">
        <f t="shared" ca="1" si="370"/>
        <v>0</v>
      </c>
      <c r="O1965" s="17">
        <f t="shared" ca="1" si="377"/>
        <v>0</v>
      </c>
      <c r="P1965" s="18">
        <f t="shared" ca="1" si="375"/>
        <v>0</v>
      </c>
      <c r="Q1965" s="18">
        <f t="shared" ca="1" si="371"/>
        <v>0</v>
      </c>
      <c r="R1965" s="18">
        <f t="shared" ca="1" si="376"/>
        <v>0</v>
      </c>
      <c r="S1965" s="18">
        <f t="shared" ca="1" si="374"/>
        <v>0</v>
      </c>
      <c r="T1965" s="18">
        <f t="shared" ca="1" si="378"/>
        <v>0</v>
      </c>
      <c r="U1965" s="7"/>
    </row>
    <row r="1966" spans="2:21" x14ac:dyDescent="0.3">
      <c r="B1966" s="68"/>
      <c r="C1966" s="68"/>
      <c r="D1966" s="7"/>
      <c r="E1966" s="68"/>
      <c r="F1966" s="16"/>
      <c r="G1966" s="16"/>
      <c r="H1966" s="16"/>
      <c r="I1966" s="16"/>
      <c r="J1966" s="16"/>
      <c r="K1966" s="16"/>
      <c r="L1966" s="17">
        <f t="shared" ca="1" si="372"/>
        <v>0</v>
      </c>
      <c r="M1966" s="17">
        <f t="shared" ca="1" si="373"/>
        <v>0</v>
      </c>
      <c r="N1966" s="16">
        <f t="shared" ca="1" si="370"/>
        <v>0</v>
      </c>
      <c r="O1966" s="17">
        <f t="shared" ca="1" si="377"/>
        <v>0</v>
      </c>
      <c r="P1966" s="18">
        <f t="shared" ca="1" si="375"/>
        <v>0</v>
      </c>
      <c r="Q1966" s="18">
        <f t="shared" ca="1" si="371"/>
        <v>0</v>
      </c>
      <c r="R1966" s="18">
        <f t="shared" ca="1" si="376"/>
        <v>0</v>
      </c>
      <c r="S1966" s="18">
        <f t="shared" ca="1" si="374"/>
        <v>0</v>
      </c>
      <c r="T1966" s="18">
        <f t="shared" ca="1" si="378"/>
        <v>0</v>
      </c>
      <c r="U1966" s="7"/>
    </row>
    <row r="1967" spans="2:21" x14ac:dyDescent="0.3">
      <c r="B1967" s="68"/>
      <c r="C1967" s="68"/>
      <c r="D1967" s="7"/>
      <c r="E1967" s="68"/>
      <c r="F1967" s="16"/>
      <c r="G1967" s="16"/>
      <c r="H1967" s="16"/>
      <c r="I1967" s="16"/>
      <c r="J1967" s="16"/>
      <c r="K1967" s="16"/>
      <c r="L1967" s="17">
        <f t="shared" ca="1" si="372"/>
        <v>0</v>
      </c>
      <c r="M1967" s="17">
        <f t="shared" ca="1" si="373"/>
        <v>0</v>
      </c>
      <c r="N1967" s="16">
        <f t="shared" ca="1" si="370"/>
        <v>0</v>
      </c>
      <c r="O1967" s="17">
        <f t="shared" ca="1" si="377"/>
        <v>0</v>
      </c>
      <c r="P1967" s="18">
        <f t="shared" ca="1" si="375"/>
        <v>0</v>
      </c>
      <c r="Q1967" s="18">
        <f t="shared" ca="1" si="371"/>
        <v>0</v>
      </c>
      <c r="R1967" s="18">
        <f t="shared" ca="1" si="376"/>
        <v>0</v>
      </c>
      <c r="S1967" s="18">
        <f t="shared" ca="1" si="374"/>
        <v>0</v>
      </c>
      <c r="T1967" s="18">
        <f t="shared" ca="1" si="378"/>
        <v>0</v>
      </c>
      <c r="U1967" s="7"/>
    </row>
    <row r="1968" spans="2:21" x14ac:dyDescent="0.3">
      <c r="B1968" s="68"/>
      <c r="C1968" s="68"/>
      <c r="D1968" s="7"/>
      <c r="E1968" s="68"/>
      <c r="F1968" s="16"/>
      <c r="G1968" s="16"/>
      <c r="H1968" s="16"/>
      <c r="I1968" s="16"/>
      <c r="J1968" s="16"/>
      <c r="K1968" s="16"/>
      <c r="L1968" s="17">
        <f t="shared" ca="1" si="372"/>
        <v>0</v>
      </c>
      <c r="M1968" s="17">
        <f t="shared" ca="1" si="373"/>
        <v>0</v>
      </c>
      <c r="N1968" s="16">
        <f t="shared" ca="1" si="370"/>
        <v>0</v>
      </c>
      <c r="O1968" s="17">
        <f t="shared" ca="1" si="377"/>
        <v>0</v>
      </c>
      <c r="P1968" s="18">
        <f t="shared" ca="1" si="375"/>
        <v>0</v>
      </c>
      <c r="Q1968" s="18">
        <f t="shared" ca="1" si="371"/>
        <v>0</v>
      </c>
      <c r="R1968" s="18">
        <f t="shared" ca="1" si="376"/>
        <v>0</v>
      </c>
      <c r="S1968" s="18">
        <f t="shared" ca="1" si="374"/>
        <v>0</v>
      </c>
      <c r="T1968" s="18">
        <f t="shared" ca="1" si="378"/>
        <v>0</v>
      </c>
      <c r="U1968" s="7"/>
    </row>
    <row r="1969" spans="2:21" x14ac:dyDescent="0.3">
      <c r="B1969" s="68"/>
      <c r="C1969" s="68"/>
      <c r="D1969" s="7"/>
      <c r="E1969" s="68"/>
      <c r="F1969" s="16"/>
      <c r="G1969" s="16"/>
      <c r="H1969" s="16"/>
      <c r="I1969" s="16"/>
      <c r="J1969" s="16"/>
      <c r="K1969" s="16"/>
      <c r="L1969" s="17">
        <f t="shared" ca="1" si="372"/>
        <v>0</v>
      </c>
      <c r="M1969" s="17">
        <f t="shared" ca="1" si="373"/>
        <v>0</v>
      </c>
      <c r="N1969" s="16">
        <f t="shared" ca="1" si="370"/>
        <v>0</v>
      </c>
      <c r="O1969" s="17">
        <f t="shared" ca="1" si="377"/>
        <v>0</v>
      </c>
      <c r="P1969" s="18">
        <f t="shared" ca="1" si="375"/>
        <v>0</v>
      </c>
      <c r="Q1969" s="18">
        <f t="shared" ca="1" si="371"/>
        <v>0</v>
      </c>
      <c r="R1969" s="18">
        <f t="shared" ca="1" si="376"/>
        <v>0</v>
      </c>
      <c r="S1969" s="18">
        <f t="shared" ca="1" si="374"/>
        <v>0</v>
      </c>
      <c r="T1969" s="18">
        <f t="shared" ca="1" si="378"/>
        <v>0</v>
      </c>
      <c r="U1969" s="7"/>
    </row>
    <row r="1970" spans="2:21" x14ac:dyDescent="0.3">
      <c r="B1970" s="68"/>
      <c r="C1970" s="68"/>
      <c r="D1970" s="7"/>
      <c r="E1970" s="68"/>
      <c r="F1970" s="16"/>
      <c r="G1970" s="16"/>
      <c r="H1970" s="16"/>
      <c r="I1970" s="16"/>
      <c r="J1970" s="16"/>
      <c r="K1970" s="16"/>
      <c r="L1970" s="17">
        <f t="shared" ca="1" si="372"/>
        <v>0</v>
      </c>
      <c r="M1970" s="17">
        <f t="shared" ca="1" si="373"/>
        <v>0</v>
      </c>
      <c r="N1970" s="16">
        <f t="shared" ca="1" si="370"/>
        <v>0</v>
      </c>
      <c r="O1970" s="17">
        <f t="shared" ca="1" si="377"/>
        <v>0</v>
      </c>
      <c r="P1970" s="18">
        <f t="shared" ca="1" si="375"/>
        <v>0</v>
      </c>
      <c r="Q1970" s="18">
        <f t="shared" ca="1" si="371"/>
        <v>0</v>
      </c>
      <c r="R1970" s="18">
        <f t="shared" ca="1" si="376"/>
        <v>0</v>
      </c>
      <c r="S1970" s="18">
        <f t="shared" ca="1" si="374"/>
        <v>0</v>
      </c>
      <c r="T1970" s="18">
        <f t="shared" ca="1" si="378"/>
        <v>0</v>
      </c>
      <c r="U1970" s="7"/>
    </row>
    <row r="1971" spans="2:21" x14ac:dyDescent="0.3">
      <c r="B1971" s="68"/>
      <c r="C1971" s="68"/>
      <c r="D1971" s="7"/>
      <c r="E1971" s="68"/>
      <c r="F1971" s="16"/>
      <c r="G1971" s="16"/>
      <c r="H1971" s="16"/>
      <c r="I1971" s="16"/>
      <c r="J1971" s="16"/>
      <c r="K1971" s="16"/>
      <c r="L1971" s="17">
        <f t="shared" ca="1" si="372"/>
        <v>0</v>
      </c>
      <c r="M1971" s="17">
        <f t="shared" ca="1" si="373"/>
        <v>0</v>
      </c>
      <c r="N1971" s="16">
        <f t="shared" ca="1" si="370"/>
        <v>0</v>
      </c>
      <c r="O1971" s="17">
        <f t="shared" ca="1" si="377"/>
        <v>0</v>
      </c>
      <c r="P1971" s="18">
        <f t="shared" ca="1" si="375"/>
        <v>0</v>
      </c>
      <c r="Q1971" s="18">
        <f t="shared" ca="1" si="371"/>
        <v>0</v>
      </c>
      <c r="R1971" s="18">
        <f t="shared" ca="1" si="376"/>
        <v>0</v>
      </c>
      <c r="S1971" s="18">
        <f t="shared" ca="1" si="374"/>
        <v>0</v>
      </c>
      <c r="T1971" s="18">
        <f t="shared" ca="1" si="378"/>
        <v>0</v>
      </c>
      <c r="U1971" s="7"/>
    </row>
    <row r="1972" spans="2:21" x14ac:dyDescent="0.3">
      <c r="B1972" s="68"/>
      <c r="C1972" s="68"/>
      <c r="D1972" s="7"/>
      <c r="E1972" s="68"/>
      <c r="F1972" s="16"/>
      <c r="G1972" s="16"/>
      <c r="H1972" s="16"/>
      <c r="I1972" s="16"/>
      <c r="J1972" s="16"/>
      <c r="K1972" s="16"/>
      <c r="L1972" s="17">
        <f t="shared" ca="1" si="372"/>
        <v>0</v>
      </c>
      <c r="M1972" s="17">
        <f t="shared" ca="1" si="373"/>
        <v>0</v>
      </c>
      <c r="N1972" s="16">
        <f t="shared" ca="1" si="370"/>
        <v>0</v>
      </c>
      <c r="O1972" s="17">
        <f t="shared" ca="1" si="377"/>
        <v>0</v>
      </c>
      <c r="P1972" s="18">
        <f t="shared" ca="1" si="375"/>
        <v>0</v>
      </c>
      <c r="Q1972" s="18">
        <f t="shared" ca="1" si="371"/>
        <v>0</v>
      </c>
      <c r="R1972" s="18">
        <f t="shared" ca="1" si="376"/>
        <v>0</v>
      </c>
      <c r="S1972" s="18">
        <f t="shared" ca="1" si="374"/>
        <v>0</v>
      </c>
      <c r="T1972" s="18">
        <f t="shared" ca="1" si="378"/>
        <v>0</v>
      </c>
      <c r="U1972" s="7"/>
    </row>
    <row r="1973" spans="2:21" x14ac:dyDescent="0.3">
      <c r="B1973" s="68"/>
      <c r="C1973" s="68"/>
      <c r="D1973" s="7"/>
      <c r="E1973" s="68"/>
      <c r="F1973" s="16"/>
      <c r="G1973" s="16"/>
      <c r="H1973" s="16"/>
      <c r="I1973" s="16"/>
      <c r="J1973" s="16"/>
      <c r="K1973" s="16"/>
      <c r="L1973" s="17">
        <f t="shared" ca="1" si="372"/>
        <v>0</v>
      </c>
      <c r="M1973" s="17">
        <f t="shared" ca="1" si="373"/>
        <v>0</v>
      </c>
      <c r="N1973" s="16">
        <f t="shared" ca="1" si="370"/>
        <v>0</v>
      </c>
      <c r="O1973" s="17">
        <f t="shared" ca="1" si="377"/>
        <v>0</v>
      </c>
      <c r="P1973" s="18">
        <f t="shared" ca="1" si="375"/>
        <v>0</v>
      </c>
      <c r="Q1973" s="18">
        <f t="shared" ca="1" si="371"/>
        <v>0</v>
      </c>
      <c r="R1973" s="18">
        <f t="shared" ca="1" si="376"/>
        <v>0</v>
      </c>
      <c r="S1973" s="18">
        <f t="shared" ca="1" si="374"/>
        <v>0</v>
      </c>
      <c r="T1973" s="18">
        <f t="shared" ca="1" si="378"/>
        <v>0</v>
      </c>
      <c r="U1973" s="7"/>
    </row>
    <row r="1974" spans="2:21" x14ac:dyDescent="0.3">
      <c r="B1974" s="68"/>
      <c r="C1974" s="68"/>
      <c r="D1974" s="7"/>
      <c r="E1974" s="68"/>
      <c r="F1974" s="16"/>
      <c r="G1974" s="16"/>
      <c r="H1974" s="16"/>
      <c r="I1974" s="16"/>
      <c r="J1974" s="16"/>
      <c r="K1974" s="16"/>
      <c r="L1974" s="17">
        <f t="shared" ca="1" si="372"/>
        <v>0</v>
      </c>
      <c r="M1974" s="17">
        <f t="shared" ca="1" si="373"/>
        <v>0</v>
      </c>
      <c r="N1974" s="16">
        <f t="shared" ca="1" si="370"/>
        <v>0</v>
      </c>
      <c r="O1974" s="17">
        <f t="shared" ca="1" si="377"/>
        <v>0</v>
      </c>
      <c r="P1974" s="18">
        <f t="shared" ca="1" si="375"/>
        <v>0</v>
      </c>
      <c r="Q1974" s="18">
        <f t="shared" ca="1" si="371"/>
        <v>0</v>
      </c>
      <c r="R1974" s="18">
        <f t="shared" ca="1" si="376"/>
        <v>0</v>
      </c>
      <c r="S1974" s="18">
        <f t="shared" ca="1" si="374"/>
        <v>0</v>
      </c>
      <c r="T1974" s="18">
        <f t="shared" ca="1" si="378"/>
        <v>0</v>
      </c>
      <c r="U1974" s="7"/>
    </row>
    <row r="1975" spans="2:21" x14ac:dyDescent="0.3">
      <c r="B1975" s="68"/>
      <c r="C1975" s="68"/>
      <c r="D1975" s="7"/>
      <c r="E1975" s="68"/>
      <c r="F1975" s="16"/>
      <c r="G1975" s="16"/>
      <c r="H1975" s="16"/>
      <c r="I1975" s="16"/>
      <c r="J1975" s="16"/>
      <c r="K1975" s="16"/>
      <c r="L1975" s="17">
        <f t="shared" ca="1" si="372"/>
        <v>0</v>
      </c>
      <c r="M1975" s="17">
        <f t="shared" ca="1" si="373"/>
        <v>0</v>
      </c>
      <c r="N1975" s="16">
        <f t="shared" ca="1" si="370"/>
        <v>0</v>
      </c>
      <c r="O1975" s="17">
        <f t="shared" ca="1" si="377"/>
        <v>0</v>
      </c>
      <c r="P1975" s="18">
        <f t="shared" ca="1" si="375"/>
        <v>0</v>
      </c>
      <c r="Q1975" s="18">
        <f t="shared" ca="1" si="371"/>
        <v>0</v>
      </c>
      <c r="R1975" s="18">
        <f t="shared" ca="1" si="376"/>
        <v>0</v>
      </c>
      <c r="S1975" s="18">
        <f t="shared" ca="1" si="374"/>
        <v>0</v>
      </c>
      <c r="T1975" s="18">
        <f t="shared" ca="1" si="378"/>
        <v>0</v>
      </c>
      <c r="U1975" s="7"/>
    </row>
    <row r="1976" spans="2:21" x14ac:dyDescent="0.3">
      <c r="B1976" s="68"/>
      <c r="C1976" s="68"/>
      <c r="D1976" s="7"/>
      <c r="E1976" s="68"/>
      <c r="F1976" s="16"/>
      <c r="G1976" s="16"/>
      <c r="H1976" s="16"/>
      <c r="I1976" s="16"/>
      <c r="J1976" s="16"/>
      <c r="K1976" s="16"/>
      <c r="L1976" s="17">
        <f t="shared" ca="1" si="372"/>
        <v>0</v>
      </c>
      <c r="M1976" s="17">
        <f t="shared" ca="1" si="373"/>
        <v>0</v>
      </c>
      <c r="N1976" s="16">
        <f t="shared" ca="1" si="370"/>
        <v>0</v>
      </c>
      <c r="O1976" s="17">
        <f t="shared" ca="1" si="377"/>
        <v>0</v>
      </c>
      <c r="P1976" s="18">
        <f t="shared" ca="1" si="375"/>
        <v>0</v>
      </c>
      <c r="Q1976" s="18">
        <f t="shared" ca="1" si="371"/>
        <v>0</v>
      </c>
      <c r="R1976" s="18">
        <f t="shared" ca="1" si="376"/>
        <v>0</v>
      </c>
      <c r="S1976" s="18">
        <f t="shared" ca="1" si="374"/>
        <v>0</v>
      </c>
      <c r="T1976" s="18">
        <f t="shared" ca="1" si="378"/>
        <v>0</v>
      </c>
      <c r="U1976" s="7"/>
    </row>
    <row r="1977" spans="2:21" x14ac:dyDescent="0.3">
      <c r="B1977" s="68"/>
      <c r="C1977" s="68"/>
      <c r="D1977" s="7"/>
      <c r="E1977" s="68"/>
      <c r="F1977" s="16"/>
      <c r="G1977" s="16"/>
      <c r="H1977" s="16"/>
      <c r="I1977" s="16"/>
      <c r="J1977" s="16"/>
      <c r="K1977" s="16"/>
      <c r="L1977" s="17">
        <f t="shared" ca="1" si="372"/>
        <v>0</v>
      </c>
      <c r="M1977" s="17">
        <f t="shared" ca="1" si="373"/>
        <v>0</v>
      </c>
      <c r="N1977" s="16">
        <f t="shared" ca="1" si="370"/>
        <v>0</v>
      </c>
      <c r="O1977" s="17">
        <f t="shared" ca="1" si="377"/>
        <v>0</v>
      </c>
      <c r="P1977" s="18">
        <f t="shared" ca="1" si="375"/>
        <v>0</v>
      </c>
      <c r="Q1977" s="18">
        <f t="shared" ca="1" si="371"/>
        <v>0</v>
      </c>
      <c r="R1977" s="18">
        <f t="shared" ca="1" si="376"/>
        <v>0</v>
      </c>
      <c r="S1977" s="18">
        <f t="shared" ca="1" si="374"/>
        <v>0</v>
      </c>
      <c r="T1977" s="18">
        <f t="shared" ca="1" si="378"/>
        <v>0</v>
      </c>
      <c r="U1977" s="7"/>
    </row>
    <row r="1978" spans="2:21" x14ac:dyDescent="0.3">
      <c r="B1978" s="68"/>
      <c r="C1978" s="68"/>
      <c r="D1978" s="7"/>
      <c r="E1978" s="68"/>
      <c r="F1978" s="16"/>
      <c r="G1978" s="16"/>
      <c r="H1978" s="16"/>
      <c r="I1978" s="16"/>
      <c r="J1978" s="16"/>
      <c r="K1978" s="16"/>
      <c r="L1978" s="17">
        <f t="shared" ca="1" si="372"/>
        <v>0</v>
      </c>
      <c r="M1978" s="17">
        <f t="shared" ca="1" si="373"/>
        <v>0</v>
      </c>
      <c r="N1978" s="16">
        <f t="shared" ca="1" si="370"/>
        <v>0</v>
      </c>
      <c r="O1978" s="17">
        <f t="shared" ca="1" si="377"/>
        <v>0</v>
      </c>
      <c r="P1978" s="18">
        <f t="shared" ca="1" si="375"/>
        <v>0</v>
      </c>
      <c r="Q1978" s="18">
        <f t="shared" ca="1" si="371"/>
        <v>0</v>
      </c>
      <c r="R1978" s="18">
        <f t="shared" ca="1" si="376"/>
        <v>0</v>
      </c>
      <c r="S1978" s="18">
        <f t="shared" ca="1" si="374"/>
        <v>0</v>
      </c>
      <c r="T1978" s="18">
        <f t="shared" ca="1" si="378"/>
        <v>0</v>
      </c>
      <c r="U1978" s="7"/>
    </row>
    <row r="1979" spans="2:21" x14ac:dyDescent="0.3">
      <c r="B1979" s="68"/>
      <c r="C1979" s="68"/>
      <c r="D1979" s="7"/>
      <c r="E1979" s="68"/>
      <c r="F1979" s="16"/>
      <c r="G1979" s="16"/>
      <c r="H1979" s="16"/>
      <c r="I1979" s="16"/>
      <c r="J1979" s="16"/>
      <c r="K1979" s="16"/>
      <c r="L1979" s="17">
        <f t="shared" ca="1" si="372"/>
        <v>0</v>
      </c>
      <c r="M1979" s="17">
        <f t="shared" ca="1" si="373"/>
        <v>0</v>
      </c>
      <c r="N1979" s="16">
        <f t="shared" ca="1" si="370"/>
        <v>0</v>
      </c>
      <c r="O1979" s="17">
        <f t="shared" ca="1" si="377"/>
        <v>0</v>
      </c>
      <c r="P1979" s="18">
        <f t="shared" ca="1" si="375"/>
        <v>0</v>
      </c>
      <c r="Q1979" s="18">
        <f t="shared" ca="1" si="371"/>
        <v>0</v>
      </c>
      <c r="R1979" s="18">
        <f t="shared" ca="1" si="376"/>
        <v>0</v>
      </c>
      <c r="S1979" s="18">
        <f t="shared" ca="1" si="374"/>
        <v>0</v>
      </c>
      <c r="T1979" s="18">
        <f t="shared" ca="1" si="378"/>
        <v>0</v>
      </c>
      <c r="U1979" s="7"/>
    </row>
    <row r="1980" spans="2:21" x14ac:dyDescent="0.3">
      <c r="B1980" s="68"/>
      <c r="C1980" s="68"/>
      <c r="D1980" s="7"/>
      <c r="E1980" s="68"/>
      <c r="F1980" s="16"/>
      <c r="G1980" s="16"/>
      <c r="H1980" s="16"/>
      <c r="I1980" s="16"/>
      <c r="J1980" s="16"/>
      <c r="K1980" s="16"/>
      <c r="L1980" s="17">
        <f t="shared" ca="1" si="372"/>
        <v>0</v>
      </c>
      <c r="M1980" s="17">
        <f t="shared" ca="1" si="373"/>
        <v>0</v>
      </c>
      <c r="N1980" s="16">
        <f t="shared" ca="1" si="370"/>
        <v>0</v>
      </c>
      <c r="O1980" s="17">
        <f t="shared" ca="1" si="377"/>
        <v>0</v>
      </c>
      <c r="P1980" s="18">
        <f t="shared" ca="1" si="375"/>
        <v>0</v>
      </c>
      <c r="Q1980" s="18">
        <f t="shared" ca="1" si="371"/>
        <v>0</v>
      </c>
      <c r="R1980" s="18">
        <f t="shared" ca="1" si="376"/>
        <v>0</v>
      </c>
      <c r="S1980" s="18">
        <f t="shared" ca="1" si="374"/>
        <v>0</v>
      </c>
      <c r="T1980" s="18">
        <f t="shared" ca="1" si="378"/>
        <v>0</v>
      </c>
      <c r="U1980" s="7"/>
    </row>
    <row r="1981" spans="2:21" x14ac:dyDescent="0.3">
      <c r="B1981" s="68"/>
      <c r="C1981" s="68"/>
      <c r="D1981" s="7"/>
      <c r="E1981" s="68"/>
      <c r="F1981" s="16"/>
      <c r="G1981" s="16"/>
      <c r="H1981" s="16"/>
      <c r="I1981" s="16"/>
      <c r="J1981" s="16"/>
      <c r="K1981" s="16"/>
      <c r="L1981" s="17">
        <f t="shared" ca="1" si="372"/>
        <v>0</v>
      </c>
      <c r="M1981" s="17">
        <f t="shared" ca="1" si="373"/>
        <v>0</v>
      </c>
      <c r="N1981" s="16">
        <f t="shared" ca="1" si="370"/>
        <v>0</v>
      </c>
      <c r="O1981" s="17">
        <f t="shared" ca="1" si="377"/>
        <v>0</v>
      </c>
      <c r="P1981" s="18">
        <f t="shared" ca="1" si="375"/>
        <v>0</v>
      </c>
      <c r="Q1981" s="18">
        <f t="shared" ca="1" si="371"/>
        <v>0</v>
      </c>
      <c r="R1981" s="18">
        <f t="shared" ca="1" si="376"/>
        <v>0</v>
      </c>
      <c r="S1981" s="18">
        <f t="shared" ca="1" si="374"/>
        <v>0</v>
      </c>
      <c r="T1981" s="18">
        <f t="shared" ca="1" si="378"/>
        <v>0</v>
      </c>
      <c r="U1981" s="7"/>
    </row>
    <row r="1982" spans="2:21" x14ac:dyDescent="0.3">
      <c r="B1982" s="68"/>
      <c r="C1982" s="68"/>
      <c r="D1982" s="7"/>
      <c r="E1982" s="68"/>
      <c r="F1982" s="16"/>
      <c r="G1982" s="16"/>
      <c r="H1982" s="16"/>
      <c r="I1982" s="16"/>
      <c r="J1982" s="16"/>
      <c r="K1982" s="16"/>
      <c r="L1982" s="17">
        <f t="shared" ca="1" si="372"/>
        <v>0</v>
      </c>
      <c r="M1982" s="17">
        <f t="shared" ca="1" si="373"/>
        <v>0</v>
      </c>
      <c r="N1982" s="16">
        <f t="shared" ca="1" si="370"/>
        <v>0</v>
      </c>
      <c r="O1982" s="17">
        <f t="shared" ca="1" si="377"/>
        <v>0</v>
      </c>
      <c r="P1982" s="18">
        <f t="shared" ca="1" si="375"/>
        <v>0</v>
      </c>
      <c r="Q1982" s="18">
        <f t="shared" ca="1" si="371"/>
        <v>0</v>
      </c>
      <c r="R1982" s="18">
        <f t="shared" ca="1" si="376"/>
        <v>0</v>
      </c>
      <c r="S1982" s="18">
        <f t="shared" ca="1" si="374"/>
        <v>0</v>
      </c>
      <c r="T1982" s="18">
        <f t="shared" ca="1" si="378"/>
        <v>0</v>
      </c>
      <c r="U1982" s="7"/>
    </row>
    <row r="1983" spans="2:21" x14ac:dyDescent="0.3">
      <c r="B1983" s="68"/>
      <c r="C1983" s="68"/>
      <c r="D1983" s="7"/>
      <c r="E1983" s="68"/>
      <c r="F1983" s="16"/>
      <c r="G1983" s="16"/>
      <c r="H1983" s="16"/>
      <c r="I1983" s="16"/>
      <c r="J1983" s="16"/>
      <c r="K1983" s="16"/>
      <c r="L1983" s="17">
        <f t="shared" ca="1" si="372"/>
        <v>0</v>
      </c>
      <c r="M1983" s="17">
        <f t="shared" ca="1" si="373"/>
        <v>0</v>
      </c>
      <c r="N1983" s="16">
        <f t="shared" ca="1" si="370"/>
        <v>0</v>
      </c>
      <c r="O1983" s="17">
        <f t="shared" ca="1" si="377"/>
        <v>0</v>
      </c>
      <c r="P1983" s="18">
        <f t="shared" ca="1" si="375"/>
        <v>0</v>
      </c>
      <c r="Q1983" s="18">
        <f t="shared" ca="1" si="371"/>
        <v>0</v>
      </c>
      <c r="R1983" s="18">
        <f t="shared" ca="1" si="376"/>
        <v>0</v>
      </c>
      <c r="S1983" s="18">
        <f t="shared" ca="1" si="374"/>
        <v>0</v>
      </c>
      <c r="T1983" s="18">
        <f t="shared" ca="1" si="378"/>
        <v>0</v>
      </c>
      <c r="U1983" s="7"/>
    </row>
    <row r="1984" spans="2:21" x14ac:dyDescent="0.3">
      <c r="B1984" s="68"/>
      <c r="C1984" s="68"/>
      <c r="D1984" s="7"/>
      <c r="E1984" s="68"/>
      <c r="F1984" s="16"/>
      <c r="G1984" s="16"/>
      <c r="H1984" s="16"/>
      <c r="I1984" s="16"/>
      <c r="J1984" s="16"/>
      <c r="K1984" s="16"/>
      <c r="L1984" s="17">
        <f t="shared" ca="1" si="372"/>
        <v>0</v>
      </c>
      <c r="M1984" s="17">
        <f t="shared" ca="1" si="373"/>
        <v>0</v>
      </c>
      <c r="N1984" s="16">
        <f t="shared" ca="1" si="370"/>
        <v>0</v>
      </c>
      <c r="O1984" s="17">
        <f t="shared" ca="1" si="377"/>
        <v>0</v>
      </c>
      <c r="P1984" s="18">
        <f t="shared" ca="1" si="375"/>
        <v>0</v>
      </c>
      <c r="Q1984" s="18">
        <f t="shared" ca="1" si="371"/>
        <v>0</v>
      </c>
      <c r="R1984" s="18">
        <f t="shared" ca="1" si="376"/>
        <v>0</v>
      </c>
      <c r="S1984" s="18">
        <f t="shared" ca="1" si="374"/>
        <v>0</v>
      </c>
      <c r="T1984" s="18">
        <f t="shared" ca="1" si="378"/>
        <v>0</v>
      </c>
      <c r="U1984" s="7"/>
    </row>
    <row r="1985" spans="2:21" x14ac:dyDescent="0.3">
      <c r="B1985" s="68"/>
      <c r="C1985" s="68"/>
      <c r="D1985" s="7"/>
      <c r="E1985" s="68"/>
      <c r="F1985" s="16"/>
      <c r="G1985" s="16"/>
      <c r="H1985" s="16"/>
      <c r="I1985" s="16"/>
      <c r="J1985" s="16"/>
      <c r="K1985" s="16"/>
      <c r="L1985" s="17">
        <f t="shared" ca="1" si="372"/>
        <v>0</v>
      </c>
      <c r="M1985" s="17">
        <f t="shared" ca="1" si="373"/>
        <v>0</v>
      </c>
      <c r="N1985" s="16">
        <f t="shared" ca="1" si="370"/>
        <v>0</v>
      </c>
      <c r="O1985" s="17">
        <f t="shared" ca="1" si="377"/>
        <v>0</v>
      </c>
      <c r="P1985" s="18">
        <f t="shared" ca="1" si="375"/>
        <v>0</v>
      </c>
      <c r="Q1985" s="18">
        <f t="shared" ca="1" si="371"/>
        <v>0</v>
      </c>
      <c r="R1985" s="18">
        <f t="shared" ca="1" si="376"/>
        <v>0</v>
      </c>
      <c r="S1985" s="18">
        <f t="shared" ca="1" si="374"/>
        <v>0</v>
      </c>
      <c r="T1985" s="18">
        <f t="shared" ca="1" si="378"/>
        <v>0</v>
      </c>
      <c r="U1985" s="7"/>
    </row>
    <row r="1986" spans="2:21" x14ac:dyDescent="0.3">
      <c r="B1986" s="68"/>
      <c r="C1986" s="68"/>
      <c r="D1986" s="7"/>
      <c r="E1986" s="68"/>
      <c r="F1986" s="16"/>
      <c r="G1986" s="16"/>
      <c r="H1986" s="16"/>
      <c r="I1986" s="16"/>
      <c r="J1986" s="16"/>
      <c r="K1986" s="16"/>
      <c r="L1986" s="17">
        <f t="shared" ca="1" si="372"/>
        <v>0</v>
      </c>
      <c r="M1986" s="17">
        <f t="shared" ca="1" si="373"/>
        <v>0</v>
      </c>
      <c r="N1986" s="16">
        <f t="shared" ref="N1986:N1996" ca="1" si="379">L1986/453.592</f>
        <v>0</v>
      </c>
      <c r="O1986" s="17">
        <f t="shared" ca="1" si="377"/>
        <v>0</v>
      </c>
      <c r="P1986" s="18">
        <f t="shared" ca="1" si="375"/>
        <v>0</v>
      </c>
      <c r="Q1986" s="18">
        <f t="shared" ref="Q1986:Q1996" ca="1" si="380">P1986/4</f>
        <v>0</v>
      </c>
      <c r="R1986" s="18">
        <f t="shared" ca="1" si="376"/>
        <v>0</v>
      </c>
      <c r="S1986" s="18">
        <f t="shared" ca="1" si="374"/>
        <v>0</v>
      </c>
      <c r="T1986" s="18">
        <f t="shared" ca="1" si="378"/>
        <v>0</v>
      </c>
      <c r="U1986" s="7"/>
    </row>
    <row r="1987" spans="2:21" x14ac:dyDescent="0.3">
      <c r="B1987" s="68"/>
      <c r="C1987" s="68"/>
      <c r="D1987" s="7"/>
      <c r="E1987" s="68"/>
      <c r="F1987" s="16"/>
      <c r="G1987" s="16"/>
      <c r="H1987" s="16"/>
      <c r="I1987" s="16"/>
      <c r="J1987" s="16"/>
      <c r="K1987" s="16"/>
      <c r="L1987" s="17">
        <f t="shared" ca="1" si="372"/>
        <v>0</v>
      </c>
      <c r="M1987" s="17">
        <f t="shared" ca="1" si="373"/>
        <v>0</v>
      </c>
      <c r="N1987" s="16">
        <f t="shared" ca="1" si="379"/>
        <v>0</v>
      </c>
      <c r="O1987" s="17">
        <f t="shared" ca="1" si="377"/>
        <v>0</v>
      </c>
      <c r="P1987" s="18">
        <f t="shared" ca="1" si="375"/>
        <v>0</v>
      </c>
      <c r="Q1987" s="18">
        <f t="shared" ca="1" si="380"/>
        <v>0</v>
      </c>
      <c r="R1987" s="18">
        <f t="shared" ca="1" si="376"/>
        <v>0</v>
      </c>
      <c r="S1987" s="18">
        <f t="shared" ca="1" si="374"/>
        <v>0</v>
      </c>
      <c r="T1987" s="18">
        <f t="shared" ca="1" si="378"/>
        <v>0</v>
      </c>
      <c r="U1987" s="7"/>
    </row>
    <row r="1988" spans="2:21" x14ac:dyDescent="0.3">
      <c r="B1988" s="68"/>
      <c r="C1988" s="68"/>
      <c r="D1988" s="7"/>
      <c r="E1988" s="68"/>
      <c r="F1988" s="16"/>
      <c r="G1988" s="16"/>
      <c r="H1988" s="16"/>
      <c r="I1988" s="16"/>
      <c r="J1988" s="16"/>
      <c r="K1988" s="16"/>
      <c r="L1988" s="17">
        <f t="shared" ca="1" si="372"/>
        <v>0</v>
      </c>
      <c r="M1988" s="17">
        <f t="shared" ca="1" si="373"/>
        <v>0</v>
      </c>
      <c r="N1988" s="16">
        <f t="shared" ca="1" si="379"/>
        <v>0</v>
      </c>
      <c r="O1988" s="17">
        <f t="shared" ca="1" si="377"/>
        <v>0</v>
      </c>
      <c r="P1988" s="18">
        <f t="shared" ca="1" si="375"/>
        <v>0</v>
      </c>
      <c r="Q1988" s="18">
        <f t="shared" ca="1" si="380"/>
        <v>0</v>
      </c>
      <c r="R1988" s="18">
        <f t="shared" ca="1" si="376"/>
        <v>0</v>
      </c>
      <c r="S1988" s="18">
        <f t="shared" ca="1" si="374"/>
        <v>0</v>
      </c>
      <c r="T1988" s="18">
        <f t="shared" ca="1" si="378"/>
        <v>0</v>
      </c>
      <c r="U1988" s="7"/>
    </row>
    <row r="1989" spans="2:21" x14ac:dyDescent="0.3">
      <c r="B1989" s="68"/>
      <c r="C1989" s="68"/>
      <c r="D1989" s="7"/>
      <c r="E1989" s="68"/>
      <c r="F1989" s="16"/>
      <c r="G1989" s="16"/>
      <c r="H1989" s="16"/>
      <c r="I1989" s="16"/>
      <c r="J1989" s="16"/>
      <c r="K1989" s="16"/>
      <c r="L1989" s="17">
        <f t="shared" ca="1" si="372"/>
        <v>0</v>
      </c>
      <c r="M1989" s="17">
        <f t="shared" ca="1" si="373"/>
        <v>0</v>
      </c>
      <c r="N1989" s="16">
        <f t="shared" ca="1" si="379"/>
        <v>0</v>
      </c>
      <c r="O1989" s="17">
        <f t="shared" ca="1" si="377"/>
        <v>0</v>
      </c>
      <c r="P1989" s="18">
        <f t="shared" ca="1" si="375"/>
        <v>0</v>
      </c>
      <c r="Q1989" s="18">
        <f t="shared" ca="1" si="380"/>
        <v>0</v>
      </c>
      <c r="R1989" s="18">
        <f t="shared" ca="1" si="376"/>
        <v>0</v>
      </c>
      <c r="S1989" s="18">
        <f t="shared" ca="1" si="374"/>
        <v>0</v>
      </c>
      <c r="T1989" s="18">
        <f t="shared" ca="1" si="378"/>
        <v>0</v>
      </c>
      <c r="U1989" s="7"/>
    </row>
    <row r="1990" spans="2:21" x14ac:dyDescent="0.3">
      <c r="B1990" s="68"/>
      <c r="C1990" s="68"/>
      <c r="D1990" s="7"/>
      <c r="E1990" s="68"/>
      <c r="F1990" s="16"/>
      <c r="G1990" s="16"/>
      <c r="H1990" s="16"/>
      <c r="I1990" s="16"/>
      <c r="J1990" s="16"/>
      <c r="K1990" s="16"/>
      <c r="L1990" s="17">
        <f t="shared" ca="1" si="372"/>
        <v>0</v>
      </c>
      <c r="M1990" s="17">
        <f t="shared" ca="1" si="373"/>
        <v>0</v>
      </c>
      <c r="N1990" s="16">
        <f t="shared" ca="1" si="379"/>
        <v>0</v>
      </c>
      <c r="O1990" s="17">
        <f t="shared" ca="1" si="377"/>
        <v>0</v>
      </c>
      <c r="P1990" s="18">
        <f t="shared" ca="1" si="375"/>
        <v>0</v>
      </c>
      <c r="Q1990" s="18">
        <f t="shared" ca="1" si="380"/>
        <v>0</v>
      </c>
      <c r="R1990" s="18">
        <f t="shared" ca="1" si="376"/>
        <v>0</v>
      </c>
      <c r="S1990" s="18">
        <f t="shared" ca="1" si="374"/>
        <v>0</v>
      </c>
      <c r="T1990" s="18">
        <f t="shared" ca="1" si="378"/>
        <v>0</v>
      </c>
      <c r="U1990" s="7"/>
    </row>
    <row r="1991" spans="2:21" x14ac:dyDescent="0.3">
      <c r="B1991" s="68"/>
      <c r="C1991" s="68"/>
      <c r="D1991" s="7"/>
      <c r="E1991" s="68"/>
      <c r="F1991" s="16"/>
      <c r="G1991" s="16"/>
      <c r="H1991" s="16"/>
      <c r="I1991" s="16"/>
      <c r="J1991" s="16"/>
      <c r="K1991" s="16"/>
      <c r="L1991" s="17">
        <f t="shared" ca="1" si="372"/>
        <v>0</v>
      </c>
      <c r="M1991" s="17">
        <f t="shared" ca="1" si="373"/>
        <v>0</v>
      </c>
      <c r="N1991" s="16">
        <f t="shared" ca="1" si="379"/>
        <v>0</v>
      </c>
      <c r="O1991" s="17">
        <f t="shared" ca="1" si="377"/>
        <v>0</v>
      </c>
      <c r="P1991" s="18">
        <f t="shared" ca="1" si="375"/>
        <v>0</v>
      </c>
      <c r="Q1991" s="18">
        <f t="shared" ca="1" si="380"/>
        <v>0</v>
      </c>
      <c r="R1991" s="18">
        <f t="shared" ca="1" si="376"/>
        <v>0</v>
      </c>
      <c r="S1991" s="18">
        <f t="shared" ca="1" si="374"/>
        <v>0</v>
      </c>
      <c r="T1991" s="18">
        <f t="shared" ca="1" si="378"/>
        <v>0</v>
      </c>
      <c r="U1991" s="7"/>
    </row>
    <row r="1992" spans="2:21" x14ac:dyDescent="0.3">
      <c r="B1992" s="68"/>
      <c r="C1992" s="68"/>
      <c r="D1992" s="7"/>
      <c r="E1992" s="68"/>
      <c r="F1992" s="16"/>
      <c r="G1992" s="16"/>
      <c r="H1992" s="16"/>
      <c r="I1992" s="16"/>
      <c r="J1992" s="16"/>
      <c r="K1992" s="16"/>
      <c r="L1992" s="17">
        <f t="shared" ref="L1992:L1996" ca="1" si="381">M1992*16</f>
        <v>0</v>
      </c>
      <c r="M1992" s="17">
        <f t="shared" ca="1" si="373"/>
        <v>0</v>
      </c>
      <c r="N1992" s="16">
        <f t="shared" ca="1" si="379"/>
        <v>0</v>
      </c>
      <c r="O1992" s="17">
        <f t="shared" ca="1" si="377"/>
        <v>0</v>
      </c>
      <c r="P1992" s="18">
        <f t="shared" ca="1" si="375"/>
        <v>0</v>
      </c>
      <c r="Q1992" s="18">
        <f t="shared" ca="1" si="380"/>
        <v>0</v>
      </c>
      <c r="R1992" s="18">
        <f t="shared" ca="1" si="376"/>
        <v>0</v>
      </c>
      <c r="S1992" s="18">
        <f t="shared" ca="1" si="374"/>
        <v>0</v>
      </c>
      <c r="T1992" s="18">
        <f t="shared" ca="1" si="378"/>
        <v>0</v>
      </c>
      <c r="U1992" s="7"/>
    </row>
    <row r="1993" spans="2:21" x14ac:dyDescent="0.3">
      <c r="B1993" s="68"/>
      <c r="C1993" s="68"/>
      <c r="D1993" s="7"/>
      <c r="E1993" s="68"/>
      <c r="F1993" s="16"/>
      <c r="G1993" s="16"/>
      <c r="H1993" s="16"/>
      <c r="I1993" s="16"/>
      <c r="J1993" s="16"/>
      <c r="K1993" s="16"/>
      <c r="L1993" s="17">
        <f t="shared" ca="1" si="381"/>
        <v>0</v>
      </c>
      <c r="M1993" s="17">
        <f t="shared" ref="M1993:M1996" ca="1" si="382">L1993/16</f>
        <v>0</v>
      </c>
      <c r="N1993" s="16">
        <f t="shared" ca="1" si="379"/>
        <v>0</v>
      </c>
      <c r="O1993" s="17">
        <f t="shared" ca="1" si="377"/>
        <v>0</v>
      </c>
      <c r="P1993" s="18">
        <f t="shared" ca="1" si="375"/>
        <v>0</v>
      </c>
      <c r="Q1993" s="18">
        <f t="shared" ca="1" si="380"/>
        <v>0</v>
      </c>
      <c r="R1993" s="18">
        <f t="shared" ca="1" si="376"/>
        <v>0</v>
      </c>
      <c r="S1993" s="18">
        <f t="shared" ca="1" si="374"/>
        <v>0</v>
      </c>
      <c r="T1993" s="18">
        <f t="shared" ca="1" si="378"/>
        <v>0</v>
      </c>
      <c r="U1993" s="7"/>
    </row>
    <row r="1994" spans="2:21" x14ac:dyDescent="0.3">
      <c r="B1994" s="68"/>
      <c r="C1994" s="68"/>
      <c r="D1994" s="7"/>
      <c r="E1994" s="68"/>
      <c r="F1994" s="16"/>
      <c r="G1994" s="16"/>
      <c r="H1994" s="16"/>
      <c r="I1994" s="16"/>
      <c r="J1994" s="16"/>
      <c r="K1994" s="16"/>
      <c r="L1994" s="17">
        <f t="shared" ca="1" si="381"/>
        <v>0</v>
      </c>
      <c r="M1994" s="17">
        <f t="shared" ca="1" si="382"/>
        <v>0</v>
      </c>
      <c r="N1994" s="16">
        <f t="shared" ca="1" si="379"/>
        <v>0</v>
      </c>
      <c r="O1994" s="17">
        <f t="shared" ca="1" si="377"/>
        <v>0</v>
      </c>
      <c r="P1994" s="18">
        <f t="shared" ca="1" si="375"/>
        <v>0</v>
      </c>
      <c r="Q1994" s="18">
        <f t="shared" ca="1" si="380"/>
        <v>0</v>
      </c>
      <c r="R1994" s="18">
        <f t="shared" ca="1" si="376"/>
        <v>0</v>
      </c>
      <c r="S1994" s="18">
        <f t="shared" ca="1" si="374"/>
        <v>0</v>
      </c>
      <c r="T1994" s="18">
        <f t="shared" ca="1" si="378"/>
        <v>0</v>
      </c>
      <c r="U1994" s="7"/>
    </row>
    <row r="1995" spans="2:21" x14ac:dyDescent="0.3">
      <c r="B1995" s="68"/>
      <c r="C1995" s="68"/>
      <c r="D1995" s="7"/>
      <c r="E1995" s="68"/>
      <c r="F1995" s="16"/>
      <c r="G1995" s="16"/>
      <c r="H1995" s="16"/>
      <c r="I1995" s="16"/>
      <c r="J1995" s="16"/>
      <c r="K1995" s="16"/>
      <c r="L1995" s="17">
        <f t="shared" ca="1" si="381"/>
        <v>0</v>
      </c>
      <c r="M1995" s="17">
        <f t="shared" ca="1" si="382"/>
        <v>0</v>
      </c>
      <c r="N1995" s="16">
        <f t="shared" ca="1" si="379"/>
        <v>0</v>
      </c>
      <c r="O1995" s="17">
        <f t="shared" ca="1" si="377"/>
        <v>0</v>
      </c>
      <c r="P1995" s="18">
        <f t="shared" ca="1" si="375"/>
        <v>0</v>
      </c>
      <c r="Q1995" s="18">
        <f t="shared" ca="1" si="380"/>
        <v>0</v>
      </c>
      <c r="R1995" s="18">
        <f t="shared" ca="1" si="376"/>
        <v>0</v>
      </c>
      <c r="S1995" s="18">
        <f t="shared" ca="1" si="374"/>
        <v>0</v>
      </c>
      <c r="T1995" s="18">
        <f t="shared" ca="1" si="378"/>
        <v>0</v>
      </c>
      <c r="U1995" s="7"/>
    </row>
    <row r="1996" spans="2:21" x14ac:dyDescent="0.3">
      <c r="B1996" s="68"/>
      <c r="C1996" s="68"/>
      <c r="D1996" s="7"/>
      <c r="E1996" s="68"/>
      <c r="F1996" s="16"/>
      <c r="G1996" s="16"/>
      <c r="H1996" s="16"/>
      <c r="I1996" s="16"/>
      <c r="J1996" s="16"/>
      <c r="K1996" s="16"/>
      <c r="L1996" s="17">
        <f t="shared" ca="1" si="381"/>
        <v>0</v>
      </c>
      <c r="M1996" s="17">
        <f t="shared" ca="1" si="382"/>
        <v>0</v>
      </c>
      <c r="N1996" s="16">
        <f t="shared" ca="1" si="379"/>
        <v>0</v>
      </c>
      <c r="O1996" s="17">
        <f t="shared" ca="1" si="377"/>
        <v>0</v>
      </c>
      <c r="P1996" s="18">
        <f t="shared" ca="1" si="375"/>
        <v>0</v>
      </c>
      <c r="Q1996" s="18">
        <f t="shared" ca="1" si="380"/>
        <v>0</v>
      </c>
      <c r="R1996" s="18">
        <f t="shared" ca="1" si="376"/>
        <v>0</v>
      </c>
      <c r="S1996" s="18">
        <f t="shared" ref="S1996" ca="1" si="383">R1996/2</f>
        <v>0</v>
      </c>
      <c r="T1996" s="18">
        <f t="shared" ca="1" si="378"/>
        <v>0</v>
      </c>
      <c r="U1996" s="7"/>
    </row>
  </sheetData>
  <sortState xmlns:xlrd2="http://schemas.microsoft.com/office/spreadsheetml/2017/richdata2" ref="B2:U1996">
    <sortCondition sortBy="cellColor" ref="D2:D1996" dxfId="7"/>
    <sortCondition sortBy="cellColor" ref="D2:D1996" dxfId="6"/>
    <sortCondition sortBy="cellColor" ref="D2:D1996" dxfId="5"/>
    <sortCondition sortBy="cellColor" ref="D2:D1996" dxfId="4"/>
    <sortCondition sortBy="cellColor" ref="D2:D1996" dxfId="3"/>
    <sortCondition sortBy="cellColor" ref="D2:D1996" dxfId="2"/>
    <sortCondition sortBy="cellColor" ref="D2:D1996" dxfId="1"/>
    <sortCondition sortBy="cellColor" ref="D2:D1996" dxfId="0"/>
    <sortCondition ref="B2:B1996"/>
    <sortCondition ref="D2:D1996"/>
  </sortState>
  <mergeCells count="9">
    <mergeCell ref="X10:Y10"/>
    <mergeCell ref="X8:Y8"/>
    <mergeCell ref="X9:Y9"/>
    <mergeCell ref="X7:Y7"/>
    <mergeCell ref="W2:Y2"/>
    <mergeCell ref="X3:Y3"/>
    <mergeCell ref="X4:Y4"/>
    <mergeCell ref="X5:Y5"/>
    <mergeCell ref="X6:Y6"/>
  </mergeCells>
  <pageMargins left="0.7" right="0.7" top="0.75" bottom="0.75" header="0.3" footer="0.3"/>
  <pageSetup scale="40" fitToHeight="0" orientation="landscape" verticalDpi="597"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C37"/>
  <sheetViews>
    <sheetView workbookViewId="0"/>
  </sheetViews>
  <sheetFormatPr defaultColWidth="8.85546875" defaultRowHeight="16.5" x14ac:dyDescent="0.3"/>
  <cols>
    <col min="1" max="1" width="11.85546875" style="51" bestFit="1" customWidth="1"/>
    <col min="2" max="2" width="36.85546875" style="2" customWidth="1"/>
    <col min="3" max="13" width="11.42578125" style="2" customWidth="1"/>
    <col min="14" max="14" width="30.42578125" style="2" customWidth="1"/>
    <col min="15" max="16384" width="8.85546875" style="2"/>
  </cols>
  <sheetData>
    <row r="1" spans="1:3" x14ac:dyDescent="0.3">
      <c r="A1" s="51" t="s">
        <v>1</v>
      </c>
    </row>
    <row r="2" spans="1:3" x14ac:dyDescent="0.3">
      <c r="A2" s="51" t="s">
        <v>26</v>
      </c>
    </row>
    <row r="3" spans="1:3" x14ac:dyDescent="0.3">
      <c r="A3" s="51" t="s">
        <v>22</v>
      </c>
    </row>
    <row r="4" spans="1:3" x14ac:dyDescent="0.3">
      <c r="A4" s="51" t="s">
        <v>1069</v>
      </c>
    </row>
    <row r="5" spans="1:3" x14ac:dyDescent="0.3">
      <c r="A5" s="51" t="s">
        <v>24</v>
      </c>
    </row>
    <row r="6" spans="1:3" x14ac:dyDescent="0.3">
      <c r="A6" s="51" t="s">
        <v>25</v>
      </c>
    </row>
    <row r="7" spans="1:3" x14ac:dyDescent="0.3">
      <c r="A7" s="51" t="s">
        <v>29</v>
      </c>
    </row>
    <row r="8" spans="1:3" x14ac:dyDescent="0.3">
      <c r="A8" s="51" t="s">
        <v>28</v>
      </c>
    </row>
    <row r="9" spans="1:3" x14ac:dyDescent="0.3">
      <c r="A9" s="51" t="s">
        <v>27</v>
      </c>
    </row>
    <row r="10" spans="1:3" ht="15" customHeight="1" x14ac:dyDescent="0.3">
      <c r="A10" s="51" t="s">
        <v>35</v>
      </c>
      <c r="B10" s="188" t="s">
        <v>1070</v>
      </c>
      <c r="C10" s="188"/>
    </row>
    <row r="11" spans="1:3" ht="15" customHeight="1" x14ac:dyDescent="0.3">
      <c r="A11" s="51" t="s">
        <v>1071</v>
      </c>
      <c r="B11" s="188"/>
      <c r="C11" s="188"/>
    </row>
    <row r="12" spans="1:3" ht="15" customHeight="1" x14ac:dyDescent="0.3">
      <c r="A12" s="51" t="s">
        <v>33</v>
      </c>
      <c r="B12" s="188"/>
      <c r="C12" s="188"/>
    </row>
    <row r="13" spans="1:3" ht="15" customHeight="1" x14ac:dyDescent="0.3">
      <c r="A13" s="51" t="s">
        <v>32</v>
      </c>
      <c r="B13" s="188"/>
      <c r="C13" s="188"/>
    </row>
    <row r="14" spans="1:3" ht="15" customHeight="1" x14ac:dyDescent="0.3">
      <c r="A14" s="51" t="s">
        <v>31</v>
      </c>
      <c r="B14" s="188"/>
      <c r="C14" s="188"/>
    </row>
    <row r="15" spans="1:3" x14ac:dyDescent="0.3">
      <c r="A15" s="51" t="s">
        <v>30</v>
      </c>
    </row>
    <row r="17" spans="1:1" x14ac:dyDescent="0.3">
      <c r="A17" s="51" t="s">
        <v>1072</v>
      </c>
    </row>
    <row r="18" spans="1:1" x14ac:dyDescent="0.3">
      <c r="A18" s="51" t="s">
        <v>1073</v>
      </c>
    </row>
    <row r="19" spans="1:1" x14ac:dyDescent="0.3">
      <c r="A19" s="51" t="s">
        <v>1074</v>
      </c>
    </row>
    <row r="20" spans="1:1" x14ac:dyDescent="0.3">
      <c r="A20" s="51" t="s">
        <v>1075</v>
      </c>
    </row>
    <row r="21" spans="1:1" x14ac:dyDescent="0.3">
      <c r="A21" s="51" t="s">
        <v>1076</v>
      </c>
    </row>
    <row r="22" spans="1:1" x14ac:dyDescent="0.3">
      <c r="A22" s="51" t="s">
        <v>1077</v>
      </c>
    </row>
    <row r="23" spans="1:1" x14ac:dyDescent="0.3">
      <c r="A23" s="51" t="s">
        <v>1078</v>
      </c>
    </row>
    <row r="24" spans="1:1" x14ac:dyDescent="0.3">
      <c r="A24" s="51" t="s">
        <v>1079</v>
      </c>
    </row>
    <row r="25" spans="1:1" x14ac:dyDescent="0.3">
      <c r="A25" s="51" t="s">
        <v>1080</v>
      </c>
    </row>
    <row r="26" spans="1:1" x14ac:dyDescent="0.3">
      <c r="A26" s="51" t="s">
        <v>1081</v>
      </c>
    </row>
    <row r="27" spans="1:1" x14ac:dyDescent="0.3">
      <c r="A27" s="51" t="s">
        <v>1194</v>
      </c>
    </row>
    <row r="28" spans="1:1" x14ac:dyDescent="0.3">
      <c r="A28" s="51" t="s">
        <v>1082</v>
      </c>
    </row>
    <row r="29" spans="1:1" x14ac:dyDescent="0.3">
      <c r="A29" s="51" t="s">
        <v>1083</v>
      </c>
    </row>
    <row r="30" spans="1:1" x14ac:dyDescent="0.3">
      <c r="A30" s="51" t="s">
        <v>1084</v>
      </c>
    </row>
    <row r="31" spans="1:1" x14ac:dyDescent="0.3">
      <c r="A31" s="51" t="s">
        <v>1085</v>
      </c>
    </row>
    <row r="32" spans="1:1" x14ac:dyDescent="0.3">
      <c r="A32" s="51" t="s">
        <v>1086</v>
      </c>
    </row>
    <row r="33" spans="1:1" x14ac:dyDescent="0.3">
      <c r="A33" s="51" t="s">
        <v>1087</v>
      </c>
    </row>
    <row r="34" spans="1:1" x14ac:dyDescent="0.3">
      <c r="A34" s="51" t="s">
        <v>1088</v>
      </c>
    </row>
    <row r="35" spans="1:1" x14ac:dyDescent="0.3">
      <c r="A35" s="51" t="s">
        <v>1089</v>
      </c>
    </row>
    <row r="36" spans="1:1" x14ac:dyDescent="0.3">
      <c r="A36" s="51" t="s">
        <v>1090</v>
      </c>
    </row>
    <row r="37" spans="1:1" x14ac:dyDescent="0.3">
      <c r="A37" s="51" t="s">
        <v>1091</v>
      </c>
    </row>
  </sheetData>
  <sheetProtection selectLockedCells="1" selectUnlockedCells="1"/>
  <sortState xmlns:xlrd2="http://schemas.microsoft.com/office/spreadsheetml/2017/richdata2" ref="A17:A37">
    <sortCondition ref="A17"/>
  </sortState>
  <mergeCells count="1">
    <mergeCell ref="B10:C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46"/>
  <sheetViews>
    <sheetView workbookViewId="0">
      <selection activeCell="E47" sqref="E47"/>
    </sheetView>
  </sheetViews>
  <sheetFormatPr defaultRowHeight="15" x14ac:dyDescent="0.25"/>
  <cols>
    <col min="1" max="1" width="3" customWidth="1"/>
    <col min="2" max="2" width="9.140625" customWidth="1"/>
    <col min="12" max="12" width="9.7109375" bestFit="1" customWidth="1"/>
  </cols>
  <sheetData>
    <row r="1" spans="2:22" ht="30.75" customHeight="1" thickBot="1" x14ac:dyDescent="0.4">
      <c r="D1" s="194" t="s">
        <v>1092</v>
      </c>
      <c r="E1" s="195"/>
      <c r="F1" s="195"/>
      <c r="G1" s="195"/>
      <c r="H1" s="195"/>
      <c r="I1" s="195"/>
      <c r="J1" s="195"/>
      <c r="K1" s="195"/>
      <c r="L1" s="195"/>
      <c r="M1" s="195"/>
      <c r="N1" s="195"/>
      <c r="O1" s="195"/>
      <c r="P1" s="196"/>
    </row>
    <row r="2" spans="2:22" ht="15.75" customHeight="1" thickBot="1" x14ac:dyDescent="0.3">
      <c r="D2" s="143" t="s">
        <v>25</v>
      </c>
      <c r="E2" s="144" t="s">
        <v>22</v>
      </c>
      <c r="F2" s="144" t="s">
        <v>1069</v>
      </c>
      <c r="G2" s="144" t="s">
        <v>24</v>
      </c>
      <c r="H2" s="144" t="s">
        <v>28</v>
      </c>
      <c r="I2" s="144" t="s">
        <v>27</v>
      </c>
      <c r="J2" s="144" t="s">
        <v>29</v>
      </c>
      <c r="K2" s="144" t="s">
        <v>35</v>
      </c>
      <c r="L2" s="144" t="s">
        <v>1071</v>
      </c>
      <c r="M2" s="144" t="s">
        <v>33</v>
      </c>
      <c r="N2" s="144" t="s">
        <v>32</v>
      </c>
      <c r="O2" s="144" t="s">
        <v>31</v>
      </c>
      <c r="P2" s="144" t="s">
        <v>30</v>
      </c>
      <c r="Q2" s="144" t="s">
        <v>1</v>
      </c>
      <c r="R2" s="144" t="s">
        <v>26</v>
      </c>
      <c r="S2" s="144" t="s">
        <v>22</v>
      </c>
      <c r="T2" s="144" t="s">
        <v>1069</v>
      </c>
      <c r="U2" s="144" t="s">
        <v>24</v>
      </c>
      <c r="V2" s="148" t="s">
        <v>25</v>
      </c>
    </row>
    <row r="3" spans="2:22" x14ac:dyDescent="0.25">
      <c r="B3" s="191" t="s">
        <v>1093</v>
      </c>
      <c r="C3" s="141" t="s">
        <v>25</v>
      </c>
      <c r="D3" s="132">
        <v>1</v>
      </c>
      <c r="E3" s="57" t="s">
        <v>1094</v>
      </c>
      <c r="F3" s="57" t="s">
        <v>1094</v>
      </c>
      <c r="G3" s="57" t="s">
        <v>1094</v>
      </c>
      <c r="H3" s="57" t="s">
        <v>1094</v>
      </c>
      <c r="I3" s="57" t="s">
        <v>1094</v>
      </c>
      <c r="J3" s="57" t="s">
        <v>1094</v>
      </c>
      <c r="K3" s="57" t="s">
        <v>1094</v>
      </c>
      <c r="L3" s="57" t="s">
        <v>1094</v>
      </c>
      <c r="M3" s="57" t="s">
        <v>1094</v>
      </c>
      <c r="N3" s="57" t="s">
        <v>1094</v>
      </c>
      <c r="O3" s="57" t="s">
        <v>1094</v>
      </c>
      <c r="P3" s="57" t="s">
        <v>1094</v>
      </c>
      <c r="Q3" s="57" t="s">
        <v>1094</v>
      </c>
      <c r="R3" s="57" t="s">
        <v>1094</v>
      </c>
      <c r="S3" s="57" t="s">
        <v>1094</v>
      </c>
      <c r="T3" s="57" t="s">
        <v>1094</v>
      </c>
      <c r="U3" s="57" t="s">
        <v>1094</v>
      </c>
      <c r="V3" s="57" t="s">
        <v>1094</v>
      </c>
    </row>
    <row r="4" spans="2:22" x14ac:dyDescent="0.25">
      <c r="B4" s="192"/>
      <c r="C4" s="142" t="s">
        <v>22</v>
      </c>
      <c r="D4" s="58" t="s">
        <v>1094</v>
      </c>
      <c r="E4" s="133">
        <v>1</v>
      </c>
      <c r="F4" s="1" t="s">
        <v>1094</v>
      </c>
      <c r="G4" s="1" t="s">
        <v>1094</v>
      </c>
      <c r="H4" s="1" t="s">
        <v>1094</v>
      </c>
      <c r="I4" s="1" t="s">
        <v>1094</v>
      </c>
      <c r="J4" s="1" t="s">
        <v>1094</v>
      </c>
      <c r="K4" s="1" t="s">
        <v>1094</v>
      </c>
      <c r="L4" s="1" t="s">
        <v>1094</v>
      </c>
      <c r="M4" s="1" t="s">
        <v>1094</v>
      </c>
      <c r="N4" s="1" t="s">
        <v>1094</v>
      </c>
      <c r="O4" s="1" t="s">
        <v>1094</v>
      </c>
      <c r="P4" s="1" t="s">
        <v>1094</v>
      </c>
      <c r="Q4" s="1" t="s">
        <v>1094</v>
      </c>
      <c r="R4" s="1" t="s">
        <v>1094</v>
      </c>
      <c r="S4" s="1" t="s">
        <v>1094</v>
      </c>
      <c r="T4" s="1" t="s">
        <v>1094</v>
      </c>
      <c r="U4" s="1" t="s">
        <v>1094</v>
      </c>
      <c r="V4" s="1" t="s">
        <v>1094</v>
      </c>
    </row>
    <row r="5" spans="2:22" x14ac:dyDescent="0.25">
      <c r="B5" s="192"/>
      <c r="C5" s="142" t="s">
        <v>1069</v>
      </c>
      <c r="D5" s="58" t="s">
        <v>1094</v>
      </c>
      <c r="E5" s="1" t="s">
        <v>1094</v>
      </c>
      <c r="F5" s="133">
        <v>1</v>
      </c>
      <c r="G5" s="1" t="s">
        <v>1094</v>
      </c>
      <c r="H5" s="1" t="s">
        <v>1094</v>
      </c>
      <c r="I5" s="1" t="s">
        <v>1094</v>
      </c>
      <c r="J5" s="1" t="s">
        <v>1094</v>
      </c>
      <c r="K5" s="1" t="s">
        <v>1094</v>
      </c>
      <c r="L5" s="1" t="s">
        <v>1094</v>
      </c>
      <c r="M5" s="1" t="s">
        <v>1094</v>
      </c>
      <c r="N5" s="1" t="s">
        <v>1094</v>
      </c>
      <c r="O5" s="1" t="s">
        <v>1094</v>
      </c>
      <c r="P5" s="1" t="s">
        <v>1094</v>
      </c>
      <c r="Q5" s="1" t="s">
        <v>1094</v>
      </c>
      <c r="R5" s="1" t="s">
        <v>1094</v>
      </c>
      <c r="S5" s="1" t="s">
        <v>1094</v>
      </c>
      <c r="T5" s="1" t="s">
        <v>1094</v>
      </c>
      <c r="U5" s="1" t="s">
        <v>1094</v>
      </c>
      <c r="V5" s="1" t="s">
        <v>1094</v>
      </c>
    </row>
    <row r="6" spans="2:22" x14ac:dyDescent="0.25">
      <c r="B6" s="192"/>
      <c r="C6" s="142" t="s">
        <v>24</v>
      </c>
      <c r="D6" s="58" t="s">
        <v>1094</v>
      </c>
      <c r="E6" s="1" t="s">
        <v>1094</v>
      </c>
      <c r="F6" s="1" t="s">
        <v>1094</v>
      </c>
      <c r="G6" s="133">
        <v>1</v>
      </c>
      <c r="H6" s="1" t="s">
        <v>1094</v>
      </c>
      <c r="I6" s="1" t="s">
        <v>1094</v>
      </c>
      <c r="J6" s="1" t="s">
        <v>1094</v>
      </c>
      <c r="K6" s="1" t="s">
        <v>1094</v>
      </c>
      <c r="L6" s="1" t="s">
        <v>1094</v>
      </c>
      <c r="M6" s="1" t="s">
        <v>1094</v>
      </c>
      <c r="N6" s="1" t="s">
        <v>1094</v>
      </c>
      <c r="O6" s="1" t="s">
        <v>1094</v>
      </c>
      <c r="P6" s="1" t="s">
        <v>1094</v>
      </c>
      <c r="Q6" s="1" t="s">
        <v>1094</v>
      </c>
      <c r="R6" s="1" t="s">
        <v>1094</v>
      </c>
      <c r="S6" s="1" t="s">
        <v>1094</v>
      </c>
      <c r="T6" s="1" t="s">
        <v>1094</v>
      </c>
      <c r="U6" s="1" t="s">
        <v>1094</v>
      </c>
      <c r="V6" s="1" t="s">
        <v>1094</v>
      </c>
    </row>
    <row r="7" spans="2:22" x14ac:dyDescent="0.25">
      <c r="B7" s="192"/>
      <c r="C7" s="142" t="s">
        <v>28</v>
      </c>
      <c r="D7" s="58" t="s">
        <v>1094</v>
      </c>
      <c r="E7" s="1" t="s">
        <v>1094</v>
      </c>
      <c r="F7" s="1" t="s">
        <v>1094</v>
      </c>
      <c r="G7" s="1" t="s">
        <v>1094</v>
      </c>
      <c r="H7" s="133">
        <v>1</v>
      </c>
      <c r="I7" s="134">
        <f>1/16</f>
        <v>6.25E-2</v>
      </c>
      <c r="J7" s="134">
        <v>28.349499999999999</v>
      </c>
      <c r="K7" s="1" t="s">
        <v>1094</v>
      </c>
      <c r="L7" s="1" t="s">
        <v>1094</v>
      </c>
      <c r="M7" s="1" t="s">
        <v>1094</v>
      </c>
      <c r="N7" s="1" t="s">
        <v>1094</v>
      </c>
      <c r="O7" s="1" t="s">
        <v>1094</v>
      </c>
      <c r="P7" s="1" t="s">
        <v>1094</v>
      </c>
      <c r="Q7" s="1" t="s">
        <v>1094</v>
      </c>
      <c r="R7" s="1" t="s">
        <v>1094</v>
      </c>
      <c r="S7" s="1" t="s">
        <v>1094</v>
      </c>
      <c r="T7" s="1" t="s">
        <v>1094</v>
      </c>
      <c r="U7" s="1" t="s">
        <v>1094</v>
      </c>
      <c r="V7" s="1" t="s">
        <v>1094</v>
      </c>
    </row>
    <row r="8" spans="2:22" x14ac:dyDescent="0.25">
      <c r="B8" s="192"/>
      <c r="C8" s="142" t="s">
        <v>27</v>
      </c>
      <c r="D8" s="58" t="s">
        <v>1094</v>
      </c>
      <c r="E8" s="1" t="s">
        <v>1094</v>
      </c>
      <c r="F8" s="1" t="s">
        <v>1094</v>
      </c>
      <c r="G8" s="1" t="s">
        <v>1094</v>
      </c>
      <c r="H8" s="134">
        <v>16</v>
      </c>
      <c r="I8" s="133">
        <v>1</v>
      </c>
      <c r="J8" s="134">
        <v>453.59199999999998</v>
      </c>
      <c r="K8" s="1" t="s">
        <v>1094</v>
      </c>
      <c r="L8" s="1" t="s">
        <v>1094</v>
      </c>
      <c r="M8" s="1" t="s">
        <v>1094</v>
      </c>
      <c r="N8" s="1" t="s">
        <v>1094</v>
      </c>
      <c r="O8" s="1" t="s">
        <v>1094</v>
      </c>
      <c r="P8" s="1" t="s">
        <v>1094</v>
      </c>
      <c r="Q8" s="1" t="s">
        <v>1094</v>
      </c>
      <c r="R8" s="1" t="s">
        <v>1094</v>
      </c>
      <c r="S8" s="1" t="s">
        <v>1094</v>
      </c>
      <c r="T8" s="1" t="s">
        <v>1094</v>
      </c>
      <c r="U8" s="1" t="s">
        <v>1094</v>
      </c>
      <c r="V8" s="1" t="s">
        <v>1094</v>
      </c>
    </row>
    <row r="9" spans="2:22" x14ac:dyDescent="0.25">
      <c r="B9" s="192"/>
      <c r="C9" s="142" t="s">
        <v>29</v>
      </c>
      <c r="D9" s="58" t="s">
        <v>1094</v>
      </c>
      <c r="E9" s="1" t="s">
        <v>1094</v>
      </c>
      <c r="F9" s="1" t="s">
        <v>1094</v>
      </c>
      <c r="G9" s="1" t="s">
        <v>1094</v>
      </c>
      <c r="H9" s="134">
        <v>3.5274E-2</v>
      </c>
      <c r="I9" s="134">
        <v>2.20462E-3</v>
      </c>
      <c r="J9" s="133">
        <v>1</v>
      </c>
      <c r="K9" s="1" t="s">
        <v>1094</v>
      </c>
      <c r="L9" s="1" t="s">
        <v>1094</v>
      </c>
      <c r="M9" s="1" t="s">
        <v>1094</v>
      </c>
      <c r="N9" s="1" t="s">
        <v>1094</v>
      </c>
      <c r="O9" s="1" t="s">
        <v>1094</v>
      </c>
      <c r="P9" s="1" t="s">
        <v>1094</v>
      </c>
      <c r="Q9" s="1" t="s">
        <v>1094</v>
      </c>
      <c r="R9" s="1" t="s">
        <v>1094</v>
      </c>
      <c r="S9" s="1" t="s">
        <v>1094</v>
      </c>
      <c r="T9" s="1" t="s">
        <v>1094</v>
      </c>
      <c r="U9" s="1" t="s">
        <v>1094</v>
      </c>
      <c r="V9" s="1" t="s">
        <v>1094</v>
      </c>
    </row>
    <row r="10" spans="2:22" x14ac:dyDescent="0.25">
      <c r="B10" s="192"/>
      <c r="C10" s="142" t="s">
        <v>35</v>
      </c>
      <c r="D10" s="58" t="s">
        <v>1094</v>
      </c>
      <c r="E10" s="1" t="s">
        <v>1094</v>
      </c>
      <c r="F10" s="1" t="s">
        <v>1094</v>
      </c>
      <c r="G10" s="1" t="s">
        <v>1094</v>
      </c>
      <c r="H10" s="1" t="s">
        <v>1094</v>
      </c>
      <c r="I10" s="1" t="s">
        <v>1094</v>
      </c>
      <c r="J10" s="1" t="s">
        <v>1094</v>
      </c>
      <c r="K10" s="133">
        <v>1</v>
      </c>
      <c r="L10" s="134">
        <f>1/3</f>
        <v>0.33333333333333331</v>
      </c>
      <c r="M10" s="134">
        <f>1/6</f>
        <v>0.16666666666666666</v>
      </c>
      <c r="N10" s="134">
        <f>1/48</f>
        <v>2.0833333333333332E-2</v>
      </c>
      <c r="O10" s="134">
        <f>1/192</f>
        <v>5.208333333333333E-3</v>
      </c>
      <c r="P10" s="134">
        <f>1/768</f>
        <v>1.3020833333333333E-3</v>
      </c>
      <c r="Q10" s="1" t="s">
        <v>1094</v>
      </c>
      <c r="R10" s="1" t="s">
        <v>1094</v>
      </c>
      <c r="S10" s="1" t="s">
        <v>1094</v>
      </c>
      <c r="T10" s="1" t="s">
        <v>1094</v>
      </c>
      <c r="U10" s="1" t="s">
        <v>1094</v>
      </c>
      <c r="V10" s="1" t="s">
        <v>1094</v>
      </c>
    </row>
    <row r="11" spans="2:22" x14ac:dyDescent="0.25">
      <c r="B11" s="192"/>
      <c r="C11" s="142" t="s">
        <v>1071</v>
      </c>
      <c r="D11" s="58" t="s">
        <v>1094</v>
      </c>
      <c r="E11" s="1" t="s">
        <v>1094</v>
      </c>
      <c r="F11" s="1" t="s">
        <v>1094</v>
      </c>
      <c r="G11" s="1" t="s">
        <v>1094</v>
      </c>
      <c r="H11" s="1" t="s">
        <v>1094</v>
      </c>
      <c r="I11" s="1" t="s">
        <v>1094</v>
      </c>
      <c r="J11" s="1" t="s">
        <v>1094</v>
      </c>
      <c r="K11" s="134">
        <v>3</v>
      </c>
      <c r="L11" s="133">
        <v>1</v>
      </c>
      <c r="M11" s="134">
        <f>1/2</f>
        <v>0.5</v>
      </c>
      <c r="N11" s="134">
        <f>1/16</f>
        <v>6.25E-2</v>
      </c>
      <c r="O11" s="134">
        <f>1/64</f>
        <v>1.5625E-2</v>
      </c>
      <c r="P11" s="134">
        <f>1/256</f>
        <v>3.90625E-3</v>
      </c>
      <c r="Q11" s="1" t="s">
        <v>1094</v>
      </c>
      <c r="R11" s="1" t="s">
        <v>1094</v>
      </c>
      <c r="S11" s="1" t="s">
        <v>1094</v>
      </c>
      <c r="T11" s="1" t="s">
        <v>1094</v>
      </c>
      <c r="U11" s="1" t="s">
        <v>1094</v>
      </c>
      <c r="V11" s="1" t="s">
        <v>1094</v>
      </c>
    </row>
    <row r="12" spans="2:22" x14ac:dyDescent="0.25">
      <c r="B12" s="192"/>
      <c r="C12" s="142" t="s">
        <v>33</v>
      </c>
      <c r="D12" s="58" t="s">
        <v>1094</v>
      </c>
      <c r="E12" s="1" t="s">
        <v>1094</v>
      </c>
      <c r="F12" s="1" t="s">
        <v>1094</v>
      </c>
      <c r="G12" s="1" t="s">
        <v>1094</v>
      </c>
      <c r="H12" s="1" t="s">
        <v>1094</v>
      </c>
      <c r="I12" s="1" t="s">
        <v>1094</v>
      </c>
      <c r="J12" s="1" t="s">
        <v>1094</v>
      </c>
      <c r="K12" s="134">
        <v>6</v>
      </c>
      <c r="L12" s="134">
        <v>2</v>
      </c>
      <c r="M12" s="133">
        <v>1</v>
      </c>
      <c r="N12" s="134">
        <f>1/8</f>
        <v>0.125</v>
      </c>
      <c r="O12" s="134">
        <f>1/32</f>
        <v>3.125E-2</v>
      </c>
      <c r="P12" s="134">
        <f>1/128</f>
        <v>7.8125E-3</v>
      </c>
      <c r="Q12" s="1" t="s">
        <v>1094</v>
      </c>
      <c r="R12" s="1" t="s">
        <v>1094</v>
      </c>
      <c r="S12" s="1" t="s">
        <v>1094</v>
      </c>
      <c r="T12" s="1" t="s">
        <v>1094</v>
      </c>
      <c r="U12" s="1" t="s">
        <v>1094</v>
      </c>
      <c r="V12" s="1" t="s">
        <v>1094</v>
      </c>
    </row>
    <row r="13" spans="2:22" x14ac:dyDescent="0.25">
      <c r="B13" s="192"/>
      <c r="C13" s="142" t="s">
        <v>32</v>
      </c>
      <c r="D13" s="58" t="s">
        <v>1094</v>
      </c>
      <c r="E13" s="1" t="s">
        <v>1094</v>
      </c>
      <c r="F13" s="1" t="s">
        <v>1094</v>
      </c>
      <c r="G13" s="1" t="s">
        <v>1094</v>
      </c>
      <c r="H13" s="1" t="s">
        <v>1094</v>
      </c>
      <c r="I13" s="1" t="s">
        <v>1094</v>
      </c>
      <c r="J13" s="1" t="s">
        <v>1094</v>
      </c>
      <c r="K13" s="134">
        <v>48</v>
      </c>
      <c r="L13" s="134">
        <v>16</v>
      </c>
      <c r="M13" s="134">
        <v>8</v>
      </c>
      <c r="N13" s="133">
        <v>1</v>
      </c>
      <c r="O13" s="134">
        <f>1/4</f>
        <v>0.25</v>
      </c>
      <c r="P13" s="134">
        <f>1/16</f>
        <v>6.25E-2</v>
      </c>
      <c r="Q13" s="1" t="s">
        <v>1094</v>
      </c>
      <c r="R13" s="1" t="s">
        <v>1094</v>
      </c>
      <c r="S13" s="1" t="s">
        <v>1094</v>
      </c>
      <c r="T13" s="1" t="s">
        <v>1094</v>
      </c>
      <c r="U13" s="1" t="s">
        <v>1094</v>
      </c>
      <c r="V13" s="1" t="s">
        <v>1094</v>
      </c>
    </row>
    <row r="14" spans="2:22" x14ac:dyDescent="0.25">
      <c r="B14" s="192"/>
      <c r="C14" s="142" t="s">
        <v>31</v>
      </c>
      <c r="D14" s="58" t="s">
        <v>1094</v>
      </c>
      <c r="E14" s="1" t="s">
        <v>1094</v>
      </c>
      <c r="F14" s="1" t="s">
        <v>1094</v>
      </c>
      <c r="G14" s="1" t="s">
        <v>1094</v>
      </c>
      <c r="H14" s="1" t="s">
        <v>1094</v>
      </c>
      <c r="I14" s="1" t="s">
        <v>1094</v>
      </c>
      <c r="J14" s="1" t="s">
        <v>1094</v>
      </c>
      <c r="K14" s="134">
        <v>192</v>
      </c>
      <c r="L14" s="134">
        <v>64</v>
      </c>
      <c r="M14" s="134">
        <v>32</v>
      </c>
      <c r="N14" s="134">
        <v>4</v>
      </c>
      <c r="O14" s="133">
        <v>1</v>
      </c>
      <c r="P14" s="134">
        <f>1/4</f>
        <v>0.25</v>
      </c>
      <c r="Q14" s="1" t="s">
        <v>1094</v>
      </c>
      <c r="R14" s="1" t="s">
        <v>1094</v>
      </c>
      <c r="S14" s="1" t="s">
        <v>1094</v>
      </c>
      <c r="T14" s="1" t="s">
        <v>1094</v>
      </c>
      <c r="U14" s="1" t="s">
        <v>1094</v>
      </c>
      <c r="V14" s="1" t="s">
        <v>1094</v>
      </c>
    </row>
    <row r="15" spans="2:22" ht="15.75" thickBot="1" x14ac:dyDescent="0.3">
      <c r="B15" s="193"/>
      <c r="C15" s="142" t="s">
        <v>30</v>
      </c>
      <c r="D15" s="58" t="s">
        <v>1094</v>
      </c>
      <c r="E15" s="1" t="s">
        <v>1094</v>
      </c>
      <c r="F15" s="1" t="s">
        <v>1094</v>
      </c>
      <c r="G15" s="1" t="s">
        <v>1094</v>
      </c>
      <c r="H15" s="1" t="s">
        <v>1094</v>
      </c>
      <c r="I15" s="1" t="s">
        <v>1094</v>
      </c>
      <c r="J15" s="1" t="s">
        <v>1094</v>
      </c>
      <c r="K15" s="134">
        <v>768</v>
      </c>
      <c r="L15" s="134">
        <v>256</v>
      </c>
      <c r="M15" s="134">
        <v>128</v>
      </c>
      <c r="N15" s="134">
        <v>16</v>
      </c>
      <c r="O15" s="134">
        <v>4</v>
      </c>
      <c r="P15" s="133">
        <v>1</v>
      </c>
      <c r="Q15" s="1" t="s">
        <v>1094</v>
      </c>
      <c r="R15" s="1" t="s">
        <v>1094</v>
      </c>
      <c r="S15" s="1" t="s">
        <v>1094</v>
      </c>
      <c r="T15" s="1" t="s">
        <v>1094</v>
      </c>
      <c r="U15" s="1" t="s">
        <v>1094</v>
      </c>
      <c r="V15" s="1" t="s">
        <v>1094</v>
      </c>
    </row>
    <row r="16" spans="2:22" x14ac:dyDescent="0.25">
      <c r="B16" s="140"/>
      <c r="C16" s="142" t="s">
        <v>1</v>
      </c>
      <c r="D16" s="58" t="s">
        <v>1094</v>
      </c>
      <c r="E16" s="1" t="s">
        <v>1094</v>
      </c>
      <c r="F16" s="1" t="s">
        <v>1094</v>
      </c>
      <c r="G16" s="1" t="s">
        <v>1094</v>
      </c>
      <c r="H16" s="1" t="s">
        <v>1094</v>
      </c>
      <c r="I16" s="1" t="s">
        <v>1094</v>
      </c>
      <c r="J16" s="1" t="s">
        <v>1094</v>
      </c>
      <c r="K16" s="1" t="s">
        <v>1094</v>
      </c>
      <c r="L16" s="1" t="s">
        <v>1094</v>
      </c>
      <c r="M16" s="1" t="s">
        <v>1094</v>
      </c>
      <c r="N16" s="1" t="s">
        <v>1094</v>
      </c>
      <c r="O16" s="1" t="s">
        <v>1094</v>
      </c>
      <c r="P16" s="1" t="s">
        <v>1094</v>
      </c>
      <c r="Q16" s="145">
        <v>1</v>
      </c>
      <c r="R16" s="1" t="s">
        <v>1094</v>
      </c>
      <c r="S16" s="1" t="s">
        <v>1094</v>
      </c>
      <c r="T16" s="1" t="s">
        <v>1094</v>
      </c>
      <c r="U16" s="1" t="s">
        <v>1094</v>
      </c>
      <c r="V16" s="1" t="s">
        <v>1094</v>
      </c>
    </row>
    <row r="17" spans="2:22" x14ac:dyDescent="0.25">
      <c r="B17" s="140"/>
      <c r="C17" s="142" t="s">
        <v>26</v>
      </c>
      <c r="D17" s="58" t="s">
        <v>1094</v>
      </c>
      <c r="E17" s="1" t="s">
        <v>1094</v>
      </c>
      <c r="F17" s="1" t="s">
        <v>1094</v>
      </c>
      <c r="G17" s="1" t="s">
        <v>1094</v>
      </c>
      <c r="H17" s="1" t="s">
        <v>1094</v>
      </c>
      <c r="I17" s="1" t="s">
        <v>1094</v>
      </c>
      <c r="J17" s="1" t="s">
        <v>1094</v>
      </c>
      <c r="K17" s="1" t="s">
        <v>1094</v>
      </c>
      <c r="L17" s="1" t="s">
        <v>1094</v>
      </c>
      <c r="M17" s="1" t="s">
        <v>1094</v>
      </c>
      <c r="N17" s="1" t="s">
        <v>1094</v>
      </c>
      <c r="O17" s="1" t="s">
        <v>1094</v>
      </c>
      <c r="P17" s="1" t="s">
        <v>1094</v>
      </c>
      <c r="Q17" s="1" t="s">
        <v>1094</v>
      </c>
      <c r="R17" s="145">
        <v>1</v>
      </c>
      <c r="S17" s="1" t="s">
        <v>1094</v>
      </c>
      <c r="T17" s="1" t="s">
        <v>1094</v>
      </c>
      <c r="U17" s="1" t="s">
        <v>1094</v>
      </c>
      <c r="V17" s="1" t="s">
        <v>1094</v>
      </c>
    </row>
    <row r="18" spans="2:22" x14ac:dyDescent="0.25">
      <c r="B18" s="140"/>
      <c r="C18" s="142" t="s">
        <v>22</v>
      </c>
      <c r="D18" s="58" t="s">
        <v>1094</v>
      </c>
      <c r="E18" s="1" t="s">
        <v>1094</v>
      </c>
      <c r="F18" s="1" t="s">
        <v>1094</v>
      </c>
      <c r="G18" s="1" t="s">
        <v>1094</v>
      </c>
      <c r="H18" s="1" t="s">
        <v>1094</v>
      </c>
      <c r="I18" s="1" t="s">
        <v>1094</v>
      </c>
      <c r="J18" s="1" t="s">
        <v>1094</v>
      </c>
      <c r="K18" s="1" t="s">
        <v>1094</v>
      </c>
      <c r="L18" s="1" t="s">
        <v>1094</v>
      </c>
      <c r="M18" s="1" t="s">
        <v>1094</v>
      </c>
      <c r="N18" s="1" t="s">
        <v>1094</v>
      </c>
      <c r="O18" s="1" t="s">
        <v>1094</v>
      </c>
      <c r="P18" s="1" t="s">
        <v>1094</v>
      </c>
      <c r="Q18" s="1" t="s">
        <v>1094</v>
      </c>
      <c r="R18" s="1" t="s">
        <v>1094</v>
      </c>
      <c r="S18" s="145">
        <v>1</v>
      </c>
      <c r="T18" s="1" t="s">
        <v>1094</v>
      </c>
      <c r="U18" s="1" t="s">
        <v>1094</v>
      </c>
      <c r="V18" s="1" t="s">
        <v>1094</v>
      </c>
    </row>
    <row r="19" spans="2:22" x14ac:dyDescent="0.25">
      <c r="B19" s="140"/>
      <c r="C19" s="142" t="s">
        <v>1069</v>
      </c>
      <c r="D19" s="58" t="s">
        <v>1094</v>
      </c>
      <c r="E19" s="1" t="s">
        <v>1094</v>
      </c>
      <c r="F19" s="1" t="s">
        <v>1094</v>
      </c>
      <c r="G19" s="1" t="s">
        <v>1094</v>
      </c>
      <c r="H19" s="1" t="s">
        <v>1094</v>
      </c>
      <c r="I19" s="1" t="s">
        <v>1094</v>
      </c>
      <c r="J19" s="1" t="s">
        <v>1094</v>
      </c>
      <c r="K19" s="1" t="s">
        <v>1094</v>
      </c>
      <c r="L19" s="1" t="s">
        <v>1094</v>
      </c>
      <c r="M19" s="1" t="s">
        <v>1094</v>
      </c>
      <c r="N19" s="1" t="s">
        <v>1094</v>
      </c>
      <c r="O19" s="1" t="s">
        <v>1094</v>
      </c>
      <c r="P19" s="1" t="s">
        <v>1094</v>
      </c>
      <c r="Q19" s="1" t="s">
        <v>1094</v>
      </c>
      <c r="R19" s="1" t="s">
        <v>1094</v>
      </c>
      <c r="S19" s="1" t="s">
        <v>1094</v>
      </c>
      <c r="T19" s="145">
        <v>1</v>
      </c>
      <c r="U19" s="1" t="s">
        <v>1094</v>
      </c>
      <c r="V19" s="1" t="s">
        <v>1094</v>
      </c>
    </row>
    <row r="20" spans="2:22" x14ac:dyDescent="0.25">
      <c r="B20" s="140"/>
      <c r="C20" s="142" t="s">
        <v>24</v>
      </c>
      <c r="D20" s="58" t="s">
        <v>1094</v>
      </c>
      <c r="E20" s="1" t="s">
        <v>1094</v>
      </c>
      <c r="F20" s="1" t="s">
        <v>1094</v>
      </c>
      <c r="G20" s="1" t="s">
        <v>1094</v>
      </c>
      <c r="H20" s="1" t="s">
        <v>1094</v>
      </c>
      <c r="I20" s="1" t="s">
        <v>1094</v>
      </c>
      <c r="J20" s="1" t="s">
        <v>1094</v>
      </c>
      <c r="K20" s="1" t="s">
        <v>1094</v>
      </c>
      <c r="L20" s="1" t="s">
        <v>1094</v>
      </c>
      <c r="M20" s="1" t="s">
        <v>1094</v>
      </c>
      <c r="N20" s="1" t="s">
        <v>1094</v>
      </c>
      <c r="O20" s="1" t="s">
        <v>1094</v>
      </c>
      <c r="P20" s="1" t="s">
        <v>1094</v>
      </c>
      <c r="Q20" s="1" t="s">
        <v>1094</v>
      </c>
      <c r="R20" s="1" t="s">
        <v>1094</v>
      </c>
      <c r="S20" s="1" t="s">
        <v>1094</v>
      </c>
      <c r="T20" s="1" t="s">
        <v>1094</v>
      </c>
      <c r="U20" s="145">
        <v>1</v>
      </c>
      <c r="V20" s="1" t="s">
        <v>1094</v>
      </c>
    </row>
    <row r="21" spans="2:22" ht="15.75" thickBot="1" x14ac:dyDescent="0.3">
      <c r="B21" s="140"/>
      <c r="C21" s="147" t="s">
        <v>25</v>
      </c>
      <c r="D21" s="58" t="s">
        <v>1094</v>
      </c>
      <c r="E21" s="1" t="s">
        <v>1094</v>
      </c>
      <c r="F21" s="1" t="s">
        <v>1094</v>
      </c>
      <c r="G21" s="1" t="s">
        <v>1094</v>
      </c>
      <c r="H21" s="1" t="s">
        <v>1094</v>
      </c>
      <c r="I21" s="1" t="s">
        <v>1094</v>
      </c>
      <c r="J21" s="1" t="s">
        <v>1094</v>
      </c>
      <c r="K21" s="1" t="s">
        <v>1094</v>
      </c>
      <c r="L21" s="1" t="s">
        <v>1094</v>
      </c>
      <c r="M21" s="1" t="s">
        <v>1094</v>
      </c>
      <c r="N21" s="1" t="s">
        <v>1094</v>
      </c>
      <c r="O21" s="1" t="s">
        <v>1094</v>
      </c>
      <c r="P21" s="1" t="s">
        <v>1094</v>
      </c>
      <c r="Q21" s="1" t="s">
        <v>1094</v>
      </c>
      <c r="R21" s="1" t="s">
        <v>1094</v>
      </c>
      <c r="S21" s="1" t="s">
        <v>1094</v>
      </c>
      <c r="T21" s="1" t="s">
        <v>1094</v>
      </c>
      <c r="U21" s="1" t="s">
        <v>1094</v>
      </c>
      <c r="V21" s="146">
        <v>1</v>
      </c>
    </row>
    <row r="23" spans="2:22" ht="15.75" thickBot="1" x14ac:dyDescent="0.3"/>
    <row r="24" spans="2:22" ht="17.25" thickBot="1" x14ac:dyDescent="0.35">
      <c r="B24" s="201" t="s">
        <v>1196</v>
      </c>
      <c r="C24" s="129" t="e">
        <f>MATCH(Recipe!C6,'Conversion Table'!$C$3:$C$21,0)</f>
        <v>#N/A</v>
      </c>
      <c r="D24" s="130" t="e">
        <f>MATCH('Scaling Sheet'!C7,'Conversion Table'!$D$2:$V$2,0)</f>
        <v>#N/A</v>
      </c>
      <c r="E24" s="131" t="e">
        <f>INDEX('Conversion Table'!$D$3:$V$21,MATCH(Recipe!C6,'Conversion Table'!$C$3:$C$21,0),MATCH('Scaling Sheet'!C7,'Conversion Table'!$D$2:$V$2,0))</f>
        <v>#N/A</v>
      </c>
      <c r="F24" s="2"/>
      <c r="G24" s="2"/>
    </row>
    <row r="25" spans="2:22" ht="19.5" customHeight="1" thickTop="1" thickBot="1" x14ac:dyDescent="0.35">
      <c r="B25" s="202"/>
      <c r="C25" s="129" t="e">
        <f>MATCH(Recipe!C7,'Conversion Table'!$C$3:$C$21,0)</f>
        <v>#N/A</v>
      </c>
      <c r="D25" s="130" t="e">
        <f>MATCH('Scaling Sheet'!C8,'Conversion Table'!$D$2:$V$2,0)</f>
        <v>#N/A</v>
      </c>
      <c r="E25" s="131" t="e">
        <f>INDEX('Conversion Table'!$D$3:$V$21,MATCH(Recipe!C7,'Conversion Table'!$C$3:$C$21,0),MATCH('Scaling Sheet'!C8,'Conversion Table'!$D$2:$V$2,0))</f>
        <v>#N/A</v>
      </c>
      <c r="F25" s="2"/>
      <c r="G25" s="2"/>
      <c r="K25" s="197" t="s">
        <v>1197</v>
      </c>
      <c r="L25" s="199">
        <f>IFERROR('Scaling Sheet'!B4*Recipe!B2,0)</f>
        <v>1</v>
      </c>
    </row>
    <row r="26" spans="2:22" ht="17.25" thickBot="1" x14ac:dyDescent="0.35">
      <c r="B26" s="202"/>
      <c r="C26" s="129" t="e">
        <f>MATCH(Recipe!C8,'Conversion Table'!$C$3:$C$21,0)</f>
        <v>#N/A</v>
      </c>
      <c r="D26" s="130" t="e">
        <f>MATCH('Scaling Sheet'!C9,'Conversion Table'!$D$2:$V$2,0)</f>
        <v>#N/A</v>
      </c>
      <c r="E26" s="131" t="e">
        <f>INDEX('Conversion Table'!$D$3:$V$21,MATCH(Recipe!C8,'Conversion Table'!$C$3:$C$21,0),MATCH('Scaling Sheet'!C9,'Conversion Table'!$D$2:$V$2,0))</f>
        <v>#N/A</v>
      </c>
      <c r="F26" s="2"/>
      <c r="G26" s="2"/>
      <c r="K26" s="198"/>
      <c r="L26" s="200"/>
    </row>
    <row r="27" spans="2:22" ht="18" thickTop="1" thickBot="1" x14ac:dyDescent="0.35">
      <c r="B27" s="202"/>
      <c r="C27" s="129" t="e">
        <f>MATCH(Recipe!C9,'Conversion Table'!$C$3:$C$21,0)</f>
        <v>#N/A</v>
      </c>
      <c r="D27" s="130" t="e">
        <f>MATCH('Scaling Sheet'!C10,'Conversion Table'!$D$2:$V$2,0)</f>
        <v>#N/A</v>
      </c>
      <c r="E27" s="131" t="e">
        <f>INDEX('Conversion Table'!$D$3:$V$21,MATCH(Recipe!C9,'Conversion Table'!$C$3:$C$21,0),MATCH('Scaling Sheet'!C10,'Conversion Table'!$D$2:$V$2,0))</f>
        <v>#N/A</v>
      </c>
      <c r="F27" s="2"/>
      <c r="G27" s="2"/>
    </row>
    <row r="28" spans="2:22" ht="17.25" thickBot="1" x14ac:dyDescent="0.35">
      <c r="B28" s="202"/>
      <c r="C28" s="129" t="e">
        <f>MATCH(Recipe!C10,'Conversion Table'!$C$3:$C$21,0)</f>
        <v>#N/A</v>
      </c>
      <c r="D28" s="130" t="e">
        <f>MATCH('Scaling Sheet'!C11,'Conversion Table'!$D$2:$V$2,0)</f>
        <v>#N/A</v>
      </c>
      <c r="E28" s="131" t="e">
        <f>INDEX('Conversion Table'!$D$3:$V$21,MATCH(Recipe!C10,'Conversion Table'!$C$3:$C$21,0),MATCH('Scaling Sheet'!C11,'Conversion Table'!$D$2:$V$2,0))</f>
        <v>#N/A</v>
      </c>
      <c r="F28" s="2"/>
      <c r="G28" s="2"/>
      <c r="L28">
        <f>IFERROR(Recipe!B2/E46*'Scaling Sheet'!B3,0)</f>
        <v>1</v>
      </c>
    </row>
    <row r="29" spans="2:22" ht="17.25" thickBot="1" x14ac:dyDescent="0.35">
      <c r="B29" s="202"/>
      <c r="C29" s="129" t="e">
        <f>MATCH(Recipe!C11,'Conversion Table'!$C$3:$C$21,0)</f>
        <v>#N/A</v>
      </c>
      <c r="D29" s="130" t="e">
        <f>MATCH('Scaling Sheet'!C12,'Conversion Table'!$D$2:$V$2,0)</f>
        <v>#N/A</v>
      </c>
      <c r="E29" s="131" t="e">
        <f>INDEX('Conversion Table'!$D$3:$V$21,MATCH(Recipe!C11,'Conversion Table'!$C$3:$C$21,0),MATCH('Scaling Sheet'!C12,'Conversion Table'!$D$2:$V$2,0))</f>
        <v>#N/A</v>
      </c>
      <c r="F29" s="2"/>
      <c r="G29" s="2"/>
    </row>
    <row r="30" spans="2:22" ht="17.25" thickBot="1" x14ac:dyDescent="0.35">
      <c r="B30" s="202"/>
      <c r="C30" s="129" t="e">
        <f>MATCH(Recipe!C12,'Conversion Table'!$C$3:$C$21,0)</f>
        <v>#N/A</v>
      </c>
      <c r="D30" s="130" t="e">
        <f>MATCH('Scaling Sheet'!C13,'Conversion Table'!$D$2:$V$2,0)</f>
        <v>#N/A</v>
      </c>
      <c r="E30" s="131" t="e">
        <f>INDEX('Conversion Table'!$D$3:$V$21,MATCH(Recipe!C12,'Conversion Table'!$C$3:$C$21,0),MATCH('Scaling Sheet'!C13,'Conversion Table'!$D$2:$V$2,0))</f>
        <v>#N/A</v>
      </c>
      <c r="F30" s="2"/>
      <c r="G30" s="2"/>
    </row>
    <row r="31" spans="2:22" ht="17.25" thickBot="1" x14ac:dyDescent="0.35">
      <c r="B31" s="202"/>
      <c r="C31" s="129" t="e">
        <f>MATCH(Recipe!C13,'Conversion Table'!$C$3:$C$21,0)</f>
        <v>#N/A</v>
      </c>
      <c r="D31" s="130" t="e">
        <f>MATCH('Scaling Sheet'!C14,'Conversion Table'!$D$2:$V$2,0)</f>
        <v>#N/A</v>
      </c>
      <c r="E31" s="131" t="e">
        <f>INDEX('Conversion Table'!$D$3:$V$21,MATCH(Recipe!C13,'Conversion Table'!$C$3:$C$21,0),MATCH('Scaling Sheet'!C14,'Conversion Table'!$D$2:$V$2,0))</f>
        <v>#N/A</v>
      </c>
      <c r="F31" s="2"/>
      <c r="G31" s="2"/>
    </row>
    <row r="32" spans="2:22" ht="17.25" thickBot="1" x14ac:dyDescent="0.35">
      <c r="B32" s="202"/>
      <c r="C32" s="129" t="e">
        <f>MATCH(Recipe!C14,'Conversion Table'!$C$3:$C$21,0)</f>
        <v>#N/A</v>
      </c>
      <c r="D32" s="130" t="e">
        <f>MATCH('Scaling Sheet'!C15,'Conversion Table'!$D$2:$V$2,0)</f>
        <v>#N/A</v>
      </c>
      <c r="E32" s="131" t="e">
        <f>INDEX('Conversion Table'!$D$3:$V$21,MATCH(Recipe!C14,'Conversion Table'!$C$3:$C$21,0),MATCH('Scaling Sheet'!C15,'Conversion Table'!$D$2:$V$2,0))</f>
        <v>#N/A</v>
      </c>
      <c r="F32" s="2"/>
      <c r="G32" s="2"/>
    </row>
    <row r="33" spans="1:8" ht="17.25" thickBot="1" x14ac:dyDescent="0.35">
      <c r="B33" s="202"/>
      <c r="C33" s="129" t="e">
        <f>MATCH(Recipe!C15,'Conversion Table'!$C$3:$C$21,0)</f>
        <v>#N/A</v>
      </c>
      <c r="D33" s="130" t="e">
        <f>MATCH('Scaling Sheet'!C16,'Conversion Table'!$D$2:$V$2,0)</f>
        <v>#N/A</v>
      </c>
      <c r="E33" s="131" t="e">
        <f>INDEX('Conversion Table'!$D$3:$V$21,MATCH(Recipe!C15,'Conversion Table'!$C$3:$C$21,0),MATCH('Scaling Sheet'!C16,'Conversion Table'!$D$2:$V$2,0))</f>
        <v>#N/A</v>
      </c>
      <c r="F33" s="2"/>
      <c r="G33" s="2"/>
    </row>
    <row r="34" spans="1:8" ht="17.25" thickBot="1" x14ac:dyDescent="0.35">
      <c r="B34" s="202"/>
      <c r="C34" s="129" t="e">
        <f>MATCH(Recipe!C16,'Conversion Table'!$C$3:$C$21,0)</f>
        <v>#N/A</v>
      </c>
      <c r="D34" s="130" t="e">
        <f>MATCH('Scaling Sheet'!C17,'Conversion Table'!$D$2:$V$2,0)</f>
        <v>#N/A</v>
      </c>
      <c r="E34" s="131" t="e">
        <f>INDEX('Conversion Table'!$D$3:$V$21,MATCH(Recipe!C16,'Conversion Table'!$C$3:$C$21,0),MATCH('Scaling Sheet'!C17,'Conversion Table'!$D$2:$V$2,0))</f>
        <v>#N/A</v>
      </c>
      <c r="F34" s="2"/>
      <c r="G34" s="2"/>
    </row>
    <row r="35" spans="1:8" ht="17.25" thickBot="1" x14ac:dyDescent="0.35">
      <c r="B35" s="202"/>
      <c r="C35" s="129" t="e">
        <f>MATCH(Recipe!C17,'Conversion Table'!$C$3:$C$21,0)</f>
        <v>#N/A</v>
      </c>
      <c r="D35" s="130" t="e">
        <f>MATCH('Scaling Sheet'!C18,'Conversion Table'!$D$2:$V$2,0)</f>
        <v>#N/A</v>
      </c>
      <c r="E35" s="131" t="e">
        <f>INDEX('Conversion Table'!$D$3:$V$21,MATCH(Recipe!C17,'Conversion Table'!$C$3:$C$21,0),MATCH('Scaling Sheet'!C18,'Conversion Table'!$D$2:$V$2,0))</f>
        <v>#N/A</v>
      </c>
      <c r="F35" s="2"/>
      <c r="G35" s="2"/>
    </row>
    <row r="36" spans="1:8" ht="17.25" thickBot="1" x14ac:dyDescent="0.35">
      <c r="B36" s="202"/>
      <c r="C36" s="129" t="e">
        <f>MATCH(Recipe!C18,'Conversion Table'!$C$3:$C$21,0)</f>
        <v>#N/A</v>
      </c>
      <c r="D36" s="130" t="e">
        <f>MATCH('Scaling Sheet'!C19,'Conversion Table'!$D$2:$V$2,0)</f>
        <v>#N/A</v>
      </c>
      <c r="E36" s="131" t="e">
        <f>INDEX('Conversion Table'!$D$3:$V$21,MATCH(Recipe!C18,'Conversion Table'!$C$3:$C$21,0),MATCH('Scaling Sheet'!C19,'Conversion Table'!$D$2:$V$2,0))</f>
        <v>#N/A</v>
      </c>
      <c r="F36" s="2"/>
      <c r="G36" s="2"/>
    </row>
    <row r="37" spans="1:8" ht="17.25" thickBot="1" x14ac:dyDescent="0.35">
      <c r="B37" s="202"/>
      <c r="C37" s="129" t="e">
        <f>MATCH(Recipe!C19,'Conversion Table'!$C$3:$C$21,0)</f>
        <v>#N/A</v>
      </c>
      <c r="D37" s="130" t="e">
        <f>MATCH('Scaling Sheet'!C20,'Conversion Table'!$D$2:$V$2,0)</f>
        <v>#N/A</v>
      </c>
      <c r="E37" s="131" t="e">
        <f>INDEX('Conversion Table'!$D$3:$V$21,MATCH(Recipe!C19,'Conversion Table'!$C$3:$C$21,0),MATCH('Scaling Sheet'!C20,'Conversion Table'!$D$2:$V$2,0))</f>
        <v>#N/A</v>
      </c>
      <c r="F37" s="2"/>
      <c r="G37" s="2"/>
    </row>
    <row r="38" spans="1:8" ht="17.25" thickBot="1" x14ac:dyDescent="0.35">
      <c r="B38" s="202"/>
      <c r="C38" s="129" t="e">
        <f>MATCH(Recipe!C20,'Conversion Table'!$C$3:$C$21,0)</f>
        <v>#N/A</v>
      </c>
      <c r="D38" s="130" t="e">
        <f>MATCH('Scaling Sheet'!C21,'Conversion Table'!$D$2:$V$2,0)</f>
        <v>#N/A</v>
      </c>
      <c r="E38" s="131" t="e">
        <f>INDEX('Conversion Table'!$D$3:$V$21,MATCH(Recipe!C20,'Conversion Table'!$C$3:$C$21,0),MATCH('Scaling Sheet'!C21,'Conversion Table'!$D$2:$V$2,0))</f>
        <v>#N/A</v>
      </c>
      <c r="F38" s="2"/>
      <c r="G38" s="2"/>
    </row>
    <row r="39" spans="1:8" ht="17.25" thickBot="1" x14ac:dyDescent="0.35">
      <c r="B39" s="202"/>
      <c r="C39" s="129" t="e">
        <f>MATCH(Recipe!C21,'Conversion Table'!$C$3:$C$21,0)</f>
        <v>#N/A</v>
      </c>
      <c r="D39" s="130" t="e">
        <f>MATCH('Scaling Sheet'!C22,'Conversion Table'!$D$2:$V$2,0)</f>
        <v>#N/A</v>
      </c>
      <c r="E39" s="131" t="e">
        <f>INDEX('Conversion Table'!$D$3:$V$21,MATCH(Recipe!C21,'Conversion Table'!$C$3:$C$21,0),MATCH('Scaling Sheet'!C22,'Conversion Table'!$D$2:$V$2,0))</f>
        <v>#N/A</v>
      </c>
      <c r="F39" s="2"/>
      <c r="G39" s="2"/>
    </row>
    <row r="40" spans="1:8" ht="17.25" thickBot="1" x14ac:dyDescent="0.35">
      <c r="B40" s="202"/>
      <c r="C40" s="129" t="e">
        <f>MATCH(Recipe!C22,'Conversion Table'!$C$3:$C$21,0)</f>
        <v>#N/A</v>
      </c>
      <c r="D40" s="130" t="e">
        <f>MATCH('Scaling Sheet'!C23,'Conversion Table'!$D$2:$V$2,0)</f>
        <v>#N/A</v>
      </c>
      <c r="E40" s="131" t="e">
        <f>INDEX('Conversion Table'!$D$3:$V$21,MATCH(Recipe!C22,'Conversion Table'!$C$3:$C$21,0),MATCH('Scaling Sheet'!C23,'Conversion Table'!$D$2:$V$2,0))</f>
        <v>#N/A</v>
      </c>
      <c r="F40" s="2"/>
      <c r="G40" s="2"/>
    </row>
    <row r="41" spans="1:8" ht="17.25" thickBot="1" x14ac:dyDescent="0.35">
      <c r="B41" s="202"/>
      <c r="C41" s="129" t="e">
        <f>MATCH(Recipe!C23,'Conversion Table'!$C$3:$C$21,0)</f>
        <v>#N/A</v>
      </c>
      <c r="D41" s="130" t="e">
        <f>MATCH('Scaling Sheet'!C24,'Conversion Table'!$D$2:$V$2,0)</f>
        <v>#N/A</v>
      </c>
      <c r="E41" s="131" t="e">
        <f>INDEX('Conversion Table'!$D$3:$V$21,MATCH(Recipe!C23,'Conversion Table'!$C$3:$C$21,0),MATCH('Scaling Sheet'!C24,'Conversion Table'!$D$2:$V$2,0))</f>
        <v>#N/A</v>
      </c>
      <c r="F41" s="2"/>
      <c r="G41" s="2"/>
    </row>
    <row r="42" spans="1:8" ht="17.25" thickBot="1" x14ac:dyDescent="0.35">
      <c r="B42" s="202"/>
      <c r="C42" s="129" t="e">
        <f>MATCH(Recipe!C24,'Conversion Table'!$C$3:$C$21,0)</f>
        <v>#N/A</v>
      </c>
      <c r="D42" s="130" t="e">
        <f>MATCH('Scaling Sheet'!C25,'Conversion Table'!$D$2:$V$2,0)</f>
        <v>#N/A</v>
      </c>
      <c r="E42" s="131" t="e">
        <f>INDEX('Conversion Table'!$D$3:$V$21,MATCH(Recipe!C24,'Conversion Table'!$C$3:$C$21,0),MATCH('Scaling Sheet'!C25,'Conversion Table'!$D$2:$V$2,0))</f>
        <v>#N/A</v>
      </c>
      <c r="F42" s="2"/>
      <c r="G42" s="2"/>
    </row>
    <row r="43" spans="1:8" ht="17.25" thickBot="1" x14ac:dyDescent="0.35">
      <c r="B43" s="202"/>
      <c r="C43" s="129" t="e">
        <f>MATCH(Recipe!C25,'Conversion Table'!$C$3:$C$21,0)</f>
        <v>#N/A</v>
      </c>
      <c r="D43" s="130" t="e">
        <f>MATCH('Scaling Sheet'!C26,'Conversion Table'!$D$2:$V$2,0)</f>
        <v>#N/A</v>
      </c>
      <c r="E43" s="131" t="e">
        <f>INDEX('Conversion Table'!$D$3:$V$21,MATCH(Recipe!C25,'Conversion Table'!$C$3:$C$21,0),MATCH('Scaling Sheet'!C26,'Conversion Table'!$D$2:$V$2,0))</f>
        <v>#N/A</v>
      </c>
      <c r="F43" s="2"/>
      <c r="G43" s="2"/>
    </row>
    <row r="44" spans="1:8" ht="17.25" thickBot="1" x14ac:dyDescent="0.35">
      <c r="B44" s="203"/>
      <c r="C44" s="129" t="e">
        <f>MATCH(Recipe!C26,'Conversion Table'!$C$3:$C$21,0)</f>
        <v>#N/A</v>
      </c>
      <c r="D44" s="130" t="e">
        <f>MATCH('Scaling Sheet'!C27,'Conversion Table'!$D$2:$V$2,0)</f>
        <v>#N/A</v>
      </c>
      <c r="E44" s="131" t="e">
        <f>INDEX('Conversion Table'!$D$3:$V$21,MATCH(Recipe!C26,'Conversion Table'!$C$3:$C$21,0),MATCH('Scaling Sheet'!C27,'Conversion Table'!$D$2:$V$2,0))</f>
        <v>#N/A</v>
      </c>
      <c r="F44" s="2"/>
      <c r="G44" s="2"/>
    </row>
    <row r="45" spans="1:8" ht="17.25" thickBot="1" x14ac:dyDescent="0.35">
      <c r="C45" s="129"/>
      <c r="D45" s="130"/>
      <c r="E45" s="131"/>
      <c r="H45" s="2"/>
    </row>
    <row r="46" spans="1:8" ht="17.25" thickBot="1" x14ac:dyDescent="0.35">
      <c r="A46" s="189" t="s">
        <v>1199</v>
      </c>
      <c r="B46" s="190"/>
      <c r="C46" s="129">
        <f>MATCH(Recipe!C2,'Conversion Table'!$C$3:$C$21,0)</f>
        <v>14</v>
      </c>
      <c r="D46" s="130">
        <f>MATCH('Scaling Sheet'!C3,'Conversion Table'!$D$2:$V$2,0)</f>
        <v>14</v>
      </c>
      <c r="E46" s="131">
        <f>INDEX('Conversion Table'!$D$3:$V$21,MATCH(Recipe!C2,'Conversion Table'!$C$3:$C$21,0),MATCH('Scaling Sheet'!C3,'Conversion Table'!$D$2:$V$2,0))</f>
        <v>1</v>
      </c>
    </row>
  </sheetData>
  <mergeCells count="6">
    <mergeCell ref="A46:B46"/>
    <mergeCell ref="B3:B15"/>
    <mergeCell ref="D1:P1"/>
    <mergeCell ref="K25:K26"/>
    <mergeCell ref="L25:L26"/>
    <mergeCell ref="B24:B4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15</vt:i4>
      </vt:variant>
    </vt:vector>
  </HeadingPairs>
  <TitlesOfParts>
    <vt:vector size="21" baseType="lpstr">
      <vt:lpstr>Recipe</vt:lpstr>
      <vt:lpstr>Scaling Sheet</vt:lpstr>
      <vt:lpstr>Recipe Costing</vt:lpstr>
      <vt:lpstr>Ingredient List</vt:lpstr>
      <vt:lpstr>Unit Sizes</vt:lpstr>
      <vt:lpstr>Conversion Table</vt:lpstr>
      <vt:lpstr>cost_cup</vt:lpstr>
      <vt:lpstr>cost_ea</vt:lpstr>
      <vt:lpstr>cost_floz</vt:lpstr>
      <vt:lpstr>cost_floz1</vt:lpstr>
      <vt:lpstr>cost_gal</vt:lpstr>
      <vt:lpstr>cost_lb</vt:lpstr>
      <vt:lpstr>cost_oz</vt:lpstr>
      <vt:lpstr>cost_qt</vt:lpstr>
      <vt:lpstr>cost_Tbs</vt:lpstr>
      <vt:lpstr>Cost_tsp</vt:lpstr>
      <vt:lpstr>IngredientList</vt:lpstr>
      <vt:lpstr>'Recipe Costing'!Print_Area</vt:lpstr>
      <vt:lpstr>'Scaling Sheet'!Print_Area</vt:lpstr>
      <vt:lpstr>Unit_Size</vt:lpstr>
      <vt:lpstr>Units</vt:lpstr>
    </vt:vector>
  </TitlesOfParts>
  <Manager/>
  <Company>SAS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Sutton</dc:creator>
  <cp:keywords/>
  <dc:description/>
  <cp:lastModifiedBy>David Sutton</cp:lastModifiedBy>
  <cp:revision/>
  <cp:lastPrinted>2020-01-09T15:28:47Z</cp:lastPrinted>
  <dcterms:created xsi:type="dcterms:W3CDTF">2015-03-24T16:28:25Z</dcterms:created>
  <dcterms:modified xsi:type="dcterms:W3CDTF">2024-04-19T19:54:30Z</dcterms:modified>
  <cp:category/>
  <cp:contentStatus/>
</cp:coreProperties>
</file>