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20" windowWidth="27795" windowHeight="1258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P110" i="1" l="1"/>
  <c r="G110" i="1"/>
  <c r="K106" i="1"/>
  <c r="J106" i="1"/>
  <c r="I106" i="1"/>
  <c r="H106" i="1"/>
  <c r="K105" i="1"/>
  <c r="J105" i="1"/>
  <c r="I105" i="1"/>
  <c r="H105" i="1"/>
  <c r="K104" i="1"/>
  <c r="J104" i="1"/>
  <c r="I104" i="1"/>
  <c r="H104" i="1"/>
  <c r="K103" i="1"/>
  <c r="J103" i="1"/>
  <c r="M102" i="1"/>
  <c r="J102" i="1" s="1"/>
  <c r="K102" i="1"/>
  <c r="K101" i="1"/>
  <c r="J101" i="1"/>
  <c r="K100" i="1"/>
  <c r="J100" i="1"/>
  <c r="K99" i="1"/>
  <c r="J99" i="1"/>
  <c r="K98" i="1"/>
  <c r="J98" i="1"/>
  <c r="K97" i="1"/>
  <c r="J97" i="1"/>
  <c r="K96" i="1"/>
  <c r="J96" i="1"/>
  <c r="K95" i="1"/>
  <c r="J95" i="1"/>
  <c r="K94" i="1"/>
  <c r="J94" i="1"/>
  <c r="I94" i="1"/>
  <c r="H94" i="1"/>
  <c r="K93" i="1"/>
  <c r="J93" i="1"/>
  <c r="K92" i="1"/>
  <c r="J92" i="1"/>
  <c r="I92" i="1"/>
  <c r="H92" i="1"/>
  <c r="K90" i="1"/>
  <c r="J90" i="1"/>
  <c r="I90" i="1"/>
  <c r="H90" i="1"/>
  <c r="K88" i="1"/>
  <c r="J88" i="1"/>
  <c r="K87" i="1"/>
  <c r="J87" i="1"/>
  <c r="I87" i="1"/>
  <c r="H87" i="1"/>
  <c r="K86" i="1"/>
  <c r="J86" i="1"/>
  <c r="K85" i="1"/>
  <c r="J85" i="1"/>
  <c r="K84" i="1"/>
  <c r="J84" i="1"/>
  <c r="I84" i="1"/>
  <c r="H84" i="1"/>
  <c r="K83" i="1"/>
  <c r="J83" i="1"/>
  <c r="I83" i="1"/>
  <c r="H83" i="1"/>
  <c r="K82" i="1"/>
  <c r="J82" i="1"/>
  <c r="K81" i="1"/>
  <c r="J81" i="1"/>
  <c r="K80" i="1"/>
  <c r="J80" i="1"/>
  <c r="K79" i="1"/>
  <c r="J79" i="1"/>
  <c r="O78" i="1"/>
  <c r="K78" i="1" s="1"/>
  <c r="J78" i="1"/>
  <c r="K77" i="1"/>
  <c r="J77" i="1"/>
  <c r="K76" i="1"/>
  <c r="J76" i="1"/>
  <c r="K75" i="1"/>
  <c r="J75" i="1"/>
  <c r="K74" i="1"/>
  <c r="J74" i="1"/>
  <c r="I74" i="1"/>
  <c r="H74" i="1"/>
  <c r="K73" i="1"/>
  <c r="J73" i="1"/>
  <c r="I73" i="1"/>
  <c r="H73" i="1"/>
  <c r="O72" i="1"/>
  <c r="K72" i="1"/>
  <c r="J72" i="1"/>
  <c r="H72" i="1"/>
  <c r="K71" i="1"/>
  <c r="J71" i="1"/>
  <c r="I71" i="1"/>
  <c r="H71" i="1"/>
  <c r="K70" i="1"/>
  <c r="J70" i="1"/>
  <c r="I70" i="1"/>
  <c r="H70" i="1"/>
  <c r="K69" i="1"/>
  <c r="J69" i="1"/>
  <c r="I69" i="1"/>
  <c r="H69" i="1"/>
  <c r="K68" i="1"/>
  <c r="J68" i="1"/>
  <c r="K67" i="1"/>
  <c r="J67" i="1"/>
  <c r="O66" i="1"/>
  <c r="K66" i="1" s="1"/>
  <c r="J66" i="1"/>
  <c r="K65" i="1"/>
  <c r="J65" i="1"/>
  <c r="K64" i="1"/>
  <c r="J64" i="1"/>
  <c r="K63" i="1"/>
  <c r="J63" i="1"/>
  <c r="J4" i="1" s="1"/>
  <c r="K62" i="1"/>
  <c r="J62" i="1"/>
  <c r="I62" i="1"/>
  <c r="H62" i="1"/>
  <c r="K61" i="1"/>
  <c r="J61" i="1"/>
  <c r="I61" i="1"/>
  <c r="H61" i="1"/>
  <c r="H4" i="1" s="1"/>
  <c r="K60" i="1"/>
  <c r="J60" i="1"/>
  <c r="H60" i="1"/>
  <c r="K59" i="1"/>
  <c r="J59" i="1"/>
  <c r="I59" i="1"/>
  <c r="H59" i="1"/>
  <c r="Q57" i="1"/>
  <c r="K56" i="1"/>
  <c r="J56" i="1"/>
  <c r="I56" i="1"/>
  <c r="H56" i="1"/>
  <c r="K55" i="1"/>
  <c r="J55" i="1"/>
  <c r="I55" i="1"/>
  <c r="H55" i="1"/>
  <c r="K54" i="1"/>
  <c r="J54" i="1"/>
  <c r="I54" i="1"/>
  <c r="H54" i="1"/>
  <c r="K53" i="1"/>
  <c r="J53" i="1"/>
  <c r="I53" i="1"/>
  <c r="H53" i="1"/>
  <c r="P52" i="1"/>
  <c r="K52" i="1"/>
  <c r="J52" i="1"/>
  <c r="I52" i="1"/>
  <c r="H52" i="1"/>
  <c r="P51" i="1"/>
  <c r="K51" i="1"/>
  <c r="J51" i="1"/>
  <c r="I51" i="1"/>
  <c r="H51" i="1"/>
  <c r="G51" i="1"/>
  <c r="G52" i="1" s="1"/>
  <c r="K50" i="1"/>
  <c r="J50" i="1"/>
  <c r="I50" i="1"/>
  <c r="H50" i="1"/>
  <c r="P49" i="1"/>
  <c r="K49" i="1"/>
  <c r="J49" i="1"/>
  <c r="I49" i="1"/>
  <c r="H49" i="1"/>
  <c r="G49" i="1"/>
  <c r="K48" i="1"/>
  <c r="J48" i="1"/>
  <c r="I48" i="1"/>
  <c r="H48" i="1"/>
  <c r="K47" i="1"/>
  <c r="J47" i="1"/>
  <c r="I47" i="1"/>
  <c r="H47" i="1"/>
  <c r="K46" i="1"/>
  <c r="J46" i="1"/>
  <c r="I46" i="1"/>
  <c r="H46" i="1"/>
  <c r="K45" i="1"/>
  <c r="J45" i="1"/>
  <c r="K44" i="1"/>
  <c r="J44" i="1"/>
  <c r="K43" i="1"/>
  <c r="J43" i="1"/>
  <c r="K42" i="1"/>
  <c r="J42" i="1"/>
  <c r="I42" i="1"/>
  <c r="H42" i="1"/>
  <c r="K41" i="1"/>
  <c r="J41" i="1"/>
  <c r="I41" i="1"/>
  <c r="H41" i="1"/>
  <c r="K40" i="1"/>
  <c r="J40" i="1"/>
  <c r="K39" i="1"/>
  <c r="J39" i="1"/>
  <c r="K38" i="1"/>
  <c r="J38" i="1"/>
  <c r="K37" i="1"/>
  <c r="J37" i="1"/>
  <c r="P36" i="1"/>
  <c r="P37" i="1" s="1"/>
  <c r="K36" i="1"/>
  <c r="J36" i="1"/>
  <c r="G36" i="1"/>
  <c r="G37" i="1" s="1"/>
  <c r="K35" i="1"/>
  <c r="J35" i="1"/>
  <c r="I35" i="1"/>
  <c r="H35" i="1"/>
  <c r="K34" i="1"/>
  <c r="J34" i="1"/>
  <c r="K33" i="1"/>
  <c r="J33" i="1"/>
  <c r="K32" i="1"/>
  <c r="J32" i="1"/>
  <c r="K31" i="1"/>
  <c r="J31" i="1"/>
  <c r="K30" i="1"/>
  <c r="J30" i="1"/>
  <c r="P29" i="1"/>
  <c r="P30" i="1" s="1"/>
  <c r="K29" i="1"/>
  <c r="J29" i="1"/>
  <c r="G29" i="1"/>
  <c r="G30" i="1" s="1"/>
  <c r="K28" i="1"/>
  <c r="J28" i="1"/>
  <c r="K27" i="1"/>
  <c r="J27" i="1"/>
  <c r="K26" i="1"/>
  <c r="J26" i="1"/>
  <c r="I26" i="1"/>
  <c r="H26" i="1"/>
  <c r="K25" i="1"/>
  <c r="J25" i="1"/>
  <c r="I25" i="1"/>
  <c r="H25" i="1"/>
  <c r="K24" i="1"/>
  <c r="J24" i="1"/>
  <c r="K23" i="1"/>
  <c r="J23" i="1"/>
  <c r="I23" i="1"/>
  <c r="H23" i="1"/>
  <c r="K22" i="1"/>
  <c r="J22" i="1"/>
  <c r="K21" i="1"/>
  <c r="J21" i="1"/>
  <c r="K20" i="1"/>
  <c r="J20" i="1"/>
  <c r="I20" i="1"/>
  <c r="H20" i="1"/>
  <c r="G20" i="1"/>
  <c r="G21" i="1" s="1"/>
  <c r="K19" i="1"/>
  <c r="J19" i="1"/>
  <c r="I19" i="1"/>
  <c r="H19" i="1"/>
  <c r="H2" i="1" s="1"/>
  <c r="K18" i="1"/>
  <c r="J18" i="1"/>
  <c r="K17" i="1"/>
  <c r="J17" i="1"/>
  <c r="N16" i="1"/>
  <c r="P20" i="1" s="1"/>
  <c r="P21" i="1" s="1"/>
  <c r="K16" i="1"/>
  <c r="J16" i="1"/>
  <c r="I16" i="1"/>
  <c r="H16" i="1"/>
  <c r="K15" i="1"/>
  <c r="J15" i="1"/>
  <c r="I15" i="1"/>
  <c r="I3" i="1" s="1"/>
  <c r="H15" i="1"/>
  <c r="H3" i="1" s="1"/>
  <c r="K14" i="1"/>
  <c r="J14" i="1"/>
  <c r="K13" i="1"/>
  <c r="J13" i="1"/>
  <c r="K12" i="1"/>
  <c r="J12" i="1"/>
  <c r="K11" i="1"/>
  <c r="J11" i="1"/>
  <c r="K10" i="1"/>
  <c r="J10" i="1"/>
  <c r="P9" i="1"/>
  <c r="P10" i="1" s="1"/>
  <c r="K9" i="1"/>
  <c r="J9" i="1"/>
  <c r="J3" i="1" s="1"/>
  <c r="G9" i="1"/>
  <c r="G10" i="1" s="1"/>
  <c r="I8" i="1"/>
  <c r="H8" i="1"/>
  <c r="O4" i="1"/>
  <c r="N4" i="1"/>
  <c r="M4" i="1"/>
  <c r="L4" i="1"/>
  <c r="O3" i="1"/>
  <c r="N3" i="1"/>
  <c r="M3" i="1"/>
  <c r="L3" i="1"/>
  <c r="K3" i="1"/>
  <c r="O2" i="1"/>
  <c r="O1" i="1" s="1"/>
  <c r="N2" i="1"/>
  <c r="M2" i="1"/>
  <c r="M1" i="1" s="1"/>
  <c r="L2" i="1"/>
  <c r="K2" i="1" l="1"/>
  <c r="K4" i="1"/>
  <c r="I72" i="1"/>
  <c r="I4" i="1" s="1"/>
  <c r="J2" i="1"/>
  <c r="I2" i="1" l="1"/>
</calcChain>
</file>

<file path=xl/comments1.xml><?xml version="1.0" encoding="utf-8"?>
<comments xmlns="http://schemas.openxmlformats.org/spreadsheetml/2006/main">
  <authors>
    <author>Charles</author>
    <author>Charles Woodgate</author>
    <author/>
  </authors>
  <commentList>
    <comment ref="D10" authorId="0">
      <text>
        <r>
          <rPr>
            <b/>
            <sz val="10"/>
            <color indexed="81"/>
            <rFont val="Tahoma"/>
            <family val="2"/>
          </rPr>
          <t>Charles:</t>
        </r>
        <r>
          <rPr>
            <sz val="10"/>
            <color indexed="81"/>
            <rFont val="Tahoma"/>
            <family val="2"/>
          </rPr>
          <t xml:space="preserve">
Not pre-defined to any particular area.</t>
        </r>
      </text>
    </comment>
    <comment ref="D11" authorId="0">
      <text>
        <r>
          <rPr>
            <b/>
            <sz val="10"/>
            <color indexed="81"/>
            <rFont val="Tahoma"/>
            <family val="2"/>
          </rPr>
          <t>Charles:</t>
        </r>
        <r>
          <rPr>
            <sz val="10"/>
            <color indexed="81"/>
            <rFont val="Tahoma"/>
            <family val="2"/>
          </rPr>
          <t xml:space="preserve">
Not pre-defined to any particular area.</t>
        </r>
      </text>
    </comment>
    <comment ref="D12" authorId="0">
      <text>
        <r>
          <rPr>
            <b/>
            <sz val="10"/>
            <color indexed="81"/>
            <rFont val="Tahoma"/>
            <family val="2"/>
          </rPr>
          <t>Charles:</t>
        </r>
        <r>
          <rPr>
            <sz val="10"/>
            <color indexed="81"/>
            <rFont val="Tahoma"/>
            <family val="2"/>
          </rPr>
          <t xml:space="preserve">
Not pre-defined to any particular area.</t>
        </r>
      </text>
    </comment>
    <comment ref="D26" authorId="1">
      <text>
        <r>
          <rPr>
            <b/>
            <sz val="10"/>
            <color indexed="81"/>
            <rFont val="Tahoma"/>
            <family val="2"/>
          </rPr>
          <t>Charles Woodgate:</t>
        </r>
        <r>
          <rPr>
            <sz val="10"/>
            <color indexed="81"/>
            <rFont val="Tahoma"/>
            <family val="2"/>
          </rPr>
          <t xml:space="preserve">
Also need to use memo code 1506.00 for leased amount</t>
        </r>
      </text>
    </comment>
    <comment ref="E52" authorId="0">
      <text>
        <r>
          <rPr>
            <b/>
            <sz val="10"/>
            <color indexed="81"/>
            <rFont val="Tahoma"/>
            <family val="2"/>
          </rPr>
          <t>Charles:</t>
        </r>
        <r>
          <rPr>
            <sz val="10"/>
            <color indexed="81"/>
            <rFont val="Tahoma"/>
            <family val="2"/>
          </rPr>
          <t xml:space="preserve">
Not really the right code. Just best I can see at moment.</t>
        </r>
      </text>
    </comment>
    <comment ref="D53" authorId="1">
      <text>
        <r>
          <rPr>
            <b/>
            <sz val="8"/>
            <color indexed="81"/>
            <rFont val="Tahoma"/>
            <family val="2"/>
          </rPr>
          <t>Charles Woodgate:</t>
        </r>
        <r>
          <rPr>
            <sz val="8"/>
            <color indexed="81"/>
            <rFont val="Tahoma"/>
            <family val="2"/>
          </rPr>
          <t xml:space="preserve">
Memo code NL 1407.00. main code 424.00.</t>
        </r>
      </text>
    </comment>
    <comment ref="D55" authorId="1">
      <text>
        <r>
          <rPr>
            <b/>
            <sz val="10"/>
            <color indexed="81"/>
            <rFont val="Tahoma"/>
            <family val="2"/>
          </rPr>
          <t>Charles Woodgate:</t>
        </r>
        <r>
          <rPr>
            <sz val="10"/>
            <color indexed="81"/>
            <rFont val="Tahoma"/>
            <family val="2"/>
          </rPr>
          <t xml:space="preserve">
Normally NL 453. But re FRS 25 need to post to NL 930A (Eq Div Proposed) and or NL 930B (Eq Div Paid)</t>
        </r>
      </text>
    </comment>
    <comment ref="E55" authorId="0">
      <text>
        <r>
          <rPr>
            <b/>
            <sz val="10"/>
            <color indexed="81"/>
            <rFont val="Tahoma"/>
            <family val="2"/>
          </rPr>
          <t>Charles:</t>
        </r>
        <r>
          <rPr>
            <sz val="10"/>
            <color indexed="81"/>
            <rFont val="Tahoma"/>
            <family val="2"/>
          </rPr>
          <t xml:space="preserve">
Reserves code</t>
        </r>
      </text>
    </comment>
    <comment ref="E56" authorId="0">
      <text>
        <r>
          <rPr>
            <b/>
            <sz val="10"/>
            <color indexed="81"/>
            <rFont val="Tahoma"/>
            <family val="2"/>
          </rPr>
          <t>Charles:</t>
        </r>
        <r>
          <rPr>
            <sz val="10"/>
            <color indexed="81"/>
            <rFont val="Tahoma"/>
            <family val="2"/>
          </rPr>
          <t xml:space="preserve">
Reserves code</t>
        </r>
      </text>
    </comment>
    <comment ref="L63" authorId="2">
      <text>
        <r>
          <rPr>
            <b/>
            <sz val="8"/>
            <color indexed="8"/>
            <rFont val="Tahoma"/>
            <family val="2"/>
          </rPr>
          <t xml:space="preserve">Charles Woodgate:
</t>
        </r>
        <r>
          <rPr>
            <sz val="8"/>
            <color indexed="8"/>
            <rFont val="Tahoma"/>
            <family val="2"/>
          </rPr>
          <t>How can they be sure it is Buildings only and not Land and Buildings?
Have treated it as an error by HMRC.</t>
        </r>
      </text>
    </comment>
    <comment ref="B68" authorId="2">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B74" authorId="2">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B80" authorId="2">
      <text>
        <r>
          <rPr>
            <b/>
            <sz val="8"/>
            <color indexed="8"/>
            <rFont val="Tahoma"/>
            <family val="2"/>
          </rPr>
          <t xml:space="preserve">Charles Woodgate:
</t>
        </r>
        <r>
          <rPr>
            <sz val="8"/>
            <color indexed="8"/>
            <rFont val="Tahoma"/>
            <family val="2"/>
          </rPr>
          <t>DiX is linking this to Cost of Disposals because the figures are the same.
Qu: Is this what is required by the Taxonomy or is it a flaw in DiX</t>
        </r>
      </text>
    </comment>
    <comment ref="D90" authorId="1">
      <text>
        <r>
          <rPr>
            <b/>
            <sz val="8"/>
            <color indexed="81"/>
            <rFont val="Tahoma"/>
            <family val="2"/>
          </rPr>
          <t>Charles Woodgate:</t>
        </r>
        <r>
          <rPr>
            <sz val="8"/>
            <color indexed="81"/>
            <rFont val="Tahoma"/>
            <family val="2"/>
          </rPr>
          <t xml:space="preserve">
If use some form of NL to Taxonomy translation then we need to put in logic on some NL codes for the sign. So for bank
If Debit
= CashBankInHand
Else
= BankOverdrafts</t>
        </r>
      </text>
    </comment>
    <comment ref="D92" authorId="1">
      <text>
        <r>
          <rPr>
            <b/>
            <sz val="8"/>
            <color indexed="81"/>
            <rFont val="Tahoma"/>
            <family val="2"/>
          </rPr>
          <t>Charles Woodgate:</t>
        </r>
        <r>
          <rPr>
            <sz val="8"/>
            <color indexed="81"/>
            <rFont val="Tahoma"/>
            <family val="2"/>
          </rPr>
          <t xml:space="preserve">
If use some form of NL to Taxonomy translation then we need to put in logic on some NL codes for the sign. So for bank
If Debit
= CashBankInHand
Else
= BankOverdrafts</t>
        </r>
      </text>
    </comment>
    <comment ref="D93" authorId="1">
      <text>
        <r>
          <rPr>
            <b/>
            <sz val="10"/>
            <color indexed="81"/>
            <rFont val="Tahoma"/>
            <family val="2"/>
          </rPr>
          <t>Charles Woodgate:</t>
        </r>
        <r>
          <rPr>
            <sz val="10"/>
            <color indexed="81"/>
            <rFont val="Tahoma"/>
            <family val="2"/>
          </rPr>
          <t xml:space="preserve">
Need to use matching memo code 1550.00</t>
        </r>
      </text>
    </comment>
    <comment ref="D101" authorId="1">
      <text>
        <r>
          <rPr>
            <b/>
            <sz val="10"/>
            <color indexed="81"/>
            <rFont val="Tahoma"/>
            <family val="2"/>
          </rPr>
          <t>Charles Woodgate:</t>
        </r>
        <r>
          <rPr>
            <sz val="10"/>
            <color indexed="81"/>
            <rFont val="Tahoma"/>
            <family val="2"/>
          </rPr>
          <t xml:space="preserve">
Need to do maturity analysis through memo codes 1551-1565</t>
        </r>
      </text>
    </comment>
    <comment ref="B104" authorId="2">
      <text>
        <r>
          <rPr>
            <b/>
            <sz val="8"/>
            <color indexed="8"/>
            <rFont val="Tahoma"/>
            <family val="2"/>
          </rPr>
          <t xml:space="preserve">Charles Woodgate:
</t>
        </r>
        <r>
          <rPr>
            <sz val="8"/>
            <color indexed="8"/>
            <rFont val="Tahoma"/>
            <family val="2"/>
          </rPr>
          <t>Amazed that no dimension to specify that these are Ordinary Shares</t>
        </r>
      </text>
    </comment>
    <comment ref="S104" authorId="2">
      <text>
        <r>
          <rPr>
            <b/>
            <sz val="8"/>
            <color indexed="8"/>
            <rFont val="Tahoma"/>
            <family val="2"/>
          </rPr>
          <t xml:space="preserve">Charles Woodgate:
</t>
        </r>
        <r>
          <rPr>
            <sz val="8"/>
            <color indexed="8"/>
            <rFont val="Tahoma"/>
            <family val="2"/>
          </rPr>
          <t>Amazed that no dimension to specify that these are Ordinary Shares</t>
        </r>
      </text>
    </comment>
    <comment ref="D112" authorId="0">
      <text>
        <r>
          <rPr>
            <b/>
            <sz val="10"/>
            <color indexed="81"/>
            <rFont val="Tahoma"/>
            <family val="2"/>
          </rPr>
          <t>Charles:</t>
        </r>
        <r>
          <rPr>
            <sz val="10"/>
            <color indexed="81"/>
            <rFont val="Tahoma"/>
            <family val="2"/>
          </rPr>
          <t xml:space="preserve">
Main code 144.00, but to extract lease amount need to use memo code 1506.00</t>
        </r>
      </text>
    </comment>
    <comment ref="D113" authorId="1">
      <text>
        <r>
          <rPr>
            <b/>
            <sz val="8"/>
            <color indexed="81"/>
            <rFont val="Tahoma"/>
            <family val="2"/>
          </rPr>
          <t>Charles Woodgate:</t>
        </r>
        <r>
          <rPr>
            <sz val="8"/>
            <color indexed="81"/>
            <rFont val="Tahoma"/>
            <family val="2"/>
          </rPr>
          <t xml:space="preserve">
Memo code NL 1407.00. main code 424.00.</t>
        </r>
      </text>
    </comment>
    <comment ref="D114" authorId="1">
      <text>
        <r>
          <rPr>
            <b/>
            <sz val="10"/>
            <color indexed="81"/>
            <rFont val="Tahoma"/>
            <family val="2"/>
          </rPr>
          <t>Charles Woodgate:</t>
        </r>
        <r>
          <rPr>
            <sz val="10"/>
            <color indexed="81"/>
            <rFont val="Tahoma"/>
            <family val="2"/>
          </rPr>
          <t xml:space="preserve">
Main NL code is 800.00</t>
        </r>
      </text>
    </comment>
    <comment ref="D115" authorId="1">
      <text>
        <r>
          <rPr>
            <b/>
            <sz val="10"/>
            <color indexed="81"/>
            <rFont val="Tahoma"/>
            <family val="2"/>
          </rPr>
          <t>Charles Woodgate:</t>
        </r>
        <r>
          <rPr>
            <sz val="10"/>
            <color indexed="81"/>
            <rFont val="Tahoma"/>
            <family val="2"/>
          </rPr>
          <t xml:space="preserve">
Main NL code 863</t>
        </r>
      </text>
    </comment>
    <comment ref="D116" authorId="1">
      <text>
        <r>
          <rPr>
            <b/>
            <sz val="10"/>
            <color indexed="81"/>
            <rFont val="Tahoma"/>
            <family val="2"/>
          </rPr>
          <t>Charles Woodgate:</t>
        </r>
        <r>
          <rPr>
            <sz val="10"/>
            <color indexed="81"/>
            <rFont val="Tahoma"/>
            <family val="2"/>
          </rPr>
          <t xml:space="preserve">
Main NL code 863</t>
        </r>
      </text>
    </comment>
    <comment ref="D117" authorId="1">
      <text>
        <r>
          <rPr>
            <b/>
            <sz val="10"/>
            <color indexed="81"/>
            <rFont val="Tahoma"/>
            <family val="2"/>
          </rPr>
          <t>Charles Woodgate:</t>
        </r>
        <r>
          <rPr>
            <sz val="10"/>
            <color indexed="81"/>
            <rFont val="Tahoma"/>
            <family val="2"/>
          </rPr>
          <t xml:space="preserve">
Main NL code 930B</t>
        </r>
      </text>
    </comment>
    <comment ref="Q155" authorId="2">
      <text>
        <r>
          <rPr>
            <b/>
            <sz val="8"/>
            <color indexed="8"/>
            <rFont val="Tahoma"/>
            <family val="2"/>
          </rPr>
          <t xml:space="preserve">Charles Woodgate:
</t>
        </r>
        <r>
          <rPr>
            <sz val="8"/>
            <color indexed="8"/>
            <rFont val="Tahoma"/>
            <family val="2"/>
          </rPr>
          <t>This tag is looks like tuple because  below it are two elemental tags. However it not marked in DiC, HMRC or IK GAAP taxonomyn as such. The two elements below areL
DescriptionBenefitsInKindForAuditServices
and
EstimatedMoneyValueBenefitsInKindForAuditServices
With DiC there are two issues, one arises from this, the other seems to be to do with the handling of hard line breaks.
1) The XBRL errors message states that 
"The text fees payable to the company's auditor, DEF LLP, and associates for services other than the statutory audit of the company are not disclosed".
Think problem here lies with the HMRC example accounts, not DiC.
2) Cannot mark the entire text with one label even though it is in a single block. Looks as though there is a hard line break which is forcing DiC to treat it as two areas. This is tunr means that an error is thrown up when exposting to XBRL becoasue it fails of the validation test concernign duplication of a label with a different value.
In DiC have changed element used to
FeesToAuditorsFree-textComment</t>
        </r>
      </text>
    </comment>
    <comment ref="B331" authorId="2">
      <text>
        <r>
          <rPr>
            <b/>
            <sz val="8"/>
            <color indexed="8"/>
            <rFont val="Tahoma"/>
            <family val="2"/>
          </rPr>
          <t xml:space="preserve">Charles Woodgate:
</t>
        </r>
        <r>
          <rPr>
            <sz val="8"/>
            <color indexed="8"/>
            <rFont val="Tahoma"/>
            <family val="2"/>
          </rPr>
          <t xml:space="preserve">This is not shown as being a Taxonomy element. This looks like an oversight. Have taken it to be 
</t>
        </r>
        <r>
          <rPr>
            <i/>
            <sz val="8"/>
            <color indexed="8"/>
            <rFont val="Tahoma"/>
            <family val="2"/>
          </rPr>
          <t>Obligations under finance lease and hire purchase contracts within one year</t>
        </r>
        <r>
          <rPr>
            <sz val="8"/>
            <color indexed="8"/>
            <rFont val="Tahoma"/>
            <family val="2"/>
          </rPr>
          <t>.</t>
        </r>
      </text>
    </comment>
    <comment ref="Q331" authorId="2">
      <text>
        <r>
          <rPr>
            <b/>
            <sz val="8"/>
            <color indexed="8"/>
            <rFont val="Tahoma"/>
            <family val="2"/>
          </rPr>
          <t xml:space="preserve">Charles Woodgate:
</t>
        </r>
        <r>
          <rPr>
            <sz val="8"/>
            <color indexed="8"/>
            <rFont val="Tahoma"/>
            <family val="2"/>
          </rPr>
          <t>Should be something here.</t>
        </r>
      </text>
    </comment>
    <comment ref="B333" authorId="2">
      <text>
        <r>
          <rPr>
            <b/>
            <sz val="8"/>
            <color indexed="8"/>
            <rFont val="Tahoma"/>
            <family val="2"/>
          </rPr>
          <t xml:space="preserve">Charles Woodgate:
</t>
        </r>
        <r>
          <rPr>
            <sz val="8"/>
            <color indexed="8"/>
            <rFont val="Tahoma"/>
            <family val="2"/>
          </rPr>
          <t xml:space="preserve">Have tagged this with </t>
        </r>
        <r>
          <rPr>
            <i/>
            <sz val="8"/>
            <color indexed="8"/>
            <rFont val="Tahoma"/>
            <family val="2"/>
          </rPr>
          <t>Creditors due within one year free-text comment</t>
        </r>
        <r>
          <rPr>
            <sz val="8"/>
            <color indexed="8"/>
            <rFont val="Tahoma"/>
            <family val="2"/>
          </rPr>
          <t>. But not sure that this is necessary or even correct.</t>
        </r>
      </text>
    </comment>
    <comment ref="Q355" authorId="1">
      <text>
        <r>
          <rPr>
            <b/>
            <sz val="8"/>
            <color indexed="81"/>
            <rFont val="Tahoma"/>
            <family val="2"/>
          </rPr>
          <t>Charles Woodgate:</t>
        </r>
        <r>
          <rPr>
            <sz val="8"/>
            <color indexed="81"/>
            <rFont val="Tahoma"/>
            <family val="2"/>
          </rPr>
          <t xml:space="preserve">
This is the same element as used above in row 683. Is this legal?
Certainly DiC rejects it as not valid, same concept used with same context but different value.</t>
        </r>
      </text>
    </comment>
    <comment ref="B373" authorId="2">
      <text>
        <r>
          <rPr>
            <b/>
            <sz val="8"/>
            <color indexed="8"/>
            <rFont val="Tahoma"/>
            <family val="2"/>
          </rPr>
          <t xml:space="preserve">Charles Woodgate:
</t>
        </r>
        <r>
          <rPr>
            <sz val="8"/>
            <color indexed="8"/>
            <rFont val="Tahoma"/>
            <family val="2"/>
          </rPr>
          <t xml:space="preserve">Surprised that there is is no dimension setting.
In fact so surprised, that I will put one in
</t>
        </r>
        <r>
          <rPr>
            <i/>
            <sz val="8"/>
            <color indexed="8"/>
            <rFont val="Tahoma"/>
            <family val="2"/>
          </rPr>
          <t>uk-gaap:ProvisionsClassesDimension=uk-gaap:ProvisionsForDeferredTaxation</t>
        </r>
      </text>
    </comment>
    <comment ref="S373" authorId="2">
      <text>
        <r>
          <rPr>
            <b/>
            <sz val="8"/>
            <color indexed="8"/>
            <rFont val="Tahoma"/>
            <family val="2"/>
          </rPr>
          <t xml:space="preserve">Charles Woodgate:
</t>
        </r>
        <r>
          <rPr>
            <sz val="8"/>
            <color indexed="8"/>
            <rFont val="Tahoma"/>
            <family val="2"/>
          </rPr>
          <t>Surprised that there is is no dimension setting</t>
        </r>
      </text>
    </comment>
    <comment ref="B374" authorId="2">
      <text>
        <r>
          <rPr>
            <b/>
            <sz val="8"/>
            <color indexed="8"/>
            <rFont val="Tahoma"/>
            <family val="2"/>
          </rPr>
          <t xml:space="preserve">Charles Woodgate:
</t>
        </r>
        <r>
          <rPr>
            <sz val="8"/>
            <color indexed="8"/>
            <rFont val="Tahoma"/>
            <family val="2"/>
          </rPr>
          <t xml:space="preserve">Surprised that there is is no dimension setting.
In fact so surprised, that I will put one in
</t>
        </r>
        <r>
          <rPr>
            <i/>
            <sz val="8"/>
            <color indexed="8"/>
            <rFont val="Tahoma"/>
            <family val="2"/>
          </rPr>
          <t>uk-gaap:ProvisionsClassesDimension=uk-gaap:ProvisionsForDeferredTaxation</t>
        </r>
      </text>
    </comment>
    <comment ref="S374" authorId="2">
      <text>
        <r>
          <rPr>
            <b/>
            <sz val="8"/>
            <color indexed="8"/>
            <rFont val="Tahoma"/>
            <family val="2"/>
          </rPr>
          <t xml:space="preserve">Charles Woodgate:
</t>
        </r>
        <r>
          <rPr>
            <sz val="8"/>
            <color indexed="8"/>
            <rFont val="Tahoma"/>
            <family val="2"/>
          </rPr>
          <t>Surprised that there is is no dimension setting</t>
        </r>
      </text>
    </comment>
    <comment ref="B413" authorId="2">
      <text>
        <r>
          <rPr>
            <b/>
            <sz val="8"/>
            <color indexed="8"/>
            <rFont val="Tahoma"/>
            <family val="2"/>
          </rPr>
          <t xml:space="preserve">Charles Woodgate:
</t>
        </r>
        <r>
          <rPr>
            <sz val="8"/>
            <color indexed="8"/>
            <rFont val="Tahoma"/>
            <family val="2"/>
          </rPr>
          <t>Problem. Either DiG cannot handle grouping (tuple) when there is only one element, or this example should not be showing a tuple.
The element named is not a tuple, that is the element above.
CW opinion is that the HMRC example is wrong.</t>
        </r>
      </text>
    </comment>
    <comment ref="R413" authorId="2">
      <text>
        <r>
          <rPr>
            <b/>
            <sz val="8"/>
            <color indexed="8"/>
            <rFont val="Tahoma"/>
            <family val="2"/>
          </rPr>
          <t xml:space="preserve">Charles Woodgate:
</t>
        </r>
        <r>
          <rPr>
            <sz val="8"/>
            <color indexed="8"/>
            <rFont val="Tahoma"/>
            <family val="2"/>
          </rPr>
          <t>Problem. Either DiG cannot handle grouping (tuple) when there is only one element, or this example should not be showing a tuple.
The element named is not a tuple, that is the element above.
CW opinion is that the HMRC example is wrong.</t>
        </r>
      </text>
    </comment>
    <comment ref="B414" authorId="2">
      <text>
        <r>
          <rPr>
            <b/>
            <sz val="8"/>
            <color indexed="8"/>
            <rFont val="Tahoma"/>
            <family val="2"/>
          </rPr>
          <t xml:space="preserve">Charles Woodgate:
</t>
        </r>
        <r>
          <rPr>
            <sz val="8"/>
            <color indexed="8"/>
            <rFont val="Tahoma"/>
            <family val="2"/>
          </rPr>
          <t>Problem. Either DiC cannot handle grouping (tuple) when there is only one element, or this example should not be showing a tuple.
The element named is not a tuple, that is the element above.
CW opinion is that the HMRC example is wrong.</t>
        </r>
      </text>
    </comment>
    <comment ref="R414" authorId="2">
      <text>
        <r>
          <rPr>
            <b/>
            <sz val="8"/>
            <color indexed="8"/>
            <rFont val="Tahoma"/>
            <family val="2"/>
          </rPr>
          <t xml:space="preserve">Charles Woodgate:
</t>
        </r>
        <r>
          <rPr>
            <sz val="8"/>
            <color indexed="8"/>
            <rFont val="Tahoma"/>
            <family val="2"/>
          </rPr>
          <t>Problem. Either DiC cannot handle grouping (tuple) when there is only one element, or this example should not be showing a tuple.
The element named is not a tuple, that is the element above.
CW opinion is that the HMRC example is wrong.</t>
        </r>
      </text>
    </comment>
  </commentList>
</comments>
</file>

<file path=xl/sharedStrings.xml><?xml version="1.0" encoding="utf-8"?>
<sst xmlns="http://schemas.openxmlformats.org/spreadsheetml/2006/main" count="629" uniqueCount="487">
  <si>
    <t>Dif&gt;</t>
  </si>
  <si>
    <t>TB</t>
  </si>
  <si>
    <t>P&amp;L</t>
  </si>
  <si>
    <t>BS</t>
  </si>
  <si>
    <t>SIMPLIFIED</t>
  </si>
  <si>
    <t>FULL</t>
  </si>
  <si>
    <t>CURRENT</t>
  </si>
  <si>
    <t>PREVIOUS</t>
  </si>
  <si>
    <t>NOTES</t>
  </si>
  <si>
    <t>DESCRIPTION</t>
  </si>
  <si>
    <t>NOTE</t>
  </si>
  <si>
    <t>SAPA NL</t>
  </si>
  <si>
    <t>Apro</t>
  </si>
  <si>
    <t>TxId</t>
  </si>
  <si>
    <t>Checks</t>
  </si>
  <si>
    <t>Dr/(Cr)</t>
  </si>
  <si>
    <t>Dr</t>
  </si>
  <si>
    <t>Cr</t>
  </si>
  <si>
    <t xml:space="preserve">Turnover - continuing operations </t>
  </si>
  <si>
    <t>4907</t>
  </si>
  <si>
    <t>uk-gaap:TurnoverGrossOperatingRevenue</t>
  </si>
  <si>
    <t xml:space="preserve">United Kingdom </t>
  </si>
  <si>
    <t>001.00</t>
  </si>
  <si>
    <t>2409</t>
  </si>
  <si>
    <t>uk-gaap:GeographicSegmentRevenueByDestination</t>
  </si>
  <si>
    <t xml:space="preserve">Europe </t>
  </si>
  <si>
    <t>011.00</t>
  </si>
  <si>
    <t xml:space="preserve">North America </t>
  </si>
  <si>
    <t>021.00</t>
  </si>
  <si>
    <t xml:space="preserve">Rest of World </t>
  </si>
  <si>
    <t>Op: Raw materials and consumables</t>
  </si>
  <si>
    <t>050.00</t>
  </si>
  <si>
    <t>4551</t>
  </si>
  <si>
    <t xml:space="preserve">Op: Work in progress </t>
  </si>
  <si>
    <t>051.00</t>
  </si>
  <si>
    <t>5092</t>
  </si>
  <si>
    <t xml:space="preserve">Op: Finished goods and goods for resale </t>
  </si>
  <si>
    <t>052.00</t>
  </si>
  <si>
    <t>2120</t>
  </si>
  <si>
    <t>Purchases</t>
  </si>
  <si>
    <t>056.00</t>
  </si>
  <si>
    <t>4107</t>
  </si>
  <si>
    <t>Cl: Raw materials and consumables</t>
  </si>
  <si>
    <t>065.00</t>
  </si>
  <si>
    <t xml:space="preserve">Cl: Work in progress </t>
  </si>
  <si>
    <t>066.00</t>
  </si>
  <si>
    <t xml:space="preserve">Cl:: Finished goods and goods for resale </t>
  </si>
  <si>
    <t>067.00</t>
  </si>
  <si>
    <t>Wages and salaries</t>
  </si>
  <si>
    <t>070.00</t>
  </si>
  <si>
    <t>5060</t>
  </si>
  <si>
    <t>Social security costs</t>
  </si>
  <si>
    <t>071.00</t>
  </si>
  <si>
    <t>1850</t>
  </si>
  <si>
    <t xml:space="preserve">Other pension costs </t>
  </si>
  <si>
    <t>074.00</t>
  </si>
  <si>
    <t>4481</t>
  </si>
  <si>
    <t>IFA-Dev Costs</t>
  </si>
  <si>
    <t>142.00</t>
  </si>
  <si>
    <t>2806</t>
  </si>
  <si>
    <t>TFA-L&amp;B-Depn</t>
  </si>
  <si>
    <t>144.00</t>
  </si>
  <si>
    <t>4656</t>
  </si>
  <si>
    <t>TFA-VehPlant&amp;M-Depn (owned)</t>
  </si>
  <si>
    <t>147.00</t>
  </si>
  <si>
    <t>TFA-VehPlant&amp;M-Depn (leased)</t>
  </si>
  <si>
    <t>147.01</t>
  </si>
  <si>
    <t>TFA-F&amp;F-Depn</t>
  </si>
  <si>
    <t>148.00</t>
  </si>
  <si>
    <t xml:space="preserve">Distribution costs </t>
  </si>
  <si>
    <t>175.00</t>
  </si>
  <si>
    <t>2380</t>
  </si>
  <si>
    <t>uk-gaap:DistributionCosts</t>
  </si>
  <si>
    <t>160.00</t>
  </si>
  <si>
    <t>5062</t>
  </si>
  <si>
    <t>161.00</t>
  </si>
  <si>
    <t>1852</t>
  </si>
  <si>
    <t>164.00</t>
  </si>
  <si>
    <t>4483</t>
  </si>
  <si>
    <t>214.00</t>
  </si>
  <si>
    <t>TFA-VehPlant&amp;M-Depn</t>
  </si>
  <si>
    <t>217.00</t>
  </si>
  <si>
    <t>218.00</t>
  </si>
  <si>
    <t xml:space="preserve">Administrative expenses </t>
  </si>
  <si>
    <t>300.00</t>
  </si>
  <si>
    <t>uk-gaap:AdministrativeExpenses</t>
  </si>
  <si>
    <t>230.00</t>
  </si>
  <si>
    <t>5059</t>
  </si>
  <si>
    <t>uk-gaap:WagesSalaries</t>
  </si>
  <si>
    <t>231.00</t>
  </si>
  <si>
    <t>1849</t>
  </si>
  <si>
    <t>uk-gaap:SocialSecurityCosts</t>
  </si>
  <si>
    <t>234.00</t>
  </si>
  <si>
    <t>4480</t>
  </si>
  <si>
    <t>uk-gaap:PensionCosts</t>
  </si>
  <si>
    <t xml:space="preserve">Emoluments </t>
  </si>
  <si>
    <t>232.00</t>
  </si>
  <si>
    <t>1694</t>
  </si>
  <si>
    <t>uk-direp:DirectorRemuneration</t>
  </si>
  <si>
    <t>uk-bus:EntityOfficersDimension=uk-bus:AllEntityOfficers</t>
  </si>
  <si>
    <t xml:space="preserve">Pension Costs </t>
  </si>
  <si>
    <t>233.00</t>
  </si>
  <si>
    <t>1683</t>
  </si>
  <si>
    <t>uk-direp:CompanyContributionsToMoneyPurchaseSchemesDirectors</t>
  </si>
  <si>
    <t xml:space="preserve">Auditors' remuneration </t>
  </si>
  <si>
    <t>341.00</t>
  </si>
  <si>
    <t>5337</t>
  </si>
  <si>
    <t>uk-aurep:AuditFeesExpenses</t>
  </si>
  <si>
    <t>uk-bus:ThirdPartyAgentTypeDimension=uk-bus:EntityAccountantsOrAuditors</t>
  </si>
  <si>
    <t xml:space="preserve">Operating lease rentals - office equipment </t>
  </si>
  <si>
    <t>292.00</t>
  </si>
  <si>
    <t>2478</t>
  </si>
  <si>
    <t>uk-gaap:OperatingLeaseExpenditure</t>
  </si>
  <si>
    <t>374.00</t>
  </si>
  <si>
    <t>377.00</t>
  </si>
  <si>
    <t>378.00</t>
  </si>
  <si>
    <t xml:space="preserve">Profit on disposal of fixed assets </t>
  </si>
  <si>
    <t>386.00</t>
  </si>
  <si>
    <t>2272</t>
  </si>
  <si>
    <t>uk-gaap:GainLossFromDisposalFixedAssets</t>
  </si>
  <si>
    <t xml:space="preserve">Interest receivable </t>
  </si>
  <si>
    <t>430.00</t>
  </si>
  <si>
    <t>3571</t>
  </si>
  <si>
    <t>uk-gaap:OtherInterestReceivableSimilarIncome</t>
  </si>
  <si>
    <t xml:space="preserve">Bank overdraft </t>
  </si>
  <si>
    <t>444.00</t>
  </si>
  <si>
    <t>387</t>
  </si>
  <si>
    <t>uk-gaap:BankOverdraftsFinanceCharges</t>
  </si>
  <si>
    <t xml:space="preserve">Finance lease and hire purchase contracts payable by instalments </t>
  </si>
  <si>
    <t>454.00</t>
  </si>
  <si>
    <t>2080</t>
  </si>
  <si>
    <t>uk-gaap:LeasesHirePurchaseContractsFinanceCharges</t>
  </si>
  <si>
    <t>Have used TxId for Finance, rather than the more general one per the label to the left, which would be 3021</t>
  </si>
  <si>
    <t xml:space="preserve">UK corporation tax at 28% (2008 28.5%) on the profitadjusted for tax purposes </t>
  </si>
  <si>
    <t>470.00</t>
  </si>
  <si>
    <t>4920</t>
  </si>
  <si>
    <t>uk-gaap:UKCurrentCorporationTaxOnIncomeForPeriod</t>
  </si>
  <si>
    <t xml:space="preserve">Adjustments to tax charge in respect of prior years </t>
  </si>
  <si>
    <t>478.00</t>
  </si>
  <si>
    <t>2739</t>
  </si>
  <si>
    <t>uk-gaap:IncreaseDecreaseInUKCorporationTaxArisingFromAdjustmentForPriorPeriods</t>
  </si>
  <si>
    <t>Group relief</t>
  </si>
  <si>
    <t>473.00</t>
  </si>
  <si>
    <t>2456</t>
  </si>
  <si>
    <t>uk-gaap:GroupTaxationReliefReceivablePayable</t>
  </si>
  <si>
    <t xml:space="preserve">Deferred taxation: Net origination of timing differences (note 13) </t>
  </si>
  <si>
    <t>477.00</t>
  </si>
  <si>
    <t>2741</t>
  </si>
  <si>
    <t>uk-gaap:IncreaseDecreaseInUKTaxFromOriginationReversalTimingDifferences</t>
  </si>
  <si>
    <t xml:space="preserve">Deferred taxation: Impact of rate change (note 13) </t>
  </si>
  <si>
    <t>481.00</t>
  </si>
  <si>
    <t>2750</t>
  </si>
  <si>
    <t>uk-gaap:IncreaseDecreaseOnOpeningLiabilityForUKTaxFromChangesInTaxRatesLaws</t>
  </si>
  <si>
    <t xml:space="preserve">Equity dividend paid of £0.175 per ordinary share (2008 £0.25) </t>
  </si>
  <si>
    <t>930B</t>
  </si>
  <si>
    <t>988.00</t>
  </si>
  <si>
    <t>4776</t>
  </si>
  <si>
    <t>uk-gaap:TotalDividendPayment</t>
  </si>
  <si>
    <t>Profit or Loss retained</t>
  </si>
  <si>
    <t>980.00</t>
  </si>
  <si>
    <r>
      <t xml:space="preserve">BALANCE SHEET AT </t>
    </r>
    <r>
      <rPr>
        <b/>
        <sz val="9"/>
        <color indexed="10"/>
        <rFont val="Arial"/>
        <family val="2"/>
      </rPr>
      <t>31 December 2009</t>
    </r>
    <r>
      <rPr>
        <b/>
        <sz val="9"/>
        <color indexed="8"/>
        <rFont val="Arial"/>
        <family val="2"/>
      </rPr>
      <t xml:space="preserve"> </t>
    </r>
  </si>
  <si>
    <t>uk-bus:BalanceSheetDate</t>
  </si>
  <si>
    <t xml:space="preserve">Intangible assets: Cost At 1 January 2009 </t>
  </si>
  <si>
    <t>520.00</t>
  </si>
  <si>
    <t>2815</t>
  </si>
  <si>
    <t>uk-gaap:IntangibleFixedAssetsCostOrValuation</t>
  </si>
  <si>
    <t>uk-gaap:IntangibleFixedAssetClassesDimension=uk-gaap:DevelopmentCosts</t>
  </si>
  <si>
    <t xml:space="preserve">Intangible assets: Additions </t>
  </si>
  <si>
    <t>522.00</t>
  </si>
  <si>
    <t>2804</t>
  </si>
  <si>
    <t>uk-gaap:IntangibleFixedAssetsAdditions</t>
  </si>
  <si>
    <t xml:space="preserve">Intangible assets: Depn At 1 January 2009 </t>
  </si>
  <si>
    <t>525.00</t>
  </si>
  <si>
    <t>2805</t>
  </si>
  <si>
    <t>uk-gaap:IntangibleFixedAssetsAggregateAmortisationImpairment</t>
  </si>
  <si>
    <t>Intangible assets: Depn Provided in the year</t>
  </si>
  <si>
    <t>528.00</t>
  </si>
  <si>
    <t>uk-gaap:IntangibleFixedAssetsAmortisationChargedInPeriod</t>
  </si>
  <si>
    <t>Freehold land and buildings: Cost b/fwd</t>
  </si>
  <si>
    <t>540.00</t>
  </si>
  <si>
    <t>4654</t>
  </si>
  <si>
    <t>uk-gaap:TangibleFixedAssetsCostOrValuation</t>
  </si>
  <si>
    <t xml:space="preserve">Freehold land and buildings: Additions </t>
  </si>
  <si>
    <t>542.00</t>
  </si>
  <si>
    <t>4653</t>
  </si>
  <si>
    <t>uk-gaap:TangibleFixedAssetsAdditions</t>
  </si>
  <si>
    <t xml:space="preserve">Freehold land and buildings: Disposals </t>
  </si>
  <si>
    <t>544.00</t>
  </si>
  <si>
    <t>4664</t>
  </si>
  <si>
    <t>uk-gaap:TangibleFixedAssetsDisposals</t>
  </si>
  <si>
    <t>Freehold land and buildings: Depn At 1 January 2009</t>
  </si>
  <si>
    <t>545.00</t>
  </si>
  <si>
    <t>4655</t>
  </si>
  <si>
    <t>uk-gaap:TangibleFixedAssetsDepreciation</t>
  </si>
  <si>
    <t xml:space="preserve">Freehold land and buildings: Depn Provided in the year </t>
  </si>
  <si>
    <t>548.00</t>
  </si>
  <si>
    <t>uk-gaap:TangibleFixedAssetsDepreciationChargedInPeriod</t>
  </si>
  <si>
    <t xml:space="preserve">Freehold land and buildings: Depn Disposals </t>
  </si>
  <si>
    <t>547.00</t>
  </si>
  <si>
    <t>4658</t>
  </si>
  <si>
    <t>uk-gaap:TangibleFixedAssetsDepreciationDecreaseIncreaseOnDisposals</t>
  </si>
  <si>
    <t>Vehicles,Plant and machinery Cost At 1 January 2009</t>
  </si>
  <si>
    <t>570.00</t>
  </si>
  <si>
    <t xml:space="preserve">Vehicles,Plant and machinery Cost Additions </t>
  </si>
  <si>
    <t>572.00</t>
  </si>
  <si>
    <t xml:space="preserve">Vehicles,Plant and machinery Cost Disposals </t>
  </si>
  <si>
    <t>574.00</t>
  </si>
  <si>
    <t>Vehicles,Plant and machinery Depn At 1 January 2009</t>
  </si>
  <si>
    <t>575.00</t>
  </si>
  <si>
    <t xml:space="preserve">Vehicles,Plant and machinery Depn Provided in the year </t>
  </si>
  <si>
    <t>578.00</t>
  </si>
  <si>
    <t xml:space="preserve">Vehicles,Plant and machinery Depn Disposals </t>
  </si>
  <si>
    <t>577.00</t>
  </si>
  <si>
    <t>Fixtures,Fittings &amp; Equipment Cost At 1 January 2009</t>
  </si>
  <si>
    <t>580.00</t>
  </si>
  <si>
    <t xml:space="preserve">Fixtures,Fittings &amp; Equipment Cost Additions </t>
  </si>
  <si>
    <t>582.00</t>
  </si>
  <si>
    <t xml:space="preserve">Fixtures,Fittings &amp; Equipment Cost Disposals </t>
  </si>
  <si>
    <t>584.00</t>
  </si>
  <si>
    <t>Fixtures,Fittings &amp; Equipment Depn At 1 January 2009</t>
  </si>
  <si>
    <t>585.00</t>
  </si>
  <si>
    <t xml:space="preserve">Fixtures,Fittings &amp; Equipment Depn Provided in the year </t>
  </si>
  <si>
    <t>588.00</t>
  </si>
  <si>
    <t xml:space="preserve">Fixtures,Fittings &amp; Equipment Depn Disposals </t>
  </si>
  <si>
    <t>587.00</t>
  </si>
  <si>
    <t>Raw materials and consumables</t>
  </si>
  <si>
    <t>671.00</t>
  </si>
  <si>
    <t>uk-gaap:StocksRawMaterialsConsumables</t>
  </si>
  <si>
    <t xml:space="preserve">Work in progress </t>
  </si>
  <si>
    <t>672.00</t>
  </si>
  <si>
    <t>uk-gaap:WorkInProgress</t>
  </si>
  <si>
    <t xml:space="preserve">Finished goods and goods for resale </t>
  </si>
  <si>
    <t>673.00</t>
  </si>
  <si>
    <t>uk-gaap:FinishedGoodsGoodsForResale</t>
  </si>
  <si>
    <t xml:space="preserve">Trade debtors </t>
  </si>
  <si>
    <t>681.00</t>
  </si>
  <si>
    <t>4834</t>
  </si>
  <si>
    <t>uk-gaap:TradeDebtors</t>
  </si>
  <si>
    <t>Amounts owed by other group undertakings</t>
  </si>
  <si>
    <t>688.00</t>
  </si>
  <si>
    <t>237</t>
  </si>
  <si>
    <t>uk-gaap:AmountsOwedByGroupUndertakingsOtherParticipatingInterests</t>
  </si>
  <si>
    <t xml:space="preserve">Other debtors </t>
  </si>
  <si>
    <t>691.00</t>
  </si>
  <si>
    <t>3507</t>
  </si>
  <si>
    <t>uk-gaap:OtherDebtors</t>
  </si>
  <si>
    <t>Prepayments and accrued income</t>
  </si>
  <si>
    <t>697.00</t>
  </si>
  <si>
    <t>3935</t>
  </si>
  <si>
    <t>uk-gaap:PrepaymentsAccruedIncomeCurrentAsset</t>
  </si>
  <si>
    <t xml:space="preserve">Amounts recoverable on contract </t>
  </si>
  <si>
    <t>690.00</t>
  </si>
  <si>
    <t>273</t>
  </si>
  <si>
    <t>uk-gaap:AmountsRecoverableOnContracts</t>
  </si>
  <si>
    <t xml:space="preserve">Cash at bank and in hand </t>
  </si>
  <si>
    <t>N/A</t>
  </si>
  <si>
    <t>542</t>
  </si>
  <si>
    <t>58a</t>
  </si>
  <si>
    <t>Cash at bank</t>
  </si>
  <si>
    <t>750.00</t>
  </si>
  <si>
    <t>541</t>
  </si>
  <si>
    <t>uk-gaap:CashBankInHand</t>
  </si>
  <si>
    <t>58b</t>
  </si>
  <si>
    <t>Cash in hand</t>
  </si>
  <si>
    <t>768.00</t>
  </si>
  <si>
    <t>575</t>
  </si>
  <si>
    <t>751.00</t>
  </si>
  <si>
    <t>382</t>
  </si>
  <si>
    <t>uk-gaap:BankOverdrafts</t>
  </si>
  <si>
    <t>uk-gaap:FinancialInstrumentCurrentNon-currentDimension=uk-gaap:CurrentFinancialInstruments</t>
  </si>
  <si>
    <t>Obligations under finance leases and hire purchase contracts</t>
  </si>
  <si>
    <t>840.00</t>
  </si>
  <si>
    <t>3389</t>
  </si>
  <si>
    <t>uk-gaap:ObligationsUnderFinanceLeaseHirePurchaseContractsWithinOneYear</t>
  </si>
  <si>
    <t xml:space="preserve">Trade creditors </t>
  </si>
  <si>
    <t>796.00</t>
  </si>
  <si>
    <t>4833</t>
  </si>
  <si>
    <t>uk-gaap:TradeCreditorsWithinOneYear</t>
  </si>
  <si>
    <t xml:space="preserve">Other creditors </t>
  </si>
  <si>
    <t>801.00</t>
  </si>
  <si>
    <t>3496</t>
  </si>
  <si>
    <t>uk-gaap:OtherCreditorsDueWithinOneYear</t>
  </si>
  <si>
    <t xml:space="preserve">Corporation tax </t>
  </si>
  <si>
    <t>810.00</t>
  </si>
  <si>
    <t>1017</t>
  </si>
  <si>
    <t>uk-gaap:CorporationTaxDueWithinOneYear</t>
  </si>
  <si>
    <t>Other taxation and social security</t>
  </si>
  <si>
    <t>814.00</t>
  </si>
  <si>
    <t>3673</t>
  </si>
  <si>
    <t>uk-gaap:OtherTaxationSocialSecurityWithinOneYear</t>
  </si>
  <si>
    <t>Accruals and other deferred income</t>
  </si>
  <si>
    <t>807.00</t>
  </si>
  <si>
    <t>64</t>
  </si>
  <si>
    <t>uk-gaap:AccrualsDeferredIncomeWithinOneYear</t>
  </si>
  <si>
    <t>Amounts owed to parent undertaking</t>
  </si>
  <si>
    <t>687.00</t>
  </si>
  <si>
    <t>266</t>
  </si>
  <si>
    <t>uk-gaap:AmountsOwedToParentUndertakingWithinOneYear</t>
  </si>
  <si>
    <t xml:space="preserve">Amount owed to group undertakings </t>
  </si>
  <si>
    <t>688.01</t>
  </si>
  <si>
    <t>254</t>
  </si>
  <si>
    <t>uk-gaap:AmountsOwedToGroupUndertakingsOtherParticipatingInterestsWithinOneYear</t>
  </si>
  <si>
    <t xml:space="preserve">Obligations under finance leases and hire purchase contracts </t>
  </si>
  <si>
    <t>893.00</t>
  </si>
  <si>
    <t>3388</t>
  </si>
  <si>
    <t>uk-gaap:ObligationsUnderFinanceLeaseHirePurchaseContractsAfterOneYear</t>
  </si>
  <si>
    <t xml:space="preserve">Deferred taxation At 1 January 2009 </t>
  </si>
  <si>
    <t>901.00</t>
  </si>
  <si>
    <t>4062</t>
  </si>
  <si>
    <t>uk-gaap:ProvisionsForLiabilitiesCharges</t>
  </si>
  <si>
    <t>uk-gaap:ProvisionsClassesDimension=uk-gaap:ProvisionsForDeferredTaxation</t>
  </si>
  <si>
    <t xml:space="preserve">Deferred taxation Profit and loss account </t>
  </si>
  <si>
    <t>901.05</t>
  </si>
  <si>
    <t>4038</t>
  </si>
  <si>
    <t>uk-gaap:ProvisionsChargedCreditedToProfitLossAccountDuringPeriod</t>
  </si>
  <si>
    <t xml:space="preserve">Ordinary shares of £1 each </t>
  </si>
  <si>
    <t>910.00</t>
  </si>
  <si>
    <t>4378</t>
  </si>
  <si>
    <t>uk-gaap:ShareCapitalAllottedCalledUpPaid</t>
  </si>
  <si>
    <t>Profit and loss account At 1 January 2009</t>
  </si>
  <si>
    <t>3984</t>
  </si>
  <si>
    <t>uk-gaap:ProfitLossAccountReserve</t>
  </si>
  <si>
    <t>Profit and loss account Profit for the year</t>
  </si>
  <si>
    <t>3990</t>
  </si>
  <si>
    <t>uk-gaap:ProfitLossForPeriod</t>
  </si>
  <si>
    <t xml:space="preserve">Profit and loss account Dividends </t>
  </si>
  <si>
    <t>988.01</t>
  </si>
  <si>
    <t>Memo Codes</t>
  </si>
  <si>
    <t>Balancing account</t>
  </si>
  <si>
    <t>HP &amp; Finance Leases &lt;1 yr</t>
  </si>
  <si>
    <t>HP &amp; Finance Leases &gt;1 yr &lt; 2yr</t>
  </si>
  <si>
    <t>HP &amp; Finance Leases &gt;2 yr &lt; 5yr</t>
  </si>
  <si>
    <t>Dividends on equity shares type 1</t>
  </si>
  <si>
    <r>
      <t xml:space="preserve">The financial statements were approved by the Board of Directors on </t>
    </r>
    <r>
      <rPr>
        <sz val="9"/>
        <color indexed="40"/>
        <rFont val="Arial"/>
        <family val="2"/>
      </rPr>
      <t>4 March 2010</t>
    </r>
  </si>
  <si>
    <t>uk-gaap:DateApprovalAccounts</t>
  </si>
  <si>
    <t>B B Black</t>
  </si>
  <si>
    <t>uk-gaap:NameDirectorSigningAccounts</t>
  </si>
  <si>
    <t>uk-bus:EntityOfficersDimension=uk-bus:Director2</t>
  </si>
  <si>
    <t>Director</t>
  </si>
  <si>
    <t xml:space="preserve">NOTES TO THE FINANCIAL STATEMENTS </t>
  </si>
  <si>
    <t xml:space="preserve">1 Turnover </t>
  </si>
  <si>
    <t xml:space="preserve">The analysis of turnover by geographical market by destination is as follows </t>
  </si>
  <si>
    <t xml:space="preserve">£ </t>
  </si>
  <si>
    <t xml:space="preserve">2 Operating profit </t>
  </si>
  <si>
    <t xml:space="preserve">The profit on ordinary activities before taxation is stated after </t>
  </si>
  <si>
    <t>Fees payable to the Company's auditor, DEF LLP, and its associates for services</t>
  </si>
  <si>
    <t>footnoteLink to uk-gaap:AuditFeesExpenses</t>
  </si>
  <si>
    <t>other than the statutory audit of the company are not disclosed in the</t>
  </si>
  <si>
    <t>company's financial statements because the group financial statements of the</t>
  </si>
  <si>
    <t>company's parent, AAAAA Parent Ltd, are required by the Companies (Disclosure</t>
  </si>
  <si>
    <t>of Auditor Remuneration) Regulations 2005, regulation 5(1) to disclose</t>
  </si>
  <si>
    <t>non-audit fees on a consolidated basis</t>
  </si>
  <si>
    <t xml:space="preserve">3 Directors and employees </t>
  </si>
  <si>
    <t xml:space="preserve">Staff costs during the year were as follows </t>
  </si>
  <si>
    <t>uk-gaap:StaffCosts</t>
  </si>
  <si>
    <t xml:space="preserve">The average monthly number of employees of the company during the year was </t>
  </si>
  <si>
    <t xml:space="preserve">Number </t>
  </si>
  <si>
    <t xml:space="preserve">Production </t>
  </si>
  <si>
    <t>uk-gaap:ProductionAverageNumberEmployees</t>
  </si>
  <si>
    <t xml:space="preserve">Selling and distribution </t>
  </si>
  <si>
    <t>uk-gaap:SalesMarketingDistributionAverageNumberEmployees</t>
  </si>
  <si>
    <t xml:space="preserve">Administration </t>
  </si>
  <si>
    <t>uk-gaap:AdministrationSupportAverageNumberEmployees</t>
  </si>
  <si>
    <t>uk-gaap:AverageNumberEmployeesDuringPeriod</t>
  </si>
  <si>
    <t xml:space="preserve">Remuneration in respect of directors was as follows </t>
  </si>
  <si>
    <t>uk-direp:DirectorRemunerationBenefitsIncludingPaymentsToThirdParties</t>
  </si>
  <si>
    <t xml:space="preserve">Remuneration in respect of the highest paid director was as follows </t>
  </si>
  <si>
    <t>uk-bus:EntityOfficersDimension=uk-bus:HighestPaidDirector</t>
  </si>
  <si>
    <t>Retirement benefits under money purchase schemes in respect of their services</t>
  </si>
  <si>
    <r>
      <t xml:space="preserve">to the company were accruing to </t>
    </r>
    <r>
      <rPr>
        <sz val="9"/>
        <color indexed="40"/>
        <rFont val="Arial"/>
        <family val="2"/>
      </rPr>
      <t>3</t>
    </r>
    <r>
      <rPr>
        <sz val="9"/>
        <color indexed="8"/>
        <rFont val="Arial"/>
        <family val="2"/>
      </rPr>
      <t xml:space="preserve"> of the directors at 31 December 2009 (2008 </t>
    </r>
    <r>
      <rPr>
        <sz val="9"/>
        <color indexed="40"/>
        <rFont val="Arial"/>
        <family val="2"/>
      </rPr>
      <t>3</t>
    </r>
    <r>
      <rPr>
        <sz val="9"/>
        <color indexed="8"/>
        <rFont val="Arial"/>
        <family val="2"/>
      </rPr>
      <t>)</t>
    </r>
  </si>
  <si>
    <t>uk-direp:NumberDirectorsAccruingBenefitsUnderMoneyPurchaseScheme</t>
  </si>
  <si>
    <t xml:space="preserve">4 Interest payable </t>
  </si>
  <si>
    <t>uk-gaap:InterestPayableSimilarCharges</t>
  </si>
  <si>
    <t xml:space="preserve">5 Taxation </t>
  </si>
  <si>
    <t xml:space="preserve">The tax charge for the year is arrived as follows </t>
  </si>
  <si>
    <t xml:space="preserve">Tax charge on profit on ordinary activities </t>
  </si>
  <si>
    <t>uk-gaap:TaxOnProfitOrLossOnOrdinaryActivities</t>
  </si>
  <si>
    <t>The standard rate of tax for the period based on the UK standard rate of</t>
  </si>
  <si>
    <t>corporation tax is 28% The corporation tax rate has fallen to 28% as a result</t>
  </si>
  <si>
    <t>of the reduction in the UK corporation tax rate to 28% from 6 April 2008 The</t>
  </si>
  <si>
    <t>actual tax charge for the current and previous year differs from the standard</t>
  </si>
  <si>
    <t>rate for the reasons set out in the following reconciliation</t>
  </si>
  <si>
    <t xml:space="preserve">Profit on ordinary activities before tax </t>
  </si>
  <si>
    <t>uk-gaap:ProfitLossOnOrdinaryActivitiesBeforeTax</t>
  </si>
  <si>
    <t>uk-gaap:StandardNominalTaxRate</t>
  </si>
  <si>
    <r>
      <t xml:space="preserve">Tax on profit on ordinary activities at </t>
    </r>
    <r>
      <rPr>
        <sz val="9"/>
        <color indexed="10"/>
        <rFont val="Arial"/>
        <family val="2"/>
      </rPr>
      <t>28%</t>
    </r>
    <r>
      <rPr>
        <sz val="9"/>
        <color indexed="8"/>
        <rFont val="Arial"/>
        <family val="2"/>
      </rPr>
      <t xml:space="preserve"> (2008 </t>
    </r>
    <r>
      <rPr>
        <sz val="9"/>
        <color indexed="10"/>
        <rFont val="Arial"/>
        <family val="2"/>
      </rPr>
      <t>28.5%</t>
    </r>
    <r>
      <rPr>
        <sz val="9"/>
        <color indexed="8"/>
        <rFont val="Arial"/>
        <family val="2"/>
      </rPr>
      <t>)</t>
    </r>
  </si>
  <si>
    <t>uk-gaap:TaxOnGroupProfitOnOrdinaryActivitiesStandardUKTaxRate</t>
  </si>
  <si>
    <t xml:space="preserve">Factors affecting charge </t>
  </si>
  <si>
    <t xml:space="preserve">Movement in short term timing differences </t>
  </si>
  <si>
    <t>uk-gaap:ShortTermTimingDifferencesLeadingToDecreaseIncreaseInTaxation</t>
  </si>
  <si>
    <t xml:space="preserve">Expenses not deductible for tax purposes </t>
  </si>
  <si>
    <t>uk-gaap:ExpensesNotDeductibleForTaxPurposes</t>
  </si>
  <si>
    <t xml:space="preserve">Adjustments to tax charge in respect of prior periods </t>
  </si>
  <si>
    <t>uk-gaap:AdjustmentForPriorPeriodsLeadingToAnIncreaseDecreaseInTaxCharge</t>
  </si>
  <si>
    <t xml:space="preserve">Accelerated capital allowances </t>
  </si>
  <si>
    <t>uk-gaap:CapitalAllowancesInExcessDepreciationLeadingToDecreaseIncreaseInTax</t>
  </si>
  <si>
    <t>uk-gaap:UKCurrentCorporationTax</t>
  </si>
  <si>
    <t xml:space="preserve">6 Dividends </t>
  </si>
  <si>
    <t xml:space="preserve">7 Intangible fixed assets </t>
  </si>
  <si>
    <t xml:space="preserve">Development </t>
  </si>
  <si>
    <t xml:space="preserve">costs </t>
  </si>
  <si>
    <t xml:space="preserve">Net book amount at 31 December 2009 </t>
  </si>
  <si>
    <t>uk-gaap:IntangibleFixedAssets</t>
  </si>
  <si>
    <t xml:space="preserve">Net book amount at 31 December 2008 </t>
  </si>
  <si>
    <t xml:space="preserve">8 Tangible fixed assets </t>
  </si>
  <si>
    <t>uk-gaap:TangibleFixedAssets</t>
  </si>
  <si>
    <t>The net book value of assets held under hire purchase and finance lease</t>
  </si>
  <si>
    <r>
      <t>agreements totalled £</t>
    </r>
    <r>
      <rPr>
        <sz val="9"/>
        <color indexed="10"/>
        <rFont val="Arial"/>
        <family val="2"/>
      </rPr>
      <t>1,096,616</t>
    </r>
    <r>
      <rPr>
        <sz val="9"/>
        <color indexed="8"/>
        <rFont val="Arial"/>
        <family val="2"/>
      </rPr>
      <t xml:space="preserve"> (2008 £</t>
    </r>
    <r>
      <rPr>
        <sz val="9"/>
        <color indexed="10"/>
        <rFont val="Arial"/>
        <family val="2"/>
      </rPr>
      <t>1,116,671</t>
    </r>
    <r>
      <rPr>
        <sz val="9"/>
        <color indexed="8"/>
        <rFont val="Arial"/>
        <family val="2"/>
      </rPr>
      <t>) During the year, depreciation</t>
    </r>
  </si>
  <si>
    <t>uk-gaap:TangibleFixedAssetOwnershipDimension=uk-gaap:LeasedTangibleFixedAssets</t>
  </si>
  <si>
    <r>
      <t>of £</t>
    </r>
    <r>
      <rPr>
        <sz val="9"/>
        <color indexed="40"/>
        <rFont val="Arial"/>
        <family val="2"/>
      </rPr>
      <t>167,234</t>
    </r>
    <r>
      <rPr>
        <sz val="9"/>
        <color indexed="8"/>
        <rFont val="Arial"/>
        <family val="2"/>
      </rPr>
      <t xml:space="preserve"> (2008 £</t>
    </r>
    <r>
      <rPr>
        <sz val="9"/>
        <color indexed="40"/>
        <rFont val="Arial"/>
        <family val="2"/>
      </rPr>
      <t>202,824</t>
    </r>
    <r>
      <rPr>
        <sz val="9"/>
        <color indexed="8"/>
        <rFont val="Arial"/>
        <family val="2"/>
      </rPr>
      <t>) was charged on assets held under hire purchase and</t>
    </r>
  </si>
  <si>
    <t>finance lease agreements</t>
  </si>
  <si>
    <t xml:space="preserve">9 Stocks </t>
  </si>
  <si>
    <t>uk-gaap:StocksInventory</t>
  </si>
  <si>
    <t>The replacement cost of the above stocks would not be significantly different</t>
  </si>
  <si>
    <t>from the values stated</t>
  </si>
  <si>
    <t xml:space="preserve">10 Debtors </t>
  </si>
  <si>
    <t>uk-gaap:Debtors</t>
  </si>
  <si>
    <t>11 Creditors: amounts falling due within one year</t>
  </si>
  <si>
    <t>uk-gaap:CreditorsDueWithinOneYear</t>
  </si>
  <si>
    <t xml:space="preserve">Secured creditors included above are as follows </t>
  </si>
  <si>
    <t>uk-gaap:BankOverdraftsSecured</t>
  </si>
  <si>
    <t>Finance lease and hire purchase instalments, secured on the assets</t>
  </si>
  <si>
    <t xml:space="preserve">concerned </t>
  </si>
  <si>
    <t>Bank overdrafts are secured on the trade debtors of the company</t>
  </si>
  <si>
    <t>FootnoteLink to uk-gaap:BankOverdrafts and uk-gaap:TradeDebtors</t>
  </si>
  <si>
    <t xml:space="preserve">12 Creditors: amounts falling due after more than one year </t>
  </si>
  <si>
    <t>Obligations under finance leases and hire purchase contracts are wholly payable</t>
  </si>
  <si>
    <t>uk-gaap:CreditorsDueAfterOneYearFree-textComment</t>
  </si>
  <si>
    <t>within five years, by instalments, and are secured on the fixed assets</t>
  </si>
  <si>
    <t>concerned</t>
  </si>
  <si>
    <t xml:space="preserve">The amounts payable under finance leases and hire purchase contracts are as follows </t>
  </si>
  <si>
    <t>In more than one year, but no more than two years</t>
  </si>
  <si>
    <t>uk-gaap:ObligationsUnderFinanceLeasesHirePurchaseContractsBetweenOneToTwoYears</t>
  </si>
  <si>
    <t xml:space="preserve">In more than two years, but no more than five years </t>
  </si>
  <si>
    <t>uk-gaap:ObligationsUnderFinanceLeasesHirePurchaseContractsBetweenTwoToFiveYears</t>
  </si>
  <si>
    <t xml:space="preserve">13 Provisions for liabilities and charges </t>
  </si>
  <si>
    <t>Deferred taxation provided for in the financial statements is set out below</t>
  </si>
  <si>
    <t>There were no unprovided amounts of deferred taxation at 31 December 2009</t>
  </si>
  <si>
    <t>uk-gaap:ProvisionsFree-textComment</t>
  </si>
  <si>
    <t>or 31 December 2008</t>
  </si>
  <si>
    <t xml:space="preserve">Amount provided </t>
  </si>
  <si>
    <t>Accelerated capital allowances</t>
  </si>
  <si>
    <t>uk-gaap:DifferenceBetweenAccumulatedDepreciationAmortisationCapitalAllowances</t>
  </si>
  <si>
    <t xml:space="preserve">Other short term timing differences </t>
  </si>
  <si>
    <t>uk-gaap:OtherTimingDifferences</t>
  </si>
  <si>
    <t xml:space="preserve">14 Called up share capital </t>
  </si>
  <si>
    <t xml:space="preserve">15 Reserves </t>
  </si>
  <si>
    <t xml:space="preserve">16 Reconciliation of movements in equity shareholders' funds </t>
  </si>
  <si>
    <t>Profit for the financial year</t>
  </si>
  <si>
    <t xml:space="preserve">Dividends </t>
  </si>
  <si>
    <t>uk-gaap:EquityDividendsPaid</t>
  </si>
  <si>
    <t>Net increase/decrease) in equity shareholders' funds</t>
  </si>
  <si>
    <t>uk-gaap:NetIncreaseDecreaseInShareholdersFunds</t>
  </si>
  <si>
    <t xml:space="preserve">Equity shareholders' funds at 1 January 2009 </t>
  </si>
  <si>
    <t>uk-gaap:ShareholderFunds</t>
  </si>
  <si>
    <t xml:space="preserve">Equity shareholders' funds at 31 December 2009 </t>
  </si>
  <si>
    <t xml:space="preserve">17 Guarantees and other financial commitments </t>
  </si>
  <si>
    <t xml:space="preserve">Contingent liabilities </t>
  </si>
  <si>
    <t>The company is party to a cross guarantee in favour of Large Bank Plc entered</t>
  </si>
  <si>
    <t>uk-gaap:DescriptionGuarantee</t>
  </si>
  <si>
    <t>uk-gaap:SpecificGuaranteesContingentLiabilitiesGrouping</t>
  </si>
  <si>
    <r>
      <t xml:space="preserve">into by the parent company, </t>
    </r>
    <r>
      <rPr>
        <sz val="9"/>
        <color indexed="40"/>
        <rFont val="Arial"/>
        <family val="2"/>
      </rPr>
      <t>AAAAA Parent Ltd</t>
    </r>
  </si>
  <si>
    <t>uk-gaap:SubsidiaryOrParentEntityCoveredIfApplicable</t>
  </si>
  <si>
    <t xml:space="preserve">Operating lease commitments </t>
  </si>
  <si>
    <t>At the period end there were annual commitments under non-cancellable operating</t>
  </si>
  <si>
    <t>leases in respect of office equipment which expire as follows</t>
  </si>
  <si>
    <t xml:space="preserve">Within one year </t>
  </si>
  <si>
    <t>uk-gaap:OtherOperatingLeasesExpiringWithinOneYear</t>
  </si>
  <si>
    <t xml:space="preserve">18 Transactions with related parties </t>
  </si>
  <si>
    <t>Advantage has been taken of the exemption available under FRS 8 to dispense</t>
  </si>
  <si>
    <t>uk-gaap:RelatedPartyTransactionExemptionBeingClaimed</t>
  </si>
  <si>
    <t>With the requirement to disclose transactions With fellow subsidiaries, 100% of</t>
  </si>
  <si>
    <t>whose voting rights are held within the group and which are included in the</t>
  </si>
  <si>
    <t>consolidated financial statements of AAAAA Patent Ltd</t>
  </si>
  <si>
    <t xml:space="preserve">19 Ultimate parent undertaking </t>
  </si>
  <si>
    <t>The immediate and ultimate holding company and controlling party of this</t>
  </si>
  <si>
    <t>uk-gaap:NameControllingParty</t>
  </si>
  <si>
    <t>uk-gaap:UltimateParentEntityOrControllingPartyGrouping</t>
  </si>
  <si>
    <r>
      <t xml:space="preserve">company is </t>
    </r>
    <r>
      <rPr>
        <sz val="9"/>
        <color indexed="40"/>
        <rFont val="Arial"/>
        <family val="2"/>
      </rPr>
      <t>AAAAA Parent Ltd</t>
    </r>
    <r>
      <rPr>
        <sz val="9"/>
        <color indexed="8"/>
        <rFont val="Arial"/>
        <family val="2"/>
      </rPr>
      <t xml:space="preserve"> </t>
    </r>
    <r>
      <rPr>
        <sz val="9"/>
        <color indexed="12"/>
        <rFont val="Arial"/>
        <family val="2"/>
      </rPr>
      <t>which is registered in England and Wales Copies of</t>
    </r>
  </si>
  <si>
    <t>uk-gaap:ControllingPartyUltimateControllingParty</t>
  </si>
  <si>
    <r>
      <t>the group accounts may be obtained from the Secretary</t>
    </r>
    <r>
      <rPr>
        <sz val="9"/>
        <color indexed="8"/>
        <rFont val="Arial"/>
        <family val="2"/>
      </rPr>
      <t xml:space="preserve">, </t>
    </r>
    <r>
      <rPr>
        <sz val="9"/>
        <color indexed="10"/>
        <rFont val="Arial"/>
        <family val="2"/>
      </rPr>
      <t>Parent House, Parent</t>
    </r>
  </si>
  <si>
    <t>uk-gaap:AddressControllingParty</t>
  </si>
  <si>
    <t>Road, Parent Town, PT1 GRP</t>
  </si>
  <si>
    <t>uk-gaap:NameParentLargestGroupInWhichResultsAreConsolidated</t>
  </si>
  <si>
    <t>uk-gaap:ParentLargestGroupInWhichResultsAreConsolidatedGrouping</t>
  </si>
  <si>
    <t>uk-gaap:CountryInWhichParentLargestGroupIncorporated</t>
  </si>
  <si>
    <t>uk-countries:CountriesDimension=uk-countries:England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</si>
</sst>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Red]\-#,##0\ "/>
    <numFmt numFmtId="165" formatCode="#,##0_);\(#,##0\)"/>
  </numFmts>
  <fonts count="30" x14ac:knownFonts="1">
    <font>
      <sz val="11"/>
      <color theme="1"/>
      <name val="Calibri"/>
      <family val="2"/>
      <scheme val="minor"/>
    </font>
    <font>
      <sz val="9"/>
      <color indexed="8"/>
      <name val="Arial"/>
      <family val="2"/>
    </font>
    <font>
      <b/>
      <sz val="9"/>
      <color indexed="8"/>
      <name val="Arial"/>
      <family val="2"/>
    </font>
    <font>
      <b/>
      <sz val="9"/>
      <color theme="5" tint="-0.249977111117893"/>
      <name val="Arial"/>
      <family val="2"/>
    </font>
    <font>
      <b/>
      <sz val="9"/>
      <color rgb="FF002060"/>
      <name val="Arial"/>
      <family val="2"/>
    </font>
    <font>
      <sz val="9"/>
      <color rgb="FF002060"/>
      <name val="Arial"/>
      <family val="2"/>
    </font>
    <font>
      <sz val="9"/>
      <name val="Arial"/>
      <family val="2"/>
    </font>
    <font>
      <sz val="9"/>
      <color indexed="18"/>
      <name val="Arial"/>
      <family val="2"/>
    </font>
    <font>
      <i/>
      <sz val="9"/>
      <color indexed="40"/>
      <name val="Arial"/>
      <family val="2"/>
    </font>
    <font>
      <sz val="9"/>
      <color indexed="57"/>
      <name val="Arial"/>
      <family val="2"/>
    </font>
    <font>
      <sz val="9"/>
      <color indexed="10"/>
      <name val="Arial"/>
      <family val="2"/>
    </font>
    <font>
      <b/>
      <sz val="9"/>
      <color indexed="10"/>
      <name val="Arial"/>
      <family val="2"/>
    </font>
    <font>
      <sz val="9"/>
      <color indexed="40"/>
      <name val="Arial"/>
      <family val="2"/>
    </font>
    <font>
      <i/>
      <sz val="9"/>
      <color indexed="10"/>
      <name val="Arial"/>
      <family val="2"/>
    </font>
    <font>
      <b/>
      <sz val="9"/>
      <color indexed="57"/>
      <name val="Arial"/>
      <family val="2"/>
    </font>
    <font>
      <b/>
      <sz val="9"/>
      <name val="Arial"/>
      <family val="2"/>
    </font>
    <font>
      <sz val="9"/>
      <color theme="5" tint="-0.249977111117893"/>
      <name val="Arial"/>
      <family val="2"/>
    </font>
    <font>
      <sz val="11"/>
      <color theme="5" tint="-0.249977111117893"/>
      <name val="Calibri"/>
      <family val="2"/>
    </font>
    <font>
      <sz val="11"/>
      <color rgb="FF002060"/>
      <name val="Calibri"/>
      <family val="2"/>
    </font>
    <font>
      <sz val="9"/>
      <color indexed="12"/>
      <name val="Arial"/>
      <family val="2"/>
    </font>
    <font>
      <b/>
      <sz val="9"/>
      <color indexed="12"/>
      <name val="Arial"/>
      <family val="2"/>
    </font>
    <font>
      <i/>
      <sz val="9"/>
      <color indexed="12"/>
      <name val="Arial"/>
      <family val="2"/>
    </font>
    <font>
      <b/>
      <sz val="9"/>
      <color indexed="40"/>
      <name val="Arial"/>
      <family val="2"/>
    </font>
    <font>
      <b/>
      <sz val="10"/>
      <color indexed="81"/>
      <name val="Tahoma"/>
      <family val="2"/>
    </font>
    <font>
      <sz val="10"/>
      <color indexed="81"/>
      <name val="Tahoma"/>
      <family val="2"/>
    </font>
    <font>
      <b/>
      <sz val="8"/>
      <color indexed="81"/>
      <name val="Tahoma"/>
      <family val="2"/>
    </font>
    <font>
      <sz val="8"/>
      <color indexed="81"/>
      <name val="Tahoma"/>
      <family val="2"/>
    </font>
    <font>
      <b/>
      <sz val="8"/>
      <color indexed="8"/>
      <name val="Tahoma"/>
      <family val="2"/>
    </font>
    <font>
      <sz val="8"/>
      <color indexed="8"/>
      <name val="Tahoma"/>
      <family val="2"/>
    </font>
    <font>
      <i/>
      <sz val="8"/>
      <color indexed="8"/>
      <name val="Tahoma"/>
      <family val="2"/>
    </font>
  </fonts>
  <fills count="10">
    <fill>
      <patternFill patternType="none"/>
    </fill>
    <fill>
      <patternFill patternType="gray125"/>
    </fill>
    <fill>
      <patternFill patternType="solid">
        <fgColor indexed="44"/>
        <bgColor indexed="64"/>
      </patternFill>
    </fill>
    <fill>
      <patternFill patternType="solid">
        <fgColor indexed="43"/>
        <bgColor indexed="64"/>
      </patternFill>
    </fill>
    <fill>
      <patternFill patternType="solid">
        <fgColor indexed="22"/>
        <bgColor indexed="64"/>
      </patternFill>
    </fill>
    <fill>
      <patternFill patternType="solid">
        <fgColor indexed="47"/>
        <bgColor indexed="64"/>
      </patternFill>
    </fill>
    <fill>
      <patternFill patternType="solid">
        <fgColor indexed="42"/>
        <bgColor indexed="64"/>
      </patternFill>
    </fill>
    <fill>
      <patternFill patternType="solid">
        <fgColor indexed="46"/>
        <bgColor indexed="64"/>
      </patternFill>
    </fill>
    <fill>
      <patternFill patternType="solid">
        <fgColor indexed="41"/>
        <bgColor indexed="64"/>
      </patternFill>
    </fill>
    <fill>
      <patternFill patternType="solid">
        <fgColor indexed="15"/>
        <bgColor indexed="64"/>
      </patternFill>
    </fill>
  </fills>
  <borders count="4">
    <border>
      <left/>
      <right/>
      <top/>
      <bottom/>
      <diagonal/>
    </border>
    <border>
      <left/>
      <right/>
      <top/>
      <bottom style="thin">
        <color indexed="8"/>
      </bottom>
      <diagonal/>
    </border>
    <border>
      <left/>
      <right/>
      <top style="thin">
        <color indexed="8"/>
      </top>
      <bottom style="thin">
        <color indexed="8"/>
      </bottom>
      <diagonal/>
    </border>
    <border>
      <left/>
      <right/>
      <top style="thin">
        <color indexed="8"/>
      </top>
      <bottom/>
      <diagonal/>
    </border>
  </borders>
  <cellStyleXfs count="1">
    <xf numFmtId="0" fontId="0" fillId="0" borderId="0"/>
  </cellStyleXfs>
  <cellXfs count="174">
    <xf numFmtId="0" fontId="0" fillId="0" borderId="0" xfId="0"/>
    <xf numFmtId="0" fontId="1" fillId="0" borderId="0" xfId="0" applyFont="1"/>
    <xf numFmtId="2" fontId="2" fillId="0" borderId="0" xfId="0" applyNumberFormat="1" applyFont="1" applyAlignment="1">
      <alignment horizontal="right"/>
    </xf>
    <xf numFmtId="49" fontId="2" fillId="0" borderId="0" xfId="0" applyNumberFormat="1" applyFont="1" applyAlignment="1">
      <alignment horizontal="right"/>
    </xf>
    <xf numFmtId="49" fontId="3" fillId="0" borderId="0" xfId="0" applyNumberFormat="1" applyFont="1" applyAlignment="1">
      <alignment horizontal="right"/>
    </xf>
    <xf numFmtId="164" fontId="4" fillId="0" borderId="0" xfId="0" applyNumberFormat="1" applyFont="1" applyAlignment="1">
      <alignment horizontal="right"/>
    </xf>
    <xf numFmtId="4" fontId="1" fillId="0" borderId="0" xfId="0" applyNumberFormat="1" applyFont="1"/>
    <xf numFmtId="3" fontId="1" fillId="0" borderId="0" xfId="0" applyNumberFormat="1" applyFont="1"/>
    <xf numFmtId="0" fontId="1" fillId="0" borderId="0" xfId="0" applyFont="1" applyFill="1"/>
    <xf numFmtId="164" fontId="5" fillId="0" borderId="0" xfId="0" applyNumberFormat="1" applyFont="1"/>
    <xf numFmtId="0" fontId="1" fillId="2" borderId="0" xfId="0" applyFont="1" applyFill="1"/>
    <xf numFmtId="0" fontId="1" fillId="2" borderId="0" xfId="0" applyFont="1" applyFill="1" applyAlignment="1">
      <alignment horizontal="center"/>
    </xf>
    <xf numFmtId="2" fontId="2" fillId="2" borderId="0" xfId="0" applyNumberFormat="1" applyFont="1" applyFill="1" applyAlignment="1">
      <alignment horizontal="right"/>
    </xf>
    <xf numFmtId="49" fontId="2" fillId="2" borderId="0" xfId="0" applyNumberFormat="1" applyFont="1" applyFill="1" applyAlignment="1">
      <alignment horizontal="right"/>
    </xf>
    <xf numFmtId="49" fontId="3" fillId="2" borderId="0" xfId="0" applyNumberFormat="1" applyFont="1" applyFill="1" applyAlignment="1">
      <alignment horizontal="right"/>
    </xf>
    <xf numFmtId="165" fontId="6" fillId="2" borderId="0" xfId="0" applyNumberFormat="1" applyFont="1" applyFill="1"/>
    <xf numFmtId="164" fontId="5" fillId="2" borderId="0" xfId="0" applyNumberFormat="1" applyFont="1" applyFill="1"/>
    <xf numFmtId="4" fontId="1" fillId="2" borderId="0" xfId="0" applyNumberFormat="1" applyFont="1" applyFill="1"/>
    <xf numFmtId="4" fontId="7" fillId="2" borderId="0" xfId="0" applyNumberFormat="1" applyFont="1" applyFill="1"/>
    <xf numFmtId="0" fontId="8" fillId="0" borderId="0" xfId="0" applyFont="1" applyFill="1"/>
    <xf numFmtId="0" fontId="9" fillId="2" borderId="0" xfId="0" applyFont="1" applyFill="1"/>
    <xf numFmtId="165" fontId="10" fillId="3" borderId="0" xfId="0" applyNumberFormat="1" applyFont="1" applyFill="1"/>
    <xf numFmtId="4" fontId="9" fillId="2" borderId="0" xfId="0" applyNumberFormat="1" applyFont="1" applyFill="1"/>
    <xf numFmtId="3" fontId="6" fillId="3" borderId="0" xfId="0" applyNumberFormat="1" applyFont="1" applyFill="1"/>
    <xf numFmtId="0" fontId="10" fillId="0" borderId="0" xfId="0" applyFont="1" applyFill="1"/>
    <xf numFmtId="165" fontId="11" fillId="4" borderId="0" xfId="0" applyNumberFormat="1" applyFont="1" applyFill="1"/>
    <xf numFmtId="0" fontId="12" fillId="0" borderId="0" xfId="0" applyFont="1" applyFill="1"/>
    <xf numFmtId="3" fontId="9" fillId="2" borderId="0" xfId="0" applyNumberFormat="1" applyFont="1" applyFill="1"/>
    <xf numFmtId="164" fontId="4" fillId="2" borderId="0" xfId="0" applyNumberFormat="1" applyFont="1" applyFill="1" applyAlignment="1">
      <alignment horizontal="right"/>
    </xf>
    <xf numFmtId="0" fontId="1" fillId="3" borderId="0" xfId="0" applyFont="1" applyFill="1"/>
    <xf numFmtId="0" fontId="6" fillId="3" borderId="0" xfId="0" applyFont="1" applyFill="1"/>
    <xf numFmtId="0" fontId="1" fillId="3" borderId="0" xfId="0" applyFont="1" applyFill="1" applyAlignment="1">
      <alignment horizontal="center"/>
    </xf>
    <xf numFmtId="2" fontId="2" fillId="3" borderId="0" xfId="0" applyNumberFormat="1" applyFont="1" applyFill="1" applyAlignment="1">
      <alignment horizontal="right"/>
    </xf>
    <xf numFmtId="49" fontId="2" fillId="3" borderId="0" xfId="0" applyNumberFormat="1" applyFont="1" applyFill="1" applyAlignment="1">
      <alignment horizontal="right"/>
    </xf>
    <xf numFmtId="49" fontId="3" fillId="3" borderId="0" xfId="0" applyNumberFormat="1" applyFont="1" applyFill="1" applyAlignment="1">
      <alignment horizontal="right"/>
    </xf>
    <xf numFmtId="164" fontId="4" fillId="3" borderId="0" xfId="0" applyNumberFormat="1" applyFont="1" applyFill="1" applyAlignment="1">
      <alignment horizontal="right"/>
    </xf>
    <xf numFmtId="4" fontId="1" fillId="3" borderId="0" xfId="0" applyNumberFormat="1" applyFont="1" applyFill="1"/>
    <xf numFmtId="4" fontId="7" fillId="3" borderId="0" xfId="0" applyNumberFormat="1" applyFont="1" applyFill="1"/>
    <xf numFmtId="4" fontId="9" fillId="3" borderId="0" xfId="0" applyNumberFormat="1" applyFont="1" applyFill="1"/>
    <xf numFmtId="3" fontId="9" fillId="3" borderId="0" xfId="0" applyNumberFormat="1" applyFont="1" applyFill="1"/>
    <xf numFmtId="164" fontId="5" fillId="3" borderId="0" xfId="0" applyNumberFormat="1" applyFont="1" applyFill="1" applyAlignment="1">
      <alignment horizontal="right"/>
    </xf>
    <xf numFmtId="3" fontId="7" fillId="3" borderId="0" xfId="0" applyNumberFormat="1" applyFont="1" applyFill="1"/>
    <xf numFmtId="164" fontId="5" fillId="3" borderId="0" xfId="0" applyNumberFormat="1" applyFont="1" applyFill="1"/>
    <xf numFmtId="0" fontId="13" fillId="0" borderId="0" xfId="0" applyFont="1" applyFill="1"/>
    <xf numFmtId="165" fontId="6" fillId="3" borderId="0" xfId="0" applyNumberFormat="1" applyFont="1" applyFill="1"/>
    <xf numFmtId="4" fontId="9" fillId="5" borderId="0" xfId="0" applyNumberFormat="1" applyFont="1" applyFill="1"/>
    <xf numFmtId="4" fontId="6" fillId="3" borderId="0" xfId="0" applyNumberFormat="1" applyFont="1" applyFill="1"/>
    <xf numFmtId="0" fontId="1" fillId="6" borderId="0" xfId="0" applyFont="1" applyFill="1"/>
    <xf numFmtId="0" fontId="2" fillId="6" borderId="0" xfId="0" applyFont="1" applyFill="1"/>
    <xf numFmtId="0" fontId="1" fillId="6" borderId="0" xfId="0" applyFont="1" applyFill="1" applyAlignment="1">
      <alignment horizontal="center"/>
    </xf>
    <xf numFmtId="2" fontId="2" fillId="6" borderId="0" xfId="0" applyNumberFormat="1" applyFont="1" applyFill="1" applyAlignment="1">
      <alignment horizontal="right"/>
    </xf>
    <xf numFmtId="49" fontId="2" fillId="6" borderId="0" xfId="0" applyNumberFormat="1" applyFont="1" applyFill="1" applyAlignment="1">
      <alignment horizontal="right"/>
    </xf>
    <xf numFmtId="49" fontId="3" fillId="6" borderId="0" xfId="0" applyNumberFormat="1" applyFont="1" applyFill="1" applyAlignment="1">
      <alignment horizontal="right"/>
    </xf>
    <xf numFmtId="165" fontId="10" fillId="6" borderId="0" xfId="0" applyNumberFormat="1" applyFont="1" applyFill="1"/>
    <xf numFmtId="164" fontId="5" fillId="6" borderId="0" xfId="0" applyNumberFormat="1" applyFont="1" applyFill="1"/>
    <xf numFmtId="4" fontId="7" fillId="6" borderId="0" xfId="0" applyNumberFormat="1" applyFont="1" applyFill="1"/>
    <xf numFmtId="165" fontId="6" fillId="6" borderId="0" xfId="0" applyNumberFormat="1" applyFont="1" applyFill="1"/>
    <xf numFmtId="0" fontId="1" fillId="5" borderId="0" xfId="0" applyFont="1" applyFill="1"/>
    <xf numFmtId="0" fontId="1" fillId="5" borderId="0" xfId="0" applyFont="1" applyFill="1" applyAlignment="1">
      <alignment horizontal="center"/>
    </xf>
    <xf numFmtId="2" fontId="2" fillId="5" borderId="0" xfId="0" applyNumberFormat="1" applyFont="1" applyFill="1" applyAlignment="1">
      <alignment horizontal="right"/>
    </xf>
    <xf numFmtId="49" fontId="2" fillId="5" borderId="0" xfId="0" applyNumberFormat="1" applyFont="1" applyFill="1" applyAlignment="1">
      <alignment horizontal="right"/>
    </xf>
    <xf numFmtId="49" fontId="3" fillId="5" borderId="0" xfId="0" applyNumberFormat="1" applyFont="1" applyFill="1" applyAlignment="1">
      <alignment horizontal="right"/>
    </xf>
    <xf numFmtId="165" fontId="6" fillId="5" borderId="0" xfId="0" applyNumberFormat="1" applyFont="1" applyFill="1" applyAlignment="1"/>
    <xf numFmtId="164" fontId="5" fillId="5" borderId="0" xfId="0" applyNumberFormat="1" applyFont="1" applyFill="1" applyAlignment="1"/>
    <xf numFmtId="4" fontId="7" fillId="5" borderId="0" xfId="0" applyNumberFormat="1" applyFont="1" applyFill="1"/>
    <xf numFmtId="3" fontId="6" fillId="5" borderId="0" xfId="0" applyNumberFormat="1" applyFont="1" applyFill="1"/>
    <xf numFmtId="0" fontId="9" fillId="5" borderId="0" xfId="0" applyFont="1" applyFill="1"/>
    <xf numFmtId="2" fontId="14" fillId="5" borderId="0" xfId="0" applyNumberFormat="1" applyFont="1" applyFill="1" applyAlignment="1">
      <alignment horizontal="right"/>
    </xf>
    <xf numFmtId="49" fontId="14" fillId="5" borderId="0" xfId="0" applyNumberFormat="1" applyFont="1" applyFill="1" applyAlignment="1">
      <alignment horizontal="right"/>
    </xf>
    <xf numFmtId="3" fontId="14" fillId="5" borderId="0" xfId="0" applyNumberFormat="1" applyFont="1" applyFill="1" applyAlignment="1"/>
    <xf numFmtId="164" fontId="4" fillId="5" borderId="0" xfId="0" applyNumberFormat="1" applyFont="1" applyFill="1" applyAlignment="1"/>
    <xf numFmtId="165" fontId="11" fillId="4" borderId="0" xfId="0" applyNumberFormat="1" applyFont="1" applyFill="1" applyAlignment="1"/>
    <xf numFmtId="164" fontId="4" fillId="5" borderId="0" xfId="0" applyNumberFormat="1" applyFont="1" applyFill="1" applyAlignment="1">
      <alignment horizontal="right"/>
    </xf>
    <xf numFmtId="3" fontId="6" fillId="4" borderId="0" xfId="0" applyNumberFormat="1" applyFont="1" applyFill="1"/>
    <xf numFmtId="3" fontId="9" fillId="5" borderId="0" xfId="0" applyNumberFormat="1" applyFont="1" applyFill="1"/>
    <xf numFmtId="164" fontId="5" fillId="5" borderId="0" xfId="0" applyNumberFormat="1" applyFont="1" applyFill="1" applyAlignment="1">
      <alignment horizontal="right"/>
    </xf>
    <xf numFmtId="4" fontId="1" fillId="5" borderId="0" xfId="0" applyNumberFormat="1" applyFont="1" applyFill="1"/>
    <xf numFmtId="4" fontId="9" fillId="5" borderId="1" xfId="0" applyNumberFormat="1" applyFont="1" applyFill="1" applyBorder="1"/>
    <xf numFmtId="3" fontId="9" fillId="5" borderId="0" xfId="0" applyNumberFormat="1" applyFont="1" applyFill="1" applyBorder="1"/>
    <xf numFmtId="0" fontId="1" fillId="7" borderId="0" xfId="0" applyFont="1" applyFill="1"/>
    <xf numFmtId="0" fontId="1" fillId="7" borderId="0" xfId="0" applyFont="1" applyFill="1" applyAlignment="1">
      <alignment horizontal="center"/>
    </xf>
    <xf numFmtId="2" fontId="2" fillId="7" borderId="0" xfId="0" applyNumberFormat="1" applyFont="1" applyFill="1" applyAlignment="1">
      <alignment horizontal="right"/>
    </xf>
    <xf numFmtId="49" fontId="2" fillId="7" borderId="0" xfId="0" applyNumberFormat="1" applyFont="1" applyFill="1" applyAlignment="1">
      <alignment horizontal="right"/>
    </xf>
    <xf numFmtId="49" fontId="3" fillId="7" borderId="0" xfId="0" applyNumberFormat="1" applyFont="1" applyFill="1" applyAlignment="1">
      <alignment horizontal="right"/>
    </xf>
    <xf numFmtId="164" fontId="5" fillId="7" borderId="0" xfId="0" applyNumberFormat="1" applyFont="1" applyFill="1" applyAlignment="1">
      <alignment horizontal="right"/>
    </xf>
    <xf numFmtId="4" fontId="1" fillId="7" borderId="0" xfId="0" applyNumberFormat="1" applyFont="1" applyFill="1"/>
    <xf numFmtId="4" fontId="7" fillId="7" borderId="0" xfId="0" applyNumberFormat="1" applyFont="1" applyFill="1"/>
    <xf numFmtId="3" fontId="7" fillId="7" borderId="0" xfId="0" applyNumberFormat="1" applyFont="1" applyFill="1"/>
    <xf numFmtId="0" fontId="1" fillId="8" borderId="0" xfId="0" applyFont="1" applyFill="1"/>
    <xf numFmtId="0" fontId="9" fillId="8" borderId="0" xfId="0" applyFont="1" applyFill="1"/>
    <xf numFmtId="2" fontId="2" fillId="8" borderId="0" xfId="0" applyNumberFormat="1" applyFont="1" applyFill="1" applyAlignment="1">
      <alignment horizontal="right"/>
    </xf>
    <xf numFmtId="49" fontId="2" fillId="8" borderId="0" xfId="0" applyNumberFormat="1" applyFont="1" applyFill="1" applyAlignment="1">
      <alignment horizontal="right"/>
    </xf>
    <xf numFmtId="49" fontId="3" fillId="8" borderId="0" xfId="0" applyNumberFormat="1" applyFont="1" applyFill="1" applyAlignment="1">
      <alignment horizontal="right"/>
    </xf>
    <xf numFmtId="3" fontId="1" fillId="8" borderId="0" xfId="0" applyNumberFormat="1" applyFont="1" applyFill="1" applyAlignment="1">
      <alignment horizontal="right"/>
    </xf>
    <xf numFmtId="164" fontId="5" fillId="8" borderId="0" xfId="0" applyNumberFormat="1" applyFont="1" applyFill="1" applyAlignment="1">
      <alignment horizontal="right"/>
    </xf>
    <xf numFmtId="4" fontId="9" fillId="8" borderId="0" xfId="0" applyNumberFormat="1" applyFont="1" applyFill="1"/>
    <xf numFmtId="3" fontId="6" fillId="8" borderId="0" xfId="0" applyNumberFormat="1" applyFont="1" applyFill="1"/>
    <xf numFmtId="0" fontId="9" fillId="3" borderId="0" xfId="0" applyFont="1" applyFill="1"/>
    <xf numFmtId="165" fontId="1" fillId="3" borderId="0" xfId="0" applyNumberFormat="1" applyFont="1" applyFill="1" applyAlignment="1">
      <alignment horizontal="right"/>
    </xf>
    <xf numFmtId="4" fontId="14" fillId="3" borderId="0" xfId="0" applyNumberFormat="1" applyFont="1" applyFill="1"/>
    <xf numFmtId="4" fontId="6" fillId="5" borderId="0" xfId="0" applyNumberFormat="1" applyFont="1" applyFill="1"/>
    <xf numFmtId="0" fontId="1" fillId="9" borderId="0" xfId="0" applyFont="1" applyFill="1"/>
    <xf numFmtId="0" fontId="15" fillId="9" borderId="0" xfId="0" applyFont="1" applyFill="1"/>
    <xf numFmtId="2" fontId="2" fillId="9" borderId="0" xfId="0" applyNumberFormat="1" applyFont="1" applyFill="1" applyAlignment="1">
      <alignment horizontal="right"/>
    </xf>
    <xf numFmtId="49" fontId="2" fillId="9" borderId="0" xfId="0" applyNumberFormat="1" applyFont="1" applyFill="1" applyAlignment="1">
      <alignment horizontal="right"/>
    </xf>
    <xf numFmtId="49" fontId="3" fillId="9" borderId="0" xfId="0" applyNumberFormat="1" applyFont="1" applyFill="1" applyAlignment="1">
      <alignment horizontal="right"/>
    </xf>
    <xf numFmtId="164" fontId="5" fillId="9" borderId="0" xfId="0" applyNumberFormat="1" applyFont="1" applyFill="1" applyAlignment="1">
      <alignment horizontal="right"/>
    </xf>
    <xf numFmtId="164" fontId="4" fillId="9" borderId="0" xfId="0" applyNumberFormat="1" applyFont="1" applyFill="1" applyAlignment="1">
      <alignment horizontal="right"/>
    </xf>
    <xf numFmtId="4" fontId="6" fillId="9" borderId="0" xfId="0" applyNumberFormat="1" applyFont="1" applyFill="1"/>
    <xf numFmtId="4" fontId="9" fillId="9" borderId="0" xfId="0" applyNumberFormat="1" applyFont="1" applyFill="1"/>
    <xf numFmtId="4" fontId="1" fillId="9" borderId="0" xfId="0" applyNumberFormat="1" applyFont="1" applyFill="1"/>
    <xf numFmtId="3" fontId="9" fillId="9" borderId="0" xfId="0" applyNumberFormat="1" applyFont="1" applyFill="1"/>
    <xf numFmtId="0" fontId="9" fillId="0" borderId="0" xfId="0" applyFont="1"/>
    <xf numFmtId="4" fontId="9" fillId="0" borderId="0" xfId="0" applyNumberFormat="1" applyFont="1"/>
    <xf numFmtId="3" fontId="9" fillId="0" borderId="0" xfId="0" applyNumberFormat="1" applyFont="1"/>
    <xf numFmtId="2" fontId="2" fillId="0" borderId="0" xfId="0" applyNumberFormat="1" applyFont="1" applyFill="1" applyAlignment="1">
      <alignment horizontal="right"/>
    </xf>
    <xf numFmtId="0" fontId="2" fillId="0" borderId="0" xfId="0" applyFont="1"/>
    <xf numFmtId="2" fontId="14" fillId="0" borderId="0" xfId="0" applyNumberFormat="1" applyFont="1" applyAlignment="1">
      <alignment horizontal="right"/>
    </xf>
    <xf numFmtId="49" fontId="14" fillId="0" borderId="0" xfId="0" applyNumberFormat="1" applyFont="1" applyAlignment="1">
      <alignment horizontal="right"/>
    </xf>
    <xf numFmtId="4" fontId="6" fillId="0" borderId="0" xfId="0" applyNumberFormat="1" applyFont="1"/>
    <xf numFmtId="3" fontId="6" fillId="0" borderId="0" xfId="0" applyNumberFormat="1" applyFont="1"/>
    <xf numFmtId="165" fontId="9" fillId="0" borderId="0" xfId="0" applyNumberFormat="1" applyFont="1" applyBorder="1"/>
    <xf numFmtId="2" fontId="14" fillId="0" borderId="0" xfId="0" applyNumberFormat="1" applyFont="1" applyBorder="1" applyAlignment="1">
      <alignment horizontal="right"/>
    </xf>
    <xf numFmtId="49" fontId="14" fillId="0" borderId="0" xfId="0" applyNumberFormat="1" applyFont="1" applyBorder="1" applyAlignment="1">
      <alignment horizontal="right"/>
    </xf>
    <xf numFmtId="49" fontId="3" fillId="0" borderId="0" xfId="0" applyNumberFormat="1" applyFont="1" applyBorder="1" applyAlignment="1">
      <alignment horizontal="right"/>
    </xf>
    <xf numFmtId="164" fontId="4" fillId="0" borderId="0" xfId="0" applyNumberFormat="1" applyFont="1" applyBorder="1" applyAlignment="1">
      <alignment horizontal="right"/>
    </xf>
    <xf numFmtId="4" fontId="9" fillId="0" borderId="0" xfId="0" applyNumberFormat="1" applyFont="1" applyBorder="1"/>
    <xf numFmtId="3" fontId="9" fillId="0" borderId="0" xfId="0" applyNumberFormat="1" applyFont="1" applyBorder="1"/>
    <xf numFmtId="4" fontId="6" fillId="0" borderId="0" xfId="0" applyNumberFormat="1" applyFont="1" applyBorder="1"/>
    <xf numFmtId="3" fontId="6" fillId="0" borderId="0" xfId="0" applyNumberFormat="1" applyFont="1" applyBorder="1"/>
    <xf numFmtId="0" fontId="1" fillId="0" borderId="0" xfId="0" applyFont="1" applyAlignment="1">
      <alignment horizontal="center"/>
    </xf>
    <xf numFmtId="4" fontId="7" fillId="0" borderId="0" xfId="0" applyNumberFormat="1" applyFont="1"/>
    <xf numFmtId="3" fontId="7" fillId="0" borderId="0" xfId="0" applyNumberFormat="1" applyFont="1"/>
    <xf numFmtId="165" fontId="1" fillId="0" borderId="0" xfId="0" applyNumberFormat="1" applyFont="1"/>
    <xf numFmtId="4" fontId="16" fillId="0" borderId="0" xfId="0" applyNumberFormat="1" applyFont="1"/>
    <xf numFmtId="0" fontId="16" fillId="0" borderId="0" xfId="0" applyFont="1"/>
    <xf numFmtId="0" fontId="17" fillId="0" borderId="0" xfId="0" applyFont="1"/>
    <xf numFmtId="164" fontId="18" fillId="0" borderId="0" xfId="0" applyNumberFormat="1" applyFont="1"/>
    <xf numFmtId="0" fontId="19" fillId="0" borderId="0" xfId="0" applyFont="1"/>
    <xf numFmtId="2" fontId="20" fillId="0" borderId="0" xfId="0" applyNumberFormat="1" applyFont="1" applyAlignment="1">
      <alignment horizontal="right"/>
    </xf>
    <xf numFmtId="49" fontId="20" fillId="0" borderId="0" xfId="0" applyNumberFormat="1" applyFont="1" applyAlignment="1">
      <alignment horizontal="right"/>
    </xf>
    <xf numFmtId="4" fontId="19" fillId="0" borderId="0" xfId="0" applyNumberFormat="1" applyFont="1"/>
    <xf numFmtId="3" fontId="19" fillId="0" borderId="0" xfId="0" applyNumberFormat="1" applyFont="1"/>
    <xf numFmtId="0" fontId="21" fillId="0" borderId="0" xfId="0" applyFont="1" applyFill="1"/>
    <xf numFmtId="0" fontId="19" fillId="0" borderId="0" xfId="0" applyFont="1" applyFill="1"/>
    <xf numFmtId="4" fontId="2" fillId="0" borderId="0" xfId="0" applyNumberFormat="1" applyFont="1" applyAlignment="1">
      <alignment horizontal="center"/>
    </xf>
    <xf numFmtId="3" fontId="2" fillId="0" borderId="0" xfId="0" applyNumberFormat="1" applyFont="1" applyAlignment="1">
      <alignment horizontal="center"/>
    </xf>
    <xf numFmtId="4" fontId="10" fillId="0" borderId="2" xfId="0" applyNumberFormat="1" applyFont="1" applyBorder="1"/>
    <xf numFmtId="4" fontId="10" fillId="0" borderId="0" xfId="0" applyNumberFormat="1" applyFont="1" applyBorder="1"/>
    <xf numFmtId="3" fontId="10" fillId="0" borderId="0" xfId="0" applyNumberFormat="1" applyFont="1" applyBorder="1"/>
    <xf numFmtId="4" fontId="12" fillId="0" borderId="0" xfId="0" applyNumberFormat="1" applyFont="1"/>
    <xf numFmtId="3" fontId="12" fillId="0" borderId="0" xfId="0" applyNumberFormat="1" applyFont="1"/>
    <xf numFmtId="4" fontId="10" fillId="0" borderId="0" xfId="0" applyNumberFormat="1" applyFont="1"/>
    <xf numFmtId="3" fontId="10" fillId="0" borderId="0" xfId="0" applyNumberFormat="1" applyFont="1"/>
    <xf numFmtId="4" fontId="12" fillId="0" borderId="2" xfId="0" applyNumberFormat="1" applyFont="1" applyBorder="1"/>
    <xf numFmtId="4" fontId="12" fillId="0" borderId="0" xfId="0" applyNumberFormat="1" applyFont="1" applyBorder="1"/>
    <xf numFmtId="3" fontId="12" fillId="0" borderId="0" xfId="0" applyNumberFormat="1" applyFont="1" applyBorder="1"/>
    <xf numFmtId="4" fontId="12" fillId="0" borderId="1" xfId="0" applyNumberFormat="1" applyFont="1" applyBorder="1"/>
    <xf numFmtId="165" fontId="10" fillId="0" borderId="2" xfId="0" applyNumberFormat="1" applyFont="1" applyBorder="1"/>
    <xf numFmtId="2" fontId="11" fillId="0" borderId="2" xfId="0" applyNumberFormat="1" applyFont="1" applyBorder="1" applyAlignment="1">
      <alignment horizontal="right"/>
    </xf>
    <xf numFmtId="49" fontId="11" fillId="0" borderId="2" xfId="0" applyNumberFormat="1" applyFont="1" applyBorder="1" applyAlignment="1">
      <alignment horizontal="right"/>
    </xf>
    <xf numFmtId="49" fontId="3" fillId="0" borderId="2" xfId="0" applyNumberFormat="1" applyFont="1" applyBorder="1" applyAlignment="1">
      <alignment horizontal="right"/>
    </xf>
    <xf numFmtId="164" fontId="4" fillId="0" borderId="2" xfId="0" applyNumberFormat="1" applyFont="1" applyBorder="1" applyAlignment="1">
      <alignment horizontal="right"/>
    </xf>
    <xf numFmtId="165" fontId="12" fillId="0" borderId="1" xfId="0" applyNumberFormat="1" applyFont="1" applyBorder="1"/>
    <xf numFmtId="2" fontId="22" fillId="0" borderId="1" xfId="0" applyNumberFormat="1" applyFont="1" applyBorder="1" applyAlignment="1">
      <alignment horizontal="right"/>
    </xf>
    <xf numFmtId="49" fontId="22" fillId="0" borderId="1" xfId="0" applyNumberFormat="1" applyFont="1" applyBorder="1" applyAlignment="1">
      <alignment horizontal="right"/>
    </xf>
    <xf numFmtId="49" fontId="3" fillId="0" borderId="1" xfId="0" applyNumberFormat="1" applyFont="1" applyBorder="1" applyAlignment="1">
      <alignment horizontal="right"/>
    </xf>
    <xf numFmtId="164" fontId="4" fillId="0" borderId="1" xfId="0" applyNumberFormat="1" applyFont="1" applyBorder="1" applyAlignment="1">
      <alignment horizontal="right"/>
    </xf>
    <xf numFmtId="0" fontId="10" fillId="0" borderId="0" xfId="0" applyFont="1"/>
    <xf numFmtId="0" fontId="12" fillId="0" borderId="0" xfId="0" applyFont="1"/>
    <xf numFmtId="4" fontId="12" fillId="0" borderId="3" xfId="0" applyNumberFormat="1" applyFont="1" applyBorder="1"/>
    <xf numFmtId="4" fontId="1" fillId="0" borderId="2" xfId="0" applyNumberFormat="1" applyFont="1" applyBorder="1"/>
    <xf numFmtId="4" fontId="1" fillId="0" borderId="0" xfId="0" applyNumberFormat="1" applyFont="1" applyBorder="1"/>
    <xf numFmtId="3" fontId="1" fillId="0" borderId="0"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439"/>
  <sheetViews>
    <sheetView tabSelected="1" workbookViewId="0">
      <selection activeCell="B3" sqref="B3"/>
    </sheetView>
  </sheetViews>
  <sheetFormatPr defaultRowHeight="12" x14ac:dyDescent="0.2"/>
  <cols>
    <col min="1" max="1" width="8.85546875" style="1" customWidth="1"/>
    <col min="2" max="2" width="34.5703125" style="1" customWidth="1"/>
    <col min="3" max="3" width="10.5703125" style="1" customWidth="1"/>
    <col min="4" max="4" width="10.5703125" style="2" customWidth="1"/>
    <col min="5" max="5" width="10.5703125" style="3" customWidth="1"/>
    <col min="6" max="6" width="10.5703125" style="4" customWidth="1"/>
    <col min="7" max="7" width="12" style="2" customWidth="1"/>
    <col min="8" max="11" width="13.42578125" style="5" customWidth="1"/>
    <col min="12" max="12" width="12.5703125" style="6" customWidth="1"/>
    <col min="13" max="13" width="12" style="6" customWidth="1"/>
    <col min="14" max="14" width="12.28515625" style="6" customWidth="1"/>
    <col min="15" max="15" width="12" style="6" customWidth="1"/>
    <col min="16" max="16" width="11.28515625" style="7" customWidth="1"/>
    <col min="17" max="17" width="48.7109375" style="8" customWidth="1"/>
    <col min="18" max="18" width="24.7109375" style="8" customWidth="1"/>
    <col min="19" max="19" width="67.42578125" style="1" customWidth="1"/>
    <col min="20" max="256" width="9.140625" style="1"/>
    <col min="257" max="257" width="8.85546875" style="1" customWidth="1"/>
    <col min="258" max="258" width="34.5703125" style="1" customWidth="1"/>
    <col min="259" max="262" width="10.5703125" style="1" customWidth="1"/>
    <col min="263" max="263" width="12" style="1" customWidth="1"/>
    <col min="264" max="267" width="13.42578125" style="1" customWidth="1"/>
    <col min="268" max="268" width="12.5703125" style="1" customWidth="1"/>
    <col min="269" max="269" width="12" style="1" customWidth="1"/>
    <col min="270" max="270" width="12.28515625" style="1" customWidth="1"/>
    <col min="271" max="271" width="12" style="1" customWidth="1"/>
    <col min="272" max="272" width="11.28515625" style="1" customWidth="1"/>
    <col min="273" max="273" width="48.7109375" style="1" customWidth="1"/>
    <col min="274" max="274" width="24.7109375" style="1" customWidth="1"/>
    <col min="275" max="275" width="67.42578125" style="1" customWidth="1"/>
    <col min="276" max="512" width="9.140625" style="1"/>
    <col min="513" max="513" width="8.85546875" style="1" customWidth="1"/>
    <col min="514" max="514" width="34.5703125" style="1" customWidth="1"/>
    <col min="515" max="518" width="10.5703125" style="1" customWidth="1"/>
    <col min="519" max="519" width="12" style="1" customWidth="1"/>
    <col min="520" max="523" width="13.42578125" style="1" customWidth="1"/>
    <col min="524" max="524" width="12.5703125" style="1" customWidth="1"/>
    <col min="525" max="525" width="12" style="1" customWidth="1"/>
    <col min="526" max="526" width="12.28515625" style="1" customWidth="1"/>
    <col min="527" max="527" width="12" style="1" customWidth="1"/>
    <col min="528" max="528" width="11.28515625" style="1" customWidth="1"/>
    <col min="529" max="529" width="48.7109375" style="1" customWidth="1"/>
    <col min="530" max="530" width="24.7109375" style="1" customWidth="1"/>
    <col min="531" max="531" width="67.42578125" style="1" customWidth="1"/>
    <col min="532" max="768" width="9.140625" style="1"/>
    <col min="769" max="769" width="8.85546875" style="1" customWidth="1"/>
    <col min="770" max="770" width="34.5703125" style="1" customWidth="1"/>
    <col min="771" max="774" width="10.5703125" style="1" customWidth="1"/>
    <col min="775" max="775" width="12" style="1" customWidth="1"/>
    <col min="776" max="779" width="13.42578125" style="1" customWidth="1"/>
    <col min="780" max="780" width="12.5703125" style="1" customWidth="1"/>
    <col min="781" max="781" width="12" style="1" customWidth="1"/>
    <col min="782" max="782" width="12.28515625" style="1" customWidth="1"/>
    <col min="783" max="783" width="12" style="1" customWidth="1"/>
    <col min="784" max="784" width="11.28515625" style="1" customWidth="1"/>
    <col min="785" max="785" width="48.7109375" style="1" customWidth="1"/>
    <col min="786" max="786" width="24.7109375" style="1" customWidth="1"/>
    <col min="787" max="787" width="67.42578125" style="1" customWidth="1"/>
    <col min="788" max="1024" width="9.140625" style="1"/>
    <col min="1025" max="1025" width="8.85546875" style="1" customWidth="1"/>
    <col min="1026" max="1026" width="34.5703125" style="1" customWidth="1"/>
    <col min="1027" max="1030" width="10.5703125" style="1" customWidth="1"/>
    <col min="1031" max="1031" width="12" style="1" customWidth="1"/>
    <col min="1032" max="1035" width="13.42578125" style="1" customWidth="1"/>
    <col min="1036" max="1036" width="12.5703125" style="1" customWidth="1"/>
    <col min="1037" max="1037" width="12" style="1" customWidth="1"/>
    <col min="1038" max="1038" width="12.28515625" style="1" customWidth="1"/>
    <col min="1039" max="1039" width="12" style="1" customWidth="1"/>
    <col min="1040" max="1040" width="11.28515625" style="1" customWidth="1"/>
    <col min="1041" max="1041" width="48.7109375" style="1" customWidth="1"/>
    <col min="1042" max="1042" width="24.7109375" style="1" customWidth="1"/>
    <col min="1043" max="1043" width="67.42578125" style="1" customWidth="1"/>
    <col min="1044" max="1280" width="9.140625" style="1"/>
    <col min="1281" max="1281" width="8.85546875" style="1" customWidth="1"/>
    <col min="1282" max="1282" width="34.5703125" style="1" customWidth="1"/>
    <col min="1283" max="1286" width="10.5703125" style="1" customWidth="1"/>
    <col min="1287" max="1287" width="12" style="1" customWidth="1"/>
    <col min="1288" max="1291" width="13.42578125" style="1" customWidth="1"/>
    <col min="1292" max="1292" width="12.5703125" style="1" customWidth="1"/>
    <col min="1293" max="1293" width="12" style="1" customWidth="1"/>
    <col min="1294" max="1294" width="12.28515625" style="1" customWidth="1"/>
    <col min="1295" max="1295" width="12" style="1" customWidth="1"/>
    <col min="1296" max="1296" width="11.28515625" style="1" customWidth="1"/>
    <col min="1297" max="1297" width="48.7109375" style="1" customWidth="1"/>
    <col min="1298" max="1298" width="24.7109375" style="1" customWidth="1"/>
    <col min="1299" max="1299" width="67.42578125" style="1" customWidth="1"/>
    <col min="1300" max="1536" width="9.140625" style="1"/>
    <col min="1537" max="1537" width="8.85546875" style="1" customWidth="1"/>
    <col min="1538" max="1538" width="34.5703125" style="1" customWidth="1"/>
    <col min="1539" max="1542" width="10.5703125" style="1" customWidth="1"/>
    <col min="1543" max="1543" width="12" style="1" customWidth="1"/>
    <col min="1544" max="1547" width="13.42578125" style="1" customWidth="1"/>
    <col min="1548" max="1548" width="12.5703125" style="1" customWidth="1"/>
    <col min="1549" max="1549" width="12" style="1" customWidth="1"/>
    <col min="1550" max="1550" width="12.28515625" style="1" customWidth="1"/>
    <col min="1551" max="1551" width="12" style="1" customWidth="1"/>
    <col min="1552" max="1552" width="11.28515625" style="1" customWidth="1"/>
    <col min="1553" max="1553" width="48.7109375" style="1" customWidth="1"/>
    <col min="1554" max="1554" width="24.7109375" style="1" customWidth="1"/>
    <col min="1555" max="1555" width="67.42578125" style="1" customWidth="1"/>
    <col min="1556" max="1792" width="9.140625" style="1"/>
    <col min="1793" max="1793" width="8.85546875" style="1" customWidth="1"/>
    <col min="1794" max="1794" width="34.5703125" style="1" customWidth="1"/>
    <col min="1795" max="1798" width="10.5703125" style="1" customWidth="1"/>
    <col min="1799" max="1799" width="12" style="1" customWidth="1"/>
    <col min="1800" max="1803" width="13.42578125" style="1" customWidth="1"/>
    <col min="1804" max="1804" width="12.5703125" style="1" customWidth="1"/>
    <col min="1805" max="1805" width="12" style="1" customWidth="1"/>
    <col min="1806" max="1806" width="12.28515625" style="1" customWidth="1"/>
    <col min="1807" max="1807" width="12" style="1" customWidth="1"/>
    <col min="1808" max="1808" width="11.28515625" style="1" customWidth="1"/>
    <col min="1809" max="1809" width="48.7109375" style="1" customWidth="1"/>
    <col min="1810" max="1810" width="24.7109375" style="1" customWidth="1"/>
    <col min="1811" max="1811" width="67.42578125" style="1" customWidth="1"/>
    <col min="1812" max="2048" width="9.140625" style="1"/>
    <col min="2049" max="2049" width="8.85546875" style="1" customWidth="1"/>
    <col min="2050" max="2050" width="34.5703125" style="1" customWidth="1"/>
    <col min="2051" max="2054" width="10.5703125" style="1" customWidth="1"/>
    <col min="2055" max="2055" width="12" style="1" customWidth="1"/>
    <col min="2056" max="2059" width="13.42578125" style="1" customWidth="1"/>
    <col min="2060" max="2060" width="12.5703125" style="1" customWidth="1"/>
    <col min="2061" max="2061" width="12" style="1" customWidth="1"/>
    <col min="2062" max="2062" width="12.28515625" style="1" customWidth="1"/>
    <col min="2063" max="2063" width="12" style="1" customWidth="1"/>
    <col min="2064" max="2064" width="11.28515625" style="1" customWidth="1"/>
    <col min="2065" max="2065" width="48.7109375" style="1" customWidth="1"/>
    <col min="2066" max="2066" width="24.7109375" style="1" customWidth="1"/>
    <col min="2067" max="2067" width="67.42578125" style="1" customWidth="1"/>
    <col min="2068" max="2304" width="9.140625" style="1"/>
    <col min="2305" max="2305" width="8.85546875" style="1" customWidth="1"/>
    <col min="2306" max="2306" width="34.5703125" style="1" customWidth="1"/>
    <col min="2307" max="2310" width="10.5703125" style="1" customWidth="1"/>
    <col min="2311" max="2311" width="12" style="1" customWidth="1"/>
    <col min="2312" max="2315" width="13.42578125" style="1" customWidth="1"/>
    <col min="2316" max="2316" width="12.5703125" style="1" customWidth="1"/>
    <col min="2317" max="2317" width="12" style="1" customWidth="1"/>
    <col min="2318" max="2318" width="12.28515625" style="1" customWidth="1"/>
    <col min="2319" max="2319" width="12" style="1" customWidth="1"/>
    <col min="2320" max="2320" width="11.28515625" style="1" customWidth="1"/>
    <col min="2321" max="2321" width="48.7109375" style="1" customWidth="1"/>
    <col min="2322" max="2322" width="24.7109375" style="1" customWidth="1"/>
    <col min="2323" max="2323" width="67.42578125" style="1" customWidth="1"/>
    <col min="2324" max="2560" width="9.140625" style="1"/>
    <col min="2561" max="2561" width="8.85546875" style="1" customWidth="1"/>
    <col min="2562" max="2562" width="34.5703125" style="1" customWidth="1"/>
    <col min="2563" max="2566" width="10.5703125" style="1" customWidth="1"/>
    <col min="2567" max="2567" width="12" style="1" customWidth="1"/>
    <col min="2568" max="2571" width="13.42578125" style="1" customWidth="1"/>
    <col min="2572" max="2572" width="12.5703125" style="1" customWidth="1"/>
    <col min="2573" max="2573" width="12" style="1" customWidth="1"/>
    <col min="2574" max="2574" width="12.28515625" style="1" customWidth="1"/>
    <col min="2575" max="2575" width="12" style="1" customWidth="1"/>
    <col min="2576" max="2576" width="11.28515625" style="1" customWidth="1"/>
    <col min="2577" max="2577" width="48.7109375" style="1" customWidth="1"/>
    <col min="2578" max="2578" width="24.7109375" style="1" customWidth="1"/>
    <col min="2579" max="2579" width="67.42578125" style="1" customWidth="1"/>
    <col min="2580" max="2816" width="9.140625" style="1"/>
    <col min="2817" max="2817" width="8.85546875" style="1" customWidth="1"/>
    <col min="2818" max="2818" width="34.5703125" style="1" customWidth="1"/>
    <col min="2819" max="2822" width="10.5703125" style="1" customWidth="1"/>
    <col min="2823" max="2823" width="12" style="1" customWidth="1"/>
    <col min="2824" max="2827" width="13.42578125" style="1" customWidth="1"/>
    <col min="2828" max="2828" width="12.5703125" style="1" customWidth="1"/>
    <col min="2829" max="2829" width="12" style="1" customWidth="1"/>
    <col min="2830" max="2830" width="12.28515625" style="1" customWidth="1"/>
    <col min="2831" max="2831" width="12" style="1" customWidth="1"/>
    <col min="2832" max="2832" width="11.28515625" style="1" customWidth="1"/>
    <col min="2833" max="2833" width="48.7109375" style="1" customWidth="1"/>
    <col min="2834" max="2834" width="24.7109375" style="1" customWidth="1"/>
    <col min="2835" max="2835" width="67.42578125" style="1" customWidth="1"/>
    <col min="2836" max="3072" width="9.140625" style="1"/>
    <col min="3073" max="3073" width="8.85546875" style="1" customWidth="1"/>
    <col min="3074" max="3074" width="34.5703125" style="1" customWidth="1"/>
    <col min="3075" max="3078" width="10.5703125" style="1" customWidth="1"/>
    <col min="3079" max="3079" width="12" style="1" customWidth="1"/>
    <col min="3080" max="3083" width="13.42578125" style="1" customWidth="1"/>
    <col min="3084" max="3084" width="12.5703125" style="1" customWidth="1"/>
    <col min="3085" max="3085" width="12" style="1" customWidth="1"/>
    <col min="3086" max="3086" width="12.28515625" style="1" customWidth="1"/>
    <col min="3087" max="3087" width="12" style="1" customWidth="1"/>
    <col min="3088" max="3088" width="11.28515625" style="1" customWidth="1"/>
    <col min="3089" max="3089" width="48.7109375" style="1" customWidth="1"/>
    <col min="3090" max="3090" width="24.7109375" style="1" customWidth="1"/>
    <col min="3091" max="3091" width="67.42578125" style="1" customWidth="1"/>
    <col min="3092" max="3328" width="9.140625" style="1"/>
    <col min="3329" max="3329" width="8.85546875" style="1" customWidth="1"/>
    <col min="3330" max="3330" width="34.5703125" style="1" customWidth="1"/>
    <col min="3331" max="3334" width="10.5703125" style="1" customWidth="1"/>
    <col min="3335" max="3335" width="12" style="1" customWidth="1"/>
    <col min="3336" max="3339" width="13.42578125" style="1" customWidth="1"/>
    <col min="3340" max="3340" width="12.5703125" style="1" customWidth="1"/>
    <col min="3341" max="3341" width="12" style="1" customWidth="1"/>
    <col min="3342" max="3342" width="12.28515625" style="1" customWidth="1"/>
    <col min="3343" max="3343" width="12" style="1" customWidth="1"/>
    <col min="3344" max="3344" width="11.28515625" style="1" customWidth="1"/>
    <col min="3345" max="3345" width="48.7109375" style="1" customWidth="1"/>
    <col min="3346" max="3346" width="24.7109375" style="1" customWidth="1"/>
    <col min="3347" max="3347" width="67.42578125" style="1" customWidth="1"/>
    <col min="3348" max="3584" width="9.140625" style="1"/>
    <col min="3585" max="3585" width="8.85546875" style="1" customWidth="1"/>
    <col min="3586" max="3586" width="34.5703125" style="1" customWidth="1"/>
    <col min="3587" max="3590" width="10.5703125" style="1" customWidth="1"/>
    <col min="3591" max="3591" width="12" style="1" customWidth="1"/>
    <col min="3592" max="3595" width="13.42578125" style="1" customWidth="1"/>
    <col min="3596" max="3596" width="12.5703125" style="1" customWidth="1"/>
    <col min="3597" max="3597" width="12" style="1" customWidth="1"/>
    <col min="3598" max="3598" width="12.28515625" style="1" customWidth="1"/>
    <col min="3599" max="3599" width="12" style="1" customWidth="1"/>
    <col min="3600" max="3600" width="11.28515625" style="1" customWidth="1"/>
    <col min="3601" max="3601" width="48.7109375" style="1" customWidth="1"/>
    <col min="3602" max="3602" width="24.7109375" style="1" customWidth="1"/>
    <col min="3603" max="3603" width="67.42578125" style="1" customWidth="1"/>
    <col min="3604" max="3840" width="9.140625" style="1"/>
    <col min="3841" max="3841" width="8.85546875" style="1" customWidth="1"/>
    <col min="3842" max="3842" width="34.5703125" style="1" customWidth="1"/>
    <col min="3843" max="3846" width="10.5703125" style="1" customWidth="1"/>
    <col min="3847" max="3847" width="12" style="1" customWidth="1"/>
    <col min="3848" max="3851" width="13.42578125" style="1" customWidth="1"/>
    <col min="3852" max="3852" width="12.5703125" style="1" customWidth="1"/>
    <col min="3853" max="3853" width="12" style="1" customWidth="1"/>
    <col min="3854" max="3854" width="12.28515625" style="1" customWidth="1"/>
    <col min="3855" max="3855" width="12" style="1" customWidth="1"/>
    <col min="3856" max="3856" width="11.28515625" style="1" customWidth="1"/>
    <col min="3857" max="3857" width="48.7109375" style="1" customWidth="1"/>
    <col min="3858" max="3858" width="24.7109375" style="1" customWidth="1"/>
    <col min="3859" max="3859" width="67.42578125" style="1" customWidth="1"/>
    <col min="3860" max="4096" width="9.140625" style="1"/>
    <col min="4097" max="4097" width="8.85546875" style="1" customWidth="1"/>
    <col min="4098" max="4098" width="34.5703125" style="1" customWidth="1"/>
    <col min="4099" max="4102" width="10.5703125" style="1" customWidth="1"/>
    <col min="4103" max="4103" width="12" style="1" customWidth="1"/>
    <col min="4104" max="4107" width="13.42578125" style="1" customWidth="1"/>
    <col min="4108" max="4108" width="12.5703125" style="1" customWidth="1"/>
    <col min="4109" max="4109" width="12" style="1" customWidth="1"/>
    <col min="4110" max="4110" width="12.28515625" style="1" customWidth="1"/>
    <col min="4111" max="4111" width="12" style="1" customWidth="1"/>
    <col min="4112" max="4112" width="11.28515625" style="1" customWidth="1"/>
    <col min="4113" max="4113" width="48.7109375" style="1" customWidth="1"/>
    <col min="4114" max="4114" width="24.7109375" style="1" customWidth="1"/>
    <col min="4115" max="4115" width="67.42578125" style="1" customWidth="1"/>
    <col min="4116" max="4352" width="9.140625" style="1"/>
    <col min="4353" max="4353" width="8.85546875" style="1" customWidth="1"/>
    <col min="4354" max="4354" width="34.5703125" style="1" customWidth="1"/>
    <col min="4355" max="4358" width="10.5703125" style="1" customWidth="1"/>
    <col min="4359" max="4359" width="12" style="1" customWidth="1"/>
    <col min="4360" max="4363" width="13.42578125" style="1" customWidth="1"/>
    <col min="4364" max="4364" width="12.5703125" style="1" customWidth="1"/>
    <col min="4365" max="4365" width="12" style="1" customWidth="1"/>
    <col min="4366" max="4366" width="12.28515625" style="1" customWidth="1"/>
    <col min="4367" max="4367" width="12" style="1" customWidth="1"/>
    <col min="4368" max="4368" width="11.28515625" style="1" customWidth="1"/>
    <col min="4369" max="4369" width="48.7109375" style="1" customWidth="1"/>
    <col min="4370" max="4370" width="24.7109375" style="1" customWidth="1"/>
    <col min="4371" max="4371" width="67.42578125" style="1" customWidth="1"/>
    <col min="4372" max="4608" width="9.140625" style="1"/>
    <col min="4609" max="4609" width="8.85546875" style="1" customWidth="1"/>
    <col min="4610" max="4610" width="34.5703125" style="1" customWidth="1"/>
    <col min="4611" max="4614" width="10.5703125" style="1" customWidth="1"/>
    <col min="4615" max="4615" width="12" style="1" customWidth="1"/>
    <col min="4616" max="4619" width="13.42578125" style="1" customWidth="1"/>
    <col min="4620" max="4620" width="12.5703125" style="1" customWidth="1"/>
    <col min="4621" max="4621" width="12" style="1" customWidth="1"/>
    <col min="4622" max="4622" width="12.28515625" style="1" customWidth="1"/>
    <col min="4623" max="4623" width="12" style="1" customWidth="1"/>
    <col min="4624" max="4624" width="11.28515625" style="1" customWidth="1"/>
    <col min="4625" max="4625" width="48.7109375" style="1" customWidth="1"/>
    <col min="4626" max="4626" width="24.7109375" style="1" customWidth="1"/>
    <col min="4627" max="4627" width="67.42578125" style="1" customWidth="1"/>
    <col min="4628" max="4864" width="9.140625" style="1"/>
    <col min="4865" max="4865" width="8.85546875" style="1" customWidth="1"/>
    <col min="4866" max="4866" width="34.5703125" style="1" customWidth="1"/>
    <col min="4867" max="4870" width="10.5703125" style="1" customWidth="1"/>
    <col min="4871" max="4871" width="12" style="1" customWidth="1"/>
    <col min="4872" max="4875" width="13.42578125" style="1" customWidth="1"/>
    <col min="4876" max="4876" width="12.5703125" style="1" customWidth="1"/>
    <col min="4877" max="4877" width="12" style="1" customWidth="1"/>
    <col min="4878" max="4878" width="12.28515625" style="1" customWidth="1"/>
    <col min="4879" max="4879" width="12" style="1" customWidth="1"/>
    <col min="4880" max="4880" width="11.28515625" style="1" customWidth="1"/>
    <col min="4881" max="4881" width="48.7109375" style="1" customWidth="1"/>
    <col min="4882" max="4882" width="24.7109375" style="1" customWidth="1"/>
    <col min="4883" max="4883" width="67.42578125" style="1" customWidth="1"/>
    <col min="4884" max="5120" width="9.140625" style="1"/>
    <col min="5121" max="5121" width="8.85546875" style="1" customWidth="1"/>
    <col min="5122" max="5122" width="34.5703125" style="1" customWidth="1"/>
    <col min="5123" max="5126" width="10.5703125" style="1" customWidth="1"/>
    <col min="5127" max="5127" width="12" style="1" customWidth="1"/>
    <col min="5128" max="5131" width="13.42578125" style="1" customWidth="1"/>
    <col min="5132" max="5132" width="12.5703125" style="1" customWidth="1"/>
    <col min="5133" max="5133" width="12" style="1" customWidth="1"/>
    <col min="5134" max="5134" width="12.28515625" style="1" customWidth="1"/>
    <col min="5135" max="5135" width="12" style="1" customWidth="1"/>
    <col min="5136" max="5136" width="11.28515625" style="1" customWidth="1"/>
    <col min="5137" max="5137" width="48.7109375" style="1" customWidth="1"/>
    <col min="5138" max="5138" width="24.7109375" style="1" customWidth="1"/>
    <col min="5139" max="5139" width="67.42578125" style="1" customWidth="1"/>
    <col min="5140" max="5376" width="9.140625" style="1"/>
    <col min="5377" max="5377" width="8.85546875" style="1" customWidth="1"/>
    <col min="5378" max="5378" width="34.5703125" style="1" customWidth="1"/>
    <col min="5379" max="5382" width="10.5703125" style="1" customWidth="1"/>
    <col min="5383" max="5383" width="12" style="1" customWidth="1"/>
    <col min="5384" max="5387" width="13.42578125" style="1" customWidth="1"/>
    <col min="5388" max="5388" width="12.5703125" style="1" customWidth="1"/>
    <col min="5389" max="5389" width="12" style="1" customWidth="1"/>
    <col min="5390" max="5390" width="12.28515625" style="1" customWidth="1"/>
    <col min="5391" max="5391" width="12" style="1" customWidth="1"/>
    <col min="5392" max="5392" width="11.28515625" style="1" customWidth="1"/>
    <col min="5393" max="5393" width="48.7109375" style="1" customWidth="1"/>
    <col min="5394" max="5394" width="24.7109375" style="1" customWidth="1"/>
    <col min="5395" max="5395" width="67.42578125" style="1" customWidth="1"/>
    <col min="5396" max="5632" width="9.140625" style="1"/>
    <col min="5633" max="5633" width="8.85546875" style="1" customWidth="1"/>
    <col min="5634" max="5634" width="34.5703125" style="1" customWidth="1"/>
    <col min="5635" max="5638" width="10.5703125" style="1" customWidth="1"/>
    <col min="5639" max="5639" width="12" style="1" customWidth="1"/>
    <col min="5640" max="5643" width="13.42578125" style="1" customWidth="1"/>
    <col min="5644" max="5644" width="12.5703125" style="1" customWidth="1"/>
    <col min="5645" max="5645" width="12" style="1" customWidth="1"/>
    <col min="5646" max="5646" width="12.28515625" style="1" customWidth="1"/>
    <col min="5647" max="5647" width="12" style="1" customWidth="1"/>
    <col min="5648" max="5648" width="11.28515625" style="1" customWidth="1"/>
    <col min="5649" max="5649" width="48.7109375" style="1" customWidth="1"/>
    <col min="5650" max="5650" width="24.7109375" style="1" customWidth="1"/>
    <col min="5651" max="5651" width="67.42578125" style="1" customWidth="1"/>
    <col min="5652" max="5888" width="9.140625" style="1"/>
    <col min="5889" max="5889" width="8.85546875" style="1" customWidth="1"/>
    <col min="5890" max="5890" width="34.5703125" style="1" customWidth="1"/>
    <col min="5891" max="5894" width="10.5703125" style="1" customWidth="1"/>
    <col min="5895" max="5895" width="12" style="1" customWidth="1"/>
    <col min="5896" max="5899" width="13.42578125" style="1" customWidth="1"/>
    <col min="5900" max="5900" width="12.5703125" style="1" customWidth="1"/>
    <col min="5901" max="5901" width="12" style="1" customWidth="1"/>
    <col min="5902" max="5902" width="12.28515625" style="1" customWidth="1"/>
    <col min="5903" max="5903" width="12" style="1" customWidth="1"/>
    <col min="5904" max="5904" width="11.28515625" style="1" customWidth="1"/>
    <col min="5905" max="5905" width="48.7109375" style="1" customWidth="1"/>
    <col min="5906" max="5906" width="24.7109375" style="1" customWidth="1"/>
    <col min="5907" max="5907" width="67.42578125" style="1" customWidth="1"/>
    <col min="5908" max="6144" width="9.140625" style="1"/>
    <col min="6145" max="6145" width="8.85546875" style="1" customWidth="1"/>
    <col min="6146" max="6146" width="34.5703125" style="1" customWidth="1"/>
    <col min="6147" max="6150" width="10.5703125" style="1" customWidth="1"/>
    <col min="6151" max="6151" width="12" style="1" customWidth="1"/>
    <col min="6152" max="6155" width="13.42578125" style="1" customWidth="1"/>
    <col min="6156" max="6156" width="12.5703125" style="1" customWidth="1"/>
    <col min="6157" max="6157" width="12" style="1" customWidth="1"/>
    <col min="6158" max="6158" width="12.28515625" style="1" customWidth="1"/>
    <col min="6159" max="6159" width="12" style="1" customWidth="1"/>
    <col min="6160" max="6160" width="11.28515625" style="1" customWidth="1"/>
    <col min="6161" max="6161" width="48.7109375" style="1" customWidth="1"/>
    <col min="6162" max="6162" width="24.7109375" style="1" customWidth="1"/>
    <col min="6163" max="6163" width="67.42578125" style="1" customWidth="1"/>
    <col min="6164" max="6400" width="9.140625" style="1"/>
    <col min="6401" max="6401" width="8.85546875" style="1" customWidth="1"/>
    <col min="6402" max="6402" width="34.5703125" style="1" customWidth="1"/>
    <col min="6403" max="6406" width="10.5703125" style="1" customWidth="1"/>
    <col min="6407" max="6407" width="12" style="1" customWidth="1"/>
    <col min="6408" max="6411" width="13.42578125" style="1" customWidth="1"/>
    <col min="6412" max="6412" width="12.5703125" style="1" customWidth="1"/>
    <col min="6413" max="6413" width="12" style="1" customWidth="1"/>
    <col min="6414" max="6414" width="12.28515625" style="1" customWidth="1"/>
    <col min="6415" max="6415" width="12" style="1" customWidth="1"/>
    <col min="6416" max="6416" width="11.28515625" style="1" customWidth="1"/>
    <col min="6417" max="6417" width="48.7109375" style="1" customWidth="1"/>
    <col min="6418" max="6418" width="24.7109375" style="1" customWidth="1"/>
    <col min="6419" max="6419" width="67.42578125" style="1" customWidth="1"/>
    <col min="6420" max="6656" width="9.140625" style="1"/>
    <col min="6657" max="6657" width="8.85546875" style="1" customWidth="1"/>
    <col min="6658" max="6658" width="34.5703125" style="1" customWidth="1"/>
    <col min="6659" max="6662" width="10.5703125" style="1" customWidth="1"/>
    <col min="6663" max="6663" width="12" style="1" customWidth="1"/>
    <col min="6664" max="6667" width="13.42578125" style="1" customWidth="1"/>
    <col min="6668" max="6668" width="12.5703125" style="1" customWidth="1"/>
    <col min="6669" max="6669" width="12" style="1" customWidth="1"/>
    <col min="6670" max="6670" width="12.28515625" style="1" customWidth="1"/>
    <col min="6671" max="6671" width="12" style="1" customWidth="1"/>
    <col min="6672" max="6672" width="11.28515625" style="1" customWidth="1"/>
    <col min="6673" max="6673" width="48.7109375" style="1" customWidth="1"/>
    <col min="6674" max="6674" width="24.7109375" style="1" customWidth="1"/>
    <col min="6675" max="6675" width="67.42578125" style="1" customWidth="1"/>
    <col min="6676" max="6912" width="9.140625" style="1"/>
    <col min="6913" max="6913" width="8.85546875" style="1" customWidth="1"/>
    <col min="6914" max="6914" width="34.5703125" style="1" customWidth="1"/>
    <col min="6915" max="6918" width="10.5703125" style="1" customWidth="1"/>
    <col min="6919" max="6919" width="12" style="1" customWidth="1"/>
    <col min="6920" max="6923" width="13.42578125" style="1" customWidth="1"/>
    <col min="6924" max="6924" width="12.5703125" style="1" customWidth="1"/>
    <col min="6925" max="6925" width="12" style="1" customWidth="1"/>
    <col min="6926" max="6926" width="12.28515625" style="1" customWidth="1"/>
    <col min="6927" max="6927" width="12" style="1" customWidth="1"/>
    <col min="6928" max="6928" width="11.28515625" style="1" customWidth="1"/>
    <col min="6929" max="6929" width="48.7109375" style="1" customWidth="1"/>
    <col min="6930" max="6930" width="24.7109375" style="1" customWidth="1"/>
    <col min="6931" max="6931" width="67.42578125" style="1" customWidth="1"/>
    <col min="6932" max="7168" width="9.140625" style="1"/>
    <col min="7169" max="7169" width="8.85546875" style="1" customWidth="1"/>
    <col min="7170" max="7170" width="34.5703125" style="1" customWidth="1"/>
    <col min="7171" max="7174" width="10.5703125" style="1" customWidth="1"/>
    <col min="7175" max="7175" width="12" style="1" customWidth="1"/>
    <col min="7176" max="7179" width="13.42578125" style="1" customWidth="1"/>
    <col min="7180" max="7180" width="12.5703125" style="1" customWidth="1"/>
    <col min="7181" max="7181" width="12" style="1" customWidth="1"/>
    <col min="7182" max="7182" width="12.28515625" style="1" customWidth="1"/>
    <col min="7183" max="7183" width="12" style="1" customWidth="1"/>
    <col min="7184" max="7184" width="11.28515625" style="1" customWidth="1"/>
    <col min="7185" max="7185" width="48.7109375" style="1" customWidth="1"/>
    <col min="7186" max="7186" width="24.7109375" style="1" customWidth="1"/>
    <col min="7187" max="7187" width="67.42578125" style="1" customWidth="1"/>
    <col min="7188" max="7424" width="9.140625" style="1"/>
    <col min="7425" max="7425" width="8.85546875" style="1" customWidth="1"/>
    <col min="7426" max="7426" width="34.5703125" style="1" customWidth="1"/>
    <col min="7427" max="7430" width="10.5703125" style="1" customWidth="1"/>
    <col min="7431" max="7431" width="12" style="1" customWidth="1"/>
    <col min="7432" max="7435" width="13.42578125" style="1" customWidth="1"/>
    <col min="7436" max="7436" width="12.5703125" style="1" customWidth="1"/>
    <col min="7437" max="7437" width="12" style="1" customWidth="1"/>
    <col min="7438" max="7438" width="12.28515625" style="1" customWidth="1"/>
    <col min="7439" max="7439" width="12" style="1" customWidth="1"/>
    <col min="7440" max="7440" width="11.28515625" style="1" customWidth="1"/>
    <col min="7441" max="7441" width="48.7109375" style="1" customWidth="1"/>
    <col min="7442" max="7442" width="24.7109375" style="1" customWidth="1"/>
    <col min="7443" max="7443" width="67.42578125" style="1" customWidth="1"/>
    <col min="7444" max="7680" width="9.140625" style="1"/>
    <col min="7681" max="7681" width="8.85546875" style="1" customWidth="1"/>
    <col min="7682" max="7682" width="34.5703125" style="1" customWidth="1"/>
    <col min="7683" max="7686" width="10.5703125" style="1" customWidth="1"/>
    <col min="7687" max="7687" width="12" style="1" customWidth="1"/>
    <col min="7688" max="7691" width="13.42578125" style="1" customWidth="1"/>
    <col min="7692" max="7692" width="12.5703125" style="1" customWidth="1"/>
    <col min="7693" max="7693" width="12" style="1" customWidth="1"/>
    <col min="7694" max="7694" width="12.28515625" style="1" customWidth="1"/>
    <col min="7695" max="7695" width="12" style="1" customWidth="1"/>
    <col min="7696" max="7696" width="11.28515625" style="1" customWidth="1"/>
    <col min="7697" max="7697" width="48.7109375" style="1" customWidth="1"/>
    <col min="7698" max="7698" width="24.7109375" style="1" customWidth="1"/>
    <col min="7699" max="7699" width="67.42578125" style="1" customWidth="1"/>
    <col min="7700" max="7936" width="9.140625" style="1"/>
    <col min="7937" max="7937" width="8.85546875" style="1" customWidth="1"/>
    <col min="7938" max="7938" width="34.5703125" style="1" customWidth="1"/>
    <col min="7939" max="7942" width="10.5703125" style="1" customWidth="1"/>
    <col min="7943" max="7943" width="12" style="1" customWidth="1"/>
    <col min="7944" max="7947" width="13.42578125" style="1" customWidth="1"/>
    <col min="7948" max="7948" width="12.5703125" style="1" customWidth="1"/>
    <col min="7949" max="7949" width="12" style="1" customWidth="1"/>
    <col min="7950" max="7950" width="12.28515625" style="1" customWidth="1"/>
    <col min="7951" max="7951" width="12" style="1" customWidth="1"/>
    <col min="7952" max="7952" width="11.28515625" style="1" customWidth="1"/>
    <col min="7953" max="7953" width="48.7109375" style="1" customWidth="1"/>
    <col min="7954" max="7954" width="24.7109375" style="1" customWidth="1"/>
    <col min="7955" max="7955" width="67.42578125" style="1" customWidth="1"/>
    <col min="7956" max="8192" width="9.140625" style="1"/>
    <col min="8193" max="8193" width="8.85546875" style="1" customWidth="1"/>
    <col min="8194" max="8194" width="34.5703125" style="1" customWidth="1"/>
    <col min="8195" max="8198" width="10.5703125" style="1" customWidth="1"/>
    <col min="8199" max="8199" width="12" style="1" customWidth="1"/>
    <col min="8200" max="8203" width="13.42578125" style="1" customWidth="1"/>
    <col min="8204" max="8204" width="12.5703125" style="1" customWidth="1"/>
    <col min="8205" max="8205" width="12" style="1" customWidth="1"/>
    <col min="8206" max="8206" width="12.28515625" style="1" customWidth="1"/>
    <col min="8207" max="8207" width="12" style="1" customWidth="1"/>
    <col min="8208" max="8208" width="11.28515625" style="1" customWidth="1"/>
    <col min="8209" max="8209" width="48.7109375" style="1" customWidth="1"/>
    <col min="8210" max="8210" width="24.7109375" style="1" customWidth="1"/>
    <col min="8211" max="8211" width="67.42578125" style="1" customWidth="1"/>
    <col min="8212" max="8448" width="9.140625" style="1"/>
    <col min="8449" max="8449" width="8.85546875" style="1" customWidth="1"/>
    <col min="8450" max="8450" width="34.5703125" style="1" customWidth="1"/>
    <col min="8451" max="8454" width="10.5703125" style="1" customWidth="1"/>
    <col min="8455" max="8455" width="12" style="1" customWidth="1"/>
    <col min="8456" max="8459" width="13.42578125" style="1" customWidth="1"/>
    <col min="8460" max="8460" width="12.5703125" style="1" customWidth="1"/>
    <col min="8461" max="8461" width="12" style="1" customWidth="1"/>
    <col min="8462" max="8462" width="12.28515625" style="1" customWidth="1"/>
    <col min="8463" max="8463" width="12" style="1" customWidth="1"/>
    <col min="8464" max="8464" width="11.28515625" style="1" customWidth="1"/>
    <col min="8465" max="8465" width="48.7109375" style="1" customWidth="1"/>
    <col min="8466" max="8466" width="24.7109375" style="1" customWidth="1"/>
    <col min="8467" max="8467" width="67.42578125" style="1" customWidth="1"/>
    <col min="8468" max="8704" width="9.140625" style="1"/>
    <col min="8705" max="8705" width="8.85546875" style="1" customWidth="1"/>
    <col min="8706" max="8706" width="34.5703125" style="1" customWidth="1"/>
    <col min="8707" max="8710" width="10.5703125" style="1" customWidth="1"/>
    <col min="8711" max="8711" width="12" style="1" customWidth="1"/>
    <col min="8712" max="8715" width="13.42578125" style="1" customWidth="1"/>
    <col min="8716" max="8716" width="12.5703125" style="1" customWidth="1"/>
    <col min="8717" max="8717" width="12" style="1" customWidth="1"/>
    <col min="8718" max="8718" width="12.28515625" style="1" customWidth="1"/>
    <col min="8719" max="8719" width="12" style="1" customWidth="1"/>
    <col min="8720" max="8720" width="11.28515625" style="1" customWidth="1"/>
    <col min="8721" max="8721" width="48.7109375" style="1" customWidth="1"/>
    <col min="8722" max="8722" width="24.7109375" style="1" customWidth="1"/>
    <col min="8723" max="8723" width="67.42578125" style="1" customWidth="1"/>
    <col min="8724" max="8960" width="9.140625" style="1"/>
    <col min="8961" max="8961" width="8.85546875" style="1" customWidth="1"/>
    <col min="8962" max="8962" width="34.5703125" style="1" customWidth="1"/>
    <col min="8963" max="8966" width="10.5703125" style="1" customWidth="1"/>
    <col min="8967" max="8967" width="12" style="1" customWidth="1"/>
    <col min="8968" max="8971" width="13.42578125" style="1" customWidth="1"/>
    <col min="8972" max="8972" width="12.5703125" style="1" customWidth="1"/>
    <col min="8973" max="8973" width="12" style="1" customWidth="1"/>
    <col min="8974" max="8974" width="12.28515625" style="1" customWidth="1"/>
    <col min="8975" max="8975" width="12" style="1" customWidth="1"/>
    <col min="8976" max="8976" width="11.28515625" style="1" customWidth="1"/>
    <col min="8977" max="8977" width="48.7109375" style="1" customWidth="1"/>
    <col min="8978" max="8978" width="24.7109375" style="1" customWidth="1"/>
    <col min="8979" max="8979" width="67.42578125" style="1" customWidth="1"/>
    <col min="8980" max="9216" width="9.140625" style="1"/>
    <col min="9217" max="9217" width="8.85546875" style="1" customWidth="1"/>
    <col min="9218" max="9218" width="34.5703125" style="1" customWidth="1"/>
    <col min="9219" max="9222" width="10.5703125" style="1" customWidth="1"/>
    <col min="9223" max="9223" width="12" style="1" customWidth="1"/>
    <col min="9224" max="9227" width="13.42578125" style="1" customWidth="1"/>
    <col min="9228" max="9228" width="12.5703125" style="1" customWidth="1"/>
    <col min="9229" max="9229" width="12" style="1" customWidth="1"/>
    <col min="9230" max="9230" width="12.28515625" style="1" customWidth="1"/>
    <col min="9231" max="9231" width="12" style="1" customWidth="1"/>
    <col min="9232" max="9232" width="11.28515625" style="1" customWidth="1"/>
    <col min="9233" max="9233" width="48.7109375" style="1" customWidth="1"/>
    <col min="9234" max="9234" width="24.7109375" style="1" customWidth="1"/>
    <col min="9235" max="9235" width="67.42578125" style="1" customWidth="1"/>
    <col min="9236" max="9472" width="9.140625" style="1"/>
    <col min="9473" max="9473" width="8.85546875" style="1" customWidth="1"/>
    <col min="9474" max="9474" width="34.5703125" style="1" customWidth="1"/>
    <col min="9475" max="9478" width="10.5703125" style="1" customWidth="1"/>
    <col min="9479" max="9479" width="12" style="1" customWidth="1"/>
    <col min="9480" max="9483" width="13.42578125" style="1" customWidth="1"/>
    <col min="9484" max="9484" width="12.5703125" style="1" customWidth="1"/>
    <col min="9485" max="9485" width="12" style="1" customWidth="1"/>
    <col min="9486" max="9486" width="12.28515625" style="1" customWidth="1"/>
    <col min="9487" max="9487" width="12" style="1" customWidth="1"/>
    <col min="9488" max="9488" width="11.28515625" style="1" customWidth="1"/>
    <col min="9489" max="9489" width="48.7109375" style="1" customWidth="1"/>
    <col min="9490" max="9490" width="24.7109375" style="1" customWidth="1"/>
    <col min="9491" max="9491" width="67.42578125" style="1" customWidth="1"/>
    <col min="9492" max="9728" width="9.140625" style="1"/>
    <col min="9729" max="9729" width="8.85546875" style="1" customWidth="1"/>
    <col min="9730" max="9730" width="34.5703125" style="1" customWidth="1"/>
    <col min="9731" max="9734" width="10.5703125" style="1" customWidth="1"/>
    <col min="9735" max="9735" width="12" style="1" customWidth="1"/>
    <col min="9736" max="9739" width="13.42578125" style="1" customWidth="1"/>
    <col min="9740" max="9740" width="12.5703125" style="1" customWidth="1"/>
    <col min="9741" max="9741" width="12" style="1" customWidth="1"/>
    <col min="9742" max="9742" width="12.28515625" style="1" customWidth="1"/>
    <col min="9743" max="9743" width="12" style="1" customWidth="1"/>
    <col min="9744" max="9744" width="11.28515625" style="1" customWidth="1"/>
    <col min="9745" max="9745" width="48.7109375" style="1" customWidth="1"/>
    <col min="9746" max="9746" width="24.7109375" style="1" customWidth="1"/>
    <col min="9747" max="9747" width="67.42578125" style="1" customWidth="1"/>
    <col min="9748" max="9984" width="9.140625" style="1"/>
    <col min="9985" max="9985" width="8.85546875" style="1" customWidth="1"/>
    <col min="9986" max="9986" width="34.5703125" style="1" customWidth="1"/>
    <col min="9987" max="9990" width="10.5703125" style="1" customWidth="1"/>
    <col min="9991" max="9991" width="12" style="1" customWidth="1"/>
    <col min="9992" max="9995" width="13.42578125" style="1" customWidth="1"/>
    <col min="9996" max="9996" width="12.5703125" style="1" customWidth="1"/>
    <col min="9997" max="9997" width="12" style="1" customWidth="1"/>
    <col min="9998" max="9998" width="12.28515625" style="1" customWidth="1"/>
    <col min="9999" max="9999" width="12" style="1" customWidth="1"/>
    <col min="10000" max="10000" width="11.28515625" style="1" customWidth="1"/>
    <col min="10001" max="10001" width="48.7109375" style="1" customWidth="1"/>
    <col min="10002" max="10002" width="24.7109375" style="1" customWidth="1"/>
    <col min="10003" max="10003" width="67.42578125" style="1" customWidth="1"/>
    <col min="10004" max="10240" width="9.140625" style="1"/>
    <col min="10241" max="10241" width="8.85546875" style="1" customWidth="1"/>
    <col min="10242" max="10242" width="34.5703125" style="1" customWidth="1"/>
    <col min="10243" max="10246" width="10.5703125" style="1" customWidth="1"/>
    <col min="10247" max="10247" width="12" style="1" customWidth="1"/>
    <col min="10248" max="10251" width="13.42578125" style="1" customWidth="1"/>
    <col min="10252" max="10252" width="12.5703125" style="1" customWidth="1"/>
    <col min="10253" max="10253" width="12" style="1" customWidth="1"/>
    <col min="10254" max="10254" width="12.28515625" style="1" customWidth="1"/>
    <col min="10255" max="10255" width="12" style="1" customWidth="1"/>
    <col min="10256" max="10256" width="11.28515625" style="1" customWidth="1"/>
    <col min="10257" max="10257" width="48.7109375" style="1" customWidth="1"/>
    <col min="10258" max="10258" width="24.7109375" style="1" customWidth="1"/>
    <col min="10259" max="10259" width="67.42578125" style="1" customWidth="1"/>
    <col min="10260" max="10496" width="9.140625" style="1"/>
    <col min="10497" max="10497" width="8.85546875" style="1" customWidth="1"/>
    <col min="10498" max="10498" width="34.5703125" style="1" customWidth="1"/>
    <col min="10499" max="10502" width="10.5703125" style="1" customWidth="1"/>
    <col min="10503" max="10503" width="12" style="1" customWidth="1"/>
    <col min="10504" max="10507" width="13.42578125" style="1" customWidth="1"/>
    <col min="10508" max="10508" width="12.5703125" style="1" customWidth="1"/>
    <col min="10509" max="10509" width="12" style="1" customWidth="1"/>
    <col min="10510" max="10510" width="12.28515625" style="1" customWidth="1"/>
    <col min="10511" max="10511" width="12" style="1" customWidth="1"/>
    <col min="10512" max="10512" width="11.28515625" style="1" customWidth="1"/>
    <col min="10513" max="10513" width="48.7109375" style="1" customWidth="1"/>
    <col min="10514" max="10514" width="24.7109375" style="1" customWidth="1"/>
    <col min="10515" max="10515" width="67.42578125" style="1" customWidth="1"/>
    <col min="10516" max="10752" width="9.140625" style="1"/>
    <col min="10753" max="10753" width="8.85546875" style="1" customWidth="1"/>
    <col min="10754" max="10754" width="34.5703125" style="1" customWidth="1"/>
    <col min="10755" max="10758" width="10.5703125" style="1" customWidth="1"/>
    <col min="10759" max="10759" width="12" style="1" customWidth="1"/>
    <col min="10760" max="10763" width="13.42578125" style="1" customWidth="1"/>
    <col min="10764" max="10764" width="12.5703125" style="1" customWidth="1"/>
    <col min="10765" max="10765" width="12" style="1" customWidth="1"/>
    <col min="10766" max="10766" width="12.28515625" style="1" customWidth="1"/>
    <col min="10767" max="10767" width="12" style="1" customWidth="1"/>
    <col min="10768" max="10768" width="11.28515625" style="1" customWidth="1"/>
    <col min="10769" max="10769" width="48.7109375" style="1" customWidth="1"/>
    <col min="10770" max="10770" width="24.7109375" style="1" customWidth="1"/>
    <col min="10771" max="10771" width="67.42578125" style="1" customWidth="1"/>
    <col min="10772" max="11008" width="9.140625" style="1"/>
    <col min="11009" max="11009" width="8.85546875" style="1" customWidth="1"/>
    <col min="11010" max="11010" width="34.5703125" style="1" customWidth="1"/>
    <col min="11011" max="11014" width="10.5703125" style="1" customWidth="1"/>
    <col min="11015" max="11015" width="12" style="1" customWidth="1"/>
    <col min="11016" max="11019" width="13.42578125" style="1" customWidth="1"/>
    <col min="11020" max="11020" width="12.5703125" style="1" customWidth="1"/>
    <col min="11021" max="11021" width="12" style="1" customWidth="1"/>
    <col min="11022" max="11022" width="12.28515625" style="1" customWidth="1"/>
    <col min="11023" max="11023" width="12" style="1" customWidth="1"/>
    <col min="11024" max="11024" width="11.28515625" style="1" customWidth="1"/>
    <col min="11025" max="11025" width="48.7109375" style="1" customWidth="1"/>
    <col min="11026" max="11026" width="24.7109375" style="1" customWidth="1"/>
    <col min="11027" max="11027" width="67.42578125" style="1" customWidth="1"/>
    <col min="11028" max="11264" width="9.140625" style="1"/>
    <col min="11265" max="11265" width="8.85546875" style="1" customWidth="1"/>
    <col min="11266" max="11266" width="34.5703125" style="1" customWidth="1"/>
    <col min="11267" max="11270" width="10.5703125" style="1" customWidth="1"/>
    <col min="11271" max="11271" width="12" style="1" customWidth="1"/>
    <col min="11272" max="11275" width="13.42578125" style="1" customWidth="1"/>
    <col min="11276" max="11276" width="12.5703125" style="1" customWidth="1"/>
    <col min="11277" max="11277" width="12" style="1" customWidth="1"/>
    <col min="11278" max="11278" width="12.28515625" style="1" customWidth="1"/>
    <col min="11279" max="11279" width="12" style="1" customWidth="1"/>
    <col min="11280" max="11280" width="11.28515625" style="1" customWidth="1"/>
    <col min="11281" max="11281" width="48.7109375" style="1" customWidth="1"/>
    <col min="11282" max="11282" width="24.7109375" style="1" customWidth="1"/>
    <col min="11283" max="11283" width="67.42578125" style="1" customWidth="1"/>
    <col min="11284" max="11520" width="9.140625" style="1"/>
    <col min="11521" max="11521" width="8.85546875" style="1" customWidth="1"/>
    <col min="11522" max="11522" width="34.5703125" style="1" customWidth="1"/>
    <col min="11523" max="11526" width="10.5703125" style="1" customWidth="1"/>
    <col min="11527" max="11527" width="12" style="1" customWidth="1"/>
    <col min="11528" max="11531" width="13.42578125" style="1" customWidth="1"/>
    <col min="11532" max="11532" width="12.5703125" style="1" customWidth="1"/>
    <col min="11533" max="11533" width="12" style="1" customWidth="1"/>
    <col min="11534" max="11534" width="12.28515625" style="1" customWidth="1"/>
    <col min="11535" max="11535" width="12" style="1" customWidth="1"/>
    <col min="11536" max="11536" width="11.28515625" style="1" customWidth="1"/>
    <col min="11537" max="11537" width="48.7109375" style="1" customWidth="1"/>
    <col min="11538" max="11538" width="24.7109375" style="1" customWidth="1"/>
    <col min="11539" max="11539" width="67.42578125" style="1" customWidth="1"/>
    <col min="11540" max="11776" width="9.140625" style="1"/>
    <col min="11777" max="11777" width="8.85546875" style="1" customWidth="1"/>
    <col min="11778" max="11778" width="34.5703125" style="1" customWidth="1"/>
    <col min="11779" max="11782" width="10.5703125" style="1" customWidth="1"/>
    <col min="11783" max="11783" width="12" style="1" customWidth="1"/>
    <col min="11784" max="11787" width="13.42578125" style="1" customWidth="1"/>
    <col min="11788" max="11788" width="12.5703125" style="1" customWidth="1"/>
    <col min="11789" max="11789" width="12" style="1" customWidth="1"/>
    <col min="11790" max="11790" width="12.28515625" style="1" customWidth="1"/>
    <col min="11791" max="11791" width="12" style="1" customWidth="1"/>
    <col min="11792" max="11792" width="11.28515625" style="1" customWidth="1"/>
    <col min="11793" max="11793" width="48.7109375" style="1" customWidth="1"/>
    <col min="11794" max="11794" width="24.7109375" style="1" customWidth="1"/>
    <col min="11795" max="11795" width="67.42578125" style="1" customWidth="1"/>
    <col min="11796" max="12032" width="9.140625" style="1"/>
    <col min="12033" max="12033" width="8.85546875" style="1" customWidth="1"/>
    <col min="12034" max="12034" width="34.5703125" style="1" customWidth="1"/>
    <col min="12035" max="12038" width="10.5703125" style="1" customWidth="1"/>
    <col min="12039" max="12039" width="12" style="1" customWidth="1"/>
    <col min="12040" max="12043" width="13.42578125" style="1" customWidth="1"/>
    <col min="12044" max="12044" width="12.5703125" style="1" customWidth="1"/>
    <col min="12045" max="12045" width="12" style="1" customWidth="1"/>
    <col min="12046" max="12046" width="12.28515625" style="1" customWidth="1"/>
    <col min="12047" max="12047" width="12" style="1" customWidth="1"/>
    <col min="12048" max="12048" width="11.28515625" style="1" customWidth="1"/>
    <col min="12049" max="12049" width="48.7109375" style="1" customWidth="1"/>
    <col min="12050" max="12050" width="24.7109375" style="1" customWidth="1"/>
    <col min="12051" max="12051" width="67.42578125" style="1" customWidth="1"/>
    <col min="12052" max="12288" width="9.140625" style="1"/>
    <col min="12289" max="12289" width="8.85546875" style="1" customWidth="1"/>
    <col min="12290" max="12290" width="34.5703125" style="1" customWidth="1"/>
    <col min="12291" max="12294" width="10.5703125" style="1" customWidth="1"/>
    <col min="12295" max="12295" width="12" style="1" customWidth="1"/>
    <col min="12296" max="12299" width="13.42578125" style="1" customWidth="1"/>
    <col min="12300" max="12300" width="12.5703125" style="1" customWidth="1"/>
    <col min="12301" max="12301" width="12" style="1" customWidth="1"/>
    <col min="12302" max="12302" width="12.28515625" style="1" customWidth="1"/>
    <col min="12303" max="12303" width="12" style="1" customWidth="1"/>
    <col min="12304" max="12304" width="11.28515625" style="1" customWidth="1"/>
    <col min="12305" max="12305" width="48.7109375" style="1" customWidth="1"/>
    <col min="12306" max="12306" width="24.7109375" style="1" customWidth="1"/>
    <col min="12307" max="12307" width="67.42578125" style="1" customWidth="1"/>
    <col min="12308" max="12544" width="9.140625" style="1"/>
    <col min="12545" max="12545" width="8.85546875" style="1" customWidth="1"/>
    <col min="12546" max="12546" width="34.5703125" style="1" customWidth="1"/>
    <col min="12547" max="12550" width="10.5703125" style="1" customWidth="1"/>
    <col min="12551" max="12551" width="12" style="1" customWidth="1"/>
    <col min="12552" max="12555" width="13.42578125" style="1" customWidth="1"/>
    <col min="12556" max="12556" width="12.5703125" style="1" customWidth="1"/>
    <col min="12557" max="12557" width="12" style="1" customWidth="1"/>
    <col min="12558" max="12558" width="12.28515625" style="1" customWidth="1"/>
    <col min="12559" max="12559" width="12" style="1" customWidth="1"/>
    <col min="12560" max="12560" width="11.28515625" style="1" customWidth="1"/>
    <col min="12561" max="12561" width="48.7109375" style="1" customWidth="1"/>
    <col min="12562" max="12562" width="24.7109375" style="1" customWidth="1"/>
    <col min="12563" max="12563" width="67.42578125" style="1" customWidth="1"/>
    <col min="12564" max="12800" width="9.140625" style="1"/>
    <col min="12801" max="12801" width="8.85546875" style="1" customWidth="1"/>
    <col min="12802" max="12802" width="34.5703125" style="1" customWidth="1"/>
    <col min="12803" max="12806" width="10.5703125" style="1" customWidth="1"/>
    <col min="12807" max="12807" width="12" style="1" customWidth="1"/>
    <col min="12808" max="12811" width="13.42578125" style="1" customWidth="1"/>
    <col min="12812" max="12812" width="12.5703125" style="1" customWidth="1"/>
    <col min="12813" max="12813" width="12" style="1" customWidth="1"/>
    <col min="12814" max="12814" width="12.28515625" style="1" customWidth="1"/>
    <col min="12815" max="12815" width="12" style="1" customWidth="1"/>
    <col min="12816" max="12816" width="11.28515625" style="1" customWidth="1"/>
    <col min="12817" max="12817" width="48.7109375" style="1" customWidth="1"/>
    <col min="12818" max="12818" width="24.7109375" style="1" customWidth="1"/>
    <col min="12819" max="12819" width="67.42578125" style="1" customWidth="1"/>
    <col min="12820" max="13056" width="9.140625" style="1"/>
    <col min="13057" max="13057" width="8.85546875" style="1" customWidth="1"/>
    <col min="13058" max="13058" width="34.5703125" style="1" customWidth="1"/>
    <col min="13059" max="13062" width="10.5703125" style="1" customWidth="1"/>
    <col min="13063" max="13063" width="12" style="1" customWidth="1"/>
    <col min="13064" max="13067" width="13.42578125" style="1" customWidth="1"/>
    <col min="13068" max="13068" width="12.5703125" style="1" customWidth="1"/>
    <col min="13069" max="13069" width="12" style="1" customWidth="1"/>
    <col min="13070" max="13070" width="12.28515625" style="1" customWidth="1"/>
    <col min="13071" max="13071" width="12" style="1" customWidth="1"/>
    <col min="13072" max="13072" width="11.28515625" style="1" customWidth="1"/>
    <col min="13073" max="13073" width="48.7109375" style="1" customWidth="1"/>
    <col min="13074" max="13074" width="24.7109375" style="1" customWidth="1"/>
    <col min="13075" max="13075" width="67.42578125" style="1" customWidth="1"/>
    <col min="13076" max="13312" width="9.140625" style="1"/>
    <col min="13313" max="13313" width="8.85546875" style="1" customWidth="1"/>
    <col min="13314" max="13314" width="34.5703125" style="1" customWidth="1"/>
    <col min="13315" max="13318" width="10.5703125" style="1" customWidth="1"/>
    <col min="13319" max="13319" width="12" style="1" customWidth="1"/>
    <col min="13320" max="13323" width="13.42578125" style="1" customWidth="1"/>
    <col min="13324" max="13324" width="12.5703125" style="1" customWidth="1"/>
    <col min="13325" max="13325" width="12" style="1" customWidth="1"/>
    <col min="13326" max="13326" width="12.28515625" style="1" customWidth="1"/>
    <col min="13327" max="13327" width="12" style="1" customWidth="1"/>
    <col min="13328" max="13328" width="11.28515625" style="1" customWidth="1"/>
    <col min="13329" max="13329" width="48.7109375" style="1" customWidth="1"/>
    <col min="13330" max="13330" width="24.7109375" style="1" customWidth="1"/>
    <col min="13331" max="13331" width="67.42578125" style="1" customWidth="1"/>
    <col min="13332" max="13568" width="9.140625" style="1"/>
    <col min="13569" max="13569" width="8.85546875" style="1" customWidth="1"/>
    <col min="13570" max="13570" width="34.5703125" style="1" customWidth="1"/>
    <col min="13571" max="13574" width="10.5703125" style="1" customWidth="1"/>
    <col min="13575" max="13575" width="12" style="1" customWidth="1"/>
    <col min="13576" max="13579" width="13.42578125" style="1" customWidth="1"/>
    <col min="13580" max="13580" width="12.5703125" style="1" customWidth="1"/>
    <col min="13581" max="13581" width="12" style="1" customWidth="1"/>
    <col min="13582" max="13582" width="12.28515625" style="1" customWidth="1"/>
    <col min="13583" max="13583" width="12" style="1" customWidth="1"/>
    <col min="13584" max="13584" width="11.28515625" style="1" customWidth="1"/>
    <col min="13585" max="13585" width="48.7109375" style="1" customWidth="1"/>
    <col min="13586" max="13586" width="24.7109375" style="1" customWidth="1"/>
    <col min="13587" max="13587" width="67.42578125" style="1" customWidth="1"/>
    <col min="13588" max="13824" width="9.140625" style="1"/>
    <col min="13825" max="13825" width="8.85546875" style="1" customWidth="1"/>
    <col min="13826" max="13826" width="34.5703125" style="1" customWidth="1"/>
    <col min="13827" max="13830" width="10.5703125" style="1" customWidth="1"/>
    <col min="13831" max="13831" width="12" style="1" customWidth="1"/>
    <col min="13832" max="13835" width="13.42578125" style="1" customWidth="1"/>
    <col min="13836" max="13836" width="12.5703125" style="1" customWidth="1"/>
    <col min="13837" max="13837" width="12" style="1" customWidth="1"/>
    <col min="13838" max="13838" width="12.28515625" style="1" customWidth="1"/>
    <col min="13839" max="13839" width="12" style="1" customWidth="1"/>
    <col min="13840" max="13840" width="11.28515625" style="1" customWidth="1"/>
    <col min="13841" max="13841" width="48.7109375" style="1" customWidth="1"/>
    <col min="13842" max="13842" width="24.7109375" style="1" customWidth="1"/>
    <col min="13843" max="13843" width="67.42578125" style="1" customWidth="1"/>
    <col min="13844" max="14080" width="9.140625" style="1"/>
    <col min="14081" max="14081" width="8.85546875" style="1" customWidth="1"/>
    <col min="14082" max="14082" width="34.5703125" style="1" customWidth="1"/>
    <col min="14083" max="14086" width="10.5703125" style="1" customWidth="1"/>
    <col min="14087" max="14087" width="12" style="1" customWidth="1"/>
    <col min="14088" max="14091" width="13.42578125" style="1" customWidth="1"/>
    <col min="14092" max="14092" width="12.5703125" style="1" customWidth="1"/>
    <col min="14093" max="14093" width="12" style="1" customWidth="1"/>
    <col min="14094" max="14094" width="12.28515625" style="1" customWidth="1"/>
    <col min="14095" max="14095" width="12" style="1" customWidth="1"/>
    <col min="14096" max="14096" width="11.28515625" style="1" customWidth="1"/>
    <col min="14097" max="14097" width="48.7109375" style="1" customWidth="1"/>
    <col min="14098" max="14098" width="24.7109375" style="1" customWidth="1"/>
    <col min="14099" max="14099" width="67.42578125" style="1" customWidth="1"/>
    <col min="14100" max="14336" width="9.140625" style="1"/>
    <col min="14337" max="14337" width="8.85546875" style="1" customWidth="1"/>
    <col min="14338" max="14338" width="34.5703125" style="1" customWidth="1"/>
    <col min="14339" max="14342" width="10.5703125" style="1" customWidth="1"/>
    <col min="14343" max="14343" width="12" style="1" customWidth="1"/>
    <col min="14344" max="14347" width="13.42578125" style="1" customWidth="1"/>
    <col min="14348" max="14348" width="12.5703125" style="1" customWidth="1"/>
    <col min="14349" max="14349" width="12" style="1" customWidth="1"/>
    <col min="14350" max="14350" width="12.28515625" style="1" customWidth="1"/>
    <col min="14351" max="14351" width="12" style="1" customWidth="1"/>
    <col min="14352" max="14352" width="11.28515625" style="1" customWidth="1"/>
    <col min="14353" max="14353" width="48.7109375" style="1" customWidth="1"/>
    <col min="14354" max="14354" width="24.7109375" style="1" customWidth="1"/>
    <col min="14355" max="14355" width="67.42578125" style="1" customWidth="1"/>
    <col min="14356" max="14592" width="9.140625" style="1"/>
    <col min="14593" max="14593" width="8.85546875" style="1" customWidth="1"/>
    <col min="14594" max="14594" width="34.5703125" style="1" customWidth="1"/>
    <col min="14595" max="14598" width="10.5703125" style="1" customWidth="1"/>
    <col min="14599" max="14599" width="12" style="1" customWidth="1"/>
    <col min="14600" max="14603" width="13.42578125" style="1" customWidth="1"/>
    <col min="14604" max="14604" width="12.5703125" style="1" customWidth="1"/>
    <col min="14605" max="14605" width="12" style="1" customWidth="1"/>
    <col min="14606" max="14606" width="12.28515625" style="1" customWidth="1"/>
    <col min="14607" max="14607" width="12" style="1" customWidth="1"/>
    <col min="14608" max="14608" width="11.28515625" style="1" customWidth="1"/>
    <col min="14609" max="14609" width="48.7109375" style="1" customWidth="1"/>
    <col min="14610" max="14610" width="24.7109375" style="1" customWidth="1"/>
    <col min="14611" max="14611" width="67.42578125" style="1" customWidth="1"/>
    <col min="14612" max="14848" width="9.140625" style="1"/>
    <col min="14849" max="14849" width="8.85546875" style="1" customWidth="1"/>
    <col min="14850" max="14850" width="34.5703125" style="1" customWidth="1"/>
    <col min="14851" max="14854" width="10.5703125" style="1" customWidth="1"/>
    <col min="14855" max="14855" width="12" style="1" customWidth="1"/>
    <col min="14856" max="14859" width="13.42578125" style="1" customWidth="1"/>
    <col min="14860" max="14860" width="12.5703125" style="1" customWidth="1"/>
    <col min="14861" max="14861" width="12" style="1" customWidth="1"/>
    <col min="14862" max="14862" width="12.28515625" style="1" customWidth="1"/>
    <col min="14863" max="14863" width="12" style="1" customWidth="1"/>
    <col min="14864" max="14864" width="11.28515625" style="1" customWidth="1"/>
    <col min="14865" max="14865" width="48.7109375" style="1" customWidth="1"/>
    <col min="14866" max="14866" width="24.7109375" style="1" customWidth="1"/>
    <col min="14867" max="14867" width="67.42578125" style="1" customWidth="1"/>
    <col min="14868" max="15104" width="9.140625" style="1"/>
    <col min="15105" max="15105" width="8.85546875" style="1" customWidth="1"/>
    <col min="15106" max="15106" width="34.5703125" style="1" customWidth="1"/>
    <col min="15107" max="15110" width="10.5703125" style="1" customWidth="1"/>
    <col min="15111" max="15111" width="12" style="1" customWidth="1"/>
    <col min="15112" max="15115" width="13.42578125" style="1" customWidth="1"/>
    <col min="15116" max="15116" width="12.5703125" style="1" customWidth="1"/>
    <col min="15117" max="15117" width="12" style="1" customWidth="1"/>
    <col min="15118" max="15118" width="12.28515625" style="1" customWidth="1"/>
    <col min="15119" max="15119" width="12" style="1" customWidth="1"/>
    <col min="15120" max="15120" width="11.28515625" style="1" customWidth="1"/>
    <col min="15121" max="15121" width="48.7109375" style="1" customWidth="1"/>
    <col min="15122" max="15122" width="24.7109375" style="1" customWidth="1"/>
    <col min="15123" max="15123" width="67.42578125" style="1" customWidth="1"/>
    <col min="15124" max="15360" width="9.140625" style="1"/>
    <col min="15361" max="15361" width="8.85546875" style="1" customWidth="1"/>
    <col min="15362" max="15362" width="34.5703125" style="1" customWidth="1"/>
    <col min="15363" max="15366" width="10.5703125" style="1" customWidth="1"/>
    <col min="15367" max="15367" width="12" style="1" customWidth="1"/>
    <col min="15368" max="15371" width="13.42578125" style="1" customWidth="1"/>
    <col min="15372" max="15372" width="12.5703125" style="1" customWidth="1"/>
    <col min="15373" max="15373" width="12" style="1" customWidth="1"/>
    <col min="15374" max="15374" width="12.28515625" style="1" customWidth="1"/>
    <col min="15375" max="15375" width="12" style="1" customWidth="1"/>
    <col min="15376" max="15376" width="11.28515625" style="1" customWidth="1"/>
    <col min="15377" max="15377" width="48.7109375" style="1" customWidth="1"/>
    <col min="15378" max="15378" width="24.7109375" style="1" customWidth="1"/>
    <col min="15379" max="15379" width="67.42578125" style="1" customWidth="1"/>
    <col min="15380" max="15616" width="9.140625" style="1"/>
    <col min="15617" max="15617" width="8.85546875" style="1" customWidth="1"/>
    <col min="15618" max="15618" width="34.5703125" style="1" customWidth="1"/>
    <col min="15619" max="15622" width="10.5703125" style="1" customWidth="1"/>
    <col min="15623" max="15623" width="12" style="1" customWidth="1"/>
    <col min="15624" max="15627" width="13.42578125" style="1" customWidth="1"/>
    <col min="15628" max="15628" width="12.5703125" style="1" customWidth="1"/>
    <col min="15629" max="15629" width="12" style="1" customWidth="1"/>
    <col min="15630" max="15630" width="12.28515625" style="1" customWidth="1"/>
    <col min="15631" max="15631" width="12" style="1" customWidth="1"/>
    <col min="15632" max="15632" width="11.28515625" style="1" customWidth="1"/>
    <col min="15633" max="15633" width="48.7109375" style="1" customWidth="1"/>
    <col min="15634" max="15634" width="24.7109375" style="1" customWidth="1"/>
    <col min="15635" max="15635" width="67.42578125" style="1" customWidth="1"/>
    <col min="15636" max="15872" width="9.140625" style="1"/>
    <col min="15873" max="15873" width="8.85546875" style="1" customWidth="1"/>
    <col min="15874" max="15874" width="34.5703125" style="1" customWidth="1"/>
    <col min="15875" max="15878" width="10.5703125" style="1" customWidth="1"/>
    <col min="15879" max="15879" width="12" style="1" customWidth="1"/>
    <col min="15880" max="15883" width="13.42578125" style="1" customWidth="1"/>
    <col min="15884" max="15884" width="12.5703125" style="1" customWidth="1"/>
    <col min="15885" max="15885" width="12" style="1" customWidth="1"/>
    <col min="15886" max="15886" width="12.28515625" style="1" customWidth="1"/>
    <col min="15887" max="15887" width="12" style="1" customWidth="1"/>
    <col min="15888" max="15888" width="11.28515625" style="1" customWidth="1"/>
    <col min="15889" max="15889" width="48.7109375" style="1" customWidth="1"/>
    <col min="15890" max="15890" width="24.7109375" style="1" customWidth="1"/>
    <col min="15891" max="15891" width="67.42578125" style="1" customWidth="1"/>
    <col min="15892" max="16128" width="9.140625" style="1"/>
    <col min="16129" max="16129" width="8.85546875" style="1" customWidth="1"/>
    <col min="16130" max="16130" width="34.5703125" style="1" customWidth="1"/>
    <col min="16131" max="16134" width="10.5703125" style="1" customWidth="1"/>
    <col min="16135" max="16135" width="12" style="1" customWidth="1"/>
    <col min="16136" max="16139" width="13.42578125" style="1" customWidth="1"/>
    <col min="16140" max="16140" width="12.5703125" style="1" customWidth="1"/>
    <col min="16141" max="16141" width="12" style="1" customWidth="1"/>
    <col min="16142" max="16142" width="12.28515625" style="1" customWidth="1"/>
    <col min="16143" max="16143" width="12" style="1" customWidth="1"/>
    <col min="16144" max="16144" width="11.28515625" style="1" customWidth="1"/>
    <col min="16145" max="16145" width="48.7109375" style="1" customWidth="1"/>
    <col min="16146" max="16146" width="24.7109375" style="1" customWidth="1"/>
    <col min="16147" max="16147" width="67.42578125" style="1" customWidth="1"/>
    <col min="16148" max="16384" width="9.140625" style="1"/>
  </cols>
  <sheetData>
    <row r="1" spans="1:18" x14ac:dyDescent="0.2">
      <c r="E1" s="3" t="s">
        <v>0</v>
      </c>
      <c r="M1" s="6">
        <f>+L2-M2</f>
        <v>0</v>
      </c>
      <c r="O1" s="6">
        <f>+N2-O2</f>
        <v>0</v>
      </c>
    </row>
    <row r="2" spans="1:18" x14ac:dyDescent="0.2">
      <c r="A2" s="1">
        <v>1</v>
      </c>
      <c r="G2" s="2" t="s">
        <v>1</v>
      </c>
      <c r="H2" s="9">
        <f>+SUM(H8:H107)</f>
        <v>0</v>
      </c>
      <c r="I2" s="9">
        <f>+SUM(I8:I107)</f>
        <v>0</v>
      </c>
      <c r="J2" s="9">
        <f>+SUM(J8:J107)</f>
        <v>0</v>
      </c>
      <c r="K2" s="9">
        <f>+SUM(K8:K107)</f>
        <v>0</v>
      </c>
      <c r="L2" s="6">
        <f>+SUM(L8:L107)</f>
        <v>38916915</v>
      </c>
      <c r="M2" s="6">
        <f>+SUM(M8:M107)</f>
        <v>38916915</v>
      </c>
      <c r="N2" s="6">
        <f>+SUM(N8:N107)</f>
        <v>40474586</v>
      </c>
      <c r="O2" s="6">
        <f>+SUM(O8:O107)</f>
        <v>40474586</v>
      </c>
    </row>
    <row r="3" spans="1:18" x14ac:dyDescent="0.2">
      <c r="G3" s="2" t="s">
        <v>2</v>
      </c>
      <c r="H3" s="9">
        <f>+SUM(H8:H56)</f>
        <v>0</v>
      </c>
      <c r="I3" s="9">
        <f>+SUM(I8:I56)</f>
        <v>0</v>
      </c>
      <c r="J3" s="9">
        <f>+SUM(J8:J56)</f>
        <v>0</v>
      </c>
      <c r="K3" s="9">
        <f>+SUM(K8:K56)</f>
        <v>0</v>
      </c>
      <c r="L3" s="6">
        <f>+SUM(L8:L56)</f>
        <v>19053018</v>
      </c>
      <c r="M3" s="6">
        <f>+SUM(M8:M56)</f>
        <v>19053018</v>
      </c>
      <c r="N3" s="6">
        <f>+SUM(N8:N56)</f>
        <v>21757534</v>
      </c>
      <c r="O3" s="6">
        <f>+SUM(O8:O56)</f>
        <v>21757534</v>
      </c>
    </row>
    <row r="4" spans="1:18" x14ac:dyDescent="0.2">
      <c r="G4" s="2" t="s">
        <v>3</v>
      </c>
      <c r="H4" s="9">
        <f>+SUM(H58:H108)</f>
        <v>0</v>
      </c>
      <c r="I4" s="9">
        <f>+SUM(I58:I108)</f>
        <v>0</v>
      </c>
      <c r="J4" s="9">
        <f>+SUM(J58:J108)</f>
        <v>0</v>
      </c>
      <c r="K4" s="9">
        <f>+SUM(K58:K108)</f>
        <v>0</v>
      </c>
      <c r="L4" s="6">
        <f>+SUM(L58:L108)</f>
        <v>19863897</v>
      </c>
      <c r="M4" s="6">
        <f>+SUM(M58:M108)</f>
        <v>19863897</v>
      </c>
      <c r="N4" s="6">
        <f>+SUM(N58:N108)</f>
        <v>18717052</v>
      </c>
      <c r="O4" s="6">
        <f>+SUM(O58:O108)</f>
        <v>18717052</v>
      </c>
    </row>
    <row r="5" spans="1:18" x14ac:dyDescent="0.2">
      <c r="H5" s="9" t="s">
        <v>4</v>
      </c>
      <c r="I5" s="9" t="s">
        <v>4</v>
      </c>
      <c r="J5" s="9" t="s">
        <v>5</v>
      </c>
      <c r="K5" s="9" t="s">
        <v>5</v>
      </c>
    </row>
    <row r="6" spans="1:18" x14ac:dyDescent="0.2">
      <c r="H6" s="5" t="s">
        <v>6</v>
      </c>
      <c r="I6" s="5" t="s">
        <v>7</v>
      </c>
      <c r="J6" s="5" t="s">
        <v>6</v>
      </c>
      <c r="K6" s="5" t="s">
        <v>7</v>
      </c>
      <c r="R6" s="8" t="s">
        <v>8</v>
      </c>
    </row>
    <row r="7" spans="1:18" x14ac:dyDescent="0.2">
      <c r="A7" s="1">
        <v>2</v>
      </c>
      <c r="B7" s="1" t="s">
        <v>9</v>
      </c>
      <c r="C7" s="1" t="s">
        <v>10</v>
      </c>
      <c r="D7" s="2" t="s">
        <v>11</v>
      </c>
      <c r="E7" s="3" t="s">
        <v>12</v>
      </c>
      <c r="F7" s="4" t="s">
        <v>13</v>
      </c>
      <c r="G7" s="2" t="s">
        <v>14</v>
      </c>
      <c r="H7" s="5" t="s">
        <v>15</v>
      </c>
      <c r="I7" s="5" t="s">
        <v>15</v>
      </c>
      <c r="J7" s="5" t="s">
        <v>15</v>
      </c>
      <c r="K7" s="5" t="s">
        <v>15</v>
      </c>
      <c r="L7" s="6" t="s">
        <v>16</v>
      </c>
      <c r="M7" s="6" t="s">
        <v>17</v>
      </c>
      <c r="N7" s="6" t="s">
        <v>16</v>
      </c>
      <c r="O7" s="6" t="s">
        <v>17</v>
      </c>
      <c r="P7" s="7" t="s">
        <v>14</v>
      </c>
    </row>
    <row r="8" spans="1:18" s="10" customFormat="1" x14ac:dyDescent="0.2">
      <c r="A8" s="10">
        <v>3</v>
      </c>
      <c r="B8" s="10" t="s">
        <v>18</v>
      </c>
      <c r="C8" s="11">
        <v>1</v>
      </c>
      <c r="D8" s="12">
        <v>1</v>
      </c>
      <c r="E8" s="13"/>
      <c r="F8" s="14" t="s">
        <v>19</v>
      </c>
      <c r="G8" s="15">
        <v>-16613551</v>
      </c>
      <c r="H8" s="16">
        <f>-SUM(M8:M12)</f>
        <v>-16613551</v>
      </c>
      <c r="I8" s="16">
        <f>-SUM(O8:O12)</f>
        <v>-19195013</v>
      </c>
      <c r="J8" s="16"/>
      <c r="K8" s="16"/>
      <c r="L8" s="17"/>
      <c r="M8" s="18"/>
      <c r="N8" s="18"/>
      <c r="O8" s="18"/>
      <c r="P8" s="15">
        <v>-19195013</v>
      </c>
      <c r="Q8" s="19" t="s">
        <v>20</v>
      </c>
      <c r="R8" s="8"/>
    </row>
    <row r="9" spans="1:18" s="10" customFormat="1" x14ac:dyDescent="0.2">
      <c r="B9" s="20" t="s">
        <v>21</v>
      </c>
      <c r="C9" s="11"/>
      <c r="D9" s="12">
        <v>1</v>
      </c>
      <c r="E9" s="13" t="s">
        <v>22</v>
      </c>
      <c r="F9" s="14" t="s">
        <v>23</v>
      </c>
      <c r="G9" s="21">
        <f>+SUM(L8:L12)-SUM(M8:M12)</f>
        <v>-16613551</v>
      </c>
      <c r="H9" s="16"/>
      <c r="I9" s="16"/>
      <c r="J9" s="16">
        <f>-M9</f>
        <v>-16509371</v>
      </c>
      <c r="K9" s="16">
        <f>-O9</f>
        <v>-18012026</v>
      </c>
      <c r="L9" s="17"/>
      <c r="M9" s="22">
        <v>16509371</v>
      </c>
      <c r="N9" s="18"/>
      <c r="O9" s="22">
        <v>18012026</v>
      </c>
      <c r="P9" s="23">
        <f>+SUM(N8:N12-SUM(O8:O12))</f>
        <v>-19195013</v>
      </c>
      <c r="Q9" s="24" t="s">
        <v>24</v>
      </c>
      <c r="R9" s="8"/>
    </row>
    <row r="10" spans="1:18" s="10" customFormat="1" x14ac:dyDescent="0.2">
      <c r="B10" s="20" t="s">
        <v>25</v>
      </c>
      <c r="C10" s="11"/>
      <c r="D10" s="12">
        <v>40</v>
      </c>
      <c r="E10" s="13" t="s">
        <v>26</v>
      </c>
      <c r="F10" s="14" t="s">
        <v>23</v>
      </c>
      <c r="G10" s="25">
        <f>+G8-G9</f>
        <v>0</v>
      </c>
      <c r="H10" s="16"/>
      <c r="I10" s="16"/>
      <c r="J10" s="16">
        <f t="shared" ref="J10:J12" si="0">-M10</f>
        <v>-81856</v>
      </c>
      <c r="K10" s="16">
        <f t="shared" ref="K10:K12" si="1">-O10</f>
        <v>-13084</v>
      </c>
      <c r="L10" s="17"/>
      <c r="M10" s="22">
        <v>81856</v>
      </c>
      <c r="N10" s="18"/>
      <c r="O10" s="22">
        <v>13084</v>
      </c>
      <c r="P10" s="25">
        <f>+P8-P9</f>
        <v>0</v>
      </c>
      <c r="Q10" s="26" t="s">
        <v>24</v>
      </c>
      <c r="R10" s="8"/>
    </row>
    <row r="11" spans="1:18" s="10" customFormat="1" x14ac:dyDescent="0.2">
      <c r="B11" s="20" t="s">
        <v>27</v>
      </c>
      <c r="C11" s="11"/>
      <c r="D11" s="12">
        <v>41</v>
      </c>
      <c r="E11" s="13" t="s">
        <v>28</v>
      </c>
      <c r="F11" s="14" t="s">
        <v>23</v>
      </c>
      <c r="G11" s="12"/>
      <c r="H11" s="16"/>
      <c r="I11" s="16"/>
      <c r="J11" s="16">
        <f t="shared" si="0"/>
        <v>0</v>
      </c>
      <c r="K11" s="16">
        <f t="shared" si="1"/>
        <v>-878597</v>
      </c>
      <c r="L11" s="17"/>
      <c r="M11" s="22">
        <v>0</v>
      </c>
      <c r="N11" s="18"/>
      <c r="O11" s="22">
        <v>878597</v>
      </c>
      <c r="P11" s="27"/>
      <c r="Q11" s="24" t="s">
        <v>24</v>
      </c>
      <c r="R11" s="8"/>
    </row>
    <row r="12" spans="1:18" s="10" customFormat="1" x14ac:dyDescent="0.2">
      <c r="B12" s="20" t="s">
        <v>29</v>
      </c>
      <c r="C12" s="11"/>
      <c r="D12" s="12">
        <v>42</v>
      </c>
      <c r="E12" s="13" t="s">
        <v>28</v>
      </c>
      <c r="F12" s="14" t="s">
        <v>23</v>
      </c>
      <c r="G12" s="12"/>
      <c r="H12" s="28"/>
      <c r="I12" s="28"/>
      <c r="J12" s="16">
        <f t="shared" si="0"/>
        <v>-22324</v>
      </c>
      <c r="K12" s="16">
        <f t="shared" si="1"/>
        <v>-291306</v>
      </c>
      <c r="L12" s="17"/>
      <c r="M12" s="22">
        <v>22324</v>
      </c>
      <c r="N12" s="18"/>
      <c r="O12" s="22">
        <v>291306</v>
      </c>
      <c r="P12" s="27"/>
      <c r="Q12" s="26" t="s">
        <v>24</v>
      </c>
      <c r="R12" s="8"/>
    </row>
    <row r="13" spans="1:18" s="29" customFormat="1" x14ac:dyDescent="0.2">
      <c r="B13" s="30" t="s">
        <v>30</v>
      </c>
      <c r="C13" s="31"/>
      <c r="D13" s="32">
        <v>50</v>
      </c>
      <c r="E13" s="33" t="s">
        <v>31</v>
      </c>
      <c r="F13" s="34" t="s">
        <v>32</v>
      </c>
      <c r="G13" s="32"/>
      <c r="H13" s="35"/>
      <c r="I13" s="35"/>
      <c r="J13" s="35">
        <f>+L13</f>
        <v>182290</v>
      </c>
      <c r="K13" s="35">
        <f>+N13</f>
        <v>0</v>
      </c>
      <c r="L13" s="36">
        <v>182290</v>
      </c>
      <c r="M13" s="36"/>
      <c r="N13" s="37">
        <v>0</v>
      </c>
      <c r="O13" s="38"/>
      <c r="P13" s="39"/>
      <c r="Q13" s="26"/>
      <c r="R13" s="8"/>
    </row>
    <row r="14" spans="1:18" s="29" customFormat="1" x14ac:dyDescent="0.2">
      <c r="B14" s="30" t="s">
        <v>33</v>
      </c>
      <c r="C14" s="31"/>
      <c r="D14" s="32">
        <v>51</v>
      </c>
      <c r="E14" s="33" t="s">
        <v>34</v>
      </c>
      <c r="F14" s="34" t="s">
        <v>35</v>
      </c>
      <c r="G14" s="32"/>
      <c r="H14" s="35"/>
      <c r="I14" s="35"/>
      <c r="J14" s="35">
        <f t="shared" ref="J14:J16" si="2">+L14</f>
        <v>2227691</v>
      </c>
      <c r="K14" s="35">
        <f t="shared" ref="K14:K16" si="3">+N14</f>
        <v>0</v>
      </c>
      <c r="L14" s="36">
        <v>2227691</v>
      </c>
      <c r="M14" s="36"/>
      <c r="N14" s="37">
        <v>0</v>
      </c>
      <c r="O14" s="38"/>
      <c r="P14" s="39"/>
      <c r="Q14" s="26"/>
      <c r="R14" s="8"/>
    </row>
    <row r="15" spans="1:18" s="29" customFormat="1" x14ac:dyDescent="0.2">
      <c r="B15" s="30" t="s">
        <v>36</v>
      </c>
      <c r="C15" s="31"/>
      <c r="D15" s="32">
        <v>55</v>
      </c>
      <c r="E15" s="33" t="s">
        <v>37</v>
      </c>
      <c r="F15" s="34" t="s">
        <v>38</v>
      </c>
      <c r="G15" s="32"/>
      <c r="H15" s="40">
        <f>+SUM(L13:L15)</f>
        <v>2410817</v>
      </c>
      <c r="I15" s="40">
        <f>+SUM(N13:N15)</f>
        <v>0</v>
      </c>
      <c r="J15" s="35">
        <f t="shared" si="2"/>
        <v>836</v>
      </c>
      <c r="K15" s="35">
        <f t="shared" si="3"/>
        <v>0</v>
      </c>
      <c r="L15" s="36">
        <v>836</v>
      </c>
      <c r="M15" s="36"/>
      <c r="N15" s="37">
        <v>0</v>
      </c>
      <c r="O15" s="38"/>
      <c r="P15" s="39"/>
      <c r="Q15" s="26"/>
      <c r="R15" s="8"/>
    </row>
    <row r="16" spans="1:18" s="29" customFormat="1" x14ac:dyDescent="0.2">
      <c r="A16" s="29">
        <v>4</v>
      </c>
      <c r="B16" s="29" t="s">
        <v>39</v>
      </c>
      <c r="C16" s="31"/>
      <c r="D16" s="32">
        <v>61</v>
      </c>
      <c r="E16" s="33" t="s">
        <v>40</v>
      </c>
      <c r="F16" s="34" t="s">
        <v>41</v>
      </c>
      <c r="G16" s="41">
        <v>9041968</v>
      </c>
      <c r="H16" s="42">
        <f>+L16</f>
        <v>8826243</v>
      </c>
      <c r="I16" s="42">
        <f>+N16</f>
        <v>14067849</v>
      </c>
      <c r="J16" s="35">
        <f t="shared" si="2"/>
        <v>8826243</v>
      </c>
      <c r="K16" s="35">
        <f t="shared" si="3"/>
        <v>14067849</v>
      </c>
      <c r="L16" s="37">
        <v>8826243</v>
      </c>
      <c r="M16" s="37"/>
      <c r="N16" s="37">
        <f>9246215+4821634</f>
        <v>14067849</v>
      </c>
      <c r="O16" s="37"/>
      <c r="P16" s="41">
        <v>11657032</v>
      </c>
      <c r="Q16" s="43"/>
      <c r="R16" s="8"/>
    </row>
    <row r="17" spans="1:18" s="29" customFormat="1" x14ac:dyDescent="0.2">
      <c r="B17" s="30" t="s">
        <v>42</v>
      </c>
      <c r="C17" s="31"/>
      <c r="D17" s="32">
        <v>70</v>
      </c>
      <c r="E17" s="33" t="s">
        <v>43</v>
      </c>
      <c r="F17" s="34" t="s">
        <v>32</v>
      </c>
      <c r="G17" s="21"/>
      <c r="H17" s="42"/>
      <c r="I17" s="42"/>
      <c r="J17" s="42">
        <f>-M17</f>
        <v>-147996</v>
      </c>
      <c r="K17" s="42">
        <f>-O17</f>
        <v>-182290</v>
      </c>
      <c r="L17" s="37"/>
      <c r="M17" s="37">
        <v>147996</v>
      </c>
      <c r="N17" s="36"/>
      <c r="O17" s="36">
        <v>182290</v>
      </c>
      <c r="P17" s="44"/>
      <c r="Q17" s="43"/>
      <c r="R17" s="8"/>
    </row>
    <row r="18" spans="1:18" s="29" customFormat="1" x14ac:dyDescent="0.2">
      <c r="B18" s="30" t="s">
        <v>44</v>
      </c>
      <c r="C18" s="31"/>
      <c r="D18" s="32">
        <v>71</v>
      </c>
      <c r="E18" s="33" t="s">
        <v>45</v>
      </c>
      <c r="F18" s="34" t="s">
        <v>35</v>
      </c>
      <c r="G18" s="21"/>
      <c r="H18" s="42"/>
      <c r="I18" s="42"/>
      <c r="J18" s="42">
        <f t="shared" ref="J18:J19" si="4">-M18</f>
        <v>-2046481</v>
      </c>
      <c r="K18" s="42">
        <f t="shared" ref="K18:K19" si="5">-O18</f>
        <v>-2227691</v>
      </c>
      <c r="L18" s="37"/>
      <c r="M18" s="37">
        <v>2046481</v>
      </c>
      <c r="N18" s="36"/>
      <c r="O18" s="36">
        <v>2227691</v>
      </c>
      <c r="P18" s="44"/>
      <c r="Q18" s="43"/>
      <c r="R18" s="8"/>
    </row>
    <row r="19" spans="1:18" s="29" customFormat="1" x14ac:dyDescent="0.2">
      <c r="B19" s="30" t="s">
        <v>46</v>
      </c>
      <c r="C19" s="31"/>
      <c r="D19" s="32">
        <v>75</v>
      </c>
      <c r="E19" s="33" t="s">
        <v>47</v>
      </c>
      <c r="F19" s="34" t="s">
        <v>38</v>
      </c>
      <c r="G19" s="21">
        <v>13819379</v>
      </c>
      <c r="H19" s="42">
        <f>-SUM(M17:M19)</f>
        <v>-2195092</v>
      </c>
      <c r="I19" s="42">
        <f>-SUM(O17:O19)</f>
        <v>-2410817</v>
      </c>
      <c r="J19" s="42">
        <f t="shared" si="4"/>
        <v>-615</v>
      </c>
      <c r="K19" s="42">
        <f t="shared" si="5"/>
        <v>-836</v>
      </c>
      <c r="L19" s="37"/>
      <c r="M19" s="37">
        <v>615</v>
      </c>
      <c r="N19" s="36"/>
      <c r="O19" s="36">
        <v>836</v>
      </c>
      <c r="P19" s="44">
        <v>16524490</v>
      </c>
      <c r="Q19" s="43"/>
      <c r="R19" s="8"/>
    </row>
    <row r="20" spans="1:18" s="29" customFormat="1" x14ac:dyDescent="0.2">
      <c r="B20" s="29" t="s">
        <v>48</v>
      </c>
      <c r="C20" s="31"/>
      <c r="D20" s="32">
        <v>100</v>
      </c>
      <c r="E20" s="33" t="s">
        <v>49</v>
      </c>
      <c r="F20" s="34" t="s">
        <v>50</v>
      </c>
      <c r="G20" s="21">
        <f>+SUM(L13:L27)-SUM(M13:M27)</f>
        <v>13819379</v>
      </c>
      <c r="H20" s="42">
        <f>+SUM(L20:L22)+SUM(L29:L31)+SUM(L36:L40)</f>
        <v>5030319</v>
      </c>
      <c r="I20" s="42">
        <f>+SUM(N20:N22)+SUM(N29:N31)+SUM(N36:N40)</f>
        <v>5121968</v>
      </c>
      <c r="J20" s="35">
        <f t="shared" ref="J20:J27" si="6">+L20</f>
        <v>3824051</v>
      </c>
      <c r="K20" s="35">
        <f t="shared" ref="K20:K27" si="7">+N20</f>
        <v>3878057</v>
      </c>
      <c r="L20" s="37">
        <v>3824051</v>
      </c>
      <c r="M20" s="37"/>
      <c r="N20" s="37">
        <v>3878057</v>
      </c>
      <c r="O20" s="37"/>
      <c r="P20" s="23">
        <f>+SUM(N13:N27)-SUM(O13:O27)</f>
        <v>16524490</v>
      </c>
      <c r="Q20" s="43"/>
      <c r="R20" s="8"/>
    </row>
    <row r="21" spans="1:18" s="29" customFormat="1" x14ac:dyDescent="0.2">
      <c r="B21" s="29" t="s">
        <v>51</v>
      </c>
      <c r="C21" s="31"/>
      <c r="D21" s="32">
        <v>105</v>
      </c>
      <c r="E21" s="33" t="s">
        <v>52</v>
      </c>
      <c r="F21" s="34" t="s">
        <v>53</v>
      </c>
      <c r="G21" s="25">
        <f>+G19-G20</f>
        <v>0</v>
      </c>
      <c r="H21" s="42"/>
      <c r="I21" s="42"/>
      <c r="J21" s="35">
        <f t="shared" si="6"/>
        <v>377842</v>
      </c>
      <c r="K21" s="35">
        <f t="shared" si="7"/>
        <v>410836</v>
      </c>
      <c r="L21" s="37">
        <v>377842</v>
      </c>
      <c r="M21" s="37"/>
      <c r="N21" s="37">
        <v>410836</v>
      </c>
      <c r="O21" s="37"/>
      <c r="P21" s="25">
        <f>+P19-P20</f>
        <v>0</v>
      </c>
      <c r="Q21" s="43"/>
      <c r="R21" s="8"/>
    </row>
    <row r="22" spans="1:18" s="29" customFormat="1" x14ac:dyDescent="0.2">
      <c r="B22" s="29" t="s">
        <v>54</v>
      </c>
      <c r="C22" s="31"/>
      <c r="D22" s="32">
        <v>108</v>
      </c>
      <c r="E22" s="33" t="s">
        <v>55</v>
      </c>
      <c r="F22" s="34" t="s">
        <v>56</v>
      </c>
      <c r="G22" s="21"/>
      <c r="H22" s="42"/>
      <c r="I22" s="42"/>
      <c r="J22" s="35">
        <f t="shared" si="6"/>
        <v>138676</v>
      </c>
      <c r="K22" s="35">
        <f t="shared" si="7"/>
        <v>144565</v>
      </c>
      <c r="L22" s="37">
        <v>138676</v>
      </c>
      <c r="M22" s="37"/>
      <c r="N22" s="37">
        <v>144565</v>
      </c>
      <c r="O22" s="37"/>
      <c r="P22" s="21"/>
      <c r="Q22" s="43"/>
      <c r="R22" s="8"/>
    </row>
    <row r="23" spans="1:18" s="29" customFormat="1" x14ac:dyDescent="0.2">
      <c r="B23" s="29" t="s">
        <v>57</v>
      </c>
      <c r="C23" s="31"/>
      <c r="D23" s="32">
        <v>140</v>
      </c>
      <c r="E23" s="33" t="s">
        <v>58</v>
      </c>
      <c r="F23" s="34" t="s">
        <v>59</v>
      </c>
      <c r="G23" s="21"/>
      <c r="H23" s="42">
        <f>+L23</f>
        <v>40140</v>
      </c>
      <c r="I23" s="42">
        <f>+N23</f>
        <v>40000</v>
      </c>
      <c r="J23" s="35">
        <f t="shared" si="6"/>
        <v>40140</v>
      </c>
      <c r="K23" s="35">
        <f t="shared" si="7"/>
        <v>40000</v>
      </c>
      <c r="L23" s="38">
        <v>40140</v>
      </c>
      <c r="M23" s="37"/>
      <c r="N23" s="45">
        <v>40000</v>
      </c>
      <c r="O23" s="37"/>
      <c r="P23" s="21"/>
      <c r="Q23" s="43"/>
      <c r="R23" s="8"/>
    </row>
    <row r="24" spans="1:18" s="29" customFormat="1" x14ac:dyDescent="0.2">
      <c r="B24" s="29" t="s">
        <v>60</v>
      </c>
      <c r="C24" s="31"/>
      <c r="D24" s="32">
        <v>146</v>
      </c>
      <c r="E24" s="33" t="s">
        <v>61</v>
      </c>
      <c r="F24" s="34" t="s">
        <v>62</v>
      </c>
      <c r="G24" s="21"/>
      <c r="H24" s="42"/>
      <c r="I24" s="42"/>
      <c r="J24" s="35">
        <f t="shared" si="6"/>
        <v>18403</v>
      </c>
      <c r="K24" s="35">
        <f t="shared" si="7"/>
        <v>18000</v>
      </c>
      <c r="L24" s="37">
        <v>18403</v>
      </c>
      <c r="M24" s="37"/>
      <c r="N24" s="46">
        <v>18000</v>
      </c>
      <c r="O24" s="37"/>
      <c r="P24" s="44"/>
      <c r="Q24" s="43"/>
      <c r="R24" s="8"/>
    </row>
    <row r="25" spans="1:18" s="29" customFormat="1" x14ac:dyDescent="0.2">
      <c r="B25" s="29" t="s">
        <v>63</v>
      </c>
      <c r="C25" s="31"/>
      <c r="D25" s="32">
        <v>144</v>
      </c>
      <c r="E25" s="33" t="s">
        <v>64</v>
      </c>
      <c r="F25" s="34" t="s">
        <v>62</v>
      </c>
      <c r="G25" s="21"/>
      <c r="H25" s="42">
        <f>+L24+L25+L27+SUM(L32:L34)+SUM(L43:L45)</f>
        <v>279468</v>
      </c>
      <c r="I25" s="42">
        <f>+N24+N25+N27+SUM(N32:N34)+SUM(N43:N45)</f>
        <v>241176</v>
      </c>
      <c r="J25" s="35">
        <f t="shared" si="6"/>
        <v>179077</v>
      </c>
      <c r="K25" s="35">
        <f t="shared" si="7"/>
        <v>143176</v>
      </c>
      <c r="L25" s="37">
        <v>179077</v>
      </c>
      <c r="M25" s="37"/>
      <c r="N25" s="46">
        <v>143176</v>
      </c>
      <c r="O25" s="37"/>
      <c r="P25" s="21"/>
      <c r="Q25" s="43"/>
      <c r="R25" s="8"/>
    </row>
    <row r="26" spans="1:18" s="29" customFormat="1" x14ac:dyDescent="0.2">
      <c r="B26" s="29" t="s">
        <v>65</v>
      </c>
      <c r="C26" s="31"/>
      <c r="D26" s="32">
        <v>144</v>
      </c>
      <c r="E26" s="33" t="s">
        <v>66</v>
      </c>
      <c r="F26" s="34" t="s">
        <v>62</v>
      </c>
      <c r="G26" s="21"/>
      <c r="H26" s="42">
        <f>+L26</f>
        <v>167234</v>
      </c>
      <c r="I26" s="42">
        <f>+N26</f>
        <v>202824</v>
      </c>
      <c r="J26" s="35">
        <f t="shared" si="6"/>
        <v>167234</v>
      </c>
      <c r="K26" s="35">
        <f t="shared" si="7"/>
        <v>202824</v>
      </c>
      <c r="L26" s="37">
        <v>167234</v>
      </c>
      <c r="M26" s="37"/>
      <c r="N26" s="46">
        <v>202824</v>
      </c>
      <c r="O26" s="37"/>
      <c r="P26" s="44"/>
      <c r="Q26" s="43"/>
      <c r="R26" s="8"/>
    </row>
    <row r="27" spans="1:18" s="29" customFormat="1" x14ac:dyDescent="0.2">
      <c r="B27" s="29" t="s">
        <v>67</v>
      </c>
      <c r="C27" s="31"/>
      <c r="D27" s="32">
        <v>145</v>
      </c>
      <c r="E27" s="33" t="s">
        <v>68</v>
      </c>
      <c r="F27" s="34" t="s">
        <v>62</v>
      </c>
      <c r="G27" s="21"/>
      <c r="H27" s="42"/>
      <c r="I27" s="42"/>
      <c r="J27" s="35">
        <f t="shared" si="6"/>
        <v>31988</v>
      </c>
      <c r="K27" s="35">
        <f t="shared" si="7"/>
        <v>30000</v>
      </c>
      <c r="L27" s="37">
        <v>31988</v>
      </c>
      <c r="M27" s="37"/>
      <c r="N27" s="37">
        <v>30000</v>
      </c>
      <c r="O27" s="37"/>
      <c r="P27" s="21"/>
      <c r="Q27" s="43"/>
      <c r="R27" s="8"/>
    </row>
    <row r="28" spans="1:18" s="47" customFormat="1" x14ac:dyDescent="0.2">
      <c r="A28" s="47">
        <v>5</v>
      </c>
      <c r="B28" s="48" t="s">
        <v>69</v>
      </c>
      <c r="C28" s="49"/>
      <c r="D28" s="50">
        <v>161</v>
      </c>
      <c r="E28" s="51" t="s">
        <v>70</v>
      </c>
      <c r="F28" s="52" t="s">
        <v>71</v>
      </c>
      <c r="G28" s="53">
        <v>221780</v>
      </c>
      <c r="H28" s="54"/>
      <c r="I28" s="54"/>
      <c r="J28" s="54">
        <f>+L28</f>
        <v>3771</v>
      </c>
      <c r="K28" s="54">
        <f>+N28</f>
        <v>87955</v>
      </c>
      <c r="L28" s="55">
        <v>3771</v>
      </c>
      <c r="M28" s="55"/>
      <c r="N28" s="55">
        <v>87955</v>
      </c>
      <c r="O28" s="55"/>
      <c r="P28" s="56">
        <v>260471</v>
      </c>
      <c r="Q28" s="43" t="s">
        <v>72</v>
      </c>
      <c r="R28" s="8"/>
    </row>
    <row r="29" spans="1:18" s="47" customFormat="1" x14ac:dyDescent="0.2">
      <c r="B29" s="47" t="s">
        <v>48</v>
      </c>
      <c r="C29" s="49"/>
      <c r="D29" s="50">
        <v>150</v>
      </c>
      <c r="E29" s="51" t="s">
        <v>73</v>
      </c>
      <c r="F29" s="52" t="s">
        <v>74</v>
      </c>
      <c r="G29" s="53">
        <f>+SUM(L28:L34)-SUM(M28:M34)</f>
        <v>221780</v>
      </c>
      <c r="H29" s="54"/>
      <c r="I29" s="54"/>
      <c r="J29" s="54">
        <f t="shared" ref="J29:J34" si="8">+L29</f>
        <v>169160</v>
      </c>
      <c r="K29" s="54">
        <f t="shared" ref="K29:K34" si="9">+N29</f>
        <v>128161</v>
      </c>
      <c r="L29" s="55">
        <v>169160</v>
      </c>
      <c r="M29" s="55"/>
      <c r="N29" s="55">
        <v>128161</v>
      </c>
      <c r="O29" s="55"/>
      <c r="P29" s="23">
        <f>+SUM(N28:N34)-SUM(O28:O34)</f>
        <v>260471</v>
      </c>
      <c r="Q29" s="43"/>
      <c r="R29" s="8"/>
    </row>
    <row r="30" spans="1:18" s="47" customFormat="1" x14ac:dyDescent="0.2">
      <c r="B30" s="47" t="s">
        <v>51</v>
      </c>
      <c r="C30" s="49"/>
      <c r="D30" s="50">
        <v>155</v>
      </c>
      <c r="E30" s="51" t="s">
        <v>75</v>
      </c>
      <c r="F30" s="52" t="s">
        <v>76</v>
      </c>
      <c r="G30" s="25">
        <f>+G28-G29</f>
        <v>0</v>
      </c>
      <c r="H30" s="54"/>
      <c r="I30" s="54"/>
      <c r="J30" s="54">
        <f t="shared" si="8"/>
        <v>16714</v>
      </c>
      <c r="K30" s="54">
        <f t="shared" si="9"/>
        <v>13577</v>
      </c>
      <c r="L30" s="55">
        <v>16714</v>
      </c>
      <c r="M30" s="55"/>
      <c r="N30" s="55">
        <v>13577</v>
      </c>
      <c r="O30" s="55"/>
      <c r="P30" s="25">
        <f>+P28-P29</f>
        <v>0</v>
      </c>
      <c r="Q30" s="43"/>
      <c r="R30" s="8"/>
    </row>
    <row r="31" spans="1:18" s="47" customFormat="1" x14ac:dyDescent="0.2">
      <c r="B31" s="47" t="s">
        <v>54</v>
      </c>
      <c r="C31" s="49"/>
      <c r="D31" s="50">
        <v>158</v>
      </c>
      <c r="E31" s="51" t="s">
        <v>77</v>
      </c>
      <c r="F31" s="52" t="s">
        <v>78</v>
      </c>
      <c r="G31" s="53"/>
      <c r="H31" s="54"/>
      <c r="I31" s="54"/>
      <c r="J31" s="54">
        <f t="shared" si="8"/>
        <v>6135</v>
      </c>
      <c r="K31" s="54">
        <f t="shared" si="9"/>
        <v>4778</v>
      </c>
      <c r="L31" s="55">
        <v>6135</v>
      </c>
      <c r="M31" s="55"/>
      <c r="N31" s="55">
        <v>4778</v>
      </c>
      <c r="O31" s="55"/>
      <c r="P31" s="53"/>
      <c r="Q31" s="43"/>
      <c r="R31" s="8"/>
    </row>
    <row r="32" spans="1:18" s="47" customFormat="1" x14ac:dyDescent="0.2">
      <c r="B32" s="47" t="s">
        <v>60</v>
      </c>
      <c r="C32" s="49"/>
      <c r="D32" s="50">
        <v>196</v>
      </c>
      <c r="E32" s="51" t="s">
        <v>79</v>
      </c>
      <c r="F32" s="52" t="s">
        <v>62</v>
      </c>
      <c r="G32" s="53"/>
      <c r="H32" s="54"/>
      <c r="I32" s="54"/>
      <c r="J32" s="54">
        <f t="shared" si="8"/>
        <v>3000</v>
      </c>
      <c r="K32" s="54">
        <f t="shared" si="9"/>
        <v>3000</v>
      </c>
      <c r="L32" s="55">
        <v>3000</v>
      </c>
      <c r="M32" s="55"/>
      <c r="N32" s="55">
        <v>3000</v>
      </c>
      <c r="O32" s="55"/>
      <c r="P32" s="53"/>
      <c r="Q32" s="43"/>
      <c r="R32" s="8"/>
    </row>
    <row r="33" spans="1:19" s="47" customFormat="1" x14ac:dyDescent="0.2">
      <c r="B33" s="47" t="s">
        <v>80</v>
      </c>
      <c r="C33" s="49"/>
      <c r="D33" s="50">
        <v>192</v>
      </c>
      <c r="E33" s="51" t="s">
        <v>81</v>
      </c>
      <c r="F33" s="52" t="s">
        <v>62</v>
      </c>
      <c r="G33" s="53"/>
      <c r="H33" s="54"/>
      <c r="I33" s="54"/>
      <c r="J33" s="54">
        <f t="shared" si="8"/>
        <v>20000</v>
      </c>
      <c r="K33" s="54">
        <f t="shared" si="9"/>
        <v>20000</v>
      </c>
      <c r="L33" s="55">
        <v>20000</v>
      </c>
      <c r="M33" s="55"/>
      <c r="N33" s="55">
        <v>20000</v>
      </c>
      <c r="O33" s="55"/>
      <c r="P33" s="53"/>
      <c r="Q33" s="43"/>
      <c r="R33" s="8"/>
    </row>
    <row r="34" spans="1:19" s="47" customFormat="1" x14ac:dyDescent="0.2">
      <c r="B34" s="47" t="s">
        <v>67</v>
      </c>
      <c r="C34" s="49"/>
      <c r="D34" s="50">
        <v>195</v>
      </c>
      <c r="E34" s="51" t="s">
        <v>82</v>
      </c>
      <c r="F34" s="52" t="s">
        <v>62</v>
      </c>
      <c r="G34" s="53"/>
      <c r="H34" s="54"/>
      <c r="I34" s="54"/>
      <c r="J34" s="54">
        <f t="shared" si="8"/>
        <v>3000</v>
      </c>
      <c r="K34" s="54">
        <f t="shared" si="9"/>
        <v>3000</v>
      </c>
      <c r="L34" s="55">
        <v>3000</v>
      </c>
      <c r="M34" s="55"/>
      <c r="N34" s="55">
        <v>3000</v>
      </c>
      <c r="O34" s="55"/>
      <c r="P34" s="53"/>
      <c r="Q34" s="43"/>
      <c r="R34" s="8"/>
    </row>
    <row r="35" spans="1:19" s="57" customFormat="1" x14ac:dyDescent="0.2">
      <c r="A35" s="57">
        <v>6</v>
      </c>
      <c r="B35" s="57" t="s">
        <v>83</v>
      </c>
      <c r="C35" s="58"/>
      <c r="D35" s="59">
        <v>288</v>
      </c>
      <c r="E35" s="60" t="s">
        <v>84</v>
      </c>
      <c r="F35" s="61">
        <v>2378</v>
      </c>
      <c r="G35" s="62">
        <v>862719</v>
      </c>
      <c r="H35" s="63">
        <f>+L35+L28</f>
        <v>330923</v>
      </c>
      <c r="I35" s="63">
        <f>+N35+N28</f>
        <v>555118</v>
      </c>
      <c r="J35" s="63">
        <f>+L35</f>
        <v>327152</v>
      </c>
      <c r="K35" s="63">
        <f>+N35</f>
        <v>467163</v>
      </c>
      <c r="L35" s="64">
        <v>327152</v>
      </c>
      <c r="M35" s="64"/>
      <c r="N35" s="64">
        <v>467163</v>
      </c>
      <c r="O35" s="64"/>
      <c r="P35" s="65">
        <v>1057994</v>
      </c>
      <c r="Q35" s="19" t="s">
        <v>85</v>
      </c>
      <c r="R35" s="8"/>
    </row>
    <row r="36" spans="1:19" s="57" customFormat="1" x14ac:dyDescent="0.2">
      <c r="A36" s="57">
        <v>7</v>
      </c>
      <c r="B36" s="66" t="s">
        <v>48</v>
      </c>
      <c r="C36" s="66"/>
      <c r="D36" s="67">
        <v>231</v>
      </c>
      <c r="E36" s="68" t="s">
        <v>86</v>
      </c>
      <c r="F36" s="61" t="s">
        <v>87</v>
      </c>
      <c r="G36" s="69">
        <f>+SUM(L35:L46)-SUM(M35:M46)</f>
        <v>862719</v>
      </c>
      <c r="H36" s="70"/>
      <c r="I36" s="70"/>
      <c r="J36" s="63">
        <f t="shared" ref="J36:J45" si="10">+L36</f>
        <v>184539</v>
      </c>
      <c r="K36" s="63">
        <f t="shared" ref="K36:K45" si="11">+N36</f>
        <v>170881</v>
      </c>
      <c r="L36" s="45">
        <v>184539</v>
      </c>
      <c r="M36" s="45"/>
      <c r="N36" s="45">
        <v>170881</v>
      </c>
      <c r="O36" s="45"/>
      <c r="P36" s="23">
        <f>+SUM(N35:N46)-SUM(O35:O46)</f>
        <v>1057994</v>
      </c>
      <c r="Q36" s="19" t="s">
        <v>88</v>
      </c>
      <c r="R36" s="8"/>
    </row>
    <row r="37" spans="1:19" s="57" customFormat="1" x14ac:dyDescent="0.2">
      <c r="A37" s="57">
        <v>8</v>
      </c>
      <c r="B37" s="66" t="s">
        <v>51</v>
      </c>
      <c r="C37" s="66"/>
      <c r="D37" s="67">
        <v>235</v>
      </c>
      <c r="E37" s="68" t="s">
        <v>89</v>
      </c>
      <c r="F37" s="61" t="s">
        <v>90</v>
      </c>
      <c r="G37" s="71">
        <f>+G35-G36</f>
        <v>0</v>
      </c>
      <c r="H37" s="72"/>
      <c r="I37" s="72"/>
      <c r="J37" s="63">
        <f t="shared" si="10"/>
        <v>18233</v>
      </c>
      <c r="K37" s="63">
        <f t="shared" si="11"/>
        <v>18103</v>
      </c>
      <c r="L37" s="45">
        <v>18233</v>
      </c>
      <c r="M37" s="45"/>
      <c r="N37" s="45">
        <v>18103</v>
      </c>
      <c r="O37" s="45"/>
      <c r="P37" s="73">
        <f>+P35-P36</f>
        <v>0</v>
      </c>
      <c r="Q37" s="43" t="s">
        <v>91</v>
      </c>
      <c r="R37" s="8"/>
    </row>
    <row r="38" spans="1:19" s="57" customFormat="1" x14ac:dyDescent="0.2">
      <c r="A38" s="57">
        <v>9</v>
      </c>
      <c r="B38" s="66" t="s">
        <v>54</v>
      </c>
      <c r="C38" s="66"/>
      <c r="D38" s="67">
        <v>240</v>
      </c>
      <c r="E38" s="68" t="s">
        <v>92</v>
      </c>
      <c r="F38" s="61" t="s">
        <v>93</v>
      </c>
      <c r="G38" s="67"/>
      <c r="H38" s="72"/>
      <c r="I38" s="72"/>
      <c r="J38" s="63">
        <f t="shared" si="10"/>
        <v>6692</v>
      </c>
      <c r="K38" s="63">
        <f t="shared" si="11"/>
        <v>6370</v>
      </c>
      <c r="L38" s="45">
        <v>6692</v>
      </c>
      <c r="M38" s="45"/>
      <c r="N38" s="45">
        <v>6370</v>
      </c>
      <c r="O38" s="45"/>
      <c r="P38" s="74"/>
      <c r="Q38" s="19" t="s">
        <v>94</v>
      </c>
      <c r="R38" s="8"/>
    </row>
    <row r="39" spans="1:19" s="57" customFormat="1" x14ac:dyDescent="0.2">
      <c r="A39" s="57">
        <v>10</v>
      </c>
      <c r="B39" s="66" t="s">
        <v>95</v>
      </c>
      <c r="D39" s="59">
        <v>335</v>
      </c>
      <c r="E39" s="60" t="s">
        <v>96</v>
      </c>
      <c r="F39" s="61" t="s">
        <v>97</v>
      </c>
      <c r="G39" s="59"/>
      <c r="H39" s="72"/>
      <c r="I39" s="72"/>
      <c r="J39" s="63">
        <f t="shared" si="10"/>
        <v>240321</v>
      </c>
      <c r="K39" s="63">
        <f t="shared" si="11"/>
        <v>267040</v>
      </c>
      <c r="L39" s="45">
        <v>240321</v>
      </c>
      <c r="M39" s="45"/>
      <c r="N39" s="45">
        <v>267040</v>
      </c>
      <c r="O39" s="45"/>
      <c r="P39" s="74"/>
      <c r="Q39" s="19" t="s">
        <v>98</v>
      </c>
      <c r="R39" s="8"/>
      <c r="S39" s="57" t="s">
        <v>99</v>
      </c>
    </row>
    <row r="40" spans="1:19" s="57" customFormat="1" x14ac:dyDescent="0.2">
      <c r="A40" s="57">
        <v>11</v>
      </c>
      <c r="B40" s="66" t="s">
        <v>100</v>
      </c>
      <c r="D40" s="59">
        <v>339</v>
      </c>
      <c r="E40" s="60" t="s">
        <v>101</v>
      </c>
      <c r="F40" s="61" t="s">
        <v>102</v>
      </c>
      <c r="G40" s="59"/>
      <c r="H40" s="72"/>
      <c r="I40" s="72"/>
      <c r="J40" s="63">
        <f t="shared" si="10"/>
        <v>47956</v>
      </c>
      <c r="K40" s="63">
        <f t="shared" si="11"/>
        <v>79600</v>
      </c>
      <c r="L40" s="45">
        <v>47956</v>
      </c>
      <c r="M40" s="45"/>
      <c r="N40" s="45">
        <v>79600</v>
      </c>
      <c r="O40" s="45"/>
      <c r="P40" s="74"/>
      <c r="Q40" s="43" t="s">
        <v>103</v>
      </c>
      <c r="R40" s="8"/>
      <c r="S40" s="57" t="s">
        <v>99</v>
      </c>
    </row>
    <row r="41" spans="1:19" s="57" customFormat="1" x14ac:dyDescent="0.2">
      <c r="A41" s="57">
        <v>12</v>
      </c>
      <c r="B41" s="66" t="s">
        <v>104</v>
      </c>
      <c r="C41" s="66"/>
      <c r="D41" s="67">
        <v>331</v>
      </c>
      <c r="E41" s="68" t="s">
        <v>105</v>
      </c>
      <c r="F41" s="61" t="s">
        <v>106</v>
      </c>
      <c r="G41" s="67"/>
      <c r="H41" s="75">
        <f>+L41</f>
        <v>16500</v>
      </c>
      <c r="I41" s="75">
        <f>+N41</f>
        <v>16500</v>
      </c>
      <c r="J41" s="63">
        <f t="shared" si="10"/>
        <v>16500</v>
      </c>
      <c r="K41" s="63">
        <f t="shared" si="11"/>
        <v>16500</v>
      </c>
      <c r="L41" s="45">
        <v>16500</v>
      </c>
      <c r="M41" s="45"/>
      <c r="N41" s="45">
        <v>16500</v>
      </c>
      <c r="O41" s="45"/>
      <c r="P41" s="74"/>
      <c r="Q41" s="19" t="s">
        <v>107</v>
      </c>
      <c r="R41" s="8"/>
      <c r="S41" s="57" t="s">
        <v>108</v>
      </c>
    </row>
    <row r="42" spans="1:19" s="57" customFormat="1" x14ac:dyDescent="0.2">
      <c r="A42" s="57">
        <v>13</v>
      </c>
      <c r="B42" s="66" t="s">
        <v>109</v>
      </c>
      <c r="C42" s="66"/>
      <c r="D42" s="67">
        <v>301</v>
      </c>
      <c r="E42" s="68" t="s">
        <v>110</v>
      </c>
      <c r="F42" s="61" t="s">
        <v>111</v>
      </c>
      <c r="G42" s="67"/>
      <c r="H42" s="75">
        <f>+L42</f>
        <v>6922</v>
      </c>
      <c r="I42" s="75">
        <f>+N42</f>
        <v>10445</v>
      </c>
      <c r="J42" s="63">
        <f t="shared" si="10"/>
        <v>6922</v>
      </c>
      <c r="K42" s="63">
        <f t="shared" si="11"/>
        <v>10445</v>
      </c>
      <c r="L42" s="45">
        <v>6922</v>
      </c>
      <c r="M42" s="45"/>
      <c r="N42" s="45">
        <v>10445</v>
      </c>
      <c r="O42" s="45"/>
      <c r="P42" s="74"/>
      <c r="Q42" s="24" t="s">
        <v>112</v>
      </c>
      <c r="R42" s="8"/>
    </row>
    <row r="43" spans="1:19" s="57" customFormat="1" x14ac:dyDescent="0.2">
      <c r="B43" s="66" t="s">
        <v>60</v>
      </c>
      <c r="C43" s="66"/>
      <c r="D43" s="67">
        <v>342</v>
      </c>
      <c r="E43" s="68" t="s">
        <v>113</v>
      </c>
      <c r="F43" s="61" t="s">
        <v>62</v>
      </c>
      <c r="G43" s="67"/>
      <c r="H43" s="75"/>
      <c r="I43" s="75"/>
      <c r="J43" s="63">
        <f t="shared" si="10"/>
        <v>2000</v>
      </c>
      <c r="K43" s="63">
        <f t="shared" si="11"/>
        <v>2000</v>
      </c>
      <c r="L43" s="45">
        <v>2000</v>
      </c>
      <c r="M43" s="45"/>
      <c r="N43" s="45">
        <v>2000</v>
      </c>
      <c r="O43" s="45"/>
      <c r="P43" s="74"/>
      <c r="Q43" s="24"/>
      <c r="R43" s="8"/>
    </row>
    <row r="44" spans="1:19" s="57" customFormat="1" x14ac:dyDescent="0.2">
      <c r="B44" s="66" t="s">
        <v>80</v>
      </c>
      <c r="C44" s="66"/>
      <c r="D44" s="67">
        <v>343</v>
      </c>
      <c r="E44" s="68" t="s">
        <v>114</v>
      </c>
      <c r="F44" s="61" t="s">
        <v>62</v>
      </c>
      <c r="G44" s="67"/>
      <c r="H44" s="72"/>
      <c r="I44" s="72"/>
      <c r="J44" s="63">
        <f t="shared" si="10"/>
        <v>10000</v>
      </c>
      <c r="K44" s="63">
        <f t="shared" si="11"/>
        <v>10000</v>
      </c>
      <c r="L44" s="45">
        <v>10000</v>
      </c>
      <c r="M44" s="45"/>
      <c r="N44" s="45">
        <v>10000</v>
      </c>
      <c r="O44" s="45"/>
      <c r="P44" s="74"/>
      <c r="Q44" s="24"/>
      <c r="R44" s="8"/>
    </row>
    <row r="45" spans="1:19" s="57" customFormat="1" x14ac:dyDescent="0.2">
      <c r="B45" s="66" t="s">
        <v>67</v>
      </c>
      <c r="C45" s="66"/>
      <c r="D45" s="67">
        <v>346</v>
      </c>
      <c r="E45" s="68" t="s">
        <v>115</v>
      </c>
      <c r="F45" s="61" t="s">
        <v>62</v>
      </c>
      <c r="G45" s="67"/>
      <c r="H45" s="75"/>
      <c r="I45" s="75"/>
      <c r="J45" s="63">
        <f t="shared" si="10"/>
        <v>12000</v>
      </c>
      <c r="K45" s="63">
        <f t="shared" si="11"/>
        <v>12000</v>
      </c>
      <c r="L45" s="45">
        <v>12000</v>
      </c>
      <c r="M45" s="45"/>
      <c r="N45" s="45">
        <v>12000</v>
      </c>
      <c r="O45" s="45"/>
      <c r="P45" s="74"/>
      <c r="Q45" s="24"/>
      <c r="R45" s="8"/>
    </row>
    <row r="46" spans="1:19" s="57" customFormat="1" x14ac:dyDescent="0.2">
      <c r="A46" s="57">
        <v>17</v>
      </c>
      <c r="B46" s="66" t="s">
        <v>116</v>
      </c>
      <c r="C46" s="66"/>
      <c r="D46" s="67">
        <v>349</v>
      </c>
      <c r="E46" s="68" t="s">
        <v>117</v>
      </c>
      <c r="F46" s="61" t="s">
        <v>118</v>
      </c>
      <c r="G46" s="67"/>
      <c r="H46" s="75">
        <f>-M46</f>
        <v>-9596</v>
      </c>
      <c r="I46" s="75">
        <f>-O46</f>
        <v>-2108</v>
      </c>
      <c r="J46" s="75">
        <f>-M46</f>
        <v>-9596</v>
      </c>
      <c r="K46" s="75">
        <f>-O46</f>
        <v>-2108</v>
      </c>
      <c r="L46" s="76"/>
      <c r="M46" s="77">
        <v>9596</v>
      </c>
      <c r="N46" s="76"/>
      <c r="O46" s="77">
        <v>2108</v>
      </c>
      <c r="P46" s="78"/>
      <c r="Q46" s="43" t="s">
        <v>119</v>
      </c>
      <c r="R46" s="8"/>
    </row>
    <row r="47" spans="1:19" s="79" customFormat="1" x14ac:dyDescent="0.2">
      <c r="A47" s="79">
        <v>18</v>
      </c>
      <c r="B47" s="79" t="s">
        <v>120</v>
      </c>
      <c r="C47" s="80"/>
      <c r="D47" s="81">
        <v>380</v>
      </c>
      <c r="E47" s="82" t="s">
        <v>121</v>
      </c>
      <c r="F47" s="83" t="s">
        <v>122</v>
      </c>
      <c r="G47" s="81"/>
      <c r="H47" s="84">
        <f>-M47</f>
        <v>-372</v>
      </c>
      <c r="I47" s="84">
        <f>-O47</f>
        <v>-1876</v>
      </c>
      <c r="J47" s="84">
        <f>-M47</f>
        <v>-372</v>
      </c>
      <c r="K47" s="84">
        <f>-O47</f>
        <v>-1876</v>
      </c>
      <c r="L47" s="85"/>
      <c r="M47" s="86">
        <v>372</v>
      </c>
      <c r="N47" s="85"/>
      <c r="O47" s="86">
        <v>1876</v>
      </c>
      <c r="P47" s="87"/>
      <c r="Q47" s="19" t="s">
        <v>123</v>
      </c>
      <c r="R47" s="8"/>
    </row>
    <row r="48" spans="1:19" s="88" customFormat="1" x14ac:dyDescent="0.2">
      <c r="A48" s="88">
        <v>19</v>
      </c>
      <c r="B48" s="89" t="s">
        <v>124</v>
      </c>
      <c r="D48" s="90">
        <v>411</v>
      </c>
      <c r="E48" s="91" t="s">
        <v>125</v>
      </c>
      <c r="F48" s="92" t="s">
        <v>126</v>
      </c>
      <c r="G48" s="93">
        <v>81149</v>
      </c>
      <c r="H48" s="94">
        <f>+L48</f>
        <v>23386</v>
      </c>
      <c r="I48" s="94">
        <f>+N48</f>
        <v>49178</v>
      </c>
      <c r="J48" s="94">
        <f>+L48</f>
        <v>23386</v>
      </c>
      <c r="K48" s="94">
        <f>+N48</f>
        <v>49178</v>
      </c>
      <c r="L48" s="95">
        <v>23386</v>
      </c>
      <c r="M48" s="95"/>
      <c r="N48" s="95">
        <v>49178</v>
      </c>
      <c r="O48" s="95"/>
      <c r="P48" s="96">
        <v>117176</v>
      </c>
      <c r="Q48" s="24" t="s">
        <v>127</v>
      </c>
      <c r="R48" s="8"/>
    </row>
    <row r="49" spans="1:19" s="88" customFormat="1" x14ac:dyDescent="0.2">
      <c r="A49" s="88">
        <v>20</v>
      </c>
      <c r="B49" s="89" t="s">
        <v>128</v>
      </c>
      <c r="D49" s="90">
        <v>412</v>
      </c>
      <c r="E49" s="91" t="s">
        <v>129</v>
      </c>
      <c r="F49" s="92" t="s">
        <v>130</v>
      </c>
      <c r="G49" s="69">
        <f>+SUM(L48:L49)-SUM(M48:M49)</f>
        <v>81149</v>
      </c>
      <c r="H49" s="94">
        <f t="shared" ref="H49:H50" si="12">+L49</f>
        <v>57763</v>
      </c>
      <c r="I49" s="94">
        <f t="shared" ref="I49:I50" si="13">+N49</f>
        <v>67998</v>
      </c>
      <c r="J49" s="94">
        <f t="shared" ref="J49:J54" si="14">+L49</f>
        <v>57763</v>
      </c>
      <c r="K49" s="94">
        <f t="shared" ref="K49:K52" si="15">+N49</f>
        <v>67998</v>
      </c>
      <c r="L49" s="95">
        <v>57763</v>
      </c>
      <c r="M49" s="95"/>
      <c r="N49" s="95">
        <v>67998</v>
      </c>
      <c r="O49" s="95"/>
      <c r="P49" s="96">
        <f>+SUM(N48:N49)-SUM(O48:O49)</f>
        <v>117176</v>
      </c>
      <c r="Q49" s="26" t="s">
        <v>131</v>
      </c>
      <c r="R49" s="8" t="s">
        <v>132</v>
      </c>
    </row>
    <row r="50" spans="1:19" s="29" customFormat="1" x14ac:dyDescent="0.2">
      <c r="A50" s="29">
        <v>21</v>
      </c>
      <c r="B50" s="97" t="s">
        <v>133</v>
      </c>
      <c r="D50" s="32">
        <v>415</v>
      </c>
      <c r="E50" s="33" t="s">
        <v>134</v>
      </c>
      <c r="F50" s="34" t="s">
        <v>135</v>
      </c>
      <c r="G50" s="98">
        <v>212422</v>
      </c>
      <c r="H50" s="94">
        <f t="shared" si="12"/>
        <v>303243</v>
      </c>
      <c r="I50" s="94">
        <f t="shared" si="13"/>
        <v>104037</v>
      </c>
      <c r="J50" s="94">
        <f t="shared" si="14"/>
        <v>303243</v>
      </c>
      <c r="K50" s="94">
        <f t="shared" si="15"/>
        <v>104037</v>
      </c>
      <c r="L50" s="38">
        <v>303243</v>
      </c>
      <c r="M50" s="99"/>
      <c r="N50" s="38">
        <v>104037</v>
      </c>
      <c r="O50" s="38"/>
      <c r="P50" s="23">
        <v>337173</v>
      </c>
      <c r="Q50" s="19" t="s">
        <v>136</v>
      </c>
      <c r="R50" s="8"/>
    </row>
    <row r="51" spans="1:19" s="29" customFormat="1" x14ac:dyDescent="0.2">
      <c r="A51" s="29">
        <v>22</v>
      </c>
      <c r="B51" s="97" t="s">
        <v>137</v>
      </c>
      <c r="D51" s="32">
        <v>420</v>
      </c>
      <c r="E51" s="33" t="s">
        <v>138</v>
      </c>
      <c r="F51" s="34" t="s">
        <v>139</v>
      </c>
      <c r="G51" s="69">
        <f>+SUM(L50:L54)-SUM(M50:M54)</f>
        <v>212422</v>
      </c>
      <c r="H51" s="94">
        <f>-M51</f>
        <v>-209529</v>
      </c>
      <c r="I51" s="94">
        <f>+N51</f>
        <v>30830</v>
      </c>
      <c r="J51" s="94">
        <f>-M51</f>
        <v>-209529</v>
      </c>
      <c r="K51" s="94">
        <f t="shared" si="15"/>
        <v>30830</v>
      </c>
      <c r="L51" s="36"/>
      <c r="M51" s="38">
        <v>209529</v>
      </c>
      <c r="N51" s="38">
        <v>30830</v>
      </c>
      <c r="O51" s="38"/>
      <c r="P51" s="96">
        <f>+SUM(N50:N54)-SUM(O50:O54)</f>
        <v>337173</v>
      </c>
      <c r="Q51" s="43" t="s">
        <v>140</v>
      </c>
      <c r="R51" s="8"/>
    </row>
    <row r="52" spans="1:19" s="29" customFormat="1" x14ac:dyDescent="0.2">
      <c r="A52" s="29">
        <v>23</v>
      </c>
      <c r="B52" s="97" t="s">
        <v>141</v>
      </c>
      <c r="D52" s="32">
        <v>417</v>
      </c>
      <c r="E52" s="33" t="s">
        <v>142</v>
      </c>
      <c r="F52" s="34" t="s">
        <v>143</v>
      </c>
      <c r="G52" s="71">
        <f>+G50-G51</f>
        <v>0</v>
      </c>
      <c r="H52" s="94">
        <f t="shared" ref="H52" si="16">+L52</f>
        <v>135798</v>
      </c>
      <c r="I52" s="94">
        <f t="shared" ref="I52" si="17">+N52</f>
        <v>249611</v>
      </c>
      <c r="J52" s="94">
        <f t="shared" si="14"/>
        <v>135798</v>
      </c>
      <c r="K52" s="94">
        <f t="shared" si="15"/>
        <v>249611</v>
      </c>
      <c r="L52" s="38">
        <v>135798</v>
      </c>
      <c r="M52" s="38"/>
      <c r="N52" s="38">
        <v>249611</v>
      </c>
      <c r="O52" s="38"/>
      <c r="P52" s="73">
        <f>+P50-P51</f>
        <v>0</v>
      </c>
      <c r="Q52" s="24" t="s">
        <v>144</v>
      </c>
      <c r="R52" s="8"/>
    </row>
    <row r="53" spans="1:19" s="29" customFormat="1" x14ac:dyDescent="0.2">
      <c r="A53" s="29">
        <v>24</v>
      </c>
      <c r="B53" s="97" t="s">
        <v>145</v>
      </c>
      <c r="D53" s="32">
        <v>424</v>
      </c>
      <c r="E53" s="33" t="s">
        <v>146</v>
      </c>
      <c r="F53" s="34" t="s">
        <v>147</v>
      </c>
      <c r="G53" s="32"/>
      <c r="H53" s="94">
        <f>-M53</f>
        <v>-24878</v>
      </c>
      <c r="I53" s="94">
        <f>-O53</f>
        <v>-35114</v>
      </c>
      <c r="J53" s="94">
        <f>-M53</f>
        <v>-24878</v>
      </c>
      <c r="K53" s="94">
        <f>-O53</f>
        <v>-35114</v>
      </c>
      <c r="L53" s="36"/>
      <c r="M53" s="38">
        <v>24878</v>
      </c>
      <c r="N53" s="36"/>
      <c r="O53" s="38">
        <v>35114</v>
      </c>
      <c r="P53" s="39"/>
      <c r="Q53" s="24" t="s">
        <v>148</v>
      </c>
      <c r="R53" s="8"/>
    </row>
    <row r="54" spans="1:19" s="29" customFormat="1" x14ac:dyDescent="0.2">
      <c r="A54" s="29">
        <v>25</v>
      </c>
      <c r="B54" s="97" t="s">
        <v>149</v>
      </c>
      <c r="D54" s="32">
        <v>424</v>
      </c>
      <c r="E54" s="33" t="s">
        <v>150</v>
      </c>
      <c r="F54" s="34" t="s">
        <v>151</v>
      </c>
      <c r="G54" s="32"/>
      <c r="H54" s="94">
        <f>L54</f>
        <v>7788</v>
      </c>
      <c r="I54" s="94">
        <f>-O54</f>
        <v>-12191</v>
      </c>
      <c r="J54" s="94">
        <f t="shared" si="14"/>
        <v>7788</v>
      </c>
      <c r="K54" s="94">
        <f>-O54</f>
        <v>-12191</v>
      </c>
      <c r="L54" s="38">
        <v>7788</v>
      </c>
      <c r="M54" s="38"/>
      <c r="N54" s="36"/>
      <c r="O54" s="38">
        <v>12191</v>
      </c>
      <c r="P54" s="39"/>
      <c r="Q54" s="26" t="s">
        <v>152</v>
      </c>
      <c r="R54" s="8"/>
    </row>
    <row r="55" spans="1:19" s="57" customFormat="1" x14ac:dyDescent="0.2">
      <c r="A55" s="57">
        <v>26</v>
      </c>
      <c r="B55" s="66" t="s">
        <v>153</v>
      </c>
      <c r="D55" s="59" t="s">
        <v>154</v>
      </c>
      <c r="E55" s="60" t="s">
        <v>155</v>
      </c>
      <c r="F55" s="61" t="s">
        <v>156</v>
      </c>
      <c r="G55" s="59"/>
      <c r="H55" s="75">
        <f>+L55</f>
        <v>700000</v>
      </c>
      <c r="I55" s="75">
        <f>+N55</f>
        <v>1000000</v>
      </c>
      <c r="J55" s="75">
        <f>+L55</f>
        <v>700000</v>
      </c>
      <c r="K55" s="75">
        <f>+N55</f>
        <v>1000000</v>
      </c>
      <c r="L55" s="100">
        <v>700000</v>
      </c>
      <c r="M55" s="45"/>
      <c r="N55" s="100">
        <v>1000000</v>
      </c>
      <c r="O55" s="45"/>
      <c r="P55" s="74"/>
      <c r="Q55" s="19" t="s">
        <v>157</v>
      </c>
      <c r="R55" s="8"/>
    </row>
    <row r="56" spans="1:19" s="101" customFormat="1" x14ac:dyDescent="0.2">
      <c r="B56" s="102" t="s">
        <v>158</v>
      </c>
      <c r="D56" s="103">
        <v>930</v>
      </c>
      <c r="E56" s="104" t="s">
        <v>159</v>
      </c>
      <c r="F56" s="105"/>
      <c r="G56" s="103"/>
      <c r="H56" s="106">
        <f>+L56</f>
        <v>716474</v>
      </c>
      <c r="I56" s="107">
        <f>-O56</f>
        <v>-100415</v>
      </c>
      <c r="J56" s="107">
        <f>+L56</f>
        <v>716474</v>
      </c>
      <c r="K56" s="107">
        <f>-O56</f>
        <v>-100415</v>
      </c>
      <c r="L56" s="108">
        <v>716474</v>
      </c>
      <c r="M56" s="109"/>
      <c r="N56" s="110"/>
      <c r="O56" s="108">
        <v>100415</v>
      </c>
      <c r="P56" s="111"/>
      <c r="Q56" s="19"/>
      <c r="R56" s="8"/>
    </row>
    <row r="57" spans="1:19" x14ac:dyDescent="0.2">
      <c r="B57" s="112"/>
      <c r="L57" s="113"/>
      <c r="M57" s="113"/>
      <c r="N57" s="113"/>
      <c r="O57" s="113"/>
      <c r="P57" s="114"/>
      <c r="Q57" s="115">
        <f>+SUM(O8:O55)-SUM(N8:N55)</f>
        <v>-100415</v>
      </c>
    </row>
    <row r="58" spans="1:19" x14ac:dyDescent="0.2">
      <c r="A58" s="1">
        <v>27</v>
      </c>
      <c r="B58" s="116" t="s">
        <v>160</v>
      </c>
      <c r="L58" s="6" t="s">
        <v>16</v>
      </c>
      <c r="M58" s="6" t="s">
        <v>17</v>
      </c>
      <c r="N58" s="6" t="s">
        <v>16</v>
      </c>
      <c r="O58" s="6" t="s">
        <v>17</v>
      </c>
      <c r="Q58" s="43" t="s">
        <v>161</v>
      </c>
    </row>
    <row r="59" spans="1:19" x14ac:dyDescent="0.2">
      <c r="A59" s="1">
        <v>28</v>
      </c>
      <c r="B59" s="112" t="s">
        <v>162</v>
      </c>
      <c r="C59" s="112"/>
      <c r="D59" s="117">
        <v>500</v>
      </c>
      <c r="E59" s="118" t="s">
        <v>163</v>
      </c>
      <c r="F59" s="4" t="s">
        <v>164</v>
      </c>
      <c r="G59" s="117"/>
      <c r="H59" s="5">
        <f>+L59</f>
        <v>415682</v>
      </c>
      <c r="I59" s="5">
        <f>+N59</f>
        <v>415682</v>
      </c>
      <c r="J59" s="5">
        <f>+L59</f>
        <v>415682</v>
      </c>
      <c r="K59" s="5">
        <f>+N59</f>
        <v>415682</v>
      </c>
      <c r="L59" s="113">
        <v>415682</v>
      </c>
      <c r="N59" s="6">
        <v>415682</v>
      </c>
      <c r="Q59" s="43" t="s">
        <v>165</v>
      </c>
      <c r="S59" s="1" t="s">
        <v>166</v>
      </c>
    </row>
    <row r="60" spans="1:19" x14ac:dyDescent="0.2">
      <c r="A60" s="1">
        <v>29</v>
      </c>
      <c r="B60" s="112" t="s">
        <v>167</v>
      </c>
      <c r="C60" s="112"/>
      <c r="D60" s="117">
        <v>501</v>
      </c>
      <c r="E60" s="118" t="s">
        <v>168</v>
      </c>
      <c r="F60" s="4" t="s">
        <v>169</v>
      </c>
      <c r="G60" s="117"/>
      <c r="H60" s="5">
        <f>+L60</f>
        <v>82565</v>
      </c>
      <c r="J60" s="5">
        <f>+L60</f>
        <v>82565</v>
      </c>
      <c r="K60" s="5">
        <f>+N60</f>
        <v>0</v>
      </c>
      <c r="L60" s="113">
        <v>82565</v>
      </c>
      <c r="Q60" s="19" t="s">
        <v>170</v>
      </c>
      <c r="S60" s="1" t="s">
        <v>166</v>
      </c>
    </row>
    <row r="61" spans="1:19" x14ac:dyDescent="0.2">
      <c r="A61" s="1">
        <v>30</v>
      </c>
      <c r="B61" s="112" t="s">
        <v>171</v>
      </c>
      <c r="C61" s="112"/>
      <c r="D61" s="117">
        <v>505</v>
      </c>
      <c r="E61" s="118" t="s">
        <v>172</v>
      </c>
      <c r="F61" s="4" t="s">
        <v>173</v>
      </c>
      <c r="G61" s="117"/>
      <c r="H61" s="5">
        <f>-M61</f>
        <v>-51724</v>
      </c>
      <c r="I61" s="5">
        <f>-O61</f>
        <v>-11724</v>
      </c>
      <c r="J61" s="5">
        <f>-M61</f>
        <v>-51724</v>
      </c>
      <c r="K61" s="5">
        <f>-O61</f>
        <v>-11724</v>
      </c>
      <c r="M61" s="113">
        <v>51724</v>
      </c>
      <c r="O61" s="6">
        <v>11724</v>
      </c>
      <c r="Q61" s="19" t="s">
        <v>174</v>
      </c>
      <c r="S61" s="1" t="s">
        <v>166</v>
      </c>
    </row>
    <row r="62" spans="1:19" x14ac:dyDescent="0.2">
      <c r="A62" s="1">
        <v>31</v>
      </c>
      <c r="B62" s="112" t="s">
        <v>175</v>
      </c>
      <c r="C62" s="112"/>
      <c r="D62" s="117">
        <v>507</v>
      </c>
      <c r="E62" s="118" t="s">
        <v>176</v>
      </c>
      <c r="F62" s="4" t="s">
        <v>59</v>
      </c>
      <c r="G62" s="117"/>
      <c r="H62" s="5">
        <f>-M62</f>
        <v>-40140</v>
      </c>
      <c r="I62" s="5">
        <f>-O62</f>
        <v>-40000</v>
      </c>
      <c r="J62" s="5">
        <f>-M62</f>
        <v>-40140</v>
      </c>
      <c r="K62" s="5">
        <f>-O62</f>
        <v>-40000</v>
      </c>
      <c r="M62" s="113">
        <v>40140</v>
      </c>
      <c r="O62" s="6">
        <v>40000</v>
      </c>
      <c r="Q62" s="43" t="s">
        <v>177</v>
      </c>
      <c r="S62" s="1" t="s">
        <v>166</v>
      </c>
    </row>
    <row r="63" spans="1:19" x14ac:dyDescent="0.2">
      <c r="A63" s="1">
        <v>32</v>
      </c>
      <c r="B63" s="112" t="s">
        <v>178</v>
      </c>
      <c r="D63" s="117">
        <v>520</v>
      </c>
      <c r="E63" s="118" t="s">
        <v>179</v>
      </c>
      <c r="F63" s="4" t="s">
        <v>180</v>
      </c>
      <c r="G63" s="117"/>
      <c r="J63" s="5">
        <f>+L63</f>
        <v>2067544</v>
      </c>
      <c r="K63" s="5">
        <f>+N63</f>
        <v>2067544</v>
      </c>
      <c r="L63" s="113">
        <v>2067544</v>
      </c>
      <c r="N63" s="113">
        <v>2067544</v>
      </c>
      <c r="O63" s="113"/>
      <c r="P63" s="114"/>
      <c r="Q63" s="43" t="s">
        <v>181</v>
      </c>
    </row>
    <row r="64" spans="1:19" x14ac:dyDescent="0.2">
      <c r="A64" s="1">
        <v>33</v>
      </c>
      <c r="B64" s="112" t="s">
        <v>182</v>
      </c>
      <c r="D64" s="117">
        <v>521</v>
      </c>
      <c r="E64" s="118" t="s">
        <v>183</v>
      </c>
      <c r="F64" s="4" t="s">
        <v>184</v>
      </c>
      <c r="G64" s="117"/>
      <c r="J64" s="5">
        <f>+L64</f>
        <v>0</v>
      </c>
      <c r="K64" s="5">
        <f>+N64</f>
        <v>0</v>
      </c>
      <c r="L64" s="113"/>
      <c r="N64" s="113"/>
      <c r="O64" s="113"/>
      <c r="P64" s="114"/>
      <c r="Q64" s="19" t="s">
        <v>185</v>
      </c>
    </row>
    <row r="65" spans="1:17" x14ac:dyDescent="0.2">
      <c r="A65" s="1">
        <v>34</v>
      </c>
      <c r="B65" s="112" t="s">
        <v>186</v>
      </c>
      <c r="D65" s="117">
        <v>522</v>
      </c>
      <c r="E65" s="118" t="s">
        <v>187</v>
      </c>
      <c r="F65" s="4" t="s">
        <v>188</v>
      </c>
      <c r="G65" s="117"/>
      <c r="J65" s="5">
        <f>-M65</f>
        <v>0</v>
      </c>
      <c r="K65" s="5">
        <f>-O65</f>
        <v>0</v>
      </c>
      <c r="L65" s="113"/>
      <c r="O65" s="113"/>
      <c r="P65" s="114"/>
      <c r="Q65" s="43" t="s">
        <v>189</v>
      </c>
    </row>
    <row r="66" spans="1:17" x14ac:dyDescent="0.2">
      <c r="A66" s="1">
        <v>35</v>
      </c>
      <c r="B66" s="112" t="s">
        <v>190</v>
      </c>
      <c r="D66" s="117">
        <v>525</v>
      </c>
      <c r="E66" s="118" t="s">
        <v>191</v>
      </c>
      <c r="F66" s="4" t="s">
        <v>192</v>
      </c>
      <c r="G66" s="117"/>
      <c r="J66" s="5">
        <f>-M66</f>
        <v>-72887</v>
      </c>
      <c r="K66" s="5">
        <f>-O66</f>
        <v>-49887</v>
      </c>
      <c r="M66" s="113">
        <v>72887</v>
      </c>
      <c r="N66" s="113"/>
      <c r="O66" s="6">
        <f>+M66-O67</f>
        <v>49887</v>
      </c>
      <c r="Q66" s="43" t="s">
        <v>193</v>
      </c>
    </row>
    <row r="67" spans="1:17" x14ac:dyDescent="0.2">
      <c r="A67" s="1">
        <v>36</v>
      </c>
      <c r="B67" s="112" t="s">
        <v>194</v>
      </c>
      <c r="D67" s="117">
        <v>527</v>
      </c>
      <c r="E67" s="118" t="s">
        <v>195</v>
      </c>
      <c r="F67" s="4" t="s">
        <v>62</v>
      </c>
      <c r="G67" s="117"/>
      <c r="J67" s="5">
        <f>-M67</f>
        <v>-23403</v>
      </c>
      <c r="K67" s="5">
        <f>-O67</f>
        <v>-23000</v>
      </c>
      <c r="M67" s="113">
        <v>23403</v>
      </c>
      <c r="N67" s="113"/>
      <c r="O67" s="119">
        <v>23000</v>
      </c>
      <c r="P67" s="120"/>
      <c r="Q67" s="19" t="s">
        <v>196</v>
      </c>
    </row>
    <row r="68" spans="1:17" x14ac:dyDescent="0.2">
      <c r="A68" s="1">
        <v>37</v>
      </c>
      <c r="B68" s="112" t="s">
        <v>197</v>
      </c>
      <c r="D68" s="117">
        <v>526</v>
      </c>
      <c r="E68" s="118" t="s">
        <v>198</v>
      </c>
      <c r="F68" s="4" t="s">
        <v>199</v>
      </c>
      <c r="G68" s="117"/>
      <c r="J68" s="5">
        <f>+L68</f>
        <v>0</v>
      </c>
      <c r="K68" s="5">
        <f>+N68</f>
        <v>0</v>
      </c>
      <c r="L68" s="113"/>
      <c r="O68" s="113"/>
      <c r="P68" s="114"/>
      <c r="Q68" s="43" t="s">
        <v>200</v>
      </c>
    </row>
    <row r="69" spans="1:17" x14ac:dyDescent="0.2">
      <c r="A69" s="1">
        <v>38</v>
      </c>
      <c r="B69" s="112" t="s">
        <v>201</v>
      </c>
      <c r="C69" s="121"/>
      <c r="D69" s="122">
        <v>550</v>
      </c>
      <c r="E69" s="123" t="s">
        <v>202</v>
      </c>
      <c r="F69" s="124" t="s">
        <v>180</v>
      </c>
      <c r="G69" s="122"/>
      <c r="H69" s="125">
        <f>+L63+L69+L75</f>
        <v>12369803</v>
      </c>
      <c r="I69" s="125">
        <f>+N63+N69+N75</f>
        <v>12369803</v>
      </c>
      <c r="J69" s="125">
        <f>+L69</f>
        <v>9374695</v>
      </c>
      <c r="K69" s="125">
        <f>+N69</f>
        <v>9374695</v>
      </c>
      <c r="L69" s="113">
        <v>9374695</v>
      </c>
      <c r="M69" s="126"/>
      <c r="N69" s="126">
        <v>9374695</v>
      </c>
      <c r="O69" s="126"/>
      <c r="P69" s="127"/>
      <c r="Q69" s="19"/>
    </row>
    <row r="70" spans="1:17" x14ac:dyDescent="0.2">
      <c r="A70" s="1">
        <v>39</v>
      </c>
      <c r="B70" s="112" t="s">
        <v>203</v>
      </c>
      <c r="C70" s="121"/>
      <c r="D70" s="122">
        <v>551</v>
      </c>
      <c r="E70" s="123" t="s">
        <v>204</v>
      </c>
      <c r="F70" s="124" t="s">
        <v>184</v>
      </c>
      <c r="G70" s="122"/>
      <c r="H70" s="125">
        <f>+L64+L70+L76</f>
        <v>197350</v>
      </c>
      <c r="I70" s="125">
        <f>+N64+N70+N76</f>
        <v>0</v>
      </c>
      <c r="J70" s="125">
        <f>+L70</f>
        <v>172975</v>
      </c>
      <c r="K70" s="125">
        <f>+N70</f>
        <v>0</v>
      </c>
      <c r="L70" s="113">
        <v>172975</v>
      </c>
      <c r="M70" s="126"/>
      <c r="N70" s="126"/>
      <c r="O70" s="126"/>
      <c r="P70" s="127"/>
      <c r="Q70" s="19"/>
    </row>
    <row r="71" spans="1:17" x14ac:dyDescent="0.2">
      <c r="A71" s="1">
        <v>40</v>
      </c>
      <c r="B71" s="112" t="s">
        <v>205</v>
      </c>
      <c r="C71" s="121"/>
      <c r="D71" s="122">
        <v>552</v>
      </c>
      <c r="E71" s="123" t="s">
        <v>206</v>
      </c>
      <c r="F71" s="124" t="s">
        <v>188</v>
      </c>
      <c r="G71" s="122"/>
      <c r="H71" s="125">
        <f>-M71-M77</f>
        <v>-14872</v>
      </c>
      <c r="I71" s="125">
        <f>+N65+N71+N77</f>
        <v>0</v>
      </c>
      <c r="J71" s="125">
        <f>-M71</f>
        <v>-52</v>
      </c>
      <c r="K71" s="125">
        <f>-O71</f>
        <v>0</v>
      </c>
      <c r="M71" s="113">
        <v>52</v>
      </c>
      <c r="N71" s="126"/>
      <c r="O71" s="126"/>
      <c r="P71" s="127"/>
      <c r="Q71" s="19"/>
    </row>
    <row r="72" spans="1:17" x14ac:dyDescent="0.2">
      <c r="A72" s="1">
        <v>41</v>
      </c>
      <c r="B72" s="112" t="s">
        <v>207</v>
      </c>
      <c r="C72" s="121"/>
      <c r="D72" s="122">
        <v>555</v>
      </c>
      <c r="E72" s="123" t="s">
        <v>208</v>
      </c>
      <c r="F72" s="124" t="s">
        <v>192</v>
      </c>
      <c r="G72" s="122"/>
      <c r="H72" s="125">
        <f>-M66-M72-M78</f>
        <v>-8577728</v>
      </c>
      <c r="I72" s="125">
        <f>-O66-O72-O78</f>
        <v>-8133728</v>
      </c>
      <c r="J72" s="125">
        <f t="shared" ref="J72:J73" si="18">-M72</f>
        <v>-7678365</v>
      </c>
      <c r="K72" s="125">
        <f t="shared" ref="K72:K73" si="19">-O72</f>
        <v>-7302365</v>
      </c>
      <c r="M72" s="113">
        <v>7678365</v>
      </c>
      <c r="N72" s="126"/>
      <c r="O72" s="6">
        <f>+M72-O73</f>
        <v>7302365</v>
      </c>
      <c r="Q72" s="19"/>
    </row>
    <row r="73" spans="1:17" x14ac:dyDescent="0.2">
      <c r="A73" s="1">
        <v>42</v>
      </c>
      <c r="B73" s="112" t="s">
        <v>209</v>
      </c>
      <c r="C73" s="121"/>
      <c r="D73" s="122">
        <v>557</v>
      </c>
      <c r="E73" s="123" t="s">
        <v>210</v>
      </c>
      <c r="F73" s="124" t="s">
        <v>62</v>
      </c>
      <c r="G73" s="122"/>
      <c r="H73" s="125">
        <f>-M67-M73-M79</f>
        <v>-446702</v>
      </c>
      <c r="I73" s="125">
        <f>-O67-O73-O79</f>
        <v>-444000</v>
      </c>
      <c r="J73" s="125">
        <f t="shared" si="18"/>
        <v>-376311</v>
      </c>
      <c r="K73" s="125">
        <f t="shared" si="19"/>
        <v>-376000</v>
      </c>
      <c r="M73" s="113">
        <v>376311</v>
      </c>
      <c r="N73" s="126"/>
      <c r="O73" s="128">
        <v>376000</v>
      </c>
      <c r="P73" s="129"/>
      <c r="Q73" s="19"/>
    </row>
    <row r="74" spans="1:17" x14ac:dyDescent="0.2">
      <c r="A74" s="1">
        <v>43</v>
      </c>
      <c r="B74" s="112" t="s">
        <v>211</v>
      </c>
      <c r="C74" s="121"/>
      <c r="D74" s="122">
        <v>556</v>
      </c>
      <c r="E74" s="123" t="s">
        <v>212</v>
      </c>
      <c r="F74" s="124" t="s">
        <v>199</v>
      </c>
      <c r="G74" s="122"/>
      <c r="H74" s="125">
        <f>+L68+L74+L80</f>
        <v>14872</v>
      </c>
      <c r="I74" s="125">
        <f>+N68+N74+N80</f>
        <v>0</v>
      </c>
      <c r="J74" s="125">
        <f t="shared" ref="J74:J76" si="20">+L74</f>
        <v>52</v>
      </c>
      <c r="K74" s="125">
        <f t="shared" ref="K74:K76" si="21">+N74</f>
        <v>0</v>
      </c>
      <c r="L74" s="113">
        <v>52</v>
      </c>
      <c r="M74" s="126"/>
      <c r="N74" s="126"/>
      <c r="O74" s="126"/>
      <c r="P74" s="127"/>
      <c r="Q74" s="19"/>
    </row>
    <row r="75" spans="1:17" x14ac:dyDescent="0.2">
      <c r="A75" s="1">
        <v>44</v>
      </c>
      <c r="B75" s="112" t="s">
        <v>213</v>
      </c>
      <c r="C75" s="121"/>
      <c r="D75" s="122">
        <v>540</v>
      </c>
      <c r="E75" s="123" t="s">
        <v>214</v>
      </c>
      <c r="F75" s="124" t="s">
        <v>180</v>
      </c>
      <c r="G75" s="122"/>
      <c r="H75" s="125"/>
      <c r="I75" s="125"/>
      <c r="J75" s="125">
        <f t="shared" si="20"/>
        <v>927564</v>
      </c>
      <c r="K75" s="125">
        <f t="shared" si="21"/>
        <v>927564</v>
      </c>
      <c r="L75" s="113">
        <v>927564</v>
      </c>
      <c r="M75" s="126"/>
      <c r="N75" s="126">
        <v>927564</v>
      </c>
      <c r="P75" s="127"/>
      <c r="Q75" s="19"/>
    </row>
    <row r="76" spans="1:17" x14ac:dyDescent="0.2">
      <c r="A76" s="1">
        <v>45</v>
      </c>
      <c r="B76" s="112" t="s">
        <v>215</v>
      </c>
      <c r="C76" s="121"/>
      <c r="D76" s="122">
        <v>541</v>
      </c>
      <c r="E76" s="123" t="s">
        <v>216</v>
      </c>
      <c r="F76" s="124" t="s">
        <v>184</v>
      </c>
      <c r="G76" s="122"/>
      <c r="H76" s="125"/>
      <c r="I76" s="125"/>
      <c r="J76" s="125">
        <f t="shared" si="20"/>
        <v>24375</v>
      </c>
      <c r="K76" s="125">
        <f t="shared" si="21"/>
        <v>0</v>
      </c>
      <c r="L76" s="113">
        <v>24375</v>
      </c>
      <c r="M76" s="126"/>
      <c r="N76" s="126"/>
      <c r="O76" s="126"/>
      <c r="P76" s="127"/>
      <c r="Q76" s="19"/>
    </row>
    <row r="77" spans="1:17" x14ac:dyDescent="0.2">
      <c r="A77" s="1">
        <v>46</v>
      </c>
      <c r="B77" s="112" t="s">
        <v>217</v>
      </c>
      <c r="C77" s="121"/>
      <c r="D77" s="122">
        <v>542</v>
      </c>
      <c r="E77" s="123" t="s">
        <v>218</v>
      </c>
      <c r="F77" s="124" t="s">
        <v>188</v>
      </c>
      <c r="G77" s="122"/>
      <c r="H77" s="125"/>
      <c r="I77" s="125"/>
      <c r="J77" s="125">
        <f t="shared" ref="J77:J79" si="22">-M77</f>
        <v>-14820</v>
      </c>
      <c r="K77" s="125">
        <f t="shared" ref="K77:K79" si="23">-O77</f>
        <v>0</v>
      </c>
      <c r="M77" s="113">
        <v>14820</v>
      </c>
      <c r="N77" s="126"/>
      <c r="O77" s="126"/>
      <c r="P77" s="127"/>
      <c r="Q77" s="19"/>
    </row>
    <row r="78" spans="1:17" x14ac:dyDescent="0.2">
      <c r="A78" s="1">
        <v>47</v>
      </c>
      <c r="B78" s="112" t="s">
        <v>219</v>
      </c>
      <c r="C78" s="121"/>
      <c r="D78" s="122">
        <v>545</v>
      </c>
      <c r="E78" s="123" t="s">
        <v>220</v>
      </c>
      <c r="F78" s="124" t="s">
        <v>192</v>
      </c>
      <c r="G78" s="122"/>
      <c r="H78" s="125"/>
      <c r="I78" s="125"/>
      <c r="J78" s="125">
        <f t="shared" si="22"/>
        <v>-826476</v>
      </c>
      <c r="K78" s="125">
        <f t="shared" si="23"/>
        <v>-781476</v>
      </c>
      <c r="M78" s="113">
        <v>826476</v>
      </c>
      <c r="N78" s="126"/>
      <c r="O78" s="6">
        <f>+M78-O79</f>
        <v>781476</v>
      </c>
      <c r="Q78" s="19"/>
    </row>
    <row r="79" spans="1:17" x14ac:dyDescent="0.2">
      <c r="A79" s="1">
        <v>48</v>
      </c>
      <c r="B79" s="112" t="s">
        <v>221</v>
      </c>
      <c r="C79" s="121"/>
      <c r="D79" s="122">
        <v>547</v>
      </c>
      <c r="E79" s="123" t="s">
        <v>222</v>
      </c>
      <c r="F79" s="124" t="s">
        <v>62</v>
      </c>
      <c r="G79" s="122"/>
      <c r="H79" s="125"/>
      <c r="I79" s="125"/>
      <c r="J79" s="125">
        <f t="shared" si="22"/>
        <v>-46988</v>
      </c>
      <c r="K79" s="125">
        <f t="shared" si="23"/>
        <v>-45000</v>
      </c>
      <c r="M79" s="113">
        <v>46988</v>
      </c>
      <c r="N79" s="126"/>
      <c r="O79" s="128">
        <v>45000</v>
      </c>
      <c r="P79" s="129"/>
      <c r="Q79" s="19"/>
    </row>
    <row r="80" spans="1:17" x14ac:dyDescent="0.2">
      <c r="A80" s="1">
        <v>49</v>
      </c>
      <c r="B80" s="112" t="s">
        <v>223</v>
      </c>
      <c r="C80" s="121"/>
      <c r="D80" s="122">
        <v>546</v>
      </c>
      <c r="E80" s="123" t="s">
        <v>224</v>
      </c>
      <c r="F80" s="124" t="s">
        <v>199</v>
      </c>
      <c r="G80" s="122"/>
      <c r="H80" s="125"/>
      <c r="I80" s="125"/>
      <c r="J80" s="125">
        <f t="shared" ref="J80:J90" si="24">+L80</f>
        <v>14820</v>
      </c>
      <c r="K80" s="125">
        <f t="shared" ref="K80:K90" si="25">+N80</f>
        <v>0</v>
      </c>
      <c r="L80" s="113">
        <v>14820</v>
      </c>
      <c r="M80" s="126"/>
      <c r="N80" s="126"/>
      <c r="O80" s="126"/>
      <c r="P80" s="127"/>
      <c r="Q80" s="19"/>
    </row>
    <row r="81" spans="1:19" x14ac:dyDescent="0.2">
      <c r="A81" s="1">
        <v>50</v>
      </c>
      <c r="B81" s="112" t="s">
        <v>225</v>
      </c>
      <c r="C81" s="112"/>
      <c r="D81" s="117">
        <v>631</v>
      </c>
      <c r="E81" s="118" t="s">
        <v>226</v>
      </c>
      <c r="F81" s="4" t="s">
        <v>32</v>
      </c>
      <c r="G81" s="117"/>
      <c r="J81" s="125">
        <f t="shared" si="24"/>
        <v>147996</v>
      </c>
      <c r="K81" s="125">
        <f t="shared" si="25"/>
        <v>182290</v>
      </c>
      <c r="L81" s="113">
        <v>147996</v>
      </c>
      <c r="M81" s="113"/>
      <c r="N81" s="113">
        <v>182290</v>
      </c>
      <c r="O81" s="113"/>
      <c r="P81" s="114"/>
      <c r="Q81" s="43" t="s">
        <v>227</v>
      </c>
    </row>
    <row r="82" spans="1:19" x14ac:dyDescent="0.2">
      <c r="A82" s="1">
        <v>51</v>
      </c>
      <c r="B82" s="112" t="s">
        <v>228</v>
      </c>
      <c r="C82" s="112"/>
      <c r="D82" s="117">
        <v>635</v>
      </c>
      <c r="E82" s="118" t="s">
        <v>229</v>
      </c>
      <c r="F82" s="4" t="s">
        <v>35</v>
      </c>
      <c r="G82" s="117"/>
      <c r="J82" s="125">
        <f t="shared" si="24"/>
        <v>2046481</v>
      </c>
      <c r="K82" s="125">
        <f t="shared" si="25"/>
        <v>2227691</v>
      </c>
      <c r="L82" s="113">
        <v>2046481</v>
      </c>
      <c r="M82" s="113"/>
      <c r="N82" s="113">
        <v>2227691</v>
      </c>
      <c r="O82" s="113"/>
      <c r="P82" s="114"/>
      <c r="Q82" s="19" t="s">
        <v>230</v>
      </c>
    </row>
    <row r="83" spans="1:19" x14ac:dyDescent="0.2">
      <c r="A83" s="1">
        <v>52</v>
      </c>
      <c r="B83" s="112" t="s">
        <v>231</v>
      </c>
      <c r="C83" s="112"/>
      <c r="D83" s="117">
        <v>640</v>
      </c>
      <c r="E83" s="118" t="s">
        <v>232</v>
      </c>
      <c r="F83" s="4" t="s">
        <v>38</v>
      </c>
      <c r="G83" s="117"/>
      <c r="H83" s="5">
        <f>+SUM(L81:L83)</f>
        <v>2195092</v>
      </c>
      <c r="I83" s="5">
        <f>+SUM(N81:N83)</f>
        <v>2410817</v>
      </c>
      <c r="J83" s="125">
        <f t="shared" si="24"/>
        <v>615</v>
      </c>
      <c r="K83" s="125">
        <f t="shared" si="25"/>
        <v>836</v>
      </c>
      <c r="L83" s="113">
        <v>615</v>
      </c>
      <c r="M83" s="113"/>
      <c r="N83" s="113">
        <v>836</v>
      </c>
      <c r="O83" s="113"/>
      <c r="P83" s="114"/>
      <c r="Q83" s="43" t="s">
        <v>233</v>
      </c>
    </row>
    <row r="84" spans="1:19" x14ac:dyDescent="0.2">
      <c r="A84" s="1">
        <v>53</v>
      </c>
      <c r="B84" s="112" t="s">
        <v>234</v>
      </c>
      <c r="C84" s="112"/>
      <c r="D84" s="117">
        <v>651</v>
      </c>
      <c r="E84" s="118" t="s">
        <v>235</v>
      </c>
      <c r="F84" s="4" t="s">
        <v>236</v>
      </c>
      <c r="G84" s="117"/>
      <c r="H84" s="5">
        <f>+SUM(L84:L86)+L88</f>
        <v>4079215</v>
      </c>
      <c r="I84" s="5">
        <f>+SUM(N84:N86)+N88</f>
        <v>3056873</v>
      </c>
      <c r="J84" s="125">
        <f t="shared" si="24"/>
        <v>3186522</v>
      </c>
      <c r="K84" s="125">
        <f t="shared" si="25"/>
        <v>2231517</v>
      </c>
      <c r="L84" s="113">
        <v>3186522</v>
      </c>
      <c r="M84" s="113"/>
      <c r="N84" s="113">
        <v>2231517</v>
      </c>
      <c r="O84" s="113"/>
      <c r="P84" s="114"/>
      <c r="Q84" s="43" t="s">
        <v>237</v>
      </c>
    </row>
    <row r="85" spans="1:19" x14ac:dyDescent="0.2">
      <c r="A85" s="1">
        <v>54</v>
      </c>
      <c r="B85" s="112" t="s">
        <v>238</v>
      </c>
      <c r="C85" s="112"/>
      <c r="D85" s="117">
        <v>660</v>
      </c>
      <c r="E85" s="118" t="s">
        <v>239</v>
      </c>
      <c r="F85" s="4" t="s">
        <v>240</v>
      </c>
      <c r="G85" s="117"/>
      <c r="J85" s="125">
        <f t="shared" si="24"/>
        <v>0</v>
      </c>
      <c r="K85" s="125">
        <f t="shared" si="25"/>
        <v>822706</v>
      </c>
      <c r="L85" s="113"/>
      <c r="M85" s="113"/>
      <c r="N85" s="113">
        <v>822706</v>
      </c>
      <c r="O85" s="113"/>
      <c r="P85" s="114"/>
      <c r="Q85" s="19" t="s">
        <v>241</v>
      </c>
    </row>
    <row r="86" spans="1:19" x14ac:dyDescent="0.2">
      <c r="A86" s="1">
        <v>55</v>
      </c>
      <c r="B86" s="112" t="s">
        <v>242</v>
      </c>
      <c r="C86" s="112"/>
      <c r="D86" s="117">
        <v>675</v>
      </c>
      <c r="E86" s="118" t="s">
        <v>243</v>
      </c>
      <c r="F86" s="4" t="s">
        <v>244</v>
      </c>
      <c r="G86" s="117"/>
      <c r="J86" s="125">
        <f t="shared" si="24"/>
        <v>500</v>
      </c>
      <c r="K86" s="125">
        <f t="shared" si="25"/>
        <v>2650</v>
      </c>
      <c r="L86" s="113">
        <v>500</v>
      </c>
      <c r="M86" s="113"/>
      <c r="N86" s="113">
        <v>2650</v>
      </c>
      <c r="O86" s="113"/>
      <c r="P86" s="114"/>
      <c r="Q86" s="43" t="s">
        <v>245</v>
      </c>
    </row>
    <row r="87" spans="1:19" x14ac:dyDescent="0.2">
      <c r="A87" s="1">
        <v>56</v>
      </c>
      <c r="B87" s="112" t="s">
        <v>246</v>
      </c>
      <c r="C87" s="112"/>
      <c r="D87" s="117">
        <v>690</v>
      </c>
      <c r="E87" s="118" t="s">
        <v>247</v>
      </c>
      <c r="F87" s="4" t="s">
        <v>248</v>
      </c>
      <c r="G87" s="117"/>
      <c r="H87" s="5">
        <f>+L87</f>
        <v>442988</v>
      </c>
      <c r="I87" s="5">
        <f>+N87</f>
        <v>328380</v>
      </c>
      <c r="J87" s="125">
        <f t="shared" si="24"/>
        <v>442988</v>
      </c>
      <c r="K87" s="125">
        <f t="shared" si="25"/>
        <v>328380</v>
      </c>
      <c r="L87" s="113">
        <v>442988</v>
      </c>
      <c r="M87" s="113"/>
      <c r="N87" s="113">
        <v>328380</v>
      </c>
      <c r="O87" s="113"/>
      <c r="P87" s="114"/>
      <c r="Q87" s="19" t="s">
        <v>249</v>
      </c>
    </row>
    <row r="88" spans="1:19" x14ac:dyDescent="0.2">
      <c r="A88" s="1">
        <v>57</v>
      </c>
      <c r="B88" s="112" t="s">
        <v>250</v>
      </c>
      <c r="C88" s="112"/>
      <c r="D88" s="117">
        <v>671</v>
      </c>
      <c r="E88" s="118" t="s">
        <v>251</v>
      </c>
      <c r="F88" s="4" t="s">
        <v>252</v>
      </c>
      <c r="G88" s="117"/>
      <c r="J88" s="125">
        <f t="shared" si="24"/>
        <v>892193</v>
      </c>
      <c r="K88" s="125">
        <f t="shared" si="25"/>
        <v>0</v>
      </c>
      <c r="L88" s="113">
        <v>892193</v>
      </c>
      <c r="M88" s="113"/>
      <c r="N88" s="113"/>
      <c r="O88" s="113"/>
      <c r="P88" s="114"/>
      <c r="Q88" s="43" t="s">
        <v>253</v>
      </c>
    </row>
    <row r="89" spans="1:19" x14ac:dyDescent="0.2">
      <c r="A89" s="1">
        <v>58</v>
      </c>
      <c r="B89" s="1" t="s">
        <v>254</v>
      </c>
      <c r="C89" s="112"/>
      <c r="D89" s="117" t="s">
        <v>255</v>
      </c>
      <c r="E89" s="118" t="s">
        <v>255</v>
      </c>
      <c r="F89" s="4" t="s">
        <v>256</v>
      </c>
      <c r="G89" s="117"/>
      <c r="J89" s="125"/>
      <c r="K89" s="125"/>
      <c r="L89" s="113"/>
      <c r="M89" s="113"/>
      <c r="N89" s="113"/>
      <c r="O89" s="113"/>
      <c r="P89" s="114"/>
      <c r="Q89" s="43"/>
    </row>
    <row r="90" spans="1:19" x14ac:dyDescent="0.2">
      <c r="A90" s="1" t="s">
        <v>257</v>
      </c>
      <c r="B90" s="1" t="s">
        <v>258</v>
      </c>
      <c r="C90" s="130"/>
      <c r="D90" s="2">
        <v>735</v>
      </c>
      <c r="E90" s="3" t="s">
        <v>259</v>
      </c>
      <c r="F90" s="4" t="s">
        <v>260</v>
      </c>
      <c r="H90" s="5">
        <f>+L90</f>
        <v>66330</v>
      </c>
      <c r="I90" s="5">
        <f>+N90</f>
        <v>35082</v>
      </c>
      <c r="J90" s="125">
        <f t="shared" si="24"/>
        <v>66330</v>
      </c>
      <c r="K90" s="125">
        <f t="shared" si="25"/>
        <v>35082</v>
      </c>
      <c r="L90" s="131">
        <v>66330</v>
      </c>
      <c r="M90" s="131"/>
      <c r="N90" s="131">
        <v>35082</v>
      </c>
      <c r="O90" s="131"/>
      <c r="P90" s="132"/>
      <c r="Q90" s="43" t="s">
        <v>261</v>
      </c>
    </row>
    <row r="91" spans="1:19" x14ac:dyDescent="0.2">
      <c r="A91" s="1" t="s">
        <v>262</v>
      </c>
      <c r="B91" s="1" t="s">
        <v>263</v>
      </c>
      <c r="C91" s="130"/>
      <c r="D91" s="2">
        <v>745</v>
      </c>
      <c r="E91" s="3" t="s">
        <v>264</v>
      </c>
      <c r="F91" s="4" t="s">
        <v>265</v>
      </c>
      <c r="J91" s="125"/>
      <c r="K91" s="125"/>
      <c r="L91" s="131"/>
      <c r="M91" s="131"/>
      <c r="N91" s="131"/>
      <c r="O91" s="131"/>
      <c r="P91" s="132"/>
      <c r="Q91" s="43"/>
    </row>
    <row r="92" spans="1:19" x14ac:dyDescent="0.2">
      <c r="A92" s="1">
        <v>59</v>
      </c>
      <c r="B92" s="112" t="s">
        <v>124</v>
      </c>
      <c r="C92" s="112"/>
      <c r="D92" s="117">
        <v>735</v>
      </c>
      <c r="E92" s="118" t="s">
        <v>266</v>
      </c>
      <c r="F92" s="4" t="s">
        <v>267</v>
      </c>
      <c r="G92" s="117"/>
      <c r="H92" s="5">
        <f>-M92</f>
        <v>-331701</v>
      </c>
      <c r="I92" s="5">
        <f>-O92</f>
        <v>-241815</v>
      </c>
      <c r="J92" s="5">
        <f>-M92</f>
        <v>-331701</v>
      </c>
      <c r="K92" s="5">
        <f>-O92</f>
        <v>-241815</v>
      </c>
      <c r="M92" s="113">
        <v>331701</v>
      </c>
      <c r="O92" s="113">
        <v>241815</v>
      </c>
      <c r="P92" s="114"/>
      <c r="Q92" s="43" t="s">
        <v>268</v>
      </c>
      <c r="S92" s="1" t="s">
        <v>269</v>
      </c>
    </row>
    <row r="93" spans="1:19" x14ac:dyDescent="0.2">
      <c r="A93" s="1">
        <v>60</v>
      </c>
      <c r="B93" s="112" t="s">
        <v>270</v>
      </c>
      <c r="C93" s="112"/>
      <c r="D93" s="117">
        <v>800</v>
      </c>
      <c r="E93" s="118" t="s">
        <v>271</v>
      </c>
      <c r="F93" s="4" t="s">
        <v>272</v>
      </c>
      <c r="G93" s="117"/>
      <c r="J93" s="5">
        <f t="shared" ref="J93:J106" si="26">-M93</f>
        <v>-462838</v>
      </c>
      <c r="K93" s="5">
        <f t="shared" ref="K93:K105" si="27">-O93</f>
        <v>-429504</v>
      </c>
      <c r="M93" s="113">
        <v>462838</v>
      </c>
      <c r="O93" s="113">
        <v>429504</v>
      </c>
      <c r="P93" s="114"/>
      <c r="Q93" s="19" t="s">
        <v>273</v>
      </c>
    </row>
    <row r="94" spans="1:19" x14ac:dyDescent="0.2">
      <c r="A94" s="1">
        <v>61</v>
      </c>
      <c r="B94" s="112" t="s">
        <v>274</v>
      </c>
      <c r="C94" s="112"/>
      <c r="D94" s="117">
        <v>771</v>
      </c>
      <c r="E94" s="118" t="s">
        <v>275</v>
      </c>
      <c r="F94" s="4" t="s">
        <v>276</v>
      </c>
      <c r="G94" s="117"/>
      <c r="H94" s="5">
        <f>-SUM(M93:M103)</f>
        <v>-5412824</v>
      </c>
      <c r="I94" s="5">
        <f>-SUM(O93:O103)</f>
        <v>-5473638</v>
      </c>
      <c r="J94" s="5">
        <f t="shared" si="26"/>
        <v>-1978195</v>
      </c>
      <c r="K94" s="5">
        <f t="shared" si="27"/>
        <v>-2782060</v>
      </c>
      <c r="M94" s="113">
        <v>1978195</v>
      </c>
      <c r="O94" s="113">
        <v>2782060</v>
      </c>
      <c r="P94" s="114"/>
      <c r="Q94" s="43" t="s">
        <v>277</v>
      </c>
    </row>
    <row r="95" spans="1:19" x14ac:dyDescent="0.2">
      <c r="A95" s="1">
        <v>62</v>
      </c>
      <c r="B95" s="112" t="s">
        <v>278</v>
      </c>
      <c r="C95" s="112"/>
      <c r="D95" s="117">
        <v>785</v>
      </c>
      <c r="E95" s="118" t="s">
        <v>279</v>
      </c>
      <c r="F95" s="4" t="s">
        <v>280</v>
      </c>
      <c r="G95" s="117"/>
      <c r="J95" s="5">
        <f t="shared" si="26"/>
        <v>-452680</v>
      </c>
      <c r="K95" s="5">
        <f t="shared" si="27"/>
        <v>-415262</v>
      </c>
      <c r="M95" s="113">
        <v>452680</v>
      </c>
      <c r="O95" s="113">
        <v>415262</v>
      </c>
      <c r="P95" s="114"/>
      <c r="Q95" s="19" t="s">
        <v>281</v>
      </c>
    </row>
    <row r="96" spans="1:19" x14ac:dyDescent="0.2">
      <c r="A96" s="1">
        <v>63</v>
      </c>
      <c r="B96" s="112" t="s">
        <v>282</v>
      </c>
      <c r="C96" s="112"/>
      <c r="D96" s="117">
        <v>791</v>
      </c>
      <c r="E96" s="118" t="s">
        <v>283</v>
      </c>
      <c r="F96" s="4" t="s">
        <v>284</v>
      </c>
      <c r="G96" s="117"/>
      <c r="J96" s="5">
        <f t="shared" si="26"/>
        <v>-198508</v>
      </c>
      <c r="K96" s="5">
        <f t="shared" si="27"/>
        <v>-134978</v>
      </c>
      <c r="M96" s="113">
        <v>198508</v>
      </c>
      <c r="O96" s="113">
        <v>134978</v>
      </c>
      <c r="P96" s="114"/>
      <c r="Q96" s="43" t="s">
        <v>285</v>
      </c>
    </row>
    <row r="97" spans="1:19" x14ac:dyDescent="0.2">
      <c r="A97" s="1">
        <v>64</v>
      </c>
      <c r="B97" s="112" t="s">
        <v>286</v>
      </c>
      <c r="C97" s="112"/>
      <c r="D97" s="117">
        <v>799</v>
      </c>
      <c r="E97" s="118" t="s">
        <v>287</v>
      </c>
      <c r="F97" s="4" t="s">
        <v>288</v>
      </c>
      <c r="G97" s="117"/>
      <c r="J97" s="5">
        <f t="shared" si="26"/>
        <v>-603843</v>
      </c>
      <c r="K97" s="5">
        <f t="shared" si="27"/>
        <v>-423600</v>
      </c>
      <c r="M97" s="113">
        <v>603843</v>
      </c>
      <c r="O97" s="113">
        <v>423600</v>
      </c>
      <c r="P97" s="114"/>
      <c r="Q97" s="19" t="s">
        <v>289</v>
      </c>
    </row>
    <row r="98" spans="1:19" x14ac:dyDescent="0.2">
      <c r="A98" s="1">
        <v>65</v>
      </c>
      <c r="B98" s="112" t="s">
        <v>290</v>
      </c>
      <c r="C98" s="112"/>
      <c r="D98" s="117">
        <v>815</v>
      </c>
      <c r="E98" s="118" t="s">
        <v>291</v>
      </c>
      <c r="F98" s="4" t="s">
        <v>292</v>
      </c>
      <c r="G98" s="117"/>
      <c r="J98" s="5">
        <f t="shared" si="26"/>
        <v>-171105</v>
      </c>
      <c r="K98" s="5">
        <f t="shared" si="27"/>
        <v>-163472</v>
      </c>
      <c r="M98" s="113">
        <v>171105</v>
      </c>
      <c r="O98" s="113">
        <v>163472</v>
      </c>
      <c r="P98" s="114"/>
      <c r="Q98" s="43" t="s">
        <v>293</v>
      </c>
    </row>
    <row r="99" spans="1:19" x14ac:dyDescent="0.2">
      <c r="A99" s="1">
        <v>66</v>
      </c>
      <c r="B99" s="112" t="s">
        <v>294</v>
      </c>
      <c r="C99" s="112"/>
      <c r="D99" s="117">
        <v>781</v>
      </c>
      <c r="E99" s="118" t="s">
        <v>295</v>
      </c>
      <c r="F99" s="4" t="s">
        <v>296</v>
      </c>
      <c r="G99" s="117"/>
      <c r="J99" s="5">
        <f t="shared" si="26"/>
        <v>-778078</v>
      </c>
      <c r="K99" s="5">
        <f t="shared" si="27"/>
        <v>0</v>
      </c>
      <c r="M99" s="113">
        <v>778078</v>
      </c>
      <c r="O99" s="113"/>
      <c r="P99" s="114"/>
      <c r="Q99" s="19" t="s">
        <v>297</v>
      </c>
    </row>
    <row r="100" spans="1:19" x14ac:dyDescent="0.2">
      <c r="A100" s="1">
        <v>67</v>
      </c>
      <c r="B100" s="112" t="s">
        <v>298</v>
      </c>
      <c r="C100" s="112"/>
      <c r="D100" s="117">
        <v>780</v>
      </c>
      <c r="E100" s="118" t="s">
        <v>299</v>
      </c>
      <c r="F100" s="4" t="s">
        <v>300</v>
      </c>
      <c r="G100" s="117"/>
      <c r="J100" s="5">
        <f t="shared" si="26"/>
        <v>-26516</v>
      </c>
      <c r="K100" s="5">
        <f t="shared" si="27"/>
        <v>0</v>
      </c>
      <c r="M100" s="113">
        <v>26516</v>
      </c>
      <c r="O100" s="113"/>
      <c r="P100" s="114"/>
      <c r="Q100" s="43" t="s">
        <v>301</v>
      </c>
    </row>
    <row r="101" spans="1:19" x14ac:dyDescent="0.2">
      <c r="A101" s="1">
        <v>68</v>
      </c>
      <c r="B101" s="112" t="s">
        <v>302</v>
      </c>
      <c r="C101" s="112"/>
      <c r="D101" s="117">
        <v>863</v>
      </c>
      <c r="E101" s="118" t="s">
        <v>303</v>
      </c>
      <c r="F101" s="4" t="s">
        <v>304</v>
      </c>
      <c r="G101" s="117"/>
      <c r="J101" s="5">
        <f t="shared" si="26"/>
        <v>-592949</v>
      </c>
      <c r="K101" s="5">
        <f t="shared" si="27"/>
        <v>-959560</v>
      </c>
      <c r="M101" s="113">
        <v>592949</v>
      </c>
      <c r="O101" s="113">
        <v>959560</v>
      </c>
      <c r="P101" s="114"/>
      <c r="Q101" s="19" t="s">
        <v>305</v>
      </c>
    </row>
    <row r="102" spans="1:19" x14ac:dyDescent="0.2">
      <c r="A102" s="1">
        <v>69</v>
      </c>
      <c r="B102" s="112" t="s">
        <v>306</v>
      </c>
      <c r="C102" s="112"/>
      <c r="D102" s="117">
        <v>885</v>
      </c>
      <c r="E102" s="118" t="s">
        <v>307</v>
      </c>
      <c r="F102" s="4" t="s">
        <v>308</v>
      </c>
      <c r="G102" s="117"/>
      <c r="J102" s="5">
        <f>-M102</f>
        <v>-148112</v>
      </c>
      <c r="K102" s="5">
        <f>-O102</f>
        <v>-165202</v>
      </c>
      <c r="M102" s="113">
        <f>165202-17090</f>
        <v>148112</v>
      </c>
      <c r="N102" s="113"/>
      <c r="O102" s="113">
        <v>165202</v>
      </c>
      <c r="P102" s="114"/>
      <c r="Q102" s="43" t="s">
        <v>309</v>
      </c>
      <c r="S102" s="1" t="s">
        <v>310</v>
      </c>
    </row>
    <row r="103" spans="1:19" x14ac:dyDescent="0.2">
      <c r="A103" s="1">
        <v>70</v>
      </c>
      <c r="B103" s="112" t="s">
        <v>311</v>
      </c>
      <c r="C103" s="112"/>
      <c r="D103" s="117">
        <v>424</v>
      </c>
      <c r="E103" s="118" t="s">
        <v>312</v>
      </c>
      <c r="F103" s="4" t="s">
        <v>313</v>
      </c>
      <c r="G103" s="117"/>
      <c r="J103" s="5">
        <f t="shared" si="26"/>
        <v>0</v>
      </c>
      <c r="K103" s="5">
        <f t="shared" si="27"/>
        <v>0</v>
      </c>
      <c r="L103" s="113"/>
      <c r="M103" s="113"/>
      <c r="N103" s="113"/>
      <c r="O103" s="113"/>
      <c r="P103" s="114"/>
      <c r="Q103" s="19" t="s">
        <v>314</v>
      </c>
      <c r="S103" s="1" t="s">
        <v>310</v>
      </c>
    </row>
    <row r="104" spans="1:19" x14ac:dyDescent="0.2">
      <c r="A104" s="1">
        <v>71</v>
      </c>
      <c r="B104" s="112" t="s">
        <v>315</v>
      </c>
      <c r="C104" s="112"/>
      <c r="D104" s="117">
        <v>900</v>
      </c>
      <c r="E104" s="118" t="s">
        <v>316</v>
      </c>
      <c r="F104" s="4" t="s">
        <v>317</v>
      </c>
      <c r="G104" s="117"/>
      <c r="H104" s="5">
        <f>-M104</f>
        <v>-3981190</v>
      </c>
      <c r="I104" s="5">
        <f>-O104</f>
        <v>-3981190</v>
      </c>
      <c r="J104" s="5">
        <f t="shared" si="26"/>
        <v>-3981190</v>
      </c>
      <c r="K104" s="5">
        <f t="shared" si="27"/>
        <v>-3981190</v>
      </c>
      <c r="M104" s="113">
        <v>3981190</v>
      </c>
      <c r="O104" s="113">
        <v>3981190</v>
      </c>
      <c r="P104" s="114"/>
      <c r="Q104" s="43" t="s">
        <v>318</v>
      </c>
    </row>
    <row r="105" spans="1:19" x14ac:dyDescent="0.2">
      <c r="A105" s="1">
        <v>72</v>
      </c>
      <c r="B105" s="112" t="s">
        <v>319</v>
      </c>
      <c r="C105" s="112"/>
      <c r="D105" s="117">
        <v>930</v>
      </c>
      <c r="E105" s="118" t="s">
        <v>159</v>
      </c>
      <c r="F105" s="4" t="s">
        <v>320</v>
      </c>
      <c r="G105" s="117"/>
      <c r="H105" s="5">
        <f>-M105</f>
        <v>-290542</v>
      </c>
      <c r="I105" s="5">
        <f>-O105</f>
        <v>-390957</v>
      </c>
      <c r="J105" s="5">
        <f t="shared" si="26"/>
        <v>-290542</v>
      </c>
      <c r="K105" s="5">
        <f t="shared" si="27"/>
        <v>-390957</v>
      </c>
      <c r="M105" s="113">
        <v>290542</v>
      </c>
      <c r="O105" s="6">
        <v>390957</v>
      </c>
      <c r="P105" s="133"/>
      <c r="Q105" s="19" t="s">
        <v>321</v>
      </c>
    </row>
    <row r="106" spans="1:19" x14ac:dyDescent="0.2">
      <c r="A106" s="1">
        <v>73</v>
      </c>
      <c r="B106" s="112" t="s">
        <v>322</v>
      </c>
      <c r="C106" s="112"/>
      <c r="D106" s="117">
        <v>930</v>
      </c>
      <c r="E106" s="118" t="s">
        <v>159</v>
      </c>
      <c r="F106" s="4" t="s">
        <v>323</v>
      </c>
      <c r="G106" s="117"/>
      <c r="H106" s="5">
        <f>-M106</f>
        <v>-716474</v>
      </c>
      <c r="I106" s="5">
        <f>+N106</f>
        <v>100415</v>
      </c>
      <c r="J106" s="5">
        <f t="shared" si="26"/>
        <v>-716474</v>
      </c>
      <c r="K106" s="125">
        <f t="shared" ref="K106" si="28">+N106</f>
        <v>100415</v>
      </c>
      <c r="M106" s="113">
        <v>716474</v>
      </c>
      <c r="N106" s="6">
        <v>100415</v>
      </c>
      <c r="Q106" s="43" t="s">
        <v>324</v>
      </c>
    </row>
    <row r="107" spans="1:19" x14ac:dyDescent="0.2">
      <c r="A107" s="1">
        <v>74</v>
      </c>
      <c r="B107" s="112" t="s">
        <v>325</v>
      </c>
      <c r="C107" s="112"/>
      <c r="D107" s="117" t="s">
        <v>154</v>
      </c>
      <c r="E107" s="118" t="s">
        <v>326</v>
      </c>
      <c r="G107" s="117"/>
      <c r="L107" s="113"/>
      <c r="Q107" s="19" t="s">
        <v>157</v>
      </c>
    </row>
    <row r="108" spans="1:19" x14ac:dyDescent="0.2">
      <c r="A108" s="1">
        <v>75</v>
      </c>
    </row>
    <row r="109" spans="1:19" x14ac:dyDescent="0.2">
      <c r="A109" s="1">
        <v>76</v>
      </c>
    </row>
    <row r="110" spans="1:19" x14ac:dyDescent="0.2">
      <c r="B110" s="116" t="s">
        <v>327</v>
      </c>
      <c r="C110" s="2"/>
      <c r="D110" s="6"/>
      <c r="E110" s="6"/>
      <c r="F110" s="134"/>
      <c r="G110" s="21">
        <f>+SUM(L111:L113)-SUM(M111:M113)</f>
        <v>-1055787</v>
      </c>
      <c r="H110" s="42"/>
      <c r="I110" s="42"/>
      <c r="J110" s="42"/>
      <c r="K110" s="42"/>
      <c r="P110" s="23">
        <f>+SUM(N111:N113)-SUM(O111:O113)</f>
        <v>-1389064</v>
      </c>
    </row>
    <row r="111" spans="1:19" x14ac:dyDescent="0.2">
      <c r="B111" s="1" t="s">
        <v>328</v>
      </c>
      <c r="D111" s="2">
        <v>1000</v>
      </c>
      <c r="E111" s="1"/>
      <c r="F111" s="135"/>
      <c r="G111" s="1"/>
      <c r="H111" s="9"/>
      <c r="I111" s="9"/>
      <c r="J111" s="9"/>
      <c r="K111" s="9"/>
      <c r="M111" s="6">
        <v>1198143</v>
      </c>
      <c r="O111" s="6">
        <v>1556774</v>
      </c>
    </row>
    <row r="112" spans="1:19" x14ac:dyDescent="0.2">
      <c r="B112" s="29" t="s">
        <v>65</v>
      </c>
      <c r="D112" s="32">
        <v>1506</v>
      </c>
      <c r="E112" s="1"/>
      <c r="F112" s="135"/>
      <c r="G112" s="1"/>
      <c r="H112" s="9"/>
      <c r="I112" s="9"/>
      <c r="J112" s="9"/>
      <c r="K112" s="9"/>
      <c r="L112" s="37">
        <v>167234</v>
      </c>
      <c r="M112" s="37"/>
      <c r="N112" s="46">
        <v>202824</v>
      </c>
      <c r="O112" s="37"/>
    </row>
    <row r="113" spans="2:19" x14ac:dyDescent="0.2">
      <c r="B113" s="97" t="s">
        <v>145</v>
      </c>
      <c r="D113" s="32">
        <v>1407</v>
      </c>
      <c r="E113" s="1"/>
      <c r="F113" s="135"/>
      <c r="G113" s="1"/>
      <c r="H113" s="9"/>
      <c r="I113" s="9"/>
      <c r="J113" s="9"/>
      <c r="K113" s="9"/>
      <c r="L113" s="36"/>
      <c r="M113" s="38">
        <v>24878</v>
      </c>
      <c r="N113" s="36"/>
      <c r="O113" s="38">
        <v>35114</v>
      </c>
    </row>
    <row r="114" spans="2:19" ht="15" x14ac:dyDescent="0.25">
      <c r="B114" t="s">
        <v>329</v>
      </c>
      <c r="C114"/>
      <c r="D114" s="2">
        <v>1550</v>
      </c>
      <c r="E114"/>
      <c r="F114" s="136"/>
      <c r="G114"/>
      <c r="H114" s="137"/>
      <c r="I114" s="137"/>
      <c r="J114" s="137"/>
      <c r="K114" s="137"/>
      <c r="L114" s="6">
        <v>462838</v>
      </c>
      <c r="N114" s="6">
        <v>429504</v>
      </c>
    </row>
    <row r="115" spans="2:19" ht="15" x14ac:dyDescent="0.25">
      <c r="B115" t="s">
        <v>330</v>
      </c>
      <c r="D115" s="2">
        <v>1551</v>
      </c>
      <c r="L115" s="6">
        <v>303130</v>
      </c>
      <c r="N115" s="6">
        <v>429504</v>
      </c>
    </row>
    <row r="116" spans="2:19" ht="15" x14ac:dyDescent="0.25">
      <c r="B116" t="s">
        <v>331</v>
      </c>
      <c r="D116" s="2">
        <v>1555</v>
      </c>
      <c r="L116" s="6">
        <v>289819</v>
      </c>
      <c r="N116" s="6">
        <v>530056</v>
      </c>
    </row>
    <row r="117" spans="2:19" x14ac:dyDescent="0.2">
      <c r="B117" s="1" t="s">
        <v>332</v>
      </c>
      <c r="D117" s="2">
        <v>4075.02</v>
      </c>
    </row>
    <row r="121" spans="2:19" x14ac:dyDescent="0.2">
      <c r="B121" s="1" t="s">
        <v>333</v>
      </c>
      <c r="Q121" s="19" t="s">
        <v>334</v>
      </c>
    </row>
    <row r="123" spans="2:19" s="138" customFormat="1" x14ac:dyDescent="0.2">
      <c r="B123" s="138" t="s">
        <v>335</v>
      </c>
      <c r="D123" s="139"/>
      <c r="E123" s="140"/>
      <c r="F123" s="4"/>
      <c r="G123" s="139"/>
      <c r="H123" s="5"/>
      <c r="I123" s="5"/>
      <c r="J123" s="5"/>
      <c r="K123" s="5"/>
      <c r="L123" s="141"/>
      <c r="M123" s="141"/>
      <c r="N123" s="141"/>
      <c r="O123" s="141"/>
      <c r="P123" s="142"/>
      <c r="Q123" s="143" t="s">
        <v>336</v>
      </c>
      <c r="R123" s="144"/>
      <c r="S123" s="138" t="s">
        <v>337</v>
      </c>
    </row>
    <row r="124" spans="2:19" x14ac:dyDescent="0.2">
      <c r="B124" s="1" t="s">
        <v>338</v>
      </c>
    </row>
    <row r="126" spans="2:19" x14ac:dyDescent="0.2">
      <c r="B126" s="116" t="s">
        <v>339</v>
      </c>
    </row>
    <row r="128" spans="2:19" x14ac:dyDescent="0.2">
      <c r="B128" s="116" t="s">
        <v>340</v>
      </c>
    </row>
    <row r="133" spans="2:17" x14ac:dyDescent="0.2">
      <c r="B133" s="1" t="s">
        <v>341</v>
      </c>
    </row>
    <row r="135" spans="2:17" x14ac:dyDescent="0.2">
      <c r="L135" s="145">
        <v>2009</v>
      </c>
      <c r="N135" s="145">
        <v>2008</v>
      </c>
      <c r="O135" s="145"/>
      <c r="P135" s="146"/>
    </row>
    <row r="136" spans="2:17" x14ac:dyDescent="0.2">
      <c r="L136" s="145" t="s">
        <v>342</v>
      </c>
      <c r="N136" s="145" t="s">
        <v>342</v>
      </c>
      <c r="O136" s="145"/>
      <c r="P136" s="146"/>
    </row>
    <row r="137" spans="2:17" x14ac:dyDescent="0.2">
      <c r="L137" s="145"/>
      <c r="N137" s="145"/>
      <c r="O137" s="145"/>
      <c r="P137" s="146"/>
    </row>
    <row r="142" spans="2:17" x14ac:dyDescent="0.2">
      <c r="L142" s="147">
        <v>16613551</v>
      </c>
      <c r="N142" s="147">
        <v>19195013</v>
      </c>
      <c r="O142" s="148"/>
      <c r="P142" s="149"/>
      <c r="Q142" s="43" t="s">
        <v>20</v>
      </c>
    </row>
    <row r="143" spans="2:17" x14ac:dyDescent="0.2">
      <c r="B143" s="116" t="s">
        <v>343</v>
      </c>
    </row>
    <row r="144" spans="2:17" x14ac:dyDescent="0.2">
      <c r="B144" s="1" t="s">
        <v>344</v>
      </c>
    </row>
    <row r="145" spans="2:18" x14ac:dyDescent="0.2">
      <c r="L145" s="145">
        <v>2009</v>
      </c>
      <c r="N145" s="145">
        <v>2008</v>
      </c>
      <c r="O145" s="145"/>
      <c r="P145" s="146"/>
    </row>
    <row r="146" spans="2:18" x14ac:dyDescent="0.2">
      <c r="L146" s="145" t="s">
        <v>342</v>
      </c>
      <c r="N146" s="145" t="s">
        <v>342</v>
      </c>
      <c r="O146" s="145"/>
      <c r="P146" s="146"/>
    </row>
    <row r="154" spans="2:18" x14ac:dyDescent="0.2">
      <c r="C154" s="7"/>
    </row>
    <row r="155" spans="2:18" s="138" customFormat="1" x14ac:dyDescent="0.2">
      <c r="B155" s="138" t="s">
        <v>345</v>
      </c>
      <c r="D155" s="139"/>
      <c r="E155" s="140"/>
      <c r="F155" s="4"/>
      <c r="G155" s="139"/>
      <c r="H155" s="5"/>
      <c r="I155" s="5"/>
      <c r="J155" s="5"/>
      <c r="K155" s="5"/>
      <c r="L155" s="141"/>
      <c r="M155" s="141"/>
      <c r="N155" s="141"/>
      <c r="O155" s="141"/>
      <c r="P155" s="142"/>
      <c r="Q155" s="144" t="s">
        <v>346</v>
      </c>
      <c r="R155" s="144"/>
    </row>
    <row r="156" spans="2:18" s="138" customFormat="1" x14ac:dyDescent="0.2">
      <c r="B156" s="138" t="s">
        <v>347</v>
      </c>
      <c r="D156" s="139"/>
      <c r="E156" s="140"/>
      <c r="F156" s="4"/>
      <c r="G156" s="139"/>
      <c r="H156" s="5"/>
      <c r="I156" s="5"/>
      <c r="J156" s="5"/>
      <c r="K156" s="5"/>
      <c r="L156" s="141"/>
      <c r="M156" s="141"/>
      <c r="N156" s="141"/>
      <c r="O156" s="141"/>
      <c r="P156" s="142"/>
      <c r="Q156" s="144"/>
      <c r="R156" s="144"/>
    </row>
    <row r="157" spans="2:18" s="138" customFormat="1" x14ac:dyDescent="0.2">
      <c r="B157" s="138" t="s">
        <v>348</v>
      </c>
      <c r="D157" s="139"/>
      <c r="E157" s="140"/>
      <c r="F157" s="4"/>
      <c r="G157" s="139"/>
      <c r="H157" s="5"/>
      <c r="I157" s="5"/>
      <c r="J157" s="5"/>
      <c r="K157" s="5"/>
      <c r="L157" s="141"/>
      <c r="M157" s="141"/>
      <c r="N157" s="141"/>
      <c r="O157" s="141"/>
      <c r="P157" s="142"/>
      <c r="Q157" s="144"/>
      <c r="R157" s="144"/>
    </row>
    <row r="158" spans="2:18" s="138" customFormat="1" x14ac:dyDescent="0.2">
      <c r="B158" s="138" t="s">
        <v>349</v>
      </c>
      <c r="D158" s="139"/>
      <c r="E158" s="140"/>
      <c r="F158" s="4"/>
      <c r="G158" s="139"/>
      <c r="H158" s="5"/>
      <c r="I158" s="5"/>
      <c r="J158" s="5"/>
      <c r="K158" s="5"/>
      <c r="L158" s="141"/>
      <c r="M158" s="141"/>
      <c r="N158" s="141"/>
      <c r="O158" s="141"/>
      <c r="P158" s="142"/>
      <c r="Q158" s="144"/>
      <c r="R158" s="144"/>
    </row>
    <row r="159" spans="2:18" s="138" customFormat="1" x14ac:dyDescent="0.2">
      <c r="B159" s="138" t="s">
        <v>350</v>
      </c>
      <c r="D159" s="139"/>
      <c r="E159" s="140"/>
      <c r="F159" s="4"/>
      <c r="G159" s="139"/>
      <c r="H159" s="5"/>
      <c r="I159" s="5"/>
      <c r="J159" s="5"/>
      <c r="K159" s="5"/>
      <c r="L159" s="141"/>
      <c r="M159" s="141"/>
      <c r="N159" s="141"/>
      <c r="O159" s="141"/>
      <c r="P159" s="142"/>
      <c r="Q159" s="144"/>
      <c r="R159" s="144"/>
    </row>
    <row r="160" spans="2:18" s="138" customFormat="1" x14ac:dyDescent="0.2">
      <c r="B160" s="138" t="s">
        <v>351</v>
      </c>
      <c r="D160" s="139"/>
      <c r="E160" s="140"/>
      <c r="F160" s="4"/>
      <c r="G160" s="139"/>
      <c r="H160" s="5"/>
      <c r="I160" s="5"/>
      <c r="J160" s="5"/>
      <c r="K160" s="5"/>
      <c r="L160" s="141"/>
      <c r="M160" s="141"/>
      <c r="N160" s="141"/>
      <c r="O160" s="141"/>
      <c r="P160" s="142"/>
      <c r="Q160" s="144"/>
      <c r="R160" s="144"/>
    </row>
    <row r="162" spans="2:17" x14ac:dyDescent="0.2">
      <c r="B162" s="116" t="s">
        <v>352</v>
      </c>
    </row>
    <row r="163" spans="2:17" x14ac:dyDescent="0.2">
      <c r="B163" s="1" t="s">
        <v>353</v>
      </c>
    </row>
    <row r="164" spans="2:17" x14ac:dyDescent="0.2">
      <c r="L164" s="145">
        <v>2009</v>
      </c>
      <c r="N164" s="145">
        <v>2008</v>
      </c>
      <c r="O164" s="145"/>
      <c r="P164" s="146"/>
    </row>
    <row r="165" spans="2:17" x14ac:dyDescent="0.2">
      <c r="L165" s="145" t="s">
        <v>342</v>
      </c>
      <c r="N165" s="145" t="s">
        <v>342</v>
      </c>
      <c r="O165" s="145"/>
      <c r="P165" s="146"/>
    </row>
    <row r="170" spans="2:17" x14ac:dyDescent="0.2">
      <c r="L170" s="147">
        <v>4742042</v>
      </c>
      <c r="N170" s="147">
        <v>4775328</v>
      </c>
      <c r="O170" s="148"/>
      <c r="P170" s="149"/>
      <c r="Q170" s="43" t="s">
        <v>354</v>
      </c>
    </row>
    <row r="172" spans="2:17" x14ac:dyDescent="0.2">
      <c r="B172" s="1" t="s">
        <v>355</v>
      </c>
    </row>
    <row r="174" spans="2:17" x14ac:dyDescent="0.2">
      <c r="L174" s="145">
        <v>2009</v>
      </c>
      <c r="N174" s="145">
        <v>2008</v>
      </c>
      <c r="O174" s="145"/>
      <c r="P174" s="146"/>
    </row>
    <row r="175" spans="2:17" x14ac:dyDescent="0.2">
      <c r="L175" s="145" t="s">
        <v>356</v>
      </c>
      <c r="N175" s="145" t="s">
        <v>356</v>
      </c>
      <c r="O175" s="145"/>
      <c r="P175" s="146"/>
    </row>
    <row r="176" spans="2:17" x14ac:dyDescent="0.2">
      <c r="B176" s="1" t="s">
        <v>357</v>
      </c>
      <c r="L176" s="150">
        <v>140</v>
      </c>
      <c r="N176" s="150">
        <v>155</v>
      </c>
      <c r="O176" s="150"/>
      <c r="P176" s="151"/>
      <c r="Q176" s="26" t="s">
        <v>358</v>
      </c>
    </row>
    <row r="177" spans="2:19" x14ac:dyDescent="0.2">
      <c r="B177" s="1" t="s">
        <v>359</v>
      </c>
      <c r="L177" s="152">
        <v>11</v>
      </c>
      <c r="N177" s="152">
        <v>9</v>
      </c>
      <c r="O177" s="152"/>
      <c r="P177" s="153"/>
      <c r="Q177" s="24" t="s">
        <v>360</v>
      </c>
    </row>
    <row r="178" spans="2:19" x14ac:dyDescent="0.2">
      <c r="B178" s="1" t="s">
        <v>361</v>
      </c>
      <c r="L178" s="150">
        <v>12</v>
      </c>
      <c r="N178" s="150">
        <v>12</v>
      </c>
      <c r="O178" s="150"/>
      <c r="P178" s="151"/>
      <c r="Q178" s="26" t="s">
        <v>362</v>
      </c>
    </row>
    <row r="179" spans="2:19" x14ac:dyDescent="0.2">
      <c r="L179" s="147">
        <v>163</v>
      </c>
      <c r="N179" s="147">
        <v>176</v>
      </c>
      <c r="O179" s="148"/>
      <c r="P179" s="149"/>
      <c r="Q179" s="24" t="s">
        <v>363</v>
      </c>
    </row>
    <row r="180" spans="2:19" x14ac:dyDescent="0.2">
      <c r="B180" s="1" t="s">
        <v>364</v>
      </c>
    </row>
    <row r="181" spans="2:19" x14ac:dyDescent="0.2">
      <c r="L181" s="145">
        <v>2009</v>
      </c>
      <c r="N181" s="145">
        <v>2008</v>
      </c>
      <c r="O181" s="145"/>
      <c r="P181" s="146"/>
    </row>
    <row r="182" spans="2:19" x14ac:dyDescent="0.2">
      <c r="L182" s="145" t="s">
        <v>342</v>
      </c>
      <c r="N182" s="145" t="s">
        <v>342</v>
      </c>
      <c r="O182" s="145"/>
      <c r="P182" s="146"/>
    </row>
    <row r="185" spans="2:19" x14ac:dyDescent="0.2">
      <c r="L185" s="154">
        <v>288277</v>
      </c>
      <c r="N185" s="154">
        <v>346640</v>
      </c>
      <c r="O185" s="155"/>
      <c r="P185" s="156"/>
      <c r="Q185" s="19" t="s">
        <v>365</v>
      </c>
      <c r="S185" s="1" t="s">
        <v>99</v>
      </c>
    </row>
    <row r="186" spans="2:19" x14ac:dyDescent="0.2">
      <c r="C186" s="7"/>
    </row>
    <row r="187" spans="2:19" x14ac:dyDescent="0.2">
      <c r="B187" s="1" t="s">
        <v>366</v>
      </c>
    </row>
    <row r="188" spans="2:19" x14ac:dyDescent="0.2">
      <c r="L188" s="145">
        <v>2009</v>
      </c>
      <c r="N188" s="145">
        <v>2008</v>
      </c>
      <c r="O188" s="145"/>
      <c r="P188" s="146"/>
    </row>
    <row r="189" spans="2:19" x14ac:dyDescent="0.2">
      <c r="L189" s="145" t="s">
        <v>342</v>
      </c>
      <c r="N189" s="145" t="s">
        <v>342</v>
      </c>
      <c r="O189" s="145"/>
      <c r="P189" s="146"/>
    </row>
    <row r="190" spans="2:19" x14ac:dyDescent="0.2">
      <c r="B190" s="1" t="s">
        <v>95</v>
      </c>
      <c r="L190" s="152">
        <v>125218</v>
      </c>
      <c r="N190" s="152">
        <v>113226</v>
      </c>
      <c r="O190" s="152"/>
      <c r="P190" s="153"/>
      <c r="Q190" s="43" t="s">
        <v>98</v>
      </c>
      <c r="S190" s="1" t="s">
        <v>367</v>
      </c>
    </row>
    <row r="191" spans="2:19" x14ac:dyDescent="0.2">
      <c r="B191" s="1" t="s">
        <v>100</v>
      </c>
      <c r="L191" s="150">
        <v>15506</v>
      </c>
      <c r="N191" s="150">
        <v>62813</v>
      </c>
      <c r="O191" s="150"/>
      <c r="P191" s="151"/>
      <c r="Q191" s="19" t="s">
        <v>103</v>
      </c>
      <c r="S191" s="1" t="s">
        <v>367</v>
      </c>
    </row>
    <row r="192" spans="2:19" x14ac:dyDescent="0.2">
      <c r="L192" s="147">
        <v>140724</v>
      </c>
      <c r="N192" s="147">
        <v>176039</v>
      </c>
      <c r="O192" s="148"/>
      <c r="P192" s="149"/>
      <c r="Q192" s="43" t="s">
        <v>365</v>
      </c>
      <c r="S192" s="1" t="s">
        <v>367</v>
      </c>
    </row>
    <row r="194" spans="2:19" x14ac:dyDescent="0.2">
      <c r="B194" s="1" t="s">
        <v>368</v>
      </c>
    </row>
    <row r="195" spans="2:19" x14ac:dyDescent="0.2">
      <c r="B195" s="1" t="s">
        <v>369</v>
      </c>
      <c r="Q195" s="26" t="s">
        <v>370</v>
      </c>
      <c r="S195" s="1" t="s">
        <v>99</v>
      </c>
    </row>
    <row r="197" spans="2:19" x14ac:dyDescent="0.2">
      <c r="B197" s="116" t="s">
        <v>371</v>
      </c>
    </row>
    <row r="198" spans="2:19" x14ac:dyDescent="0.2">
      <c r="L198" s="145">
        <v>2009</v>
      </c>
      <c r="N198" s="145">
        <v>2008</v>
      </c>
      <c r="O198" s="145"/>
      <c r="P198" s="146"/>
    </row>
    <row r="199" spans="2:19" x14ac:dyDescent="0.2">
      <c r="L199" s="145" t="s">
        <v>342</v>
      </c>
      <c r="N199" s="145" t="s">
        <v>342</v>
      </c>
      <c r="O199" s="145"/>
      <c r="P199" s="146"/>
    </row>
    <row r="203" spans="2:19" x14ac:dyDescent="0.2">
      <c r="L203" s="147">
        <v>81149</v>
      </c>
      <c r="N203" s="147">
        <v>117176</v>
      </c>
      <c r="O203" s="148"/>
      <c r="P203" s="149"/>
      <c r="Q203" s="43" t="s">
        <v>372</v>
      </c>
    </row>
    <row r="205" spans="2:19" x14ac:dyDescent="0.2">
      <c r="B205" s="116" t="s">
        <v>373</v>
      </c>
    </row>
    <row r="206" spans="2:19" x14ac:dyDescent="0.2">
      <c r="B206" s="1" t="s">
        <v>374</v>
      </c>
    </row>
    <row r="208" spans="2:19" x14ac:dyDescent="0.2">
      <c r="L208" s="145">
        <v>2009</v>
      </c>
      <c r="N208" s="145">
        <v>2008</v>
      </c>
      <c r="O208" s="145"/>
      <c r="P208" s="146"/>
    </row>
    <row r="209" spans="2:17" x14ac:dyDescent="0.2">
      <c r="L209" s="145" t="s">
        <v>342</v>
      </c>
      <c r="N209" s="145" t="s">
        <v>342</v>
      </c>
      <c r="O209" s="145"/>
      <c r="P209" s="146"/>
    </row>
    <row r="219" spans="2:17" x14ac:dyDescent="0.2">
      <c r="B219" s="1" t="s">
        <v>375</v>
      </c>
      <c r="L219" s="147">
        <v>212422</v>
      </c>
      <c r="N219" s="147">
        <v>337173</v>
      </c>
      <c r="O219" s="148"/>
      <c r="P219" s="149"/>
      <c r="Q219" s="43" t="s">
        <v>376</v>
      </c>
    </row>
    <row r="221" spans="2:17" x14ac:dyDescent="0.2">
      <c r="B221" s="1" t="s">
        <v>377</v>
      </c>
    </row>
    <row r="222" spans="2:17" x14ac:dyDescent="0.2">
      <c r="B222" s="1" t="s">
        <v>378</v>
      </c>
    </row>
    <row r="223" spans="2:17" x14ac:dyDescent="0.2">
      <c r="B223" s="1" t="s">
        <v>379</v>
      </c>
    </row>
    <row r="224" spans="2:17" x14ac:dyDescent="0.2">
      <c r="B224" s="1" t="s">
        <v>380</v>
      </c>
    </row>
    <row r="225" spans="2:17" x14ac:dyDescent="0.2">
      <c r="B225" s="1" t="s">
        <v>381</v>
      </c>
    </row>
    <row r="227" spans="2:17" x14ac:dyDescent="0.2">
      <c r="L227" s="145">
        <v>2009</v>
      </c>
      <c r="N227" s="145">
        <v>2008</v>
      </c>
      <c r="O227" s="145"/>
      <c r="P227" s="146"/>
    </row>
    <row r="228" spans="2:17" x14ac:dyDescent="0.2">
      <c r="L228" s="145" t="s">
        <v>342</v>
      </c>
      <c r="N228" s="145" t="s">
        <v>342</v>
      </c>
      <c r="O228" s="145"/>
      <c r="P228" s="146"/>
    </row>
    <row r="229" spans="2:17" x14ac:dyDescent="0.2">
      <c r="B229" s="1" t="s">
        <v>382</v>
      </c>
      <c r="L229" s="157">
        <v>1628896</v>
      </c>
      <c r="N229" s="157">
        <v>1236758</v>
      </c>
      <c r="O229" s="155"/>
      <c r="P229" s="156"/>
      <c r="Q229" s="19" t="s">
        <v>383</v>
      </c>
    </row>
    <row r="230" spans="2:17" x14ac:dyDescent="0.2">
      <c r="Q230" s="43" t="s">
        <v>384</v>
      </c>
    </row>
    <row r="231" spans="2:17" x14ac:dyDescent="0.2">
      <c r="B231" s="1" t="s">
        <v>385</v>
      </c>
      <c r="L231" s="150">
        <v>456091</v>
      </c>
      <c r="N231" s="150">
        <v>352476</v>
      </c>
      <c r="O231" s="150"/>
      <c r="P231" s="151"/>
      <c r="Q231" s="19" t="s">
        <v>386</v>
      </c>
    </row>
    <row r="232" spans="2:17" x14ac:dyDescent="0.2">
      <c r="B232" s="1" t="s">
        <v>387</v>
      </c>
    </row>
    <row r="233" spans="2:17" x14ac:dyDescent="0.2">
      <c r="B233" s="1" t="s">
        <v>388</v>
      </c>
      <c r="L233" s="152">
        <v>-4226</v>
      </c>
      <c r="N233" s="152">
        <v>14516</v>
      </c>
      <c r="O233" s="152"/>
      <c r="P233" s="153"/>
      <c r="Q233" s="43" t="s">
        <v>389</v>
      </c>
    </row>
    <row r="234" spans="2:17" x14ac:dyDescent="0.2">
      <c r="B234" s="1" t="s">
        <v>390</v>
      </c>
      <c r="L234" s="150">
        <v>13300</v>
      </c>
      <c r="N234" s="150">
        <v>13116</v>
      </c>
      <c r="O234" s="150"/>
      <c r="P234" s="151"/>
      <c r="Q234" s="19" t="s">
        <v>391</v>
      </c>
    </row>
    <row r="235" spans="2:17" x14ac:dyDescent="0.2">
      <c r="B235" s="1" t="s">
        <v>392</v>
      </c>
      <c r="L235" s="152">
        <v>-264757</v>
      </c>
      <c r="N235" s="152">
        <v>-3746</v>
      </c>
      <c r="O235" s="152"/>
      <c r="P235" s="153"/>
      <c r="Q235" s="43" t="s">
        <v>393</v>
      </c>
    </row>
    <row r="236" spans="2:17" x14ac:dyDescent="0.2">
      <c r="B236" s="1" t="s">
        <v>394</v>
      </c>
      <c r="L236" s="150">
        <v>29104</v>
      </c>
      <c r="N236" s="150">
        <v>8116</v>
      </c>
      <c r="O236" s="150"/>
      <c r="P236" s="151"/>
      <c r="Q236" s="19" t="s">
        <v>395</v>
      </c>
    </row>
    <row r="238" spans="2:17" x14ac:dyDescent="0.2">
      <c r="L238" s="147">
        <v>229512</v>
      </c>
      <c r="N238" s="147">
        <v>384478</v>
      </c>
      <c r="O238" s="148"/>
      <c r="P238" s="149"/>
      <c r="Q238" s="43" t="s">
        <v>396</v>
      </c>
    </row>
    <row r="240" spans="2:17" x14ac:dyDescent="0.2">
      <c r="B240" s="116" t="s">
        <v>397</v>
      </c>
    </row>
    <row r="241" spans="2:16" x14ac:dyDescent="0.2">
      <c r="L241" s="145">
        <v>2009</v>
      </c>
      <c r="N241" s="145">
        <v>2008</v>
      </c>
      <c r="O241" s="145"/>
      <c r="P241" s="146"/>
    </row>
    <row r="242" spans="2:16" x14ac:dyDescent="0.2">
      <c r="L242" s="145" t="s">
        <v>342</v>
      </c>
      <c r="N242" s="145" t="s">
        <v>342</v>
      </c>
      <c r="O242" s="145"/>
      <c r="P242" s="146"/>
    </row>
    <row r="246" spans="2:16" x14ac:dyDescent="0.2">
      <c r="B246" s="116" t="s">
        <v>398</v>
      </c>
    </row>
    <row r="247" spans="2:16" x14ac:dyDescent="0.2">
      <c r="L247" s="145" t="s">
        <v>399</v>
      </c>
    </row>
    <row r="248" spans="2:16" x14ac:dyDescent="0.2">
      <c r="L248" s="145" t="s">
        <v>400</v>
      </c>
    </row>
    <row r="249" spans="2:16" x14ac:dyDescent="0.2">
      <c r="L249" s="145" t="s">
        <v>342</v>
      </c>
    </row>
    <row r="258" spans="2:19" x14ac:dyDescent="0.2">
      <c r="B258" s="1" t="s">
        <v>401</v>
      </c>
      <c r="L258" s="147">
        <v>406383</v>
      </c>
      <c r="Q258" s="43" t="s">
        <v>402</v>
      </c>
      <c r="S258" s="1" t="s">
        <v>166</v>
      </c>
    </row>
    <row r="259" spans="2:19" x14ac:dyDescent="0.2">
      <c r="B259" s="1" t="s">
        <v>403</v>
      </c>
      <c r="L259" s="154">
        <v>363958</v>
      </c>
      <c r="Q259" s="19" t="s">
        <v>402</v>
      </c>
      <c r="S259" s="1" t="s">
        <v>166</v>
      </c>
    </row>
    <row r="261" spans="2:19" x14ac:dyDescent="0.2">
      <c r="B261" s="116" t="s">
        <v>404</v>
      </c>
    </row>
    <row r="277" spans="2:19" x14ac:dyDescent="0.2">
      <c r="B277" s="1" t="s">
        <v>401</v>
      </c>
      <c r="C277" s="158">
        <v>1971254</v>
      </c>
      <c r="D277" s="159"/>
      <c r="E277" s="160"/>
      <c r="F277" s="161"/>
      <c r="G277" s="159"/>
      <c r="H277" s="162"/>
      <c r="I277" s="162"/>
      <c r="J277" s="162"/>
      <c r="K277" s="162"/>
      <c r="L277" s="147">
        <v>1492994</v>
      </c>
      <c r="M277" s="147">
        <v>78475</v>
      </c>
      <c r="N277" s="147">
        <v>3542723</v>
      </c>
      <c r="O277" s="148"/>
      <c r="P277" s="149"/>
      <c r="Q277" s="43" t="s">
        <v>405</v>
      </c>
    </row>
    <row r="278" spans="2:19" x14ac:dyDescent="0.2">
      <c r="B278" s="1" t="s">
        <v>403</v>
      </c>
      <c r="C278" s="163">
        <v>1994657</v>
      </c>
      <c r="D278" s="164"/>
      <c r="E278" s="165"/>
      <c r="F278" s="166"/>
      <c r="G278" s="164"/>
      <c r="H278" s="167"/>
      <c r="I278" s="167"/>
      <c r="J278" s="167"/>
      <c r="K278" s="167"/>
      <c r="L278" s="157">
        <v>1696330</v>
      </c>
      <c r="M278" s="157">
        <v>101088</v>
      </c>
      <c r="N278" s="157">
        <v>3792075</v>
      </c>
      <c r="O278" s="155"/>
      <c r="P278" s="156"/>
      <c r="Q278" s="19" t="s">
        <v>405</v>
      </c>
    </row>
    <row r="280" spans="2:19" x14ac:dyDescent="0.2">
      <c r="B280" s="1" t="s">
        <v>406</v>
      </c>
    </row>
    <row r="281" spans="2:19" x14ac:dyDescent="0.2">
      <c r="B281" s="1" t="s">
        <v>407</v>
      </c>
      <c r="Q281" s="43" t="s">
        <v>405</v>
      </c>
      <c r="S281" s="1" t="s">
        <v>408</v>
      </c>
    </row>
    <row r="282" spans="2:19" x14ac:dyDescent="0.2">
      <c r="B282" s="1" t="s">
        <v>409</v>
      </c>
      <c r="Q282" s="19" t="s">
        <v>196</v>
      </c>
      <c r="S282" s="1" t="s">
        <v>408</v>
      </c>
    </row>
    <row r="283" spans="2:19" x14ac:dyDescent="0.2">
      <c r="B283" s="1" t="s">
        <v>410</v>
      </c>
    </row>
    <row r="285" spans="2:19" x14ac:dyDescent="0.2">
      <c r="B285" s="116" t="s">
        <v>411</v>
      </c>
    </row>
    <row r="286" spans="2:19" x14ac:dyDescent="0.2">
      <c r="L286" s="145">
        <v>2009</v>
      </c>
      <c r="N286" s="145">
        <v>2008</v>
      </c>
      <c r="O286" s="145"/>
      <c r="P286" s="146"/>
    </row>
    <row r="287" spans="2:19" x14ac:dyDescent="0.2">
      <c r="L287" s="145" t="s">
        <v>342</v>
      </c>
      <c r="N287" s="145" t="s">
        <v>342</v>
      </c>
      <c r="O287" s="145"/>
      <c r="P287" s="146"/>
    </row>
    <row r="294" spans="2:17" x14ac:dyDescent="0.2">
      <c r="L294" s="154">
        <v>2195092</v>
      </c>
      <c r="N294" s="154">
        <v>2410817</v>
      </c>
      <c r="O294" s="155"/>
      <c r="P294" s="156"/>
      <c r="Q294" s="19" t="s">
        <v>412</v>
      </c>
    </row>
    <row r="296" spans="2:17" x14ac:dyDescent="0.2">
      <c r="B296" s="1" t="s">
        <v>413</v>
      </c>
    </row>
    <row r="297" spans="2:17" x14ac:dyDescent="0.2">
      <c r="B297" s="1" t="s">
        <v>414</v>
      </c>
    </row>
    <row r="299" spans="2:17" x14ac:dyDescent="0.2">
      <c r="B299" s="116" t="s">
        <v>415</v>
      </c>
    </row>
    <row r="300" spans="2:17" x14ac:dyDescent="0.2">
      <c r="L300" s="145">
        <v>2009</v>
      </c>
      <c r="N300" s="145">
        <v>2008</v>
      </c>
      <c r="O300" s="145"/>
      <c r="P300" s="146"/>
    </row>
    <row r="301" spans="2:17" x14ac:dyDescent="0.2">
      <c r="L301" s="145" t="s">
        <v>342</v>
      </c>
      <c r="N301" s="145" t="s">
        <v>342</v>
      </c>
      <c r="O301" s="145"/>
      <c r="P301" s="146"/>
    </row>
    <row r="308" spans="2:17" x14ac:dyDescent="0.2">
      <c r="L308" s="154">
        <v>4522203</v>
      </c>
      <c r="N308" s="154">
        <v>3385253</v>
      </c>
      <c r="O308" s="155"/>
      <c r="P308" s="156"/>
      <c r="Q308" s="19" t="s">
        <v>416</v>
      </c>
    </row>
    <row r="310" spans="2:17" x14ac:dyDescent="0.2">
      <c r="B310" s="116" t="s">
        <v>417</v>
      </c>
    </row>
    <row r="312" spans="2:17" x14ac:dyDescent="0.2">
      <c r="L312" s="145">
        <v>2009</v>
      </c>
      <c r="N312" s="145">
        <v>2008</v>
      </c>
      <c r="O312" s="145"/>
      <c r="P312" s="146"/>
    </row>
    <row r="313" spans="2:17" x14ac:dyDescent="0.2">
      <c r="L313" s="145" t="s">
        <v>342</v>
      </c>
      <c r="N313" s="145" t="s">
        <v>342</v>
      </c>
      <c r="O313" s="145"/>
      <c r="P313" s="146"/>
    </row>
    <row r="323" spans="2:18" x14ac:dyDescent="0.2">
      <c r="L323" s="154">
        <v>5003464</v>
      </c>
      <c r="N323" s="154">
        <v>4590691</v>
      </c>
      <c r="O323" s="155"/>
      <c r="P323" s="156"/>
      <c r="Q323" s="19" t="s">
        <v>418</v>
      </c>
    </row>
    <row r="325" spans="2:18" x14ac:dyDescent="0.2">
      <c r="B325" s="1" t="s">
        <v>419</v>
      </c>
    </row>
    <row r="326" spans="2:18" x14ac:dyDescent="0.2">
      <c r="L326" s="145">
        <v>2009</v>
      </c>
      <c r="N326" s="145">
        <v>2008</v>
      </c>
      <c r="O326" s="145"/>
      <c r="P326" s="146"/>
    </row>
    <row r="327" spans="2:18" x14ac:dyDescent="0.2">
      <c r="L327" s="145" t="s">
        <v>342</v>
      </c>
      <c r="N327" s="145" t="s">
        <v>342</v>
      </c>
      <c r="O327" s="145"/>
      <c r="P327" s="146"/>
    </row>
    <row r="329" spans="2:18" x14ac:dyDescent="0.2">
      <c r="B329" s="1" t="s">
        <v>124</v>
      </c>
      <c r="L329" s="152">
        <v>331701</v>
      </c>
      <c r="N329" s="152">
        <v>241815</v>
      </c>
      <c r="O329" s="152"/>
      <c r="P329" s="153"/>
      <c r="Q329" s="43" t="s">
        <v>420</v>
      </c>
    </row>
    <row r="330" spans="2:18" x14ac:dyDescent="0.2">
      <c r="B330" s="138" t="s">
        <v>421</v>
      </c>
    </row>
    <row r="331" spans="2:18" x14ac:dyDescent="0.2">
      <c r="B331" s="138" t="s">
        <v>422</v>
      </c>
      <c r="L331" s="141">
        <v>462838</v>
      </c>
      <c r="M331" s="141"/>
      <c r="N331" s="141">
        <v>429504</v>
      </c>
      <c r="O331" s="141"/>
      <c r="P331" s="142"/>
    </row>
    <row r="333" spans="2:18" s="138" customFormat="1" x14ac:dyDescent="0.2">
      <c r="B333" s="138" t="s">
        <v>423</v>
      </c>
      <c r="D333" s="139"/>
      <c r="E333" s="140"/>
      <c r="F333" s="4"/>
      <c r="G333" s="139"/>
      <c r="H333" s="5"/>
      <c r="I333" s="5"/>
      <c r="J333" s="5"/>
      <c r="K333" s="5"/>
      <c r="L333" s="141"/>
      <c r="M333" s="141"/>
      <c r="N333" s="141"/>
      <c r="O333" s="141"/>
      <c r="P333" s="142"/>
      <c r="Q333" s="144" t="s">
        <v>424</v>
      </c>
      <c r="R333" s="144"/>
    </row>
    <row r="335" spans="2:18" x14ac:dyDescent="0.2">
      <c r="B335" s="116" t="s">
        <v>425</v>
      </c>
    </row>
    <row r="336" spans="2:18" x14ac:dyDescent="0.2">
      <c r="L336" s="145">
        <v>2009</v>
      </c>
      <c r="N336" s="145">
        <v>2008</v>
      </c>
      <c r="O336" s="145"/>
      <c r="P336" s="146"/>
    </row>
    <row r="337" spans="2:17" x14ac:dyDescent="0.2">
      <c r="L337" s="145" t="s">
        <v>342</v>
      </c>
      <c r="N337" s="145" t="s">
        <v>342</v>
      </c>
      <c r="O337" s="145"/>
      <c r="P337" s="146"/>
    </row>
    <row r="343" spans="2:17" x14ac:dyDescent="0.2">
      <c r="B343" s="168" t="s">
        <v>426</v>
      </c>
      <c r="Q343" s="24" t="s">
        <v>427</v>
      </c>
    </row>
    <row r="344" spans="2:17" x14ac:dyDescent="0.2">
      <c r="B344" s="168" t="s">
        <v>428</v>
      </c>
    </row>
    <row r="345" spans="2:17" x14ac:dyDescent="0.2">
      <c r="B345" s="168" t="s">
        <v>429</v>
      </c>
    </row>
    <row r="347" spans="2:17" x14ac:dyDescent="0.2">
      <c r="B347" s="1" t="s">
        <v>430</v>
      </c>
    </row>
    <row r="348" spans="2:17" x14ac:dyDescent="0.2">
      <c r="L348" s="145">
        <v>2009</v>
      </c>
      <c r="N348" s="145">
        <v>2008</v>
      </c>
      <c r="O348" s="145"/>
      <c r="P348" s="146"/>
    </row>
    <row r="349" spans="2:17" x14ac:dyDescent="0.2">
      <c r="L349" s="145" t="s">
        <v>342</v>
      </c>
      <c r="N349" s="145" t="s">
        <v>342</v>
      </c>
      <c r="O349" s="145"/>
      <c r="P349" s="146"/>
    </row>
    <row r="353" spans="2:19" x14ac:dyDescent="0.2">
      <c r="B353" s="1" t="s">
        <v>431</v>
      </c>
      <c r="L353" s="150">
        <v>303130</v>
      </c>
      <c r="N353" s="150">
        <v>429504</v>
      </c>
      <c r="O353" s="150"/>
      <c r="P353" s="151"/>
      <c r="Q353" s="19" t="s">
        <v>432</v>
      </c>
    </row>
    <row r="354" spans="2:19" x14ac:dyDescent="0.2">
      <c r="B354" s="1" t="s">
        <v>433</v>
      </c>
      <c r="L354" s="152">
        <v>289819</v>
      </c>
      <c r="N354" s="152">
        <v>530056</v>
      </c>
      <c r="O354" s="152"/>
      <c r="P354" s="153"/>
      <c r="Q354" s="43" t="s">
        <v>434</v>
      </c>
    </row>
    <row r="355" spans="2:19" x14ac:dyDescent="0.2">
      <c r="L355" s="154">
        <v>592949</v>
      </c>
      <c r="N355" s="154">
        <v>959560</v>
      </c>
      <c r="O355" s="155"/>
      <c r="P355" s="156"/>
      <c r="Q355" s="19" t="s">
        <v>305</v>
      </c>
    </row>
    <row r="356" spans="2:19" x14ac:dyDescent="0.2">
      <c r="C356" s="7"/>
    </row>
    <row r="357" spans="2:19" x14ac:dyDescent="0.2">
      <c r="B357" s="116" t="s">
        <v>435</v>
      </c>
    </row>
    <row r="366" spans="2:19" x14ac:dyDescent="0.2">
      <c r="B366" s="1" t="s">
        <v>436</v>
      </c>
    </row>
    <row r="367" spans="2:19" x14ac:dyDescent="0.2">
      <c r="B367" s="169" t="s">
        <v>437</v>
      </c>
      <c r="Q367" s="26" t="s">
        <v>438</v>
      </c>
      <c r="S367" s="1" t="s">
        <v>310</v>
      </c>
    </row>
    <row r="368" spans="2:19" x14ac:dyDescent="0.2">
      <c r="B368" s="169" t="s">
        <v>439</v>
      </c>
    </row>
    <row r="369" spans="2:19" x14ac:dyDescent="0.2">
      <c r="M369" s="145" t="s">
        <v>440</v>
      </c>
    </row>
    <row r="370" spans="2:19" x14ac:dyDescent="0.2">
      <c r="L370" s="145">
        <v>2009</v>
      </c>
      <c r="N370" s="145">
        <v>2008</v>
      </c>
      <c r="O370" s="145"/>
      <c r="P370" s="146"/>
    </row>
    <row r="371" spans="2:19" x14ac:dyDescent="0.2">
      <c r="L371" s="145" t="s">
        <v>342</v>
      </c>
      <c r="N371" s="145" t="s">
        <v>342</v>
      </c>
      <c r="O371" s="145"/>
      <c r="P371" s="146"/>
    </row>
    <row r="373" spans="2:19" x14ac:dyDescent="0.2">
      <c r="B373" s="1" t="s">
        <v>441</v>
      </c>
      <c r="L373" s="152">
        <v>148112</v>
      </c>
      <c r="N373" s="152">
        <v>177215</v>
      </c>
      <c r="O373" s="152"/>
      <c r="P373" s="153"/>
      <c r="Q373" s="43" t="s">
        <v>442</v>
      </c>
    </row>
    <row r="374" spans="2:19" x14ac:dyDescent="0.2">
      <c r="B374" s="1" t="s">
        <v>443</v>
      </c>
      <c r="N374" s="150">
        <v>-12013</v>
      </c>
      <c r="O374" s="150"/>
      <c r="P374" s="151"/>
      <c r="Q374" s="19" t="s">
        <v>444</v>
      </c>
    </row>
    <row r="375" spans="2:19" x14ac:dyDescent="0.2">
      <c r="L375" s="147">
        <v>148112</v>
      </c>
      <c r="N375" s="147">
        <v>165202</v>
      </c>
      <c r="O375" s="148"/>
      <c r="P375" s="149"/>
      <c r="Q375" s="43" t="s">
        <v>309</v>
      </c>
      <c r="S375" s="1" t="s">
        <v>310</v>
      </c>
    </row>
    <row r="377" spans="2:19" x14ac:dyDescent="0.2">
      <c r="B377" s="116" t="s">
        <v>445</v>
      </c>
    </row>
    <row r="378" spans="2:19" x14ac:dyDescent="0.2">
      <c r="L378" s="145">
        <v>2009</v>
      </c>
      <c r="N378" s="145">
        <v>2008</v>
      </c>
      <c r="O378" s="145"/>
      <c r="P378" s="146"/>
    </row>
    <row r="379" spans="2:19" x14ac:dyDescent="0.2">
      <c r="L379" s="145" t="s">
        <v>342</v>
      </c>
      <c r="N379" s="145" t="s">
        <v>342</v>
      </c>
      <c r="O379" s="145"/>
      <c r="P379" s="146"/>
    </row>
    <row r="384" spans="2:19" x14ac:dyDescent="0.2">
      <c r="B384" s="116" t="s">
        <v>446</v>
      </c>
    </row>
    <row r="396" spans="2:16" x14ac:dyDescent="0.2">
      <c r="B396" s="116" t="s">
        <v>447</v>
      </c>
    </row>
    <row r="397" spans="2:16" x14ac:dyDescent="0.2">
      <c r="L397" s="145">
        <v>2009</v>
      </c>
      <c r="N397" s="145">
        <v>2008</v>
      </c>
      <c r="O397" s="145"/>
      <c r="P397" s="146"/>
    </row>
    <row r="398" spans="2:16" x14ac:dyDescent="0.2">
      <c r="L398" s="145" t="s">
        <v>342</v>
      </c>
      <c r="N398" s="145" t="s">
        <v>342</v>
      </c>
      <c r="O398" s="145"/>
      <c r="P398" s="146"/>
    </row>
    <row r="402" spans="2:18" x14ac:dyDescent="0.2">
      <c r="B402" s="1" t="s">
        <v>448</v>
      </c>
      <c r="L402" s="150">
        <v>1416474</v>
      </c>
      <c r="N402" s="150">
        <v>899585</v>
      </c>
      <c r="O402" s="150"/>
      <c r="P402" s="151"/>
      <c r="Q402" s="19" t="s">
        <v>324</v>
      </c>
    </row>
    <row r="403" spans="2:18" x14ac:dyDescent="0.2">
      <c r="B403" s="1" t="s">
        <v>449</v>
      </c>
      <c r="L403" s="152">
        <v>-700000</v>
      </c>
      <c r="N403" s="152">
        <v>-1000000</v>
      </c>
      <c r="O403" s="152"/>
      <c r="P403" s="153"/>
      <c r="Q403" s="24" t="s">
        <v>450</v>
      </c>
    </row>
    <row r="404" spans="2:18" x14ac:dyDescent="0.2">
      <c r="B404" s="1" t="s">
        <v>451</v>
      </c>
      <c r="L404" s="170">
        <v>716474</v>
      </c>
      <c r="N404" s="170">
        <v>-100415</v>
      </c>
      <c r="O404" s="155"/>
      <c r="P404" s="156"/>
      <c r="Q404" s="19" t="s">
        <v>452</v>
      </c>
    </row>
    <row r="405" spans="2:18" x14ac:dyDescent="0.2">
      <c r="B405" s="1" t="s">
        <v>453</v>
      </c>
      <c r="L405" s="152">
        <v>4271732</v>
      </c>
      <c r="N405" s="152">
        <v>4372147</v>
      </c>
      <c r="O405" s="152"/>
      <c r="P405" s="153"/>
      <c r="Q405" s="43" t="s">
        <v>454</v>
      </c>
    </row>
    <row r="407" spans="2:18" x14ac:dyDescent="0.2">
      <c r="B407" s="1" t="s">
        <v>455</v>
      </c>
      <c r="L407" s="154">
        <v>4988206</v>
      </c>
      <c r="N407" s="154">
        <v>4271732</v>
      </c>
      <c r="O407" s="155"/>
      <c r="P407" s="156"/>
      <c r="Q407" s="19" t="s">
        <v>454</v>
      </c>
    </row>
    <row r="410" spans="2:18" x14ac:dyDescent="0.2">
      <c r="B410" s="116" t="s">
        <v>456</v>
      </c>
    </row>
    <row r="412" spans="2:18" x14ac:dyDescent="0.2">
      <c r="B412" s="1" t="s">
        <v>457</v>
      </c>
    </row>
    <row r="413" spans="2:18" x14ac:dyDescent="0.2">
      <c r="B413" s="168" t="s">
        <v>458</v>
      </c>
      <c r="Q413" s="24" t="s">
        <v>459</v>
      </c>
      <c r="R413" s="8" t="s">
        <v>460</v>
      </c>
    </row>
    <row r="414" spans="2:18" x14ac:dyDescent="0.2">
      <c r="B414" s="1" t="s">
        <v>461</v>
      </c>
      <c r="Q414" s="26" t="s">
        <v>462</v>
      </c>
      <c r="R414" s="8" t="s">
        <v>460</v>
      </c>
    </row>
    <row r="416" spans="2:18" x14ac:dyDescent="0.2">
      <c r="B416" s="1" t="s">
        <v>463</v>
      </c>
    </row>
    <row r="417" spans="2:18" x14ac:dyDescent="0.2">
      <c r="B417" s="1" t="s">
        <v>464</v>
      </c>
    </row>
    <row r="418" spans="2:18" x14ac:dyDescent="0.2">
      <c r="B418" s="1" t="s">
        <v>465</v>
      </c>
    </row>
    <row r="419" spans="2:18" x14ac:dyDescent="0.2">
      <c r="L419" s="145">
        <v>2009</v>
      </c>
      <c r="N419" s="145">
        <v>2008</v>
      </c>
      <c r="O419" s="145"/>
      <c r="P419" s="146"/>
    </row>
    <row r="420" spans="2:18" x14ac:dyDescent="0.2">
      <c r="L420" s="145" t="s">
        <v>342</v>
      </c>
      <c r="N420" s="145" t="s">
        <v>342</v>
      </c>
      <c r="O420" s="145"/>
      <c r="P420" s="146"/>
    </row>
    <row r="424" spans="2:18" x14ac:dyDescent="0.2">
      <c r="B424" s="1" t="s">
        <v>466</v>
      </c>
      <c r="L424" s="152">
        <v>4575</v>
      </c>
      <c r="N424" s="152">
        <v>10445</v>
      </c>
      <c r="O424" s="152"/>
      <c r="P424" s="153"/>
      <c r="Q424" s="43" t="s">
        <v>467</v>
      </c>
    </row>
    <row r="425" spans="2:18" x14ac:dyDescent="0.2">
      <c r="L425" s="171">
        <v>4575</v>
      </c>
      <c r="N425" s="171">
        <v>10445</v>
      </c>
      <c r="O425" s="172"/>
      <c r="P425" s="173"/>
    </row>
    <row r="427" spans="2:18" x14ac:dyDescent="0.2">
      <c r="B427" s="116" t="s">
        <v>468</v>
      </c>
    </row>
    <row r="428" spans="2:18" s="138" customFormat="1" x14ac:dyDescent="0.2">
      <c r="B428" s="138" t="s">
        <v>469</v>
      </c>
      <c r="D428" s="139"/>
      <c r="E428" s="140"/>
      <c r="F428" s="4"/>
      <c r="G428" s="139"/>
      <c r="H428" s="5"/>
      <c r="I428" s="5"/>
      <c r="J428" s="5"/>
      <c r="K428" s="5"/>
      <c r="L428" s="141"/>
      <c r="M428" s="141"/>
      <c r="N428" s="141"/>
      <c r="O428" s="141"/>
      <c r="P428" s="142"/>
      <c r="Q428" s="143" t="s">
        <v>470</v>
      </c>
      <c r="R428" s="144"/>
    </row>
    <row r="429" spans="2:18" s="138" customFormat="1" x14ac:dyDescent="0.2">
      <c r="B429" s="138" t="s">
        <v>471</v>
      </c>
      <c r="D429" s="139"/>
      <c r="E429" s="140"/>
      <c r="F429" s="4"/>
      <c r="G429" s="139"/>
      <c r="H429" s="5"/>
      <c r="I429" s="5"/>
      <c r="J429" s="5"/>
      <c r="K429" s="5"/>
      <c r="L429" s="141"/>
      <c r="M429" s="141"/>
      <c r="N429" s="141"/>
      <c r="O429" s="141"/>
      <c r="P429" s="142"/>
      <c r="Q429" s="144"/>
      <c r="R429" s="144"/>
    </row>
    <row r="430" spans="2:18" s="138" customFormat="1" x14ac:dyDescent="0.2">
      <c r="B430" s="138" t="s">
        <v>472</v>
      </c>
      <c r="D430" s="139"/>
      <c r="E430" s="140"/>
      <c r="F430" s="4"/>
      <c r="G430" s="139"/>
      <c r="H430" s="5"/>
      <c r="I430" s="5"/>
      <c r="J430" s="5"/>
      <c r="K430" s="5"/>
      <c r="L430" s="141"/>
      <c r="M430" s="141"/>
      <c r="N430" s="141"/>
      <c r="O430" s="141"/>
      <c r="P430" s="142"/>
      <c r="Q430" s="144"/>
      <c r="R430" s="144"/>
    </row>
    <row r="431" spans="2:18" s="138" customFormat="1" x14ac:dyDescent="0.2">
      <c r="B431" s="138" t="s">
        <v>473</v>
      </c>
      <c r="D431" s="139"/>
      <c r="E431" s="140"/>
      <c r="F431" s="4"/>
      <c r="G431" s="139"/>
      <c r="H431" s="5"/>
      <c r="I431" s="5"/>
      <c r="J431" s="5"/>
      <c r="K431" s="5"/>
      <c r="L431" s="141"/>
      <c r="M431" s="141"/>
      <c r="N431" s="141"/>
      <c r="O431" s="141"/>
      <c r="P431" s="142"/>
      <c r="Q431" s="144"/>
      <c r="R431" s="144"/>
    </row>
    <row r="433" spans="2:19" x14ac:dyDescent="0.2">
      <c r="B433" s="116" t="s">
        <v>474</v>
      </c>
    </row>
    <row r="434" spans="2:19" x14ac:dyDescent="0.2">
      <c r="B434" s="138" t="s">
        <v>475</v>
      </c>
      <c r="Q434" s="19" t="s">
        <v>476</v>
      </c>
      <c r="R434" s="8" t="s">
        <v>477</v>
      </c>
    </row>
    <row r="435" spans="2:19" x14ac:dyDescent="0.2">
      <c r="B435" s="138" t="s">
        <v>478</v>
      </c>
      <c r="Q435" s="143" t="s">
        <v>479</v>
      </c>
      <c r="R435" s="8" t="s">
        <v>477</v>
      </c>
    </row>
    <row r="436" spans="2:19" x14ac:dyDescent="0.2">
      <c r="B436" s="138" t="s">
        <v>480</v>
      </c>
      <c r="Q436" s="24" t="s">
        <v>481</v>
      </c>
    </row>
    <row r="437" spans="2:19" x14ac:dyDescent="0.2">
      <c r="B437" s="168" t="s">
        <v>482</v>
      </c>
    </row>
    <row r="438" spans="2:19" x14ac:dyDescent="0.2">
      <c r="Q438" s="19" t="s">
        <v>483</v>
      </c>
      <c r="R438" s="8" t="s">
        <v>484</v>
      </c>
    </row>
    <row r="439" spans="2:19" x14ac:dyDescent="0.2">
      <c r="Q439" s="144" t="s">
        <v>485</v>
      </c>
      <c r="R439" s="8" t="s">
        <v>484</v>
      </c>
      <c r="S439" s="1" t="s">
        <v>486</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dcterms:created xsi:type="dcterms:W3CDTF">2011-12-21T20:54:16Z</dcterms:created>
  <dcterms:modified xsi:type="dcterms:W3CDTF">2011-12-21T20:54:52Z</dcterms:modified>
</cp:coreProperties>
</file>