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scritorio\Dashboard Neoland\"/>
    </mc:Choice>
  </mc:AlternateContent>
  <xr:revisionPtr revIDLastSave="0" documentId="13_ncr:1_{7367F965-E8E8-4914-9CAE-3C04DD36F49C}" xr6:coauthVersionLast="47" xr6:coauthVersionMax="47" xr10:uidLastSave="{00000000-0000-0000-0000-000000000000}"/>
  <bookViews>
    <workbookView xWindow="-28920" yWindow="-120" windowWidth="29040" windowHeight="15720" tabRatio="767" xr2:uid="{10F0F930-D5CE-470D-A38D-CA31AF9C1927}"/>
  </bookViews>
  <sheets>
    <sheet name="Dashboard" sheetId="8" r:id="rId1"/>
    <sheet name="TablasDinámicas" sheetId="10" r:id="rId2"/>
    <sheet name="TablaPrincipal" sheetId="4" r:id="rId3"/>
  </sheets>
  <definedNames>
    <definedName name="SegmentaciónDeDatos_BLOQUE">#N/A</definedName>
    <definedName name="SegmentaciónDeDatos_BOOTCAMP">#N/A</definedName>
    <definedName name="SegmentaciónDeDatos_TIPO">#N/A</definedName>
    <definedName name="SegmentaciónDeDatos_TURNO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0" l="1"/>
  <c r="Q14" i="10"/>
  <c r="M14" i="10"/>
  <c r="T9" i="10"/>
  <c r="H14" i="10"/>
  <c r="T11" i="10"/>
  <c r="L14" i="10"/>
  <c r="C14" i="10"/>
  <c r="P35" i="10"/>
  <c r="J10" i="10"/>
  <c r="O10" i="10"/>
  <c r="J11" i="10"/>
  <c r="E9" i="10"/>
  <c r="E10" i="10"/>
  <c r="G14" i="10"/>
  <c r="T10" i="10"/>
  <c r="Q34" i="10"/>
  <c r="J9" i="10"/>
  <c r="O11" i="10"/>
  <c r="P34" i="10"/>
  <c r="B14" i="10"/>
  <c r="R14" i="10"/>
  <c r="E11" i="10"/>
  <c r="Q35" i="10"/>
  <c r="P36" i="10"/>
  <c r="P37" i="10"/>
  <c r="Q36" i="10"/>
  <c r="Q37" i="10"/>
  <c r="P38" i="10"/>
  <c r="P39" i="10"/>
  <c r="Q38" i="10"/>
  <c r="Q39" i="10"/>
  <c r="P40" i="10"/>
  <c r="P41" i="10"/>
  <c r="Q40" i="10"/>
  <c r="Q41" i="10"/>
  <c r="P42" i="10"/>
  <c r="P43" i="10"/>
  <c r="Q42" i="10"/>
  <c r="Q43" i="10"/>
  <c r="P44" i="10"/>
  <c r="Q44" i="10"/>
</calcChain>
</file>

<file path=xl/sharedStrings.xml><?xml version="1.0" encoding="utf-8"?>
<sst xmlns="http://schemas.openxmlformats.org/spreadsheetml/2006/main" count="2368" uniqueCount="111">
  <si>
    <t>Mañana</t>
  </si>
  <si>
    <t>Tarde</t>
  </si>
  <si>
    <t>CLASE</t>
  </si>
  <si>
    <t>R</t>
  </si>
  <si>
    <t>TURNO</t>
  </si>
  <si>
    <t>TEMA</t>
  </si>
  <si>
    <t>BLOQUE</t>
  </si>
  <si>
    <t>Subsetting</t>
  </si>
  <si>
    <t>TIPO</t>
  </si>
  <si>
    <t>Práctica</t>
  </si>
  <si>
    <t>TIEMPO</t>
  </si>
  <si>
    <t>BOOTCAMP</t>
  </si>
  <si>
    <t>Junio</t>
  </si>
  <si>
    <t>Corrección</t>
  </si>
  <si>
    <t>Condicionales</t>
  </si>
  <si>
    <t>Teoría</t>
  </si>
  <si>
    <t>Bucles</t>
  </si>
  <si>
    <t>Funciones</t>
  </si>
  <si>
    <t>Librerías</t>
  </si>
  <si>
    <t>Automotriz-Parte 1</t>
  </si>
  <si>
    <t>Automotriz-Parte 2</t>
  </si>
  <si>
    <t>Tidyr</t>
  </si>
  <si>
    <t>Stringr</t>
  </si>
  <si>
    <t>Automotriz_dirty-Parte 1</t>
  </si>
  <si>
    <t>Automotriz_dirty-Parte 2</t>
  </si>
  <si>
    <t>Dplyr</t>
  </si>
  <si>
    <t>Joins</t>
  </si>
  <si>
    <t>Lubridate y Purrr</t>
  </si>
  <si>
    <t>Automotriz_dates</t>
  </si>
  <si>
    <t>Ggplot y Plotly</t>
  </si>
  <si>
    <t>Shiny</t>
  </si>
  <si>
    <t>Conexiones y Power BI</t>
  </si>
  <si>
    <t>Proyecto  Final</t>
  </si>
  <si>
    <t>Proyecto</t>
  </si>
  <si>
    <t>Python</t>
  </si>
  <si>
    <t>Introducción a Python</t>
  </si>
  <si>
    <t>Listas</t>
  </si>
  <si>
    <t>Diccionarios</t>
  </si>
  <si>
    <t>Tuplas y Conjuntos</t>
  </si>
  <si>
    <t>Listas de comprensión y Funciones</t>
  </si>
  <si>
    <t>Pandas - Limpieza de datos</t>
  </si>
  <si>
    <t>Pandas - Transformación de datos</t>
  </si>
  <si>
    <t>Visualización</t>
  </si>
  <si>
    <t>Conexión BBDD</t>
  </si>
  <si>
    <t>Visualización y BBDD</t>
  </si>
  <si>
    <t>Matemáticas</t>
  </si>
  <si>
    <t>Probabilidad</t>
  </si>
  <si>
    <t>Probabilidad - Concurso</t>
  </si>
  <si>
    <t>Probabilidad Condicional</t>
  </si>
  <si>
    <t>Árboles de decisión</t>
  </si>
  <si>
    <t>Teorema de Bayes</t>
  </si>
  <si>
    <t>Estadística</t>
  </si>
  <si>
    <t>Machine Learning</t>
  </si>
  <si>
    <t>Regresión Lineal Simple</t>
  </si>
  <si>
    <t>Regresión Lineal Múltiple</t>
  </si>
  <si>
    <t>Regresión Logística</t>
  </si>
  <si>
    <t>Clustering Jerárquico</t>
  </si>
  <si>
    <t>KNN</t>
  </si>
  <si>
    <t>Sistemas de Recomendación y Árboles</t>
  </si>
  <si>
    <t>PCA</t>
  </si>
  <si>
    <t>Deep Learning</t>
  </si>
  <si>
    <t>ANN</t>
  </si>
  <si>
    <t>CNN</t>
  </si>
  <si>
    <t>RNN</t>
  </si>
  <si>
    <t>Git</t>
  </si>
  <si>
    <t>Introducción</t>
  </si>
  <si>
    <t>SQL</t>
  </si>
  <si>
    <t>Introducción a R</t>
  </si>
  <si>
    <t>SQL Pro + Power BI</t>
  </si>
  <si>
    <t>Excel</t>
  </si>
  <si>
    <t>Introducción a Excel</t>
  </si>
  <si>
    <t>Tablas dinámicas</t>
  </si>
  <si>
    <t>Introducción a PowerBI</t>
  </si>
  <si>
    <t>Transformación de datos</t>
  </si>
  <si>
    <t>Tableau</t>
  </si>
  <si>
    <t>SQL Básico</t>
  </si>
  <si>
    <t>SQL Intermedio</t>
  </si>
  <si>
    <t>SQL Avanzado</t>
  </si>
  <si>
    <t>Suma de TIEMPO</t>
  </si>
  <si>
    <t>Etiquetas de fila</t>
  </si>
  <si>
    <t>Total general</t>
  </si>
  <si>
    <t>Condicionales, Bucles y Funciones</t>
  </si>
  <si>
    <t>Proyecto Final</t>
  </si>
  <si>
    <t>Otras Herramientas</t>
  </si>
  <si>
    <t>Etiquetas de columna</t>
  </si>
  <si>
    <t>Marzo</t>
  </si>
  <si>
    <t>Pandas - Ejercicios 1</t>
  </si>
  <si>
    <t>Pandas - Métodos</t>
  </si>
  <si>
    <t>Pandas -Limpieza de datos</t>
  </si>
  <si>
    <t>Matemáticas - Numpy</t>
  </si>
  <si>
    <t>Probabiidad</t>
  </si>
  <si>
    <t>Probabiidad - Concurso</t>
  </si>
  <si>
    <t>Independencia de Sucesos</t>
  </si>
  <si>
    <t>Distribuciones</t>
  </si>
  <si>
    <t>Estadística II</t>
  </si>
  <si>
    <t>Kmeans</t>
  </si>
  <si>
    <t>Metodología y StoryTelling</t>
  </si>
  <si>
    <t>Cuenta de BLOQUE</t>
  </si>
  <si>
    <t>Suma de TIEMPO2</t>
  </si>
  <si>
    <t>ANILLA TEORÍA</t>
  </si>
  <si>
    <t>ANILLA PRÁCTICA</t>
  </si>
  <si>
    <t>ANILLA CORRECCIÓN</t>
  </si>
  <si>
    <t>ANILLA PROYECTO</t>
  </si>
  <si>
    <t>DESGLOSE DE MAÑANA</t>
  </si>
  <si>
    <t>DESGLOSE TIEMPOS POR BLOQUE</t>
  </si>
  <si>
    <t>DESGLOSE TARDE</t>
  </si>
  <si>
    <t>ANILLAS POR TIPO</t>
  </si>
  <si>
    <t>ANILLAS POR TURNO</t>
  </si>
  <si>
    <t>RESTO DE GRÁFICAS</t>
  </si>
  <si>
    <t>DESGLOSE CALSES POR BLOQUE</t>
  </si>
  <si>
    <t>DESGLOSE CLASES POR BOOTCAMP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</si>
</sst>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 Rounded MT Bold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Bell MT"/>
      <family val="1"/>
    </font>
    <font>
      <sz val="14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E7284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0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0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horizontal="center"/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ell MT"/>
        <family val="1"/>
        <scheme val="none"/>
      </font>
    </dxf>
    <dxf>
      <font>
        <sz val="14"/>
      </font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horizontal="center"/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Bell MT"/>
        <family val="1"/>
        <scheme val="none"/>
      </font>
    </dxf>
    <dxf>
      <font>
        <sz val="14"/>
      </font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 Rounded MT Bold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font>
        <sz val="14"/>
      </font>
    </dxf>
    <dxf>
      <font>
        <name val="Bell MT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fill>
        <patternFill>
          <bgColor rgb="FFE7284E"/>
        </patternFill>
      </fill>
    </dxf>
    <dxf>
      <alignment horizontal="center"/>
    </dxf>
    <dxf>
      <alignment vertical="center"/>
    </dxf>
    <dxf>
      <numFmt numFmtId="1" formatCode="0"/>
    </dxf>
    <dxf>
      <fill>
        <patternFill>
          <bgColor rgb="FFFF0000"/>
        </patternFill>
      </fill>
    </dxf>
    <dxf>
      <fill>
        <patternFill>
          <bgColor rgb="FFFE9E9C"/>
        </patternFill>
      </fill>
    </dxf>
    <dxf>
      <font>
        <color auto="1"/>
      </font>
      <fill>
        <patternFill patternType="solid">
          <bgColor rgb="FFE7284E"/>
        </patternFill>
      </fill>
    </dxf>
    <dxf>
      <font>
        <b val="0"/>
        <i/>
        <sz val="16"/>
        <name val="Bell MT"/>
        <family val="1"/>
        <scheme val="none"/>
      </font>
      <fill>
        <patternFill>
          <bgColor rgb="FFE7284E"/>
        </patternFill>
      </fill>
    </dxf>
  </dxfs>
  <tableStyles count="2" defaultTableStyle="TableStyleMedium2" defaultPivotStyle="PivotStyleLight16">
    <tableStyle name="Estilo de segmentación de datos 1" pivot="0" table="0" count="3" xr9:uid="{3DE694FF-8FBF-403C-AC92-1A5B2ECA90A5}">
      <tableStyleElement type="wholeTable" dxfId="99"/>
      <tableStyleElement type="headerRow" dxfId="98"/>
    </tableStyle>
    <tableStyle name="Estilo de tabla 1" pivot="0" count="2" xr9:uid="{7654730C-7CAD-484F-B37E-8D11B8D87CC5}">
      <tableStyleElement type="wholeTable" dxfId="97"/>
      <tableStyleElement type="headerRow" dxfId="96"/>
    </tableStyle>
  </tableStyles>
  <colors>
    <mruColors>
      <color rgb="FFE7284E"/>
      <color rgb="FFFE9E9C"/>
      <color rgb="FFEE0000"/>
      <color rgb="FFD60000"/>
      <color rgb="FFE20000"/>
    </mruColors>
  </color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 patternType="solid">
              <bgColor theme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[dashboard_d.xlsx]TablasDinámicas!AnilloDesgloseMañana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1">
                <a:solidFill>
                  <a:sysClr val="windowText" lastClr="000000"/>
                </a:solidFill>
                <a:latin typeface="Bell MT" panose="02020503060305020303" pitchFamily="18" charset="0"/>
              </a:rPr>
              <a:t>Mañana</a:t>
            </a:r>
            <a:endParaRPr lang="es-ES" b="1" i="1">
              <a:solidFill>
                <a:sysClr val="windowText" lastClr="000000"/>
              </a:solidFill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shade val="58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shade val="86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tint val="86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tint val="58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TablasDinámicas!$H$20:$H$21</c:f>
              <c:strCache>
                <c:ptCount val="1"/>
                <c:pt idx="0">
                  <c:v>Mañana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0D-4C59-BA3B-219B7BC33F0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0D-4C59-BA3B-219B7BC33F0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0D-4C59-BA3B-219B7BC33F0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0D-4C59-BA3B-219B7BC33F00}"/>
              </c:ext>
            </c:extLst>
          </c:dPt>
          <c:cat>
            <c:strRef>
              <c:f>TablasDinámicas!$G$22:$G$26</c:f>
              <c:strCache>
                <c:ptCount val="4"/>
                <c:pt idx="0">
                  <c:v>Corrección</c:v>
                </c:pt>
                <c:pt idx="1">
                  <c:v>Práctica</c:v>
                </c:pt>
                <c:pt idx="2">
                  <c:v>Proyecto</c:v>
                </c:pt>
                <c:pt idx="3">
                  <c:v>Teoría</c:v>
                </c:pt>
              </c:strCache>
            </c:strRef>
          </c:cat>
          <c:val>
            <c:numRef>
              <c:f>TablasDinámicas!$H$22:$H$26</c:f>
              <c:numCache>
                <c:formatCode>0</c:formatCode>
                <c:ptCount val="4"/>
                <c:pt idx="0">
                  <c:v>35.5</c:v>
                </c:pt>
                <c:pt idx="1">
                  <c:v>107.75</c:v>
                </c:pt>
                <c:pt idx="2">
                  <c:v>64.25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B8-4D3B-A042-A83EA40C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rgbClr val="E7284E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[dashboard_d.xlsx]TablasDinámicas!AnilloDesgloseTarde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ysClr val="windowText" lastClr="000000"/>
                </a:solidFill>
                <a:latin typeface="Bell MT" panose="02020503060305020303" pitchFamily="18" charset="0"/>
              </a:rPr>
              <a:t>Tarde</a:t>
            </a:r>
            <a:endParaRPr lang="en-US" b="1" i="1">
              <a:solidFill>
                <a:sysClr val="windowText" lastClr="000000"/>
              </a:solidFill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58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>
              <a:shade val="86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>
              <a:tint val="58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TablasDinámicas!$M$20:$M$21</c:f>
              <c:strCache>
                <c:ptCount val="1"/>
                <c:pt idx="0">
                  <c:v>Tarde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C8-4DAA-B185-7806B8978ACB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C8-4DAA-B185-7806B8978ACB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C8-4DAA-B185-7806B8978ACB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C8-4DAA-B185-7806B8978ACB}"/>
              </c:ext>
            </c:extLst>
          </c:dPt>
          <c:cat>
            <c:strRef>
              <c:f>TablasDinámicas!$L$22:$L$26</c:f>
              <c:strCache>
                <c:ptCount val="4"/>
                <c:pt idx="0">
                  <c:v>Corrección</c:v>
                </c:pt>
                <c:pt idx="1">
                  <c:v>Práctica</c:v>
                </c:pt>
                <c:pt idx="2">
                  <c:v>Proyecto</c:v>
                </c:pt>
                <c:pt idx="3">
                  <c:v>Teoría</c:v>
                </c:pt>
              </c:strCache>
            </c:strRef>
          </c:cat>
          <c:val>
            <c:numRef>
              <c:f>TablasDinámicas!$M$22:$M$26</c:f>
              <c:numCache>
                <c:formatCode>0</c:formatCode>
                <c:ptCount val="4"/>
                <c:pt idx="0">
                  <c:v>19</c:v>
                </c:pt>
                <c:pt idx="1">
                  <c:v>91.75</c:v>
                </c:pt>
                <c:pt idx="2">
                  <c:v>54</c:v>
                </c:pt>
                <c:pt idx="3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8-4DAA-B185-7806B897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7284E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E-468F-A4E1-1DE2373381E8}"/>
              </c:ext>
            </c:extLst>
          </c:dPt>
          <c:dPt>
            <c:idx val="1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E-468F-A4E1-1DE2373381E8}"/>
              </c:ext>
            </c:extLst>
          </c:dPt>
          <c:val>
            <c:numRef>
              <c:f>TablasDinámicas!$B$14:$C$14</c:f>
              <c:numCache>
                <c:formatCode>0.00%</c:formatCode>
                <c:ptCount val="2"/>
                <c:pt idx="0">
                  <c:v>0.49066959385290887</c:v>
                </c:pt>
                <c:pt idx="1">
                  <c:v>0.50933040614709113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E-468F-A4E1-1DE23733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2-48D7-9790-67E363F41E56}"/>
              </c:ext>
            </c:extLst>
          </c:dPt>
          <c:dPt>
            <c:idx val="1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2-48D7-9790-67E363F41E56}"/>
              </c:ext>
            </c:extLst>
          </c:dPt>
          <c:val>
            <c:numRef>
              <c:f>TablasDinámicas!$G$14:$H$14</c:f>
              <c:numCache>
                <c:formatCode>0.00%</c:formatCode>
                <c:ptCount val="2"/>
                <c:pt idx="0">
                  <c:v>0.52130325814536338</c:v>
                </c:pt>
                <c:pt idx="1">
                  <c:v>0.47869674185463656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2-48D7-9790-67E363F4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3-468F-AFE8-645D8DC53897}"/>
              </c:ext>
            </c:extLst>
          </c:dPt>
          <c:dPt>
            <c:idx val="1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3-468F-AFE8-645D8DC53897}"/>
              </c:ext>
            </c:extLst>
          </c:dPt>
          <c:val>
            <c:numRef>
              <c:f>TablasDinámicas!$L$14:$M$14</c:f>
              <c:numCache>
                <c:formatCode>0.00%</c:formatCode>
                <c:ptCount val="2"/>
                <c:pt idx="0">
                  <c:v>0.46788990825688076</c:v>
                </c:pt>
                <c:pt idx="1">
                  <c:v>0.5321100917431193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3-468F-AFE8-645D8DC5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C-4733-83D4-68837B2DCBA2}"/>
              </c:ext>
            </c:extLst>
          </c:dPt>
          <c:dPt>
            <c:idx val="1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C-4733-83D4-68837B2DCBA2}"/>
              </c:ext>
            </c:extLst>
          </c:dPt>
          <c:val>
            <c:numRef>
              <c:f>TablasDinámicas!$Q$14:$R$14</c:f>
              <c:numCache>
                <c:formatCode>0.00%</c:formatCode>
                <c:ptCount val="2"/>
                <c:pt idx="0">
                  <c:v>0.49682875264270615</c:v>
                </c:pt>
                <c:pt idx="1">
                  <c:v>0.5031712473572939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C-4733-83D4-68837B2D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[dashboard_d.xlsx]TablasDinámicas!TiemposBootcamp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TablasDinámicas!$C$32:$C$33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TablasDinámicas!$B$34:$B$38</c:f>
              <c:strCache>
                <c:ptCount val="4"/>
                <c:pt idx="0">
                  <c:v>Teoría</c:v>
                </c:pt>
                <c:pt idx="1">
                  <c:v>Práctica</c:v>
                </c:pt>
                <c:pt idx="2">
                  <c:v>Proyecto</c:v>
                </c:pt>
                <c:pt idx="3">
                  <c:v>Corrección</c:v>
                </c:pt>
              </c:strCache>
            </c:strRef>
          </c:cat>
          <c:val>
            <c:numRef>
              <c:f>TablasDinámicas!$C$34:$C$38</c:f>
              <c:numCache>
                <c:formatCode>0</c:formatCode>
                <c:ptCount val="4"/>
                <c:pt idx="0">
                  <c:v>111.75</c:v>
                </c:pt>
                <c:pt idx="1">
                  <c:v>104</c:v>
                </c:pt>
                <c:pt idx="2">
                  <c:v>58.75</c:v>
                </c:pt>
                <c:pt idx="3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E-45EF-8C03-F5CBD09AEF42}"/>
            </c:ext>
          </c:extLst>
        </c:ser>
        <c:ser>
          <c:idx val="1"/>
          <c:order val="1"/>
          <c:tx>
            <c:strRef>
              <c:f>TablasDinámicas!$D$32:$D$33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strRef>
              <c:f>TablasDinámicas!$B$34:$B$38</c:f>
              <c:strCache>
                <c:ptCount val="4"/>
                <c:pt idx="0">
                  <c:v>Teoría</c:v>
                </c:pt>
                <c:pt idx="1">
                  <c:v>Práctica</c:v>
                </c:pt>
                <c:pt idx="2">
                  <c:v>Proyecto</c:v>
                </c:pt>
                <c:pt idx="3">
                  <c:v>Corrección</c:v>
                </c:pt>
              </c:strCache>
            </c:strRef>
          </c:cat>
          <c:val>
            <c:numRef>
              <c:f>TablasDinámicas!$D$34:$D$38</c:f>
              <c:numCache>
                <c:formatCode>0</c:formatCode>
                <c:ptCount val="4"/>
                <c:pt idx="0">
                  <c:v>116</c:v>
                </c:pt>
                <c:pt idx="1">
                  <c:v>95.5</c:v>
                </c:pt>
                <c:pt idx="2">
                  <c:v>59.5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32C-BEA5-12737DBD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8950912"/>
        <c:axId val="308955232"/>
      </c:barChart>
      <c:catAx>
        <c:axId val="3089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308955232"/>
        <c:crosses val="autoZero"/>
        <c:auto val="1"/>
        <c:lblAlgn val="ctr"/>
        <c:lblOffset val="100"/>
        <c:noMultiLvlLbl val="0"/>
      </c:catAx>
      <c:valAx>
        <c:axId val="3089552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3089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[dashboard_d.xlsx]TablasDinámicas!GraficoLineas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0800" cap="rnd">
            <a:solidFill>
              <a:srgbClr val="EE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TablasDinámicas!$M$32:$M$33</c:f>
              <c:strCache>
                <c:ptCount val="1"/>
                <c:pt idx="0">
                  <c:v>Marzo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TablasDinámicas!$L$34:$L$45</c:f>
              <c:strCache>
                <c:ptCount val="11"/>
                <c:pt idx="0">
                  <c:v>Introducción</c:v>
                </c:pt>
                <c:pt idx="1">
                  <c:v>Excel</c:v>
                </c:pt>
                <c:pt idx="2">
                  <c:v>Visualización</c:v>
                </c:pt>
                <c:pt idx="3">
                  <c:v>SQL</c:v>
                </c:pt>
                <c:pt idx="4">
                  <c:v>R</c:v>
                </c:pt>
                <c:pt idx="5">
                  <c:v>Python</c:v>
                </c:pt>
                <c:pt idx="6">
                  <c:v>Matemáticas</c:v>
                </c:pt>
                <c:pt idx="7">
                  <c:v>Machine Learning</c:v>
                </c:pt>
                <c:pt idx="8">
                  <c:v>Deep Learning</c:v>
                </c:pt>
                <c:pt idx="9">
                  <c:v>Otras Herramientas</c:v>
                </c:pt>
                <c:pt idx="10">
                  <c:v>Proyecto Final</c:v>
                </c:pt>
              </c:strCache>
            </c:strRef>
          </c:cat>
          <c:val>
            <c:numRef>
              <c:f>TablasDinámicas!$M$34:$M$45</c:f>
              <c:numCache>
                <c:formatCode>0</c:formatCode>
                <c:ptCount val="11"/>
                <c:pt idx="0">
                  <c:v>6</c:v>
                </c:pt>
                <c:pt idx="1">
                  <c:v>18</c:v>
                </c:pt>
                <c:pt idx="2">
                  <c:v>19</c:v>
                </c:pt>
                <c:pt idx="3">
                  <c:v>30.25</c:v>
                </c:pt>
                <c:pt idx="4">
                  <c:v>52.75</c:v>
                </c:pt>
                <c:pt idx="5">
                  <c:v>36</c:v>
                </c:pt>
                <c:pt idx="6">
                  <c:v>30</c:v>
                </c:pt>
                <c:pt idx="7">
                  <c:v>42</c:v>
                </c:pt>
                <c:pt idx="8">
                  <c:v>18</c:v>
                </c:pt>
                <c:pt idx="9">
                  <c:v>12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40F6-883A-40BF1186D4DA}"/>
            </c:ext>
          </c:extLst>
        </c:ser>
        <c:ser>
          <c:idx val="1"/>
          <c:order val="1"/>
          <c:tx>
            <c:strRef>
              <c:f>TablasDinámicas!$N$32:$N$33</c:f>
              <c:strCache>
                <c:ptCount val="1"/>
                <c:pt idx="0">
                  <c:v>Junio</c:v>
                </c:pt>
              </c:strCache>
            </c:strRef>
          </c:tx>
          <c:spPr>
            <a:ln w="50800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strRef>
              <c:f>TablasDinámicas!$L$34:$L$45</c:f>
              <c:strCache>
                <c:ptCount val="11"/>
                <c:pt idx="0">
                  <c:v>Introducción</c:v>
                </c:pt>
                <c:pt idx="1">
                  <c:v>Excel</c:v>
                </c:pt>
                <c:pt idx="2">
                  <c:v>Visualización</c:v>
                </c:pt>
                <c:pt idx="3">
                  <c:v>SQL</c:v>
                </c:pt>
                <c:pt idx="4">
                  <c:v>R</c:v>
                </c:pt>
                <c:pt idx="5">
                  <c:v>Python</c:v>
                </c:pt>
                <c:pt idx="6">
                  <c:v>Matemáticas</c:v>
                </c:pt>
                <c:pt idx="7">
                  <c:v>Machine Learning</c:v>
                </c:pt>
                <c:pt idx="8">
                  <c:v>Deep Learning</c:v>
                </c:pt>
                <c:pt idx="9">
                  <c:v>Otras Herramientas</c:v>
                </c:pt>
                <c:pt idx="10">
                  <c:v>Proyecto Final</c:v>
                </c:pt>
              </c:strCache>
            </c:strRef>
          </c:cat>
          <c:val>
            <c:numRef>
              <c:f>TablasDinámicas!$N$34:$N$45</c:f>
              <c:numCache>
                <c:formatCode>0</c:formatCode>
                <c:ptCount val="11"/>
                <c:pt idx="0">
                  <c:v>6</c:v>
                </c:pt>
                <c:pt idx="1">
                  <c:v>18</c:v>
                </c:pt>
                <c:pt idx="2">
                  <c:v>20.5</c:v>
                </c:pt>
                <c:pt idx="3">
                  <c:v>33.5</c:v>
                </c:pt>
                <c:pt idx="4">
                  <c:v>48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18</c:v>
                </c:pt>
                <c:pt idx="9">
                  <c:v>12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40F6-883A-40BF1186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652367"/>
        <c:axId val="1200657167"/>
      </c:lineChart>
      <c:catAx>
        <c:axId val="120065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1200657167"/>
        <c:crosses val="autoZero"/>
        <c:auto val="1"/>
        <c:lblAlgn val="ctr"/>
        <c:lblOffset val="100"/>
        <c:noMultiLvlLbl val="0"/>
      </c:catAx>
      <c:valAx>
        <c:axId val="1200657167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12006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668179679314331"/>
          <c:y val="4.2229846747775315E-2"/>
          <c:w val="0.18262614611907962"/>
          <c:h val="0.12625006165446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tx1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[dashboard_d.xlsx]TablasDinámicas!TiemposBloque</c:name>
    <c:fmtId val="3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E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TablasDinámicas!$H$32:$H$33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TablasDinámicas!$G$34:$G$45</c:f>
              <c:strCache>
                <c:ptCount val="11"/>
                <c:pt idx="0">
                  <c:v>Introducción</c:v>
                </c:pt>
                <c:pt idx="1">
                  <c:v>Otras Herramientas</c:v>
                </c:pt>
                <c:pt idx="2">
                  <c:v>Deep Learning</c:v>
                </c:pt>
                <c:pt idx="3">
                  <c:v>Proyecto Final</c:v>
                </c:pt>
                <c:pt idx="4">
                  <c:v>Visualización</c:v>
                </c:pt>
                <c:pt idx="5">
                  <c:v>Excel</c:v>
                </c:pt>
                <c:pt idx="6">
                  <c:v>SQL</c:v>
                </c:pt>
                <c:pt idx="7">
                  <c:v>Machine Learning</c:v>
                </c:pt>
                <c:pt idx="8">
                  <c:v>Python</c:v>
                </c:pt>
                <c:pt idx="9">
                  <c:v>Matemáticas</c:v>
                </c:pt>
                <c:pt idx="10">
                  <c:v>R</c:v>
                </c:pt>
              </c:strCache>
            </c:strRef>
          </c:cat>
          <c:val>
            <c:numRef>
              <c:f>TablasDinámicas!$H$34:$H$45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  <c:pt idx="6">
                  <c:v>22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7-48F9-8E0A-2162FEAD6848}"/>
            </c:ext>
          </c:extLst>
        </c:ser>
        <c:ser>
          <c:idx val="1"/>
          <c:order val="1"/>
          <c:tx>
            <c:strRef>
              <c:f>TablasDinámicas!$I$32:$I$33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  <a:sp3d/>
          </c:spPr>
          <c:invertIfNegative val="0"/>
          <c:cat>
            <c:strRef>
              <c:f>TablasDinámicas!$G$34:$G$45</c:f>
              <c:strCache>
                <c:ptCount val="11"/>
                <c:pt idx="0">
                  <c:v>Introducción</c:v>
                </c:pt>
                <c:pt idx="1">
                  <c:v>Otras Herramientas</c:v>
                </c:pt>
                <c:pt idx="2">
                  <c:v>Deep Learning</c:v>
                </c:pt>
                <c:pt idx="3">
                  <c:v>Proyecto Final</c:v>
                </c:pt>
                <c:pt idx="4">
                  <c:v>Visualización</c:v>
                </c:pt>
                <c:pt idx="5">
                  <c:v>Excel</c:v>
                </c:pt>
                <c:pt idx="6">
                  <c:v>SQL</c:v>
                </c:pt>
                <c:pt idx="7">
                  <c:v>Machine Learning</c:v>
                </c:pt>
                <c:pt idx="8">
                  <c:v>Python</c:v>
                </c:pt>
                <c:pt idx="9">
                  <c:v>Matemáticas</c:v>
                </c:pt>
                <c:pt idx="10">
                  <c:v>R</c:v>
                </c:pt>
              </c:strCache>
            </c:strRef>
          </c:cat>
          <c:val>
            <c:numRef>
              <c:f>TablasDinámicas!$I$34:$I$45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22</c:v>
                </c:pt>
                <c:pt idx="7">
                  <c:v>28</c:v>
                </c:pt>
                <c:pt idx="8">
                  <c:v>35</c:v>
                </c:pt>
                <c:pt idx="9">
                  <c:v>39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BB-4701-B934-E45A8FA1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443936"/>
        <c:axId val="500445376"/>
        <c:axId val="0"/>
      </c:bar3DChart>
      <c:catAx>
        <c:axId val="50044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500445376"/>
        <c:crosses val="autoZero"/>
        <c:auto val="1"/>
        <c:lblAlgn val="ctr"/>
        <c:lblOffset val="100"/>
        <c:noMultiLvlLbl val="0"/>
      </c:catAx>
      <c:valAx>
        <c:axId val="5004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s-ES"/>
          </a:p>
        </c:txPr>
        <c:crossAx val="5004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26479</xdr:colOff>
      <xdr:row>12</xdr:row>
      <xdr:rowOff>30392</xdr:rowOff>
    </xdr:from>
    <xdr:to>
      <xdr:col>4</xdr:col>
      <xdr:colOff>446483</xdr:colOff>
      <xdr:row>17</xdr:row>
      <xdr:rowOff>163288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BOOTCAMP 1">
              <a:extLst>
                <a:ext uri="{FF2B5EF4-FFF2-40B4-BE49-F238E27FC236}">
                  <a16:creationId xmlns:a16="http://schemas.microsoft.com/office/drawing/2014/main" id="{4EA47382-1516-4B0E-99B3-22AED6F20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OTCAM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25" y="2149931"/>
              <a:ext cx="2746826" cy="101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58229</xdr:colOff>
      <xdr:row>24</xdr:row>
      <xdr:rowOff>158021</xdr:rowOff>
    </xdr:from>
    <xdr:to>
      <xdr:col>4</xdr:col>
      <xdr:colOff>421084</xdr:colOff>
      <xdr:row>31</xdr:row>
      <xdr:rowOff>172989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IPO 1">
              <a:extLst>
                <a:ext uri="{FF2B5EF4-FFF2-40B4-BE49-F238E27FC236}">
                  <a16:creationId xmlns:a16="http://schemas.microsoft.com/office/drawing/2014/main" id="{3398F439-97CF-4EF6-A47F-0B299BA27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00" y="4678767"/>
              <a:ext cx="2689677" cy="1580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103131</xdr:colOff>
      <xdr:row>32</xdr:row>
      <xdr:rowOff>146517</xdr:rowOff>
    </xdr:from>
    <xdr:to>
      <xdr:col>4</xdr:col>
      <xdr:colOff>464175</xdr:colOff>
      <xdr:row>52</xdr:row>
      <xdr:rowOff>84832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BLOQUE">
              <a:extLst>
                <a:ext uri="{FF2B5EF4-FFF2-40B4-BE49-F238E27FC236}">
                  <a16:creationId xmlns:a16="http://schemas.microsoft.com/office/drawing/2014/main" id="{781C8B0D-9C84-4EAE-8D2F-96CC97107D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LOQ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77" y="6511485"/>
              <a:ext cx="2687866" cy="3536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27</xdr:col>
      <xdr:colOff>460377</xdr:colOff>
      <xdr:row>1</xdr:row>
      <xdr:rowOff>132894</xdr:rowOff>
    </xdr:from>
    <xdr:to>
      <xdr:col>32</xdr:col>
      <xdr:colOff>280764</xdr:colOff>
      <xdr:row>16</xdr:row>
      <xdr:rowOff>102507</xdr:rowOff>
    </xdr:to>
    <xdr:graphicFrame macro="">
      <xdr:nvGraphicFramePr>
        <xdr:cNvPr id="3" name="GráficoAroMañana">
          <a:extLst>
            <a:ext uri="{FF2B5EF4-FFF2-40B4-BE49-F238E27FC236}">
              <a16:creationId xmlns:a16="http://schemas.microsoft.com/office/drawing/2014/main" id="{169E0604-02CB-421C-A000-20DF55658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466727</xdr:colOff>
      <xdr:row>36</xdr:row>
      <xdr:rowOff>23132</xdr:rowOff>
    </xdr:from>
    <xdr:to>
      <xdr:col>32</xdr:col>
      <xdr:colOff>180977</xdr:colOff>
      <xdr:row>52</xdr:row>
      <xdr:rowOff>84819</xdr:rowOff>
    </xdr:to>
    <xdr:graphicFrame macro="">
      <xdr:nvGraphicFramePr>
        <xdr:cNvPr id="12" name="GráficoAroTarde">
          <a:extLst>
            <a:ext uri="{FF2B5EF4-FFF2-40B4-BE49-F238E27FC236}">
              <a16:creationId xmlns:a16="http://schemas.microsoft.com/office/drawing/2014/main" id="{F1763963-F93E-484A-B997-8471C4AB1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770798</xdr:colOff>
      <xdr:row>0</xdr:row>
      <xdr:rowOff>123372</xdr:rowOff>
    </xdr:from>
    <xdr:to>
      <xdr:col>9</xdr:col>
      <xdr:colOff>263702</xdr:colOff>
      <xdr:row>11</xdr:row>
      <xdr:rowOff>49907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1E453A42-932C-3A37-A990-B80F5378941A}"/>
            </a:ext>
          </a:extLst>
        </xdr:cNvPr>
        <xdr:cNvGrpSpPr/>
      </xdr:nvGrpSpPr>
      <xdr:grpSpPr>
        <a:xfrm>
          <a:off x="4202973" y="126547"/>
          <a:ext cx="2592158" cy="1866006"/>
          <a:chOff x="3933096" y="170543"/>
          <a:chExt cx="2563583" cy="1997072"/>
        </a:xfrm>
      </xdr:grpSpPr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0499A385-68AC-984E-42DF-06D61EE861C4}"/>
              </a:ext>
            </a:extLst>
          </xdr:cNvPr>
          <xdr:cNvGrpSpPr/>
        </xdr:nvGrpSpPr>
        <xdr:grpSpPr>
          <a:xfrm>
            <a:off x="3936271" y="459466"/>
            <a:ext cx="2560408" cy="1711324"/>
            <a:chOff x="3933096" y="221797"/>
            <a:chExt cx="2563583" cy="1724024"/>
          </a:xfrm>
        </xdr:grpSpPr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2693277B-6A94-4C38-9EEC-5C5F6185A1D5}"/>
                </a:ext>
              </a:extLst>
            </xdr:cNvPr>
            <xdr:cNvGraphicFramePr>
              <a:graphicFrameLocks/>
            </xdr:cNvGraphicFramePr>
          </xdr:nvGraphicFramePr>
          <xdr:xfrm>
            <a:off x="3933096" y="221797"/>
            <a:ext cx="2563583" cy="17240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TablasDinámicas!E11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0175AE-08BF-2929-F895-E5212DC48FF9}"/>
                </a:ext>
              </a:extLst>
            </xdr:cNvPr>
            <xdr:cNvSpPr txBox="1"/>
          </xdr:nvSpPr>
          <xdr:spPr>
            <a:xfrm>
              <a:off x="4806499" y="819606"/>
              <a:ext cx="780597" cy="5547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FDE5EC3A-C74A-4F59-8C8B-970791CB01F4}" type="TxLink">
                <a:rPr lang="en-US" sz="28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228</a:t>
              </a:fld>
              <a:endParaRPr lang="es-ES" sz="2800"/>
            </a:p>
          </xdr:txBody>
        </xdr:sp>
      </xdr:grpSp>
      <xdr:sp macro="" textlink="">
        <xdr:nvSpPr>
          <xdr:cNvPr id="2" name="CuadroTexto 1">
            <a:extLst>
              <a:ext uri="{FF2B5EF4-FFF2-40B4-BE49-F238E27FC236}">
                <a16:creationId xmlns:a16="http://schemas.microsoft.com/office/drawing/2014/main" id="{757602F9-5B85-3327-1F53-14CF3E42659A}"/>
              </a:ext>
            </a:extLst>
          </xdr:cNvPr>
          <xdr:cNvSpPr txBox="1"/>
        </xdr:nvSpPr>
        <xdr:spPr>
          <a:xfrm>
            <a:off x="4787398" y="170543"/>
            <a:ext cx="870855" cy="346528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Teoría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11</xdr:col>
      <xdr:colOff>583151</xdr:colOff>
      <xdr:row>0</xdr:row>
      <xdr:rowOff>123372</xdr:rowOff>
    </xdr:from>
    <xdr:to>
      <xdr:col>15</xdr:col>
      <xdr:colOff>72723</xdr:colOff>
      <xdr:row>11</xdr:row>
      <xdr:rowOff>48701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26B19821-CC69-14B9-DF10-0FAC12AB4D01}"/>
            </a:ext>
          </a:extLst>
        </xdr:cNvPr>
        <xdr:cNvGrpSpPr/>
      </xdr:nvGrpSpPr>
      <xdr:grpSpPr>
        <a:xfrm>
          <a:off x="8662619" y="126547"/>
          <a:ext cx="2592000" cy="1864800"/>
          <a:chOff x="7524367" y="170543"/>
          <a:chExt cx="2556000" cy="1997023"/>
        </a:xfrm>
      </xdr:grpSpPr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A6AC3155-A16D-A1A7-DC67-D3FE4C260732}"/>
              </a:ext>
            </a:extLst>
          </xdr:cNvPr>
          <xdr:cNvGrpSpPr/>
        </xdr:nvGrpSpPr>
        <xdr:grpSpPr>
          <a:xfrm>
            <a:off x="7527542" y="459466"/>
            <a:ext cx="2556000" cy="1711275"/>
            <a:chOff x="7527542" y="224972"/>
            <a:chExt cx="2556000" cy="1717625"/>
          </a:xfrm>
        </xdr:grpSpPr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A3C8D6B5-B976-4321-AB69-ED48038D10CB}"/>
                </a:ext>
              </a:extLst>
            </xdr:cNvPr>
            <xdr:cNvGraphicFramePr>
              <a:graphicFrameLocks/>
            </xdr:cNvGraphicFramePr>
          </xdr:nvGraphicFramePr>
          <xdr:xfrm>
            <a:off x="7527542" y="224972"/>
            <a:ext cx="2556000" cy="1717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TablasDinámicas!J11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C1026A1-E5DE-45FF-8612-3DD65841774B}"/>
                </a:ext>
              </a:extLst>
            </xdr:cNvPr>
            <xdr:cNvSpPr txBox="1"/>
          </xdr:nvSpPr>
          <xdr:spPr>
            <a:xfrm>
              <a:off x="8418632" y="819606"/>
              <a:ext cx="783772" cy="5547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9C81D0D7-31F4-4259-83CA-99DCF705D4B6}" type="TxLink">
                <a:rPr lang="en-US" sz="28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200</a:t>
              </a:fld>
              <a:endParaRPr lang="es-E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</xdr:grp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981C4CD4-E3B7-42DB-9569-9EA964E50ABD}"/>
              </a:ext>
            </a:extLst>
          </xdr:cNvPr>
          <xdr:cNvSpPr txBox="1"/>
        </xdr:nvSpPr>
        <xdr:spPr>
          <a:xfrm>
            <a:off x="8300945" y="170543"/>
            <a:ext cx="1002844" cy="343353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Práctica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17</xdr:col>
      <xdr:colOff>392910</xdr:colOff>
      <xdr:row>0</xdr:row>
      <xdr:rowOff>123372</xdr:rowOff>
    </xdr:from>
    <xdr:to>
      <xdr:col>20</xdr:col>
      <xdr:colOff>698910</xdr:colOff>
      <xdr:row>11</xdr:row>
      <xdr:rowOff>48701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42726B09-90B9-1A58-5CD5-90221E0B4D8D}"/>
            </a:ext>
          </a:extLst>
        </xdr:cNvPr>
        <xdr:cNvGrpSpPr/>
      </xdr:nvGrpSpPr>
      <xdr:grpSpPr>
        <a:xfrm>
          <a:off x="13098806" y="126547"/>
          <a:ext cx="2592000" cy="1864800"/>
          <a:chOff x="13720896" y="170543"/>
          <a:chExt cx="2532925" cy="1997023"/>
        </a:xfrm>
      </xdr:grpSpPr>
      <xdr:grpSp>
        <xdr:nvGrpSpPr>
          <xdr:cNvPr id="26" name="Grupo 25">
            <a:extLst>
              <a:ext uri="{FF2B5EF4-FFF2-40B4-BE49-F238E27FC236}">
                <a16:creationId xmlns:a16="http://schemas.microsoft.com/office/drawing/2014/main" id="{4AB867BD-1E01-DE8D-99CA-B4D8CDEA069A}"/>
              </a:ext>
            </a:extLst>
          </xdr:cNvPr>
          <xdr:cNvGrpSpPr/>
        </xdr:nvGrpSpPr>
        <xdr:grpSpPr>
          <a:xfrm>
            <a:off x="13720896" y="459466"/>
            <a:ext cx="2532925" cy="1711275"/>
            <a:chOff x="13720896" y="224972"/>
            <a:chExt cx="2532925" cy="1714450"/>
          </a:xfrm>
        </xdr:grpSpPr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24860ECC-3A5E-418A-84F0-32DDEE3BC166}"/>
                </a:ext>
              </a:extLst>
            </xdr:cNvPr>
            <xdr:cNvGraphicFramePr>
              <a:graphicFrameLocks/>
            </xdr:cNvGraphicFramePr>
          </xdr:nvGraphicFramePr>
          <xdr:xfrm>
            <a:off x="13720896" y="224972"/>
            <a:ext cx="2532925" cy="1714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TablasDinámicas!O11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865318B-C549-4D05-AF60-B38C61DC98E5}"/>
                </a:ext>
              </a:extLst>
            </xdr:cNvPr>
            <xdr:cNvSpPr txBox="1"/>
          </xdr:nvSpPr>
          <xdr:spPr>
            <a:xfrm>
              <a:off x="14693256" y="819606"/>
              <a:ext cx="595539" cy="5547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C6D13299-49A7-4008-A1DB-58738CE70C12}" type="TxLink">
                <a:rPr lang="en-US" sz="28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55</a:t>
              </a:fld>
              <a:endParaRPr lang="es-E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</xdr:grp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039BCB5F-548B-4C7B-8DDC-931703627C28}"/>
              </a:ext>
            </a:extLst>
          </xdr:cNvPr>
          <xdr:cNvSpPr txBox="1"/>
        </xdr:nvSpPr>
        <xdr:spPr>
          <a:xfrm>
            <a:off x="14359843" y="170543"/>
            <a:ext cx="1255030" cy="343353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Corrección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23</xdr:col>
      <xdr:colOff>221323</xdr:colOff>
      <xdr:row>0</xdr:row>
      <xdr:rowOff>123372</xdr:rowOff>
    </xdr:from>
    <xdr:to>
      <xdr:col>26</xdr:col>
      <xdr:colOff>527323</xdr:colOff>
      <xdr:row>11</xdr:row>
      <xdr:rowOff>48701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C79DB898-FB21-C662-7A21-8C5E00741A76}"/>
            </a:ext>
          </a:extLst>
        </xdr:cNvPr>
        <xdr:cNvGrpSpPr/>
      </xdr:nvGrpSpPr>
      <xdr:grpSpPr>
        <a:xfrm>
          <a:off x="17499219" y="126547"/>
          <a:ext cx="2592000" cy="1864800"/>
          <a:chOff x="17226168" y="170543"/>
          <a:chExt cx="2561500" cy="1999773"/>
        </a:xfrm>
      </xdr:grpSpPr>
      <xdr:grpSp>
        <xdr:nvGrpSpPr>
          <xdr:cNvPr id="27" name="Grupo 26">
            <a:extLst>
              <a:ext uri="{FF2B5EF4-FFF2-40B4-BE49-F238E27FC236}">
                <a16:creationId xmlns:a16="http://schemas.microsoft.com/office/drawing/2014/main" id="{1ED36121-929D-D97F-9BE4-27D40D9E60A8}"/>
              </a:ext>
            </a:extLst>
          </xdr:cNvPr>
          <xdr:cNvGrpSpPr/>
        </xdr:nvGrpSpPr>
        <xdr:grpSpPr>
          <a:xfrm>
            <a:off x="17226168" y="459466"/>
            <a:ext cx="2558325" cy="1714025"/>
            <a:chOff x="17226168" y="224972"/>
            <a:chExt cx="2558325" cy="1714025"/>
          </a:xfrm>
        </xdr:grpSpPr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BD5CDFBE-7E79-42AC-8811-B6BC77689A6F}"/>
                </a:ext>
              </a:extLst>
            </xdr:cNvPr>
            <xdr:cNvGraphicFramePr>
              <a:graphicFrameLocks/>
            </xdr:cNvGraphicFramePr>
          </xdr:nvGraphicFramePr>
          <xdr:xfrm>
            <a:off x="17226168" y="224972"/>
            <a:ext cx="2558325" cy="17140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TablasDinámicas!T11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92E7A3-25B5-4E55-A97A-EE7E7B8FFE2E}"/>
                </a:ext>
              </a:extLst>
            </xdr:cNvPr>
            <xdr:cNvSpPr txBox="1"/>
          </xdr:nvSpPr>
          <xdr:spPr>
            <a:xfrm>
              <a:off x="18102370" y="819606"/>
              <a:ext cx="791250" cy="5547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68F5EABD-54D2-4C36-9917-94BA01C5BC54}" type="TxLink">
                <a:rPr lang="en-US" sz="28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118</a:t>
              </a:fld>
              <a:endParaRPr lang="es-E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</xdr:grp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BDF02FF1-2F96-4BDD-B1E2-E3E19BB083E9}"/>
              </a:ext>
            </a:extLst>
          </xdr:cNvPr>
          <xdr:cNvSpPr txBox="1"/>
        </xdr:nvSpPr>
        <xdr:spPr>
          <a:xfrm>
            <a:off x="17976694" y="170543"/>
            <a:ext cx="1054098" cy="337003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Proyecto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 editAs="oneCell">
    <xdr:from>
      <xdr:col>1</xdr:col>
      <xdr:colOff>25855</xdr:colOff>
      <xdr:row>19</xdr:row>
      <xdr:rowOff>61978</xdr:rowOff>
    </xdr:from>
    <xdr:to>
      <xdr:col>4</xdr:col>
      <xdr:colOff>447108</xdr:colOff>
      <xdr:row>23</xdr:row>
      <xdr:rowOff>133692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TURNO">
              <a:extLst>
                <a:ext uri="{FF2B5EF4-FFF2-40B4-BE49-F238E27FC236}">
                  <a16:creationId xmlns:a16="http://schemas.microsoft.com/office/drawing/2014/main" id="{444FACDA-3226-4133-9240-8DCF5A598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1" y="3426117"/>
              <a:ext cx="2748075" cy="99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560243</xdr:colOff>
      <xdr:row>0</xdr:row>
      <xdr:rowOff>126547</xdr:rowOff>
    </xdr:from>
    <xdr:to>
      <xdr:col>3</xdr:col>
      <xdr:colOff>694677</xdr:colOff>
      <xdr:row>10</xdr:row>
      <xdr:rowOff>40093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0E98C20A-BA67-4F3B-A53D-A78424474EE9}"/>
            </a:ext>
          </a:extLst>
        </xdr:cNvPr>
        <xdr:cNvSpPr/>
      </xdr:nvSpPr>
      <xdr:spPr>
        <a:xfrm>
          <a:off x="886814" y="126547"/>
          <a:ext cx="1685649" cy="1682475"/>
        </a:xfrm>
        <a:prstGeom prst="roundRect">
          <a:avLst>
            <a:gd name="adj" fmla="val 2448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40822</xdr:colOff>
      <xdr:row>30</xdr:row>
      <xdr:rowOff>220890</xdr:rowOff>
    </xdr:from>
    <xdr:to>
      <xdr:col>15</xdr:col>
      <xdr:colOff>278494</xdr:colOff>
      <xdr:row>52</xdr:row>
      <xdr:rowOff>84832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8750E308-43F7-C2DB-D0A7-0A81E0FB4E8E}"/>
            </a:ext>
          </a:extLst>
        </xdr:cNvPr>
        <xdr:cNvGrpSpPr/>
      </xdr:nvGrpSpPr>
      <xdr:grpSpPr>
        <a:xfrm>
          <a:off x="4245429" y="6123215"/>
          <a:ext cx="7214961" cy="3925221"/>
          <a:chOff x="4245429" y="6126390"/>
          <a:chExt cx="7218136" cy="3918871"/>
        </a:xfrm>
      </xdr:grpSpPr>
      <xdr:graphicFrame macro="">
        <xdr:nvGraphicFramePr>
          <xdr:cNvPr id="4" name="GráficoTiemposBootcamp">
            <a:extLst>
              <a:ext uri="{FF2B5EF4-FFF2-40B4-BE49-F238E27FC236}">
                <a16:creationId xmlns:a16="http://schemas.microsoft.com/office/drawing/2014/main" id="{584319E6-4A21-43B4-B037-3FFBF5E4DE25}"/>
              </a:ext>
            </a:extLst>
          </xdr:cNvPr>
          <xdr:cNvGraphicFramePr>
            <a:graphicFrameLocks/>
          </xdr:cNvGraphicFramePr>
        </xdr:nvGraphicFramePr>
        <xdr:xfrm>
          <a:off x="4245429" y="6395357"/>
          <a:ext cx="7218136" cy="36499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7B8846BA-5436-438D-98D1-48E343D7F051}"/>
              </a:ext>
            </a:extLst>
          </xdr:cNvPr>
          <xdr:cNvSpPr txBox="1"/>
        </xdr:nvSpPr>
        <xdr:spPr>
          <a:xfrm>
            <a:off x="6929691" y="6126390"/>
            <a:ext cx="1849612" cy="296182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Desglose</a:t>
            </a:r>
            <a:r>
              <a:rPr lang="es-ES" sz="1600" b="1" i="1" baseline="0">
                <a:latin typeface="Bell MT" panose="02020503060305020303" pitchFamily="18" charset="0"/>
              </a:rPr>
              <a:t> por tipo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5</xdr:col>
      <xdr:colOff>769256</xdr:colOff>
      <xdr:row>12</xdr:row>
      <xdr:rowOff>10432</xdr:rowOff>
    </xdr:from>
    <xdr:to>
      <xdr:col>26</xdr:col>
      <xdr:colOff>465818</xdr:colOff>
      <xdr:row>30</xdr:row>
      <xdr:rowOff>136072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766D5B56-F10A-A55E-81E1-7924D99B9A8A}"/>
            </a:ext>
          </a:extLst>
        </xdr:cNvPr>
        <xdr:cNvGrpSpPr/>
      </xdr:nvGrpSpPr>
      <xdr:grpSpPr>
        <a:xfrm>
          <a:off x="4201431" y="2129971"/>
          <a:ext cx="15834633" cy="3911601"/>
          <a:chOff x="4198256" y="2133146"/>
          <a:chExt cx="15834633" cy="3908426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30D70C9-0BC1-4FD1-94F6-409B8CD97BA6}"/>
              </a:ext>
            </a:extLst>
          </xdr:cNvPr>
          <xdr:cNvGraphicFramePr>
            <a:graphicFrameLocks/>
          </xdr:cNvGraphicFramePr>
        </xdr:nvGraphicFramePr>
        <xdr:xfrm>
          <a:off x="4198256" y="2435679"/>
          <a:ext cx="15834633" cy="36058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B0B1E086-6411-485E-B2C9-EB3048A33109}"/>
              </a:ext>
            </a:extLst>
          </xdr:cNvPr>
          <xdr:cNvSpPr txBox="1"/>
        </xdr:nvSpPr>
        <xdr:spPr>
          <a:xfrm>
            <a:off x="11122250" y="2133146"/>
            <a:ext cx="1989819" cy="373743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Evolución de clases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15</xdr:col>
      <xdr:colOff>368302</xdr:colOff>
      <xdr:row>30</xdr:row>
      <xdr:rowOff>197757</xdr:rowOff>
    </xdr:from>
    <xdr:to>
      <xdr:col>26</xdr:col>
      <xdr:colOff>468996</xdr:colOff>
      <xdr:row>52</xdr:row>
      <xdr:rowOff>87994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51B9FE79-C5CA-55F0-C775-1A5D60930F55}"/>
            </a:ext>
          </a:extLst>
        </xdr:cNvPr>
        <xdr:cNvGrpSpPr/>
      </xdr:nvGrpSpPr>
      <xdr:grpSpPr>
        <a:xfrm>
          <a:off x="11556548" y="6106432"/>
          <a:ext cx="8476344" cy="3938816"/>
          <a:chOff x="11553373" y="6103257"/>
          <a:chExt cx="8482694" cy="3945166"/>
        </a:xfrm>
      </xdr:grpSpPr>
      <xdr:graphicFrame macro="">
        <xdr:nvGraphicFramePr>
          <xdr:cNvPr id="8" name="GráficoTiemposBloque">
            <a:extLst>
              <a:ext uri="{FF2B5EF4-FFF2-40B4-BE49-F238E27FC236}">
                <a16:creationId xmlns:a16="http://schemas.microsoft.com/office/drawing/2014/main" id="{629AAC34-C087-4F25-A672-17ECB871CB63}"/>
              </a:ext>
            </a:extLst>
          </xdr:cNvPr>
          <xdr:cNvGraphicFramePr>
            <a:graphicFrameLocks/>
          </xdr:cNvGraphicFramePr>
        </xdr:nvGraphicFramePr>
        <xdr:xfrm>
          <a:off x="11553373" y="6368143"/>
          <a:ext cx="8482694" cy="368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45" name="CuadroTexto 44">
            <a:extLst>
              <a:ext uri="{FF2B5EF4-FFF2-40B4-BE49-F238E27FC236}">
                <a16:creationId xmlns:a16="http://schemas.microsoft.com/office/drawing/2014/main" id="{6CDC840C-F7EB-4B83-90EC-8CD10EEBAF79}"/>
              </a:ext>
            </a:extLst>
          </xdr:cNvPr>
          <xdr:cNvSpPr txBox="1"/>
        </xdr:nvSpPr>
        <xdr:spPr>
          <a:xfrm>
            <a:off x="14733744" y="6103257"/>
            <a:ext cx="2121952" cy="343907"/>
          </a:xfrm>
          <a:prstGeom prst="round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 i="1">
                <a:latin typeface="Bell MT" panose="02020503060305020303" pitchFamily="18" charset="0"/>
              </a:rPr>
              <a:t>Desglose</a:t>
            </a:r>
            <a:r>
              <a:rPr lang="es-ES" sz="1600" b="1" i="1" baseline="0">
                <a:latin typeface="Bell MT" panose="02020503060305020303" pitchFamily="18" charset="0"/>
              </a:rPr>
              <a:t> por bloque</a:t>
            </a:r>
            <a:endParaRPr lang="es-ES" sz="1100" b="1" i="1">
              <a:latin typeface="Bell MT" panose="02020503060305020303" pitchFamily="18" charset="0"/>
            </a:endParaRPr>
          </a:p>
        </xdr:txBody>
      </xdr:sp>
    </xdr:grpSp>
    <xdr:clientData/>
  </xdr:twoCellAnchor>
  <xdr:twoCellAnchor editAs="oneCell">
    <xdr:from>
      <xdr:col>1</xdr:col>
      <xdr:colOff>766992</xdr:colOff>
      <xdr:row>1</xdr:row>
      <xdr:rowOff>152258</xdr:rowOff>
    </xdr:from>
    <xdr:to>
      <xdr:col>3</xdr:col>
      <xdr:colOff>507768</xdr:colOff>
      <xdr:row>8</xdr:row>
      <xdr:rowOff>170833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CF52194-C8F0-17F3-3F3F-FACA437CF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563" y="329151"/>
          <a:ext cx="1285641" cy="1256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odrigo" refreshedDate="45566.496110416665" createdVersion="8" refreshedVersion="8" minRefreshableVersion="3" recordCount="446" xr:uid="{436CD7C4-E380-4F72-AD67-1083BE8DD29F}">
  <cacheSource type="worksheet">
    <worksheetSource name="Tabla13"/>
  </cacheSource>
  <cacheFields count="7">
    <cacheField name="CLASE" numFmtId="0">
      <sharedItems containsSemiMixedTypes="0" containsString="0" containsNumber="1" containsInteger="1" minValue="1" maxValue="50"/>
    </cacheField>
    <cacheField name="BOOTCAMP" numFmtId="0">
      <sharedItems count="2">
        <s v="Marzo"/>
        <s v="Junio"/>
      </sharedItems>
    </cacheField>
    <cacheField name="TURNO" numFmtId="0">
      <sharedItems count="2">
        <s v="Mañana"/>
        <s v="Tarde"/>
      </sharedItems>
    </cacheField>
    <cacheField name="BLOQUE" numFmtId="0">
      <sharedItems count="12">
        <s v="Introducción"/>
        <s v="Excel"/>
        <s v="Visualización"/>
        <s v="SQL"/>
        <s v="R"/>
        <s v="Python"/>
        <s v="Matemáticas"/>
        <s v="Machine Learning"/>
        <s v="Deep Learning"/>
        <s v="Otras Herramientas"/>
        <s v="Proyecto Final"/>
        <s v="Herramientas Complementarias" u="1"/>
      </sharedItems>
    </cacheField>
    <cacheField name="TEMA" numFmtId="0">
      <sharedItems/>
    </cacheField>
    <cacheField name="TIPO" numFmtId="0">
      <sharedItems containsBlank="1" count="5">
        <s v="Teoría"/>
        <s v="Práctica"/>
        <s v="Corrección"/>
        <s v="Proyecto"/>
        <m u="1"/>
      </sharedItems>
    </cacheField>
    <cacheField name="TIEMPO" numFmtId="0">
      <sharedItems containsSemiMixedTypes="0" containsString="0" containsNumber="1" minValue="0.25" maxValue="4"/>
    </cacheField>
  </cacheFields>
  <extLst>
    <ext xmlns:x14="http://schemas.microsoft.com/office/spreadsheetml/2009/9/main" uri="{725AE2AE-9491-48be-B2B4-4EB974FC3084}">
      <x14:pivotCacheDefinition pivotCacheId="1480944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n v="1"/>
    <x v="0"/>
    <x v="0"/>
    <x v="0"/>
    <s v="Introducción"/>
    <x v="0"/>
    <n v="4"/>
  </r>
  <r>
    <n v="1"/>
    <x v="0"/>
    <x v="1"/>
    <x v="0"/>
    <s v="Introducción"/>
    <x v="0"/>
    <n v="2"/>
  </r>
  <r>
    <n v="1"/>
    <x v="1"/>
    <x v="0"/>
    <x v="0"/>
    <s v="Introducción"/>
    <x v="0"/>
    <n v="4"/>
  </r>
  <r>
    <n v="1"/>
    <x v="1"/>
    <x v="1"/>
    <x v="0"/>
    <s v="Introducción"/>
    <x v="0"/>
    <n v="2"/>
  </r>
  <r>
    <n v="2"/>
    <x v="0"/>
    <x v="0"/>
    <x v="1"/>
    <s v="Introducción a Excel"/>
    <x v="0"/>
    <n v="3"/>
  </r>
  <r>
    <n v="2"/>
    <x v="0"/>
    <x v="0"/>
    <x v="1"/>
    <s v="Introducción a Excel"/>
    <x v="1"/>
    <n v="1"/>
  </r>
  <r>
    <n v="2"/>
    <x v="0"/>
    <x v="1"/>
    <x v="1"/>
    <s v="Introducción a Excel"/>
    <x v="1"/>
    <n v="2"/>
  </r>
  <r>
    <n v="2"/>
    <x v="1"/>
    <x v="0"/>
    <x v="1"/>
    <s v="Introducción a Excel"/>
    <x v="0"/>
    <n v="2"/>
  </r>
  <r>
    <n v="2"/>
    <x v="1"/>
    <x v="0"/>
    <x v="1"/>
    <s v="Introducción a Excel"/>
    <x v="1"/>
    <n v="2"/>
  </r>
  <r>
    <n v="2"/>
    <x v="1"/>
    <x v="1"/>
    <x v="1"/>
    <s v="Introducción a Excel"/>
    <x v="1"/>
    <n v="2"/>
  </r>
  <r>
    <n v="3"/>
    <x v="0"/>
    <x v="0"/>
    <x v="1"/>
    <s v="Introducción a Excel"/>
    <x v="2"/>
    <n v="0.5"/>
  </r>
  <r>
    <n v="3"/>
    <x v="0"/>
    <x v="0"/>
    <x v="1"/>
    <s v="Introducción a Excel"/>
    <x v="1"/>
    <n v="0.75"/>
  </r>
  <r>
    <n v="3"/>
    <x v="0"/>
    <x v="0"/>
    <x v="1"/>
    <s v="Introducción a Excel"/>
    <x v="2"/>
    <n v="0.5"/>
  </r>
  <r>
    <n v="3"/>
    <x v="0"/>
    <x v="0"/>
    <x v="1"/>
    <s v="Introducción a Excel"/>
    <x v="1"/>
    <n v="0.5"/>
  </r>
  <r>
    <n v="3"/>
    <x v="0"/>
    <x v="0"/>
    <x v="1"/>
    <s v="Tablas dinámicas"/>
    <x v="0"/>
    <n v="1"/>
  </r>
  <r>
    <n v="3"/>
    <x v="0"/>
    <x v="0"/>
    <x v="1"/>
    <s v="Tablas dinámicas"/>
    <x v="0"/>
    <n v="0.75"/>
  </r>
  <r>
    <n v="3"/>
    <x v="0"/>
    <x v="1"/>
    <x v="1"/>
    <s v="Tablas dinámicas"/>
    <x v="1"/>
    <n v="2"/>
  </r>
  <r>
    <n v="3"/>
    <x v="1"/>
    <x v="0"/>
    <x v="1"/>
    <s v="Introducción a Excel"/>
    <x v="2"/>
    <n v="0.75"/>
  </r>
  <r>
    <n v="3"/>
    <x v="1"/>
    <x v="0"/>
    <x v="1"/>
    <s v="Introducción a Excel"/>
    <x v="1"/>
    <n v="1"/>
  </r>
  <r>
    <n v="3"/>
    <x v="1"/>
    <x v="0"/>
    <x v="1"/>
    <s v="Introducción a Excel"/>
    <x v="2"/>
    <n v="0.75"/>
  </r>
  <r>
    <n v="3"/>
    <x v="1"/>
    <x v="0"/>
    <x v="1"/>
    <s v="Tablas dinámicas"/>
    <x v="0"/>
    <n v="1"/>
  </r>
  <r>
    <n v="3"/>
    <x v="1"/>
    <x v="0"/>
    <x v="1"/>
    <s v="Tablas dinámicas"/>
    <x v="1"/>
    <n v="0.5"/>
  </r>
  <r>
    <n v="3"/>
    <x v="1"/>
    <x v="1"/>
    <x v="1"/>
    <s v="Tablas dinámicas"/>
    <x v="1"/>
    <n v="2"/>
  </r>
  <r>
    <n v="4"/>
    <x v="0"/>
    <x v="0"/>
    <x v="1"/>
    <s v="Tablas dinámicas"/>
    <x v="2"/>
    <n v="1"/>
  </r>
  <r>
    <n v="4"/>
    <x v="0"/>
    <x v="0"/>
    <x v="1"/>
    <s v="Visualización"/>
    <x v="0"/>
    <n v="2"/>
  </r>
  <r>
    <n v="4"/>
    <x v="0"/>
    <x v="0"/>
    <x v="1"/>
    <s v="Visualización"/>
    <x v="1"/>
    <n v="1"/>
  </r>
  <r>
    <n v="4"/>
    <x v="0"/>
    <x v="1"/>
    <x v="1"/>
    <s v="Visualización"/>
    <x v="1"/>
    <n v="1.75"/>
  </r>
  <r>
    <n v="4"/>
    <x v="0"/>
    <x v="1"/>
    <x v="1"/>
    <s v="Visualización"/>
    <x v="0"/>
    <n v="0.25"/>
  </r>
  <r>
    <n v="4"/>
    <x v="1"/>
    <x v="0"/>
    <x v="1"/>
    <s v="Tablas dinámicas"/>
    <x v="1"/>
    <n v="1.5"/>
  </r>
  <r>
    <n v="4"/>
    <x v="1"/>
    <x v="0"/>
    <x v="1"/>
    <s v="Tablas dinámicas"/>
    <x v="2"/>
    <n v="1"/>
  </r>
  <r>
    <n v="4"/>
    <x v="1"/>
    <x v="0"/>
    <x v="1"/>
    <s v="Visualización"/>
    <x v="0"/>
    <n v="1.5"/>
  </r>
  <r>
    <n v="4"/>
    <x v="1"/>
    <x v="1"/>
    <x v="1"/>
    <s v="Visualización"/>
    <x v="1"/>
    <n v="1"/>
  </r>
  <r>
    <n v="4"/>
    <x v="1"/>
    <x v="1"/>
    <x v="1"/>
    <s v="Visualización"/>
    <x v="2"/>
    <n v="0.25"/>
  </r>
  <r>
    <n v="4"/>
    <x v="1"/>
    <x v="1"/>
    <x v="1"/>
    <s v="Visualización"/>
    <x v="0"/>
    <n v="0.75"/>
  </r>
  <r>
    <n v="5"/>
    <x v="0"/>
    <x v="0"/>
    <x v="2"/>
    <s v="Introducción a PowerBI"/>
    <x v="0"/>
    <n v="2.5"/>
  </r>
  <r>
    <n v="5"/>
    <x v="0"/>
    <x v="0"/>
    <x v="2"/>
    <s v="Introducción a PowerBI"/>
    <x v="1"/>
    <n v="1.5"/>
  </r>
  <r>
    <n v="5"/>
    <x v="0"/>
    <x v="1"/>
    <x v="2"/>
    <s v="Introducción a PowerBI"/>
    <x v="0"/>
    <n v="0.75"/>
  </r>
  <r>
    <n v="5"/>
    <x v="0"/>
    <x v="1"/>
    <x v="2"/>
    <s v="Introducción a PowerBI"/>
    <x v="1"/>
    <n v="1.25"/>
  </r>
  <r>
    <n v="5"/>
    <x v="1"/>
    <x v="0"/>
    <x v="2"/>
    <s v="Introducción a PowerBI"/>
    <x v="0"/>
    <n v="4"/>
  </r>
  <r>
    <n v="5"/>
    <x v="1"/>
    <x v="1"/>
    <x v="2"/>
    <s v="Introducción a PowerBI"/>
    <x v="1"/>
    <n v="1.75"/>
  </r>
  <r>
    <n v="5"/>
    <x v="1"/>
    <x v="1"/>
    <x v="2"/>
    <s v="Introducción a PowerBI"/>
    <x v="2"/>
    <n v="0.25"/>
  </r>
  <r>
    <n v="6"/>
    <x v="0"/>
    <x v="0"/>
    <x v="2"/>
    <s v="Transformación de datos"/>
    <x v="0"/>
    <n v="2.25"/>
  </r>
  <r>
    <n v="6"/>
    <x v="0"/>
    <x v="0"/>
    <x v="2"/>
    <s v="Transformación de datos"/>
    <x v="1"/>
    <n v="1.5"/>
  </r>
  <r>
    <n v="6"/>
    <x v="0"/>
    <x v="0"/>
    <x v="2"/>
    <s v="Transformación de datos"/>
    <x v="2"/>
    <n v="0.25"/>
  </r>
  <r>
    <n v="6"/>
    <x v="0"/>
    <x v="1"/>
    <x v="2"/>
    <s v="Transformación de datos"/>
    <x v="1"/>
    <n v="2"/>
  </r>
  <r>
    <n v="6"/>
    <x v="1"/>
    <x v="0"/>
    <x v="2"/>
    <s v="Transformación de datos"/>
    <x v="0"/>
    <n v="2.25"/>
  </r>
  <r>
    <n v="6"/>
    <x v="1"/>
    <x v="0"/>
    <x v="2"/>
    <s v="Transformación de datos"/>
    <x v="1"/>
    <n v="1.75"/>
  </r>
  <r>
    <n v="6"/>
    <x v="1"/>
    <x v="1"/>
    <x v="2"/>
    <s v="Transformación de datos"/>
    <x v="1"/>
    <n v="1.75"/>
  </r>
  <r>
    <n v="6"/>
    <x v="1"/>
    <x v="1"/>
    <x v="2"/>
    <s v="Transformación de datos"/>
    <x v="0"/>
    <n v="0.25"/>
  </r>
  <r>
    <n v="7"/>
    <x v="0"/>
    <x v="0"/>
    <x v="2"/>
    <s v="Transformación de datos"/>
    <x v="0"/>
    <n v="0.5"/>
  </r>
  <r>
    <n v="7"/>
    <x v="0"/>
    <x v="0"/>
    <x v="2"/>
    <s v="Transformación de datos"/>
    <x v="1"/>
    <n v="1"/>
  </r>
  <r>
    <n v="7"/>
    <x v="0"/>
    <x v="0"/>
    <x v="2"/>
    <s v="Transformación de datos"/>
    <x v="2"/>
    <n v="0.5"/>
  </r>
  <r>
    <n v="7"/>
    <x v="0"/>
    <x v="0"/>
    <x v="2"/>
    <s v="Tableau"/>
    <x v="0"/>
    <n v="2"/>
  </r>
  <r>
    <n v="7"/>
    <x v="0"/>
    <x v="1"/>
    <x v="2"/>
    <s v="Tableau"/>
    <x v="0"/>
    <n v="0.5"/>
  </r>
  <r>
    <n v="7"/>
    <x v="0"/>
    <x v="1"/>
    <x v="2"/>
    <s v="Tableau"/>
    <x v="1"/>
    <n v="1.5"/>
  </r>
  <r>
    <n v="7"/>
    <x v="1"/>
    <x v="0"/>
    <x v="2"/>
    <s v="Transformación de datos"/>
    <x v="0"/>
    <n v="1"/>
  </r>
  <r>
    <n v="7"/>
    <x v="1"/>
    <x v="0"/>
    <x v="2"/>
    <s v="Transformación de datos"/>
    <x v="1"/>
    <n v="2.5"/>
  </r>
  <r>
    <n v="7"/>
    <x v="1"/>
    <x v="0"/>
    <x v="2"/>
    <s v="Transformación de datos"/>
    <x v="2"/>
    <n v="0.5"/>
  </r>
  <r>
    <n v="7"/>
    <x v="1"/>
    <x v="1"/>
    <x v="2"/>
    <s v="Tableau"/>
    <x v="0"/>
    <n v="2"/>
  </r>
  <r>
    <n v="8"/>
    <x v="0"/>
    <x v="0"/>
    <x v="2"/>
    <s v="Tableau"/>
    <x v="1"/>
    <n v="0.75"/>
  </r>
  <r>
    <n v="8"/>
    <x v="0"/>
    <x v="0"/>
    <x v="2"/>
    <s v="Tableau"/>
    <x v="2"/>
    <n v="0.25"/>
  </r>
  <r>
    <n v="8"/>
    <x v="0"/>
    <x v="0"/>
    <x v="3"/>
    <s v="SQL Básico"/>
    <x v="0"/>
    <n v="1.5"/>
  </r>
  <r>
    <n v="8"/>
    <x v="0"/>
    <x v="0"/>
    <x v="3"/>
    <s v="SQL Básico"/>
    <x v="1"/>
    <n v="1.25"/>
  </r>
  <r>
    <n v="8"/>
    <x v="0"/>
    <x v="1"/>
    <x v="3"/>
    <s v="SQL Básico"/>
    <x v="1"/>
    <n v="0.5"/>
  </r>
  <r>
    <n v="8"/>
    <x v="0"/>
    <x v="1"/>
    <x v="3"/>
    <s v="SQL Básico"/>
    <x v="2"/>
    <n v="0.25"/>
  </r>
  <r>
    <n v="8"/>
    <x v="0"/>
    <x v="1"/>
    <x v="3"/>
    <s v="SQL Básico"/>
    <x v="0"/>
    <n v="1.5"/>
  </r>
  <r>
    <n v="8"/>
    <x v="1"/>
    <x v="0"/>
    <x v="2"/>
    <s v="Tableau"/>
    <x v="0"/>
    <n v="0.25"/>
  </r>
  <r>
    <n v="8"/>
    <x v="1"/>
    <x v="0"/>
    <x v="2"/>
    <s v="Tableau"/>
    <x v="1"/>
    <n v="1.5"/>
  </r>
  <r>
    <n v="8"/>
    <x v="1"/>
    <x v="0"/>
    <x v="2"/>
    <s v="Tableau"/>
    <x v="2"/>
    <n v="0.75"/>
  </r>
  <r>
    <n v="8"/>
    <x v="1"/>
    <x v="0"/>
    <x v="3"/>
    <s v="SQL Básico"/>
    <x v="0"/>
    <n v="1.5"/>
  </r>
  <r>
    <n v="8"/>
    <x v="1"/>
    <x v="1"/>
    <x v="3"/>
    <s v="SQL Básico"/>
    <x v="1"/>
    <n v="1.75"/>
  </r>
  <r>
    <n v="8"/>
    <x v="1"/>
    <x v="1"/>
    <x v="3"/>
    <s v="SQL Básico"/>
    <x v="2"/>
    <n v="0.25"/>
  </r>
  <r>
    <n v="9"/>
    <x v="0"/>
    <x v="0"/>
    <x v="3"/>
    <s v="SQL Básico"/>
    <x v="0"/>
    <n v="1.5"/>
  </r>
  <r>
    <n v="9"/>
    <x v="0"/>
    <x v="0"/>
    <x v="3"/>
    <s v="SQL Básico"/>
    <x v="1"/>
    <n v="1.5"/>
  </r>
  <r>
    <n v="9"/>
    <x v="0"/>
    <x v="0"/>
    <x v="3"/>
    <s v="SQL Básico"/>
    <x v="2"/>
    <n v="0.25"/>
  </r>
  <r>
    <n v="9"/>
    <x v="0"/>
    <x v="0"/>
    <x v="3"/>
    <s v="SQL Intermedio"/>
    <x v="0"/>
    <n v="0.75"/>
  </r>
  <r>
    <n v="9"/>
    <x v="0"/>
    <x v="1"/>
    <x v="3"/>
    <s v="SQL Intermedio"/>
    <x v="0"/>
    <n v="1.5"/>
  </r>
  <r>
    <n v="9"/>
    <x v="0"/>
    <x v="1"/>
    <x v="3"/>
    <s v="SQL Intermedio"/>
    <x v="1"/>
    <n v="0.5"/>
  </r>
  <r>
    <n v="9"/>
    <x v="1"/>
    <x v="0"/>
    <x v="3"/>
    <s v="SQL Básico"/>
    <x v="0"/>
    <n v="2.75"/>
  </r>
  <r>
    <n v="9"/>
    <x v="1"/>
    <x v="0"/>
    <x v="3"/>
    <s v="SQL Básico"/>
    <x v="1"/>
    <n v="1.25"/>
  </r>
  <r>
    <n v="9"/>
    <x v="1"/>
    <x v="1"/>
    <x v="3"/>
    <s v="SQL Básico"/>
    <x v="2"/>
    <n v="0.75"/>
  </r>
  <r>
    <n v="9"/>
    <x v="1"/>
    <x v="1"/>
    <x v="3"/>
    <s v="SQL Intermedio"/>
    <x v="0"/>
    <n v="1.25"/>
  </r>
  <r>
    <n v="10"/>
    <x v="0"/>
    <x v="0"/>
    <x v="3"/>
    <s v="SQL Intermedio"/>
    <x v="1"/>
    <n v="4"/>
  </r>
  <r>
    <n v="10"/>
    <x v="0"/>
    <x v="1"/>
    <x v="3"/>
    <s v="SQL Intermedio"/>
    <x v="1"/>
    <n v="2"/>
  </r>
  <r>
    <n v="10"/>
    <x v="1"/>
    <x v="0"/>
    <x v="3"/>
    <s v="SQL Intermedio"/>
    <x v="0"/>
    <n v="1.5"/>
  </r>
  <r>
    <n v="10"/>
    <x v="1"/>
    <x v="0"/>
    <x v="3"/>
    <s v="SQL Intermedio"/>
    <x v="1"/>
    <n v="2.5"/>
  </r>
  <r>
    <n v="10"/>
    <x v="1"/>
    <x v="1"/>
    <x v="3"/>
    <s v="SQL Intermedio"/>
    <x v="1"/>
    <n v="1"/>
  </r>
  <r>
    <n v="10"/>
    <x v="1"/>
    <x v="1"/>
    <x v="3"/>
    <s v="SQL Intermedio"/>
    <x v="2"/>
    <n v="1"/>
  </r>
  <r>
    <n v="11"/>
    <x v="0"/>
    <x v="0"/>
    <x v="3"/>
    <s v="SQL Avanzado"/>
    <x v="0"/>
    <n v="2.25"/>
  </r>
  <r>
    <n v="11"/>
    <x v="0"/>
    <x v="0"/>
    <x v="3"/>
    <s v="SQL Avanzado"/>
    <x v="1"/>
    <n v="1.75"/>
  </r>
  <r>
    <n v="11"/>
    <x v="0"/>
    <x v="1"/>
    <x v="3"/>
    <s v="SQL Avanzado"/>
    <x v="1"/>
    <n v="2"/>
  </r>
  <r>
    <n v="11"/>
    <x v="1"/>
    <x v="0"/>
    <x v="3"/>
    <s v="SQL Intermedio"/>
    <x v="0"/>
    <n v="1"/>
  </r>
  <r>
    <n v="11"/>
    <x v="1"/>
    <x v="0"/>
    <x v="3"/>
    <s v="SQL Intermedio"/>
    <x v="1"/>
    <n v="1.75"/>
  </r>
  <r>
    <n v="11"/>
    <x v="1"/>
    <x v="0"/>
    <x v="3"/>
    <s v="SQL Intermedio"/>
    <x v="2"/>
    <n v="0.75"/>
  </r>
  <r>
    <n v="11"/>
    <x v="1"/>
    <x v="0"/>
    <x v="3"/>
    <s v="SQL Avanzado"/>
    <x v="0"/>
    <n v="0.5"/>
  </r>
  <r>
    <n v="11"/>
    <x v="1"/>
    <x v="1"/>
    <x v="3"/>
    <s v="SQL Avanzado"/>
    <x v="0"/>
    <n v="2"/>
  </r>
  <r>
    <n v="12"/>
    <x v="0"/>
    <x v="0"/>
    <x v="3"/>
    <s v="SQL Avanzado"/>
    <x v="2"/>
    <n v="1.5"/>
  </r>
  <r>
    <n v="12"/>
    <x v="0"/>
    <x v="0"/>
    <x v="3"/>
    <s v="SQL Avanzado"/>
    <x v="1"/>
    <n v="2.25"/>
  </r>
  <r>
    <n v="12"/>
    <x v="0"/>
    <x v="0"/>
    <x v="3"/>
    <s v="SQL Avanzado"/>
    <x v="2"/>
    <n v="0.25"/>
  </r>
  <r>
    <n v="12"/>
    <x v="0"/>
    <x v="1"/>
    <x v="3"/>
    <s v="SQL Avanzado"/>
    <x v="2"/>
    <n v="1"/>
  </r>
  <r>
    <n v="12"/>
    <x v="0"/>
    <x v="1"/>
    <x v="3"/>
    <s v="SQL Pro + Power BI"/>
    <x v="0"/>
    <n v="1"/>
  </r>
  <r>
    <n v="12"/>
    <x v="1"/>
    <x v="0"/>
    <x v="3"/>
    <s v="SQL Avanzado"/>
    <x v="0"/>
    <n v="2.25"/>
  </r>
  <r>
    <n v="12"/>
    <x v="1"/>
    <x v="0"/>
    <x v="3"/>
    <s v="SQL Avanzado"/>
    <x v="1"/>
    <n v="1.75"/>
  </r>
  <r>
    <n v="12"/>
    <x v="1"/>
    <x v="1"/>
    <x v="3"/>
    <s v="SQL Avanzado"/>
    <x v="2"/>
    <n v="2"/>
  </r>
  <r>
    <n v="13"/>
    <x v="0"/>
    <x v="0"/>
    <x v="3"/>
    <s v="SQL Pro + Power BI"/>
    <x v="0"/>
    <n v="1.25"/>
  </r>
  <r>
    <n v="13"/>
    <x v="0"/>
    <x v="0"/>
    <x v="4"/>
    <s v="Introducción a R"/>
    <x v="0"/>
    <n v="2.75"/>
  </r>
  <r>
    <n v="13"/>
    <x v="0"/>
    <x v="1"/>
    <x v="4"/>
    <s v="Subsetting"/>
    <x v="0"/>
    <n v="1.5"/>
  </r>
  <r>
    <n v="13"/>
    <x v="0"/>
    <x v="1"/>
    <x v="4"/>
    <s v="Introducción a R"/>
    <x v="1"/>
    <n v="0.5"/>
  </r>
  <r>
    <n v="13"/>
    <x v="1"/>
    <x v="0"/>
    <x v="3"/>
    <s v="SQL Pro + Power BI"/>
    <x v="0"/>
    <n v="2.75"/>
  </r>
  <r>
    <n v="13"/>
    <x v="1"/>
    <x v="0"/>
    <x v="3"/>
    <s v="Proyecto  Final"/>
    <x v="3"/>
    <n v="1.25"/>
  </r>
  <r>
    <n v="13"/>
    <x v="1"/>
    <x v="1"/>
    <x v="3"/>
    <s v="Proyecto  Final"/>
    <x v="3"/>
    <n v="2"/>
  </r>
  <r>
    <n v="14"/>
    <x v="0"/>
    <x v="0"/>
    <x v="4"/>
    <s v="Subsetting"/>
    <x v="1"/>
    <n v="1.5"/>
  </r>
  <r>
    <n v="14"/>
    <x v="0"/>
    <x v="0"/>
    <x v="4"/>
    <s v="Subsetting"/>
    <x v="2"/>
    <n v="1"/>
  </r>
  <r>
    <n v="14"/>
    <x v="0"/>
    <x v="0"/>
    <x v="4"/>
    <s v="Subsetting"/>
    <x v="1"/>
    <n v="1.25"/>
  </r>
  <r>
    <n v="14"/>
    <x v="0"/>
    <x v="1"/>
    <x v="4"/>
    <s v="Subsetting"/>
    <x v="2"/>
    <n v="0.75"/>
  </r>
  <r>
    <n v="14"/>
    <x v="0"/>
    <x v="1"/>
    <x v="4"/>
    <s v="Condicionales, Bucles y Funciones"/>
    <x v="0"/>
    <n v="1.5"/>
  </r>
  <r>
    <n v="14"/>
    <x v="1"/>
    <x v="0"/>
    <x v="4"/>
    <s v="Introducción a R"/>
    <x v="0"/>
    <n v="3.5"/>
  </r>
  <r>
    <n v="14"/>
    <x v="1"/>
    <x v="0"/>
    <x v="4"/>
    <s v="Introducción a R"/>
    <x v="1"/>
    <n v="0.5"/>
  </r>
  <r>
    <n v="14"/>
    <x v="1"/>
    <x v="1"/>
    <x v="4"/>
    <s v="Introducción a R"/>
    <x v="1"/>
    <n v="2"/>
  </r>
  <r>
    <n v="15"/>
    <x v="0"/>
    <x v="0"/>
    <x v="4"/>
    <s v="Condicionales, Bucles y Funciones"/>
    <x v="0"/>
    <n v="1.5"/>
  </r>
  <r>
    <n v="15"/>
    <x v="0"/>
    <x v="0"/>
    <x v="4"/>
    <s v="Condicionales, Bucles y Funciones"/>
    <x v="1"/>
    <n v="1.5"/>
  </r>
  <r>
    <n v="15"/>
    <x v="0"/>
    <x v="1"/>
    <x v="4"/>
    <s v="Condicionales, Bucles y Funciones"/>
    <x v="2"/>
    <n v="1"/>
  </r>
  <r>
    <n v="15"/>
    <x v="0"/>
    <x v="1"/>
    <x v="4"/>
    <s v="Condicionales, Bucles y Funciones"/>
    <x v="1"/>
    <n v="1.5"/>
  </r>
  <r>
    <n v="15"/>
    <x v="0"/>
    <x v="1"/>
    <x v="4"/>
    <s v="Condicionales, Bucles y Funciones"/>
    <x v="2"/>
    <n v="0.5"/>
  </r>
  <r>
    <n v="15"/>
    <x v="1"/>
    <x v="0"/>
    <x v="4"/>
    <s v="Subsetting"/>
    <x v="1"/>
    <n v="1.5"/>
  </r>
  <r>
    <n v="15"/>
    <x v="1"/>
    <x v="0"/>
    <x v="4"/>
    <s v="Subsetting"/>
    <x v="2"/>
    <n v="1"/>
  </r>
  <r>
    <n v="15"/>
    <x v="1"/>
    <x v="0"/>
    <x v="4"/>
    <s v="Condicionales"/>
    <x v="0"/>
    <n v="1"/>
  </r>
  <r>
    <n v="15"/>
    <x v="1"/>
    <x v="0"/>
    <x v="4"/>
    <s v="Condicionales"/>
    <x v="1"/>
    <n v="0.5"/>
  </r>
  <r>
    <n v="15"/>
    <x v="1"/>
    <x v="1"/>
    <x v="4"/>
    <s v="Condicionales"/>
    <x v="1"/>
    <n v="1.25"/>
  </r>
  <r>
    <n v="15"/>
    <x v="1"/>
    <x v="1"/>
    <x v="4"/>
    <s v="Condicionales"/>
    <x v="2"/>
    <n v="0.25"/>
  </r>
  <r>
    <n v="15"/>
    <x v="1"/>
    <x v="1"/>
    <x v="4"/>
    <s v="Bucles"/>
    <x v="0"/>
    <n v="0.5"/>
  </r>
  <r>
    <n v="16"/>
    <x v="0"/>
    <x v="0"/>
    <x v="4"/>
    <s v="Condicionales, Bucles y Funciones"/>
    <x v="1"/>
    <n v="1"/>
  </r>
  <r>
    <n v="16"/>
    <x v="0"/>
    <x v="0"/>
    <x v="4"/>
    <s v="Condicionales, Bucles y Funciones"/>
    <x v="2"/>
    <n v="1"/>
  </r>
  <r>
    <n v="16"/>
    <x v="0"/>
    <x v="0"/>
    <x v="4"/>
    <s v="Condicionales, Bucles y Funciones"/>
    <x v="1"/>
    <n v="1"/>
  </r>
  <r>
    <n v="16"/>
    <x v="0"/>
    <x v="0"/>
    <x v="4"/>
    <s v="Librerías"/>
    <x v="0"/>
    <n v="1"/>
  </r>
  <r>
    <n v="16"/>
    <x v="0"/>
    <x v="1"/>
    <x v="4"/>
    <s v="Dplyr"/>
    <x v="0"/>
    <n v="1.5"/>
  </r>
  <r>
    <n v="16"/>
    <x v="0"/>
    <x v="1"/>
    <x v="4"/>
    <s v="Dplyr"/>
    <x v="1"/>
    <n v="0.5"/>
  </r>
  <r>
    <n v="16"/>
    <x v="1"/>
    <x v="0"/>
    <x v="4"/>
    <s v="Bucles"/>
    <x v="0"/>
    <n v="1"/>
  </r>
  <r>
    <n v="16"/>
    <x v="1"/>
    <x v="0"/>
    <x v="4"/>
    <s v="Bucles"/>
    <x v="1"/>
    <n v="1.5"/>
  </r>
  <r>
    <n v="16"/>
    <x v="1"/>
    <x v="0"/>
    <x v="4"/>
    <s v="Bucles"/>
    <x v="2"/>
    <n v="0.5"/>
  </r>
  <r>
    <n v="16"/>
    <x v="1"/>
    <x v="0"/>
    <x v="4"/>
    <s v="Funciones"/>
    <x v="0"/>
    <n v="0.5"/>
  </r>
  <r>
    <n v="16"/>
    <x v="1"/>
    <x v="0"/>
    <x v="4"/>
    <s v="Funciones"/>
    <x v="1"/>
    <n v="0.5"/>
  </r>
  <r>
    <n v="16"/>
    <x v="1"/>
    <x v="1"/>
    <x v="4"/>
    <s v="Funciones"/>
    <x v="1"/>
    <n v="1"/>
  </r>
  <r>
    <n v="16"/>
    <x v="1"/>
    <x v="1"/>
    <x v="4"/>
    <s v="Funciones"/>
    <x v="2"/>
    <n v="0.75"/>
  </r>
  <r>
    <n v="16"/>
    <x v="1"/>
    <x v="1"/>
    <x v="4"/>
    <s v="Librerías"/>
    <x v="0"/>
    <n v="0.25"/>
  </r>
  <r>
    <n v="17"/>
    <x v="0"/>
    <x v="0"/>
    <x v="4"/>
    <s v="Dplyr"/>
    <x v="1"/>
    <n v="3"/>
  </r>
  <r>
    <n v="17"/>
    <x v="0"/>
    <x v="0"/>
    <x v="4"/>
    <s v="Dplyr"/>
    <x v="2"/>
    <n v="1"/>
  </r>
  <r>
    <n v="17"/>
    <x v="0"/>
    <x v="1"/>
    <x v="4"/>
    <s v="Tidyr"/>
    <x v="0"/>
    <n v="2"/>
  </r>
  <r>
    <n v="17"/>
    <x v="1"/>
    <x v="0"/>
    <x v="4"/>
    <s v="Dplyr"/>
    <x v="0"/>
    <n v="2"/>
  </r>
  <r>
    <n v="17"/>
    <x v="1"/>
    <x v="0"/>
    <x v="4"/>
    <s v="Automotriz-Parte 1"/>
    <x v="1"/>
    <n v="2"/>
  </r>
  <r>
    <n v="17"/>
    <x v="1"/>
    <x v="1"/>
    <x v="4"/>
    <s v="Automotriz-Parte 1"/>
    <x v="2"/>
    <n v="1"/>
  </r>
  <r>
    <n v="17"/>
    <x v="1"/>
    <x v="1"/>
    <x v="4"/>
    <s v="Joins"/>
    <x v="0"/>
    <n v="0.25"/>
  </r>
  <r>
    <n v="17"/>
    <x v="1"/>
    <x v="1"/>
    <x v="4"/>
    <s v="Automotriz-Parte 2"/>
    <x v="1"/>
    <n v="0.75"/>
  </r>
  <r>
    <n v="18"/>
    <x v="0"/>
    <x v="0"/>
    <x v="4"/>
    <s v="Tidyr"/>
    <x v="0"/>
    <n v="1"/>
  </r>
  <r>
    <n v="18"/>
    <x v="0"/>
    <x v="0"/>
    <x v="4"/>
    <s v="Tidyr"/>
    <x v="1"/>
    <n v="3"/>
  </r>
  <r>
    <n v="18"/>
    <x v="0"/>
    <x v="1"/>
    <x v="4"/>
    <s v="Tidyr"/>
    <x v="1"/>
    <n v="2"/>
  </r>
  <r>
    <n v="18"/>
    <x v="1"/>
    <x v="0"/>
    <x v="4"/>
    <s v="Tidyr"/>
    <x v="0"/>
    <n v="1"/>
  </r>
  <r>
    <n v="18"/>
    <x v="1"/>
    <x v="0"/>
    <x v="4"/>
    <s v="Stringr"/>
    <x v="0"/>
    <n v="2"/>
  </r>
  <r>
    <n v="18"/>
    <x v="1"/>
    <x v="0"/>
    <x v="4"/>
    <s v="Automotriz_dirty-Parte 1"/>
    <x v="1"/>
    <n v="1"/>
  </r>
  <r>
    <n v="18"/>
    <x v="1"/>
    <x v="1"/>
    <x v="4"/>
    <s v="Automotriz_dirty-Parte 1"/>
    <x v="1"/>
    <n v="1.75"/>
  </r>
  <r>
    <n v="18"/>
    <x v="1"/>
    <x v="1"/>
    <x v="4"/>
    <s v="Automotriz_dirty-Parte 1"/>
    <x v="2"/>
    <n v="0.25"/>
  </r>
  <r>
    <n v="19"/>
    <x v="0"/>
    <x v="0"/>
    <x v="4"/>
    <s v="Tidyr"/>
    <x v="2"/>
    <n v="0.75"/>
  </r>
  <r>
    <n v="19"/>
    <x v="0"/>
    <x v="0"/>
    <x v="4"/>
    <s v="Lubridate y Purrr"/>
    <x v="0"/>
    <n v="1.5"/>
  </r>
  <r>
    <n v="19"/>
    <x v="0"/>
    <x v="0"/>
    <x v="4"/>
    <s v="Lubridate y Purrr"/>
    <x v="1"/>
    <n v="1.5"/>
  </r>
  <r>
    <n v="19"/>
    <x v="0"/>
    <x v="0"/>
    <x v="4"/>
    <s v="Lubridate y Purrr"/>
    <x v="2"/>
    <n v="0.25"/>
  </r>
  <r>
    <n v="19"/>
    <x v="0"/>
    <x v="1"/>
    <x v="4"/>
    <s v="Lubridate y Purrr"/>
    <x v="1"/>
    <n v="1.75"/>
  </r>
  <r>
    <n v="19"/>
    <x v="0"/>
    <x v="1"/>
    <x v="4"/>
    <s v="Lubridate y Purrr"/>
    <x v="2"/>
    <n v="0.25"/>
  </r>
  <r>
    <n v="19"/>
    <x v="1"/>
    <x v="0"/>
    <x v="4"/>
    <s v="Automotriz_dirty-Parte 2"/>
    <x v="1"/>
    <n v="3"/>
  </r>
  <r>
    <n v="19"/>
    <x v="1"/>
    <x v="0"/>
    <x v="4"/>
    <s v="Automotriz_dirty-Parte 2"/>
    <x v="2"/>
    <n v="1"/>
  </r>
  <r>
    <n v="19"/>
    <x v="1"/>
    <x v="1"/>
    <x v="4"/>
    <s v="Lubridate y Purrr"/>
    <x v="0"/>
    <n v="1.25"/>
  </r>
  <r>
    <n v="19"/>
    <x v="1"/>
    <x v="1"/>
    <x v="4"/>
    <s v="Automotriz_dates"/>
    <x v="1"/>
    <n v="0.75"/>
  </r>
  <r>
    <n v="20"/>
    <x v="0"/>
    <x v="0"/>
    <x v="4"/>
    <s v="Lubridate y Purrr"/>
    <x v="2"/>
    <n v="0.25"/>
  </r>
  <r>
    <n v="20"/>
    <x v="0"/>
    <x v="0"/>
    <x v="4"/>
    <s v="Ggplot y Plotly"/>
    <x v="0"/>
    <n v="1.5"/>
  </r>
  <r>
    <n v="20"/>
    <x v="0"/>
    <x v="0"/>
    <x v="4"/>
    <s v="Ggplot y Plotly"/>
    <x v="1"/>
    <n v="2.25"/>
  </r>
  <r>
    <n v="20"/>
    <x v="0"/>
    <x v="1"/>
    <x v="4"/>
    <s v="Ggplot y Plotly"/>
    <x v="1"/>
    <n v="0.75"/>
  </r>
  <r>
    <n v="20"/>
    <x v="0"/>
    <x v="1"/>
    <x v="4"/>
    <s v="Ggplot y Plotly"/>
    <x v="2"/>
    <n v="0.5"/>
  </r>
  <r>
    <n v="20"/>
    <x v="0"/>
    <x v="1"/>
    <x v="4"/>
    <s v="Shiny"/>
    <x v="0"/>
    <n v="0.75"/>
  </r>
  <r>
    <n v="20"/>
    <x v="1"/>
    <x v="0"/>
    <x v="4"/>
    <s v="Automotriz_dates"/>
    <x v="1"/>
    <n v="2.25"/>
  </r>
  <r>
    <n v="20"/>
    <x v="1"/>
    <x v="0"/>
    <x v="4"/>
    <s v="Automotriz_dates"/>
    <x v="2"/>
    <n v="0.75"/>
  </r>
  <r>
    <n v="20"/>
    <x v="1"/>
    <x v="0"/>
    <x v="4"/>
    <s v="Ggplot y Plotly"/>
    <x v="0"/>
    <n v="1"/>
  </r>
  <r>
    <n v="20"/>
    <x v="1"/>
    <x v="1"/>
    <x v="4"/>
    <s v="Ggplot y Plotly"/>
    <x v="1"/>
    <n v="2"/>
  </r>
  <r>
    <n v="21"/>
    <x v="0"/>
    <x v="0"/>
    <x v="4"/>
    <s v="Shiny"/>
    <x v="0"/>
    <n v="1.75"/>
  </r>
  <r>
    <n v="21"/>
    <x v="0"/>
    <x v="0"/>
    <x v="4"/>
    <s v="Conexiones y Power BI"/>
    <x v="0"/>
    <n v="1.25"/>
  </r>
  <r>
    <n v="21"/>
    <x v="0"/>
    <x v="0"/>
    <x v="4"/>
    <s v="Proyecto  Final"/>
    <x v="3"/>
    <n v="1"/>
  </r>
  <r>
    <n v="21"/>
    <x v="0"/>
    <x v="1"/>
    <x v="4"/>
    <s v="Proyecto  Final"/>
    <x v="3"/>
    <n v="2"/>
  </r>
  <r>
    <n v="21"/>
    <x v="1"/>
    <x v="0"/>
    <x v="4"/>
    <s v="Ggplot y Plotly"/>
    <x v="1"/>
    <n v="1.75"/>
  </r>
  <r>
    <n v="21"/>
    <x v="1"/>
    <x v="0"/>
    <x v="4"/>
    <s v="Ggplot y Plotly"/>
    <x v="2"/>
    <n v="0.75"/>
  </r>
  <r>
    <n v="21"/>
    <x v="1"/>
    <x v="0"/>
    <x v="4"/>
    <s v="Shiny"/>
    <x v="0"/>
    <n v="1.5"/>
  </r>
  <r>
    <n v="21"/>
    <x v="1"/>
    <x v="1"/>
    <x v="4"/>
    <s v="Shiny"/>
    <x v="0"/>
    <n v="0.25"/>
  </r>
  <r>
    <n v="21"/>
    <x v="1"/>
    <x v="1"/>
    <x v="4"/>
    <s v="Conexiones y Power BI"/>
    <x v="0"/>
    <n v="1.25"/>
  </r>
  <r>
    <n v="21"/>
    <x v="1"/>
    <x v="1"/>
    <x v="4"/>
    <s v="Proyecto  Final"/>
    <x v="3"/>
    <n v="0.5"/>
  </r>
  <r>
    <n v="22"/>
    <x v="0"/>
    <x v="0"/>
    <x v="5"/>
    <s v="Introducción a Python"/>
    <x v="0"/>
    <n v="2.25"/>
  </r>
  <r>
    <n v="22"/>
    <x v="0"/>
    <x v="0"/>
    <x v="5"/>
    <s v="Introducción a Python"/>
    <x v="1"/>
    <n v="1.5"/>
  </r>
  <r>
    <n v="22"/>
    <x v="0"/>
    <x v="0"/>
    <x v="5"/>
    <s v="Introducción a Python"/>
    <x v="2"/>
    <n v="0.25"/>
  </r>
  <r>
    <n v="22"/>
    <x v="0"/>
    <x v="1"/>
    <x v="5"/>
    <s v="Condicionales, Bucles y Funciones"/>
    <x v="0"/>
    <n v="0.5"/>
  </r>
  <r>
    <n v="22"/>
    <x v="0"/>
    <x v="1"/>
    <x v="5"/>
    <s v="Condicionales, Bucles y Funciones"/>
    <x v="1"/>
    <n v="1.5"/>
  </r>
  <r>
    <n v="22"/>
    <x v="1"/>
    <x v="0"/>
    <x v="5"/>
    <s v="Introducción a Python"/>
    <x v="0"/>
    <n v="2"/>
  </r>
  <r>
    <n v="22"/>
    <x v="1"/>
    <x v="0"/>
    <x v="5"/>
    <s v="Introducción a Python"/>
    <x v="1"/>
    <n v="0.5"/>
  </r>
  <r>
    <n v="22"/>
    <x v="1"/>
    <x v="0"/>
    <x v="5"/>
    <s v="Condicionales"/>
    <x v="0"/>
    <n v="0.5"/>
  </r>
  <r>
    <n v="22"/>
    <x v="1"/>
    <x v="0"/>
    <x v="5"/>
    <s v="Condicionales"/>
    <x v="1"/>
    <n v="1"/>
  </r>
  <r>
    <n v="22"/>
    <x v="1"/>
    <x v="1"/>
    <x v="5"/>
    <s v="Bucles"/>
    <x v="0"/>
    <n v="0.75"/>
  </r>
  <r>
    <n v="22"/>
    <x v="1"/>
    <x v="1"/>
    <x v="5"/>
    <s v="Bucles"/>
    <x v="1"/>
    <n v="1.25"/>
  </r>
  <r>
    <n v="23"/>
    <x v="0"/>
    <x v="0"/>
    <x v="5"/>
    <s v="Condicionales, Bucles y Funciones"/>
    <x v="2"/>
    <n v="0.25"/>
  </r>
  <r>
    <n v="23"/>
    <x v="0"/>
    <x v="0"/>
    <x v="5"/>
    <s v="Condicionales, Bucles y Funciones"/>
    <x v="0"/>
    <n v="0.75"/>
  </r>
  <r>
    <n v="23"/>
    <x v="0"/>
    <x v="0"/>
    <x v="5"/>
    <s v="Condicionales, Bucles y Funciones"/>
    <x v="1"/>
    <n v="1"/>
  </r>
  <r>
    <n v="23"/>
    <x v="0"/>
    <x v="0"/>
    <x v="5"/>
    <s v="Condicionales, Bucles y Funciones"/>
    <x v="2"/>
    <n v="0.5"/>
  </r>
  <r>
    <n v="23"/>
    <x v="0"/>
    <x v="0"/>
    <x v="5"/>
    <s v="Listas"/>
    <x v="0"/>
    <n v="1"/>
  </r>
  <r>
    <n v="23"/>
    <x v="0"/>
    <x v="0"/>
    <x v="5"/>
    <s v="Listas"/>
    <x v="1"/>
    <n v="0.5"/>
  </r>
  <r>
    <n v="23"/>
    <x v="0"/>
    <x v="1"/>
    <x v="5"/>
    <s v="Diccionarios"/>
    <x v="0"/>
    <n v="1"/>
  </r>
  <r>
    <n v="23"/>
    <x v="0"/>
    <x v="1"/>
    <x v="5"/>
    <s v="Diccionarios"/>
    <x v="1"/>
    <n v="1"/>
  </r>
  <r>
    <n v="23"/>
    <x v="1"/>
    <x v="0"/>
    <x v="5"/>
    <s v="Bucles"/>
    <x v="2"/>
    <n v="0.25"/>
  </r>
  <r>
    <n v="23"/>
    <x v="1"/>
    <x v="0"/>
    <x v="5"/>
    <s v="Funciones"/>
    <x v="0"/>
    <n v="1"/>
  </r>
  <r>
    <n v="23"/>
    <x v="1"/>
    <x v="0"/>
    <x v="5"/>
    <s v="Funciones"/>
    <x v="1"/>
    <n v="0.75"/>
  </r>
  <r>
    <n v="23"/>
    <x v="1"/>
    <x v="0"/>
    <x v="5"/>
    <s v="Funciones"/>
    <x v="2"/>
    <n v="0.5"/>
  </r>
  <r>
    <n v="23"/>
    <x v="1"/>
    <x v="0"/>
    <x v="5"/>
    <s v="Listas"/>
    <x v="0"/>
    <n v="0.5"/>
  </r>
  <r>
    <n v="23"/>
    <x v="1"/>
    <x v="0"/>
    <x v="5"/>
    <s v="Listas"/>
    <x v="1"/>
    <n v="1"/>
  </r>
  <r>
    <n v="23"/>
    <x v="1"/>
    <x v="1"/>
    <x v="5"/>
    <s v="Listas"/>
    <x v="2"/>
    <n v="0.25"/>
  </r>
  <r>
    <n v="23"/>
    <x v="1"/>
    <x v="1"/>
    <x v="5"/>
    <s v="Diccionarios"/>
    <x v="0"/>
    <n v="1"/>
  </r>
  <r>
    <n v="23"/>
    <x v="1"/>
    <x v="1"/>
    <x v="5"/>
    <s v="Diccionarios"/>
    <x v="1"/>
    <n v="0.75"/>
  </r>
  <r>
    <n v="24"/>
    <x v="0"/>
    <x v="0"/>
    <x v="5"/>
    <s v="Diccionarios"/>
    <x v="2"/>
    <n v="0.5"/>
  </r>
  <r>
    <n v="24"/>
    <x v="0"/>
    <x v="0"/>
    <x v="5"/>
    <s v="Tuplas y Conjuntos"/>
    <x v="0"/>
    <n v="1"/>
  </r>
  <r>
    <n v="24"/>
    <x v="0"/>
    <x v="0"/>
    <x v="5"/>
    <s v="Tuplas y Conjuntos"/>
    <x v="1"/>
    <n v="0.75"/>
  </r>
  <r>
    <n v="24"/>
    <x v="0"/>
    <x v="0"/>
    <x v="5"/>
    <s v="Tuplas y Conjuntos"/>
    <x v="2"/>
    <n v="0.25"/>
  </r>
  <r>
    <n v="24"/>
    <x v="0"/>
    <x v="0"/>
    <x v="5"/>
    <s v="Listas de comprensión y Funciones"/>
    <x v="0"/>
    <n v="0.75"/>
  </r>
  <r>
    <n v="24"/>
    <x v="0"/>
    <x v="0"/>
    <x v="5"/>
    <s v="Listas de comprensión y Funciones"/>
    <x v="1"/>
    <n v="0.75"/>
  </r>
  <r>
    <n v="24"/>
    <x v="0"/>
    <x v="1"/>
    <x v="5"/>
    <s v="Listas de comprensión y Funciones"/>
    <x v="2"/>
    <n v="0.25"/>
  </r>
  <r>
    <n v="24"/>
    <x v="0"/>
    <x v="1"/>
    <x v="5"/>
    <s v="Pandas - Métodos"/>
    <x v="0"/>
    <n v="1"/>
  </r>
  <r>
    <n v="24"/>
    <x v="0"/>
    <x v="1"/>
    <x v="5"/>
    <s v="Pandas - Ejercicios 1"/>
    <x v="1"/>
    <n v="0.75"/>
  </r>
  <r>
    <n v="24"/>
    <x v="1"/>
    <x v="0"/>
    <x v="5"/>
    <s v="Diccionarios"/>
    <x v="2"/>
    <n v="0.5"/>
  </r>
  <r>
    <n v="24"/>
    <x v="1"/>
    <x v="0"/>
    <x v="5"/>
    <s v="Tuplas y Conjuntos"/>
    <x v="0"/>
    <n v="1"/>
  </r>
  <r>
    <n v="24"/>
    <x v="1"/>
    <x v="0"/>
    <x v="5"/>
    <s v="Tuplas y Conjuntos"/>
    <x v="1"/>
    <n v="0.75"/>
  </r>
  <r>
    <n v="24"/>
    <x v="1"/>
    <x v="0"/>
    <x v="5"/>
    <s v="Tuplas y Conjuntos"/>
    <x v="2"/>
    <n v="0.25"/>
  </r>
  <r>
    <n v="24"/>
    <x v="1"/>
    <x v="0"/>
    <x v="5"/>
    <s v="Listas de comprensión y Funciones"/>
    <x v="0"/>
    <n v="0.75"/>
  </r>
  <r>
    <n v="24"/>
    <x v="1"/>
    <x v="0"/>
    <x v="5"/>
    <s v="Listas de comprensión y Funciones"/>
    <x v="1"/>
    <n v="0.75"/>
  </r>
  <r>
    <n v="24"/>
    <x v="1"/>
    <x v="1"/>
    <x v="5"/>
    <s v="Listas de comprensión y Funciones"/>
    <x v="2"/>
    <n v="0.25"/>
  </r>
  <r>
    <n v="24"/>
    <x v="1"/>
    <x v="1"/>
    <x v="5"/>
    <s v="Pandas - Métodos"/>
    <x v="0"/>
    <n v="1.5"/>
  </r>
  <r>
    <n v="24"/>
    <x v="1"/>
    <x v="1"/>
    <x v="5"/>
    <s v="Pandas - Ejercicios 1"/>
    <x v="1"/>
    <n v="0.25"/>
  </r>
  <r>
    <n v="25"/>
    <x v="0"/>
    <x v="0"/>
    <x v="5"/>
    <s v="Pandas - Métodos"/>
    <x v="0"/>
    <n v="1"/>
  </r>
  <r>
    <n v="25"/>
    <x v="0"/>
    <x v="0"/>
    <x v="5"/>
    <s v="Pandas - Ejercicios 1"/>
    <x v="1"/>
    <n v="2"/>
  </r>
  <r>
    <n v="25"/>
    <x v="0"/>
    <x v="0"/>
    <x v="5"/>
    <s v="Pandas - Limpieza de datos"/>
    <x v="0"/>
    <n v="1"/>
  </r>
  <r>
    <n v="25"/>
    <x v="0"/>
    <x v="1"/>
    <x v="5"/>
    <s v="Pandas - Limpieza de datos"/>
    <x v="1"/>
    <n v="2"/>
  </r>
  <r>
    <n v="25"/>
    <x v="1"/>
    <x v="0"/>
    <x v="5"/>
    <s v="Pandas - Métodos"/>
    <x v="0"/>
    <n v="1"/>
  </r>
  <r>
    <n v="25"/>
    <x v="1"/>
    <x v="0"/>
    <x v="5"/>
    <s v="Pandas - Ejercicios 1"/>
    <x v="1"/>
    <n v="1.75"/>
  </r>
  <r>
    <n v="25"/>
    <x v="1"/>
    <x v="0"/>
    <x v="5"/>
    <s v="Pandas - Limpieza de datos"/>
    <x v="0"/>
    <n v="1.25"/>
  </r>
  <r>
    <n v="25"/>
    <x v="1"/>
    <x v="1"/>
    <x v="5"/>
    <s v="Pandas -Limpieza de datos"/>
    <x v="1"/>
    <n v="2"/>
  </r>
  <r>
    <n v="26"/>
    <x v="0"/>
    <x v="0"/>
    <x v="5"/>
    <s v="Pandas - Transformación de datos"/>
    <x v="0"/>
    <n v="2.25"/>
  </r>
  <r>
    <n v="26"/>
    <x v="0"/>
    <x v="0"/>
    <x v="5"/>
    <s v="Pandas - Transformación de datos"/>
    <x v="1"/>
    <n v="1.75"/>
  </r>
  <r>
    <n v="26"/>
    <x v="0"/>
    <x v="1"/>
    <x v="5"/>
    <s v="Pandas - Transformación de datos"/>
    <x v="1"/>
    <n v="2"/>
  </r>
  <r>
    <n v="26"/>
    <x v="1"/>
    <x v="0"/>
    <x v="5"/>
    <s v="Pandas - Transformación de datos"/>
    <x v="0"/>
    <n v="2.5"/>
  </r>
  <r>
    <n v="26"/>
    <x v="1"/>
    <x v="0"/>
    <x v="5"/>
    <s v="Pandas - Transformación de datos"/>
    <x v="1"/>
    <n v="1.5"/>
  </r>
  <r>
    <n v="26"/>
    <x v="1"/>
    <x v="1"/>
    <x v="5"/>
    <s v="Pandas - Transformación de datos"/>
    <x v="1"/>
    <n v="2"/>
  </r>
  <r>
    <n v="27"/>
    <x v="0"/>
    <x v="0"/>
    <x v="5"/>
    <s v="Visualización"/>
    <x v="0"/>
    <n v="2.75"/>
  </r>
  <r>
    <n v="27"/>
    <x v="0"/>
    <x v="0"/>
    <x v="5"/>
    <s v="Conexión BBDD"/>
    <x v="0"/>
    <n v="0.5"/>
  </r>
  <r>
    <n v="27"/>
    <x v="0"/>
    <x v="0"/>
    <x v="5"/>
    <s v="Visualización"/>
    <x v="1"/>
    <n v="0.75"/>
  </r>
  <r>
    <n v="27"/>
    <x v="0"/>
    <x v="1"/>
    <x v="5"/>
    <s v="Visualización"/>
    <x v="1"/>
    <n v="2"/>
  </r>
  <r>
    <n v="27"/>
    <x v="1"/>
    <x v="0"/>
    <x v="5"/>
    <s v="Visualización"/>
    <x v="0"/>
    <n v="2.5"/>
  </r>
  <r>
    <n v="27"/>
    <x v="1"/>
    <x v="0"/>
    <x v="5"/>
    <s v="Conexión BBDD"/>
    <x v="0"/>
    <n v="0.5"/>
  </r>
  <r>
    <n v="27"/>
    <x v="1"/>
    <x v="0"/>
    <x v="5"/>
    <s v="Visualización y BBDD"/>
    <x v="1"/>
    <n v="1"/>
  </r>
  <r>
    <n v="27"/>
    <x v="1"/>
    <x v="1"/>
    <x v="5"/>
    <s v="Visualización y BBDD"/>
    <x v="1"/>
    <n v="2"/>
  </r>
  <r>
    <n v="28"/>
    <x v="0"/>
    <x v="0"/>
    <x v="6"/>
    <s v="Matemáticas"/>
    <x v="0"/>
    <n v="2.75"/>
  </r>
  <r>
    <n v="28"/>
    <x v="0"/>
    <x v="0"/>
    <x v="6"/>
    <s v="Matemáticas"/>
    <x v="1"/>
    <n v="1.25"/>
  </r>
  <r>
    <n v="28"/>
    <x v="0"/>
    <x v="1"/>
    <x v="6"/>
    <s v="Matemáticas"/>
    <x v="1"/>
    <n v="0.25"/>
  </r>
  <r>
    <n v="28"/>
    <x v="0"/>
    <x v="1"/>
    <x v="6"/>
    <s v="Matemáticas - Numpy"/>
    <x v="0"/>
    <n v="0.75"/>
  </r>
  <r>
    <n v="28"/>
    <x v="0"/>
    <x v="1"/>
    <x v="6"/>
    <s v="Matemáticas - Numpy"/>
    <x v="1"/>
    <n v="1"/>
  </r>
  <r>
    <n v="28"/>
    <x v="1"/>
    <x v="0"/>
    <x v="6"/>
    <s v="Matemáticas"/>
    <x v="0"/>
    <n v="2.75"/>
  </r>
  <r>
    <n v="28"/>
    <x v="1"/>
    <x v="0"/>
    <x v="6"/>
    <s v="Matemáticas"/>
    <x v="1"/>
    <n v="1.25"/>
  </r>
  <r>
    <n v="28"/>
    <x v="1"/>
    <x v="1"/>
    <x v="6"/>
    <s v="Matemáticas"/>
    <x v="1"/>
    <n v="0.75"/>
  </r>
  <r>
    <n v="28"/>
    <x v="1"/>
    <x v="1"/>
    <x v="6"/>
    <s v="Matemáticas - Numpy"/>
    <x v="0"/>
    <n v="0.5"/>
  </r>
  <r>
    <n v="28"/>
    <x v="1"/>
    <x v="1"/>
    <x v="6"/>
    <s v="Matemáticas - Numpy"/>
    <x v="1"/>
    <n v="0.75"/>
  </r>
  <r>
    <n v="29"/>
    <x v="0"/>
    <x v="0"/>
    <x v="6"/>
    <s v="Matemáticas"/>
    <x v="0"/>
    <n v="1.75"/>
  </r>
  <r>
    <n v="29"/>
    <x v="0"/>
    <x v="0"/>
    <x v="6"/>
    <s v="Matemáticas"/>
    <x v="1"/>
    <n v="0.5"/>
  </r>
  <r>
    <n v="29"/>
    <x v="0"/>
    <x v="0"/>
    <x v="6"/>
    <s v="Matemáticas"/>
    <x v="2"/>
    <n v="0.25"/>
  </r>
  <r>
    <n v="29"/>
    <x v="0"/>
    <x v="0"/>
    <x v="6"/>
    <s v="Probabiidad"/>
    <x v="0"/>
    <n v="0.5"/>
  </r>
  <r>
    <n v="29"/>
    <x v="0"/>
    <x v="0"/>
    <x v="6"/>
    <s v="Probabiidad"/>
    <x v="1"/>
    <n v="0.5"/>
  </r>
  <r>
    <n v="29"/>
    <x v="0"/>
    <x v="0"/>
    <x v="6"/>
    <s v="Probabiidad - Concurso"/>
    <x v="1"/>
    <n v="0.5"/>
  </r>
  <r>
    <n v="29"/>
    <x v="0"/>
    <x v="1"/>
    <x v="6"/>
    <s v="Probabiidad - Concurso"/>
    <x v="2"/>
    <n v="0.5"/>
  </r>
  <r>
    <n v="29"/>
    <x v="0"/>
    <x v="1"/>
    <x v="6"/>
    <s v="Proyecto  Final"/>
    <x v="3"/>
    <n v="1.5"/>
  </r>
  <r>
    <n v="29"/>
    <x v="1"/>
    <x v="0"/>
    <x v="6"/>
    <s v="Matemáticas"/>
    <x v="0"/>
    <n v="2.25"/>
  </r>
  <r>
    <n v="29"/>
    <x v="1"/>
    <x v="0"/>
    <x v="6"/>
    <s v="Matemáticas"/>
    <x v="1"/>
    <n v="0.5"/>
  </r>
  <r>
    <n v="29"/>
    <x v="1"/>
    <x v="0"/>
    <x v="6"/>
    <s v="Matemáticas"/>
    <x v="2"/>
    <n v="0.25"/>
  </r>
  <r>
    <n v="29"/>
    <x v="1"/>
    <x v="0"/>
    <x v="6"/>
    <s v="Probabilidad"/>
    <x v="0"/>
    <n v="0.75"/>
  </r>
  <r>
    <n v="29"/>
    <x v="1"/>
    <x v="0"/>
    <x v="6"/>
    <s v="Probabilidad - Concurso"/>
    <x v="1"/>
    <n v="0.25"/>
  </r>
  <r>
    <n v="29"/>
    <x v="1"/>
    <x v="1"/>
    <x v="6"/>
    <s v="Probabilidad - Concurso"/>
    <x v="2"/>
    <n v="0.75"/>
  </r>
  <r>
    <n v="29"/>
    <x v="1"/>
    <x v="1"/>
    <x v="6"/>
    <s v="Proyecto  Final"/>
    <x v="3"/>
    <n v="1.25"/>
  </r>
  <r>
    <n v="30"/>
    <x v="0"/>
    <x v="0"/>
    <x v="6"/>
    <s v="Probabilidad Condicional"/>
    <x v="0"/>
    <n v="0.5"/>
  </r>
  <r>
    <n v="30"/>
    <x v="0"/>
    <x v="0"/>
    <x v="6"/>
    <s v="Probabilidad Condicional"/>
    <x v="1"/>
    <n v="0.25"/>
  </r>
  <r>
    <n v="30"/>
    <x v="0"/>
    <x v="0"/>
    <x v="6"/>
    <s v="Probabilidad Condicional"/>
    <x v="2"/>
    <n v="0.25"/>
  </r>
  <r>
    <n v="30"/>
    <x v="0"/>
    <x v="0"/>
    <x v="6"/>
    <s v="Independencia de Sucesos"/>
    <x v="0"/>
    <n v="0.5"/>
  </r>
  <r>
    <n v="30"/>
    <x v="0"/>
    <x v="0"/>
    <x v="6"/>
    <s v="Independencia de Sucesos"/>
    <x v="1"/>
    <n v="0.5"/>
  </r>
  <r>
    <n v="30"/>
    <x v="0"/>
    <x v="0"/>
    <x v="6"/>
    <s v="Independencia de Sucesos"/>
    <x v="2"/>
    <n v="0.75"/>
  </r>
  <r>
    <n v="30"/>
    <x v="0"/>
    <x v="0"/>
    <x v="6"/>
    <s v="Árboles de decisión"/>
    <x v="1"/>
    <n v="1"/>
  </r>
  <r>
    <n v="30"/>
    <x v="0"/>
    <x v="0"/>
    <x v="6"/>
    <s v="Árboles de decisión"/>
    <x v="2"/>
    <n v="0.25"/>
  </r>
  <r>
    <n v="30"/>
    <x v="0"/>
    <x v="1"/>
    <x v="6"/>
    <s v="Árboles de decisión"/>
    <x v="2"/>
    <n v="0.5"/>
  </r>
  <r>
    <n v="30"/>
    <x v="0"/>
    <x v="1"/>
    <x v="6"/>
    <s v="Teorema de Bayes"/>
    <x v="0"/>
    <n v="0.5"/>
  </r>
  <r>
    <n v="30"/>
    <x v="0"/>
    <x v="1"/>
    <x v="6"/>
    <s v="Teorema de Bayes"/>
    <x v="1"/>
    <n v="1"/>
  </r>
  <r>
    <n v="30"/>
    <x v="1"/>
    <x v="0"/>
    <x v="6"/>
    <s v="Probabilidad Condicional"/>
    <x v="0"/>
    <n v="0.25"/>
  </r>
  <r>
    <n v="30"/>
    <x v="1"/>
    <x v="0"/>
    <x v="6"/>
    <s v="Probabilidad Condicional"/>
    <x v="1"/>
    <n v="0.25"/>
  </r>
  <r>
    <n v="30"/>
    <x v="1"/>
    <x v="0"/>
    <x v="6"/>
    <s v="Probabilidad Condicional"/>
    <x v="2"/>
    <n v="0.75"/>
  </r>
  <r>
    <n v="30"/>
    <x v="1"/>
    <x v="0"/>
    <x v="6"/>
    <s v="Independencia de Sucesos"/>
    <x v="1"/>
    <n v="0.25"/>
  </r>
  <r>
    <n v="30"/>
    <x v="1"/>
    <x v="0"/>
    <x v="6"/>
    <s v="Independencia de Sucesos"/>
    <x v="2"/>
    <n v="0.25"/>
  </r>
  <r>
    <n v="30"/>
    <x v="1"/>
    <x v="0"/>
    <x v="6"/>
    <s v="Árboles de decisión"/>
    <x v="0"/>
    <n v="0.5"/>
  </r>
  <r>
    <n v="30"/>
    <x v="1"/>
    <x v="0"/>
    <x v="6"/>
    <s v="Árboles de decisión"/>
    <x v="1"/>
    <n v="1.25"/>
  </r>
  <r>
    <n v="30"/>
    <x v="1"/>
    <x v="0"/>
    <x v="6"/>
    <s v="Árboles de decisión"/>
    <x v="2"/>
    <n v="0.5"/>
  </r>
  <r>
    <n v="30"/>
    <x v="1"/>
    <x v="1"/>
    <x v="6"/>
    <s v="Teorema de Bayes"/>
    <x v="0"/>
    <n v="0.5"/>
  </r>
  <r>
    <n v="30"/>
    <x v="1"/>
    <x v="1"/>
    <x v="6"/>
    <s v="Teorema de Bayes"/>
    <x v="1"/>
    <n v="1.5"/>
  </r>
  <r>
    <n v="31"/>
    <x v="0"/>
    <x v="0"/>
    <x v="6"/>
    <s v="Teorema de Bayes"/>
    <x v="2"/>
    <n v="1"/>
  </r>
  <r>
    <n v="31"/>
    <x v="0"/>
    <x v="0"/>
    <x v="6"/>
    <s v="Estadística"/>
    <x v="0"/>
    <n v="0.5"/>
  </r>
  <r>
    <n v="31"/>
    <x v="0"/>
    <x v="0"/>
    <x v="6"/>
    <s v="Estadística"/>
    <x v="1"/>
    <n v="0.75"/>
  </r>
  <r>
    <n v="31"/>
    <x v="0"/>
    <x v="0"/>
    <x v="6"/>
    <s v="Estadística"/>
    <x v="2"/>
    <n v="0.25"/>
  </r>
  <r>
    <n v="31"/>
    <x v="0"/>
    <x v="0"/>
    <x v="6"/>
    <s v="Estadística"/>
    <x v="0"/>
    <n v="1.5"/>
  </r>
  <r>
    <n v="31"/>
    <x v="0"/>
    <x v="1"/>
    <x v="6"/>
    <s v="Distribuciones"/>
    <x v="0"/>
    <n v="0.25"/>
  </r>
  <r>
    <n v="31"/>
    <x v="0"/>
    <x v="1"/>
    <x v="6"/>
    <s v="Distribuciones"/>
    <x v="1"/>
    <n v="1.75"/>
  </r>
  <r>
    <n v="31"/>
    <x v="1"/>
    <x v="0"/>
    <x v="6"/>
    <s v="Teorema de Bayes"/>
    <x v="2"/>
    <n v="1"/>
  </r>
  <r>
    <n v="31"/>
    <x v="1"/>
    <x v="0"/>
    <x v="6"/>
    <s v="Estadística"/>
    <x v="0"/>
    <n v="0.5"/>
  </r>
  <r>
    <n v="31"/>
    <x v="1"/>
    <x v="0"/>
    <x v="6"/>
    <s v="Estadística"/>
    <x v="1"/>
    <n v="0.5"/>
  </r>
  <r>
    <n v="31"/>
    <x v="1"/>
    <x v="0"/>
    <x v="6"/>
    <s v="Estadística"/>
    <x v="2"/>
    <n v="0.25"/>
  </r>
  <r>
    <n v="31"/>
    <x v="1"/>
    <x v="0"/>
    <x v="6"/>
    <s v="Distribuciones"/>
    <x v="0"/>
    <n v="1.75"/>
  </r>
  <r>
    <n v="31"/>
    <x v="1"/>
    <x v="1"/>
    <x v="6"/>
    <s v="Distribuciones"/>
    <x v="0"/>
    <n v="0.5"/>
  </r>
  <r>
    <n v="31"/>
    <x v="1"/>
    <x v="1"/>
    <x v="6"/>
    <s v="Distribuciones"/>
    <x v="1"/>
    <n v="1.5"/>
  </r>
  <r>
    <n v="32"/>
    <x v="0"/>
    <x v="0"/>
    <x v="6"/>
    <s v="Distribuciones"/>
    <x v="2"/>
    <n v="1.5"/>
  </r>
  <r>
    <n v="32"/>
    <x v="0"/>
    <x v="0"/>
    <x v="6"/>
    <s v="Estadística II"/>
    <x v="0"/>
    <n v="2.5"/>
  </r>
  <r>
    <n v="32"/>
    <x v="0"/>
    <x v="1"/>
    <x v="6"/>
    <s v="Estadística II"/>
    <x v="1"/>
    <n v="0.5"/>
  </r>
  <r>
    <n v="32"/>
    <x v="0"/>
    <x v="1"/>
    <x v="6"/>
    <s v="Estadística II"/>
    <x v="2"/>
    <n v="0.5"/>
  </r>
  <r>
    <n v="32"/>
    <x v="0"/>
    <x v="1"/>
    <x v="6"/>
    <s v="Proyecto  Final"/>
    <x v="3"/>
    <n v="1"/>
  </r>
  <r>
    <n v="32"/>
    <x v="1"/>
    <x v="0"/>
    <x v="6"/>
    <s v="Estadística"/>
    <x v="2"/>
    <n v="1"/>
  </r>
  <r>
    <n v="32"/>
    <x v="1"/>
    <x v="0"/>
    <x v="6"/>
    <s v="Estadística II"/>
    <x v="0"/>
    <n v="3"/>
  </r>
  <r>
    <n v="32"/>
    <x v="1"/>
    <x v="1"/>
    <x v="6"/>
    <s v="Estadística II"/>
    <x v="0"/>
    <n v="0.25"/>
  </r>
  <r>
    <n v="32"/>
    <x v="1"/>
    <x v="1"/>
    <x v="6"/>
    <s v="Estadística II"/>
    <x v="1"/>
    <n v="0.5"/>
  </r>
  <r>
    <n v="32"/>
    <x v="1"/>
    <x v="1"/>
    <x v="6"/>
    <s v="Estadística II"/>
    <x v="2"/>
    <n v="0.5"/>
  </r>
  <r>
    <n v="32"/>
    <x v="1"/>
    <x v="1"/>
    <x v="6"/>
    <s v="Proyecto  Final"/>
    <x v="3"/>
    <n v="0.75"/>
  </r>
  <r>
    <n v="33"/>
    <x v="0"/>
    <x v="0"/>
    <x v="7"/>
    <s v="Introducción"/>
    <x v="0"/>
    <n v="1.25"/>
  </r>
  <r>
    <n v="33"/>
    <x v="0"/>
    <x v="0"/>
    <x v="7"/>
    <s v="Regresión Lineal Simple"/>
    <x v="0"/>
    <n v="1.75"/>
  </r>
  <r>
    <n v="33"/>
    <x v="0"/>
    <x v="0"/>
    <x v="7"/>
    <s v="Regresión Lineal Simple"/>
    <x v="1"/>
    <n v="1"/>
  </r>
  <r>
    <n v="33"/>
    <x v="0"/>
    <x v="1"/>
    <x v="7"/>
    <s v="Regresión Lineal Simple"/>
    <x v="1"/>
    <n v="1.5"/>
  </r>
  <r>
    <n v="33"/>
    <x v="0"/>
    <x v="1"/>
    <x v="7"/>
    <s v="Regresión Lineal Simple"/>
    <x v="2"/>
    <n v="0.5"/>
  </r>
  <r>
    <n v="33"/>
    <x v="1"/>
    <x v="0"/>
    <x v="6"/>
    <s v="Estadística II"/>
    <x v="2"/>
    <n v="1.5"/>
  </r>
  <r>
    <n v="33"/>
    <x v="1"/>
    <x v="0"/>
    <x v="6"/>
    <s v="Estadística II"/>
    <x v="0"/>
    <n v="2"/>
  </r>
  <r>
    <n v="33"/>
    <x v="1"/>
    <x v="0"/>
    <x v="6"/>
    <s v="Estadística II"/>
    <x v="1"/>
    <n v="0.5"/>
  </r>
  <r>
    <n v="33"/>
    <x v="1"/>
    <x v="1"/>
    <x v="6"/>
    <s v="Estadística II"/>
    <x v="1"/>
    <n v="2"/>
  </r>
  <r>
    <n v="34"/>
    <x v="0"/>
    <x v="0"/>
    <x v="7"/>
    <s v="Regresión Lineal Múltiple"/>
    <x v="0"/>
    <n v="4"/>
  </r>
  <r>
    <n v="34"/>
    <x v="0"/>
    <x v="1"/>
    <x v="7"/>
    <s v="Regresión Lineal Múltiple"/>
    <x v="1"/>
    <n v="1.75"/>
  </r>
  <r>
    <n v="34"/>
    <x v="0"/>
    <x v="1"/>
    <x v="7"/>
    <s v="Regresión Lineal Múltiple"/>
    <x v="2"/>
    <n v="0.25"/>
  </r>
  <r>
    <n v="34"/>
    <x v="1"/>
    <x v="0"/>
    <x v="7"/>
    <s v="Introducción"/>
    <x v="0"/>
    <n v="1.5"/>
  </r>
  <r>
    <n v="34"/>
    <x v="1"/>
    <x v="0"/>
    <x v="7"/>
    <s v="Regresión Lineal Simple"/>
    <x v="0"/>
    <n v="2"/>
  </r>
  <r>
    <n v="34"/>
    <x v="1"/>
    <x v="0"/>
    <x v="7"/>
    <s v="Regresión Lineal Simple"/>
    <x v="1"/>
    <n v="0.5"/>
  </r>
  <r>
    <n v="34"/>
    <x v="1"/>
    <x v="1"/>
    <x v="7"/>
    <s v="Regresión Lineal Simple"/>
    <x v="1"/>
    <n v="1.5"/>
  </r>
  <r>
    <n v="34"/>
    <x v="1"/>
    <x v="1"/>
    <x v="7"/>
    <s v="Regresión Lineal Simple"/>
    <x v="2"/>
    <n v="0.5"/>
  </r>
  <r>
    <n v="35"/>
    <x v="0"/>
    <x v="0"/>
    <x v="7"/>
    <s v="Regresión Lineal Múltiple"/>
    <x v="2"/>
    <n v="0.5"/>
  </r>
  <r>
    <n v="35"/>
    <x v="0"/>
    <x v="0"/>
    <x v="7"/>
    <s v="Regresión Logística"/>
    <x v="0"/>
    <n v="3"/>
  </r>
  <r>
    <n v="35"/>
    <x v="0"/>
    <x v="0"/>
    <x v="7"/>
    <s v="Regresión Logística"/>
    <x v="1"/>
    <n v="0.5"/>
  </r>
  <r>
    <n v="35"/>
    <x v="0"/>
    <x v="1"/>
    <x v="7"/>
    <s v="Regresión Logística"/>
    <x v="1"/>
    <n v="2"/>
  </r>
  <r>
    <n v="35"/>
    <x v="1"/>
    <x v="0"/>
    <x v="7"/>
    <s v="Regresión Lineal Múltiple"/>
    <x v="2"/>
    <n v="0.75"/>
  </r>
  <r>
    <n v="35"/>
    <x v="1"/>
    <x v="0"/>
    <x v="7"/>
    <s v="Regresión Logística"/>
    <x v="0"/>
    <n v="3"/>
  </r>
  <r>
    <n v="35"/>
    <x v="1"/>
    <x v="0"/>
    <x v="7"/>
    <s v="Regresión Logística"/>
    <x v="1"/>
    <n v="0.25"/>
  </r>
  <r>
    <n v="35"/>
    <x v="1"/>
    <x v="1"/>
    <x v="7"/>
    <s v="Regresión Logística"/>
    <x v="1"/>
    <n v="2"/>
  </r>
  <r>
    <n v="36"/>
    <x v="0"/>
    <x v="0"/>
    <x v="7"/>
    <s v="Regresión Logística"/>
    <x v="1"/>
    <n v="0.5"/>
  </r>
  <r>
    <n v="36"/>
    <x v="0"/>
    <x v="0"/>
    <x v="7"/>
    <s v="Regresión Logística"/>
    <x v="2"/>
    <n v="1.5"/>
  </r>
  <r>
    <n v="36"/>
    <x v="0"/>
    <x v="0"/>
    <x v="7"/>
    <s v="Clustering Jerárquico"/>
    <x v="0"/>
    <n v="2"/>
  </r>
  <r>
    <n v="36"/>
    <x v="0"/>
    <x v="1"/>
    <x v="7"/>
    <s v="Clustering Jerárquico"/>
    <x v="1"/>
    <n v="1.5"/>
  </r>
  <r>
    <n v="36"/>
    <x v="0"/>
    <x v="1"/>
    <x v="7"/>
    <s v="Clustering Jerárquico"/>
    <x v="2"/>
    <n v="0.5"/>
  </r>
  <r>
    <n v="36"/>
    <x v="1"/>
    <x v="0"/>
    <x v="7"/>
    <s v="Regresión Logística"/>
    <x v="2"/>
    <n v="2"/>
  </r>
  <r>
    <n v="36"/>
    <x v="1"/>
    <x v="0"/>
    <x v="7"/>
    <s v="Clustering Jerárquico"/>
    <x v="0"/>
    <n v="2"/>
  </r>
  <r>
    <n v="36"/>
    <x v="1"/>
    <x v="1"/>
    <x v="7"/>
    <s v="Clustering Jerárquico"/>
    <x v="1"/>
    <n v="1.75"/>
  </r>
  <r>
    <n v="36"/>
    <x v="1"/>
    <x v="1"/>
    <x v="7"/>
    <s v="Clustering Jerárquico"/>
    <x v="2"/>
    <n v="0.25"/>
  </r>
  <r>
    <n v="37"/>
    <x v="0"/>
    <x v="0"/>
    <x v="7"/>
    <s v="Kmeans"/>
    <x v="0"/>
    <n v="2.25"/>
  </r>
  <r>
    <n v="37"/>
    <x v="0"/>
    <x v="0"/>
    <x v="7"/>
    <s v="Kmeans"/>
    <x v="1"/>
    <n v="1.75"/>
  </r>
  <r>
    <n v="37"/>
    <x v="0"/>
    <x v="1"/>
    <x v="7"/>
    <s v="Kmeans"/>
    <x v="2"/>
    <n v="0.5"/>
  </r>
  <r>
    <n v="37"/>
    <x v="0"/>
    <x v="1"/>
    <x v="7"/>
    <s v="KNN"/>
    <x v="0"/>
    <n v="0.5"/>
  </r>
  <r>
    <n v="37"/>
    <x v="0"/>
    <x v="1"/>
    <x v="7"/>
    <s v="KNN"/>
    <x v="1"/>
    <n v="0.75"/>
  </r>
  <r>
    <n v="37"/>
    <x v="0"/>
    <x v="1"/>
    <x v="7"/>
    <s v="KNN"/>
    <x v="2"/>
    <n v="0.25"/>
  </r>
  <r>
    <n v="37"/>
    <x v="1"/>
    <x v="0"/>
    <x v="7"/>
    <s v="Kmeans"/>
    <x v="0"/>
    <n v="2.25"/>
  </r>
  <r>
    <n v="37"/>
    <x v="1"/>
    <x v="0"/>
    <x v="7"/>
    <s v="Kmeans"/>
    <x v="1"/>
    <n v="1.75"/>
  </r>
  <r>
    <n v="37"/>
    <x v="1"/>
    <x v="1"/>
    <x v="7"/>
    <s v="Kmeans"/>
    <x v="2"/>
    <n v="0.5"/>
  </r>
  <r>
    <n v="37"/>
    <x v="1"/>
    <x v="1"/>
    <x v="7"/>
    <s v="KNN"/>
    <x v="0"/>
    <n v="0.5"/>
  </r>
  <r>
    <n v="37"/>
    <x v="1"/>
    <x v="1"/>
    <x v="7"/>
    <s v="KNN"/>
    <x v="1"/>
    <n v="0.75"/>
  </r>
  <r>
    <n v="37"/>
    <x v="1"/>
    <x v="1"/>
    <x v="7"/>
    <s v="KNN"/>
    <x v="2"/>
    <n v="0.25"/>
  </r>
  <r>
    <n v="38"/>
    <x v="0"/>
    <x v="0"/>
    <x v="7"/>
    <s v="Sistemas de Recomendación y Árboles"/>
    <x v="0"/>
    <n v="3.25"/>
  </r>
  <r>
    <n v="38"/>
    <x v="0"/>
    <x v="0"/>
    <x v="7"/>
    <s v="Sistemas de Recomendación y Árboles"/>
    <x v="1"/>
    <n v="0.75"/>
  </r>
  <r>
    <n v="38"/>
    <x v="0"/>
    <x v="1"/>
    <x v="7"/>
    <s v="Sistemas de Recomendación y Árboles"/>
    <x v="1"/>
    <n v="1.75"/>
  </r>
  <r>
    <n v="38"/>
    <x v="0"/>
    <x v="1"/>
    <x v="7"/>
    <s v="Sistemas de Recomendación y Árboles"/>
    <x v="2"/>
    <n v="0.25"/>
  </r>
  <r>
    <n v="38"/>
    <x v="1"/>
    <x v="0"/>
    <x v="7"/>
    <s v="Sistemas de Recomendación y Árboles"/>
    <x v="0"/>
    <n v="3.5"/>
  </r>
  <r>
    <n v="38"/>
    <x v="1"/>
    <x v="0"/>
    <x v="7"/>
    <s v="Sistemas de Recomendación y Árboles"/>
    <x v="1"/>
    <n v="0.5"/>
  </r>
  <r>
    <n v="38"/>
    <x v="1"/>
    <x v="1"/>
    <x v="7"/>
    <s v="Sistemas de Recomendación y Árboles"/>
    <x v="1"/>
    <n v="1.75"/>
  </r>
  <r>
    <n v="38"/>
    <x v="1"/>
    <x v="1"/>
    <x v="7"/>
    <s v="Sistemas de Recomendación y Árboles"/>
    <x v="2"/>
    <n v="0.25"/>
  </r>
  <r>
    <n v="39"/>
    <x v="0"/>
    <x v="0"/>
    <x v="7"/>
    <s v="PCA"/>
    <x v="0"/>
    <n v="2.25"/>
  </r>
  <r>
    <n v="39"/>
    <x v="0"/>
    <x v="0"/>
    <x v="7"/>
    <s v="PCA"/>
    <x v="1"/>
    <n v="1.75"/>
  </r>
  <r>
    <n v="39"/>
    <x v="0"/>
    <x v="1"/>
    <x v="7"/>
    <s v="PCA"/>
    <x v="1"/>
    <n v="2"/>
  </r>
  <r>
    <n v="39"/>
    <x v="1"/>
    <x v="0"/>
    <x v="7"/>
    <s v="PCA"/>
    <x v="0"/>
    <n v="2.5"/>
  </r>
  <r>
    <n v="39"/>
    <x v="1"/>
    <x v="0"/>
    <x v="7"/>
    <s v="PCA"/>
    <x v="1"/>
    <n v="1.5"/>
  </r>
  <r>
    <n v="39"/>
    <x v="1"/>
    <x v="1"/>
    <x v="7"/>
    <s v="PCA"/>
    <x v="1"/>
    <n v="0.5"/>
  </r>
  <r>
    <n v="39"/>
    <x v="1"/>
    <x v="1"/>
    <x v="7"/>
    <s v="PCA"/>
    <x v="2"/>
    <n v="0.5"/>
  </r>
  <r>
    <n v="39"/>
    <x v="1"/>
    <x v="1"/>
    <x v="7"/>
    <s v="Proyecto  Final"/>
    <x v="3"/>
    <n v="1"/>
  </r>
  <r>
    <n v="40"/>
    <x v="0"/>
    <x v="0"/>
    <x v="8"/>
    <s v="ANN"/>
    <x v="0"/>
    <n v="3"/>
  </r>
  <r>
    <n v="40"/>
    <x v="0"/>
    <x v="0"/>
    <x v="8"/>
    <s v="Proyecto  Final"/>
    <x v="3"/>
    <n v="1"/>
  </r>
  <r>
    <n v="40"/>
    <x v="0"/>
    <x v="1"/>
    <x v="8"/>
    <s v="Proyecto  Final"/>
    <x v="3"/>
    <n v="2"/>
  </r>
  <r>
    <n v="40"/>
    <x v="1"/>
    <x v="0"/>
    <x v="8"/>
    <s v="ANN"/>
    <x v="0"/>
    <n v="3"/>
  </r>
  <r>
    <n v="40"/>
    <x v="1"/>
    <x v="0"/>
    <x v="8"/>
    <s v="Proyecto  Final"/>
    <x v="3"/>
    <n v="1"/>
  </r>
  <r>
    <n v="40"/>
    <x v="1"/>
    <x v="1"/>
    <x v="8"/>
    <s v="Proyecto  Final"/>
    <x v="3"/>
    <n v="2"/>
  </r>
  <r>
    <n v="41"/>
    <x v="0"/>
    <x v="0"/>
    <x v="8"/>
    <s v="CNN"/>
    <x v="0"/>
    <n v="3"/>
  </r>
  <r>
    <n v="41"/>
    <x v="0"/>
    <x v="0"/>
    <x v="8"/>
    <s v="Proyecto  Final"/>
    <x v="3"/>
    <n v="1"/>
  </r>
  <r>
    <n v="41"/>
    <x v="0"/>
    <x v="1"/>
    <x v="8"/>
    <s v="Proyecto  Final"/>
    <x v="3"/>
    <n v="2"/>
  </r>
  <r>
    <n v="41"/>
    <x v="1"/>
    <x v="0"/>
    <x v="8"/>
    <s v="CNN"/>
    <x v="0"/>
    <n v="3"/>
  </r>
  <r>
    <n v="41"/>
    <x v="1"/>
    <x v="0"/>
    <x v="8"/>
    <s v="Proyecto  Final"/>
    <x v="3"/>
    <n v="1"/>
  </r>
  <r>
    <n v="41"/>
    <x v="1"/>
    <x v="1"/>
    <x v="8"/>
    <s v="Proyecto  Final"/>
    <x v="3"/>
    <n v="2"/>
  </r>
  <r>
    <n v="42"/>
    <x v="0"/>
    <x v="0"/>
    <x v="8"/>
    <s v="RNN"/>
    <x v="0"/>
    <n v="1.5"/>
  </r>
  <r>
    <n v="42"/>
    <x v="0"/>
    <x v="0"/>
    <x v="8"/>
    <s v="Proyecto  Final"/>
    <x v="3"/>
    <n v="2.5"/>
  </r>
  <r>
    <n v="42"/>
    <x v="0"/>
    <x v="1"/>
    <x v="8"/>
    <s v="Proyecto  Final"/>
    <x v="3"/>
    <n v="2"/>
  </r>
  <r>
    <n v="42"/>
    <x v="1"/>
    <x v="0"/>
    <x v="8"/>
    <s v="RNN"/>
    <x v="0"/>
    <n v="1.75"/>
  </r>
  <r>
    <n v="42"/>
    <x v="1"/>
    <x v="0"/>
    <x v="8"/>
    <s v="Proyecto  Final"/>
    <x v="3"/>
    <n v="2.25"/>
  </r>
  <r>
    <n v="42"/>
    <x v="1"/>
    <x v="1"/>
    <x v="8"/>
    <s v="Proyecto  Final"/>
    <x v="3"/>
    <n v="2"/>
  </r>
  <r>
    <n v="43"/>
    <x v="0"/>
    <x v="0"/>
    <x v="9"/>
    <s v="Git"/>
    <x v="0"/>
    <n v="2.75"/>
  </r>
  <r>
    <n v="43"/>
    <x v="0"/>
    <x v="0"/>
    <x v="9"/>
    <s v="Git"/>
    <x v="1"/>
    <n v="1.25"/>
  </r>
  <r>
    <n v="43"/>
    <x v="0"/>
    <x v="1"/>
    <x v="9"/>
    <s v="Proyecto  Final"/>
    <x v="3"/>
    <n v="2"/>
  </r>
  <r>
    <n v="43"/>
    <x v="1"/>
    <x v="0"/>
    <x v="9"/>
    <s v="Git"/>
    <x v="0"/>
    <n v="3.5"/>
  </r>
  <r>
    <n v="43"/>
    <x v="1"/>
    <x v="0"/>
    <x v="9"/>
    <s v="Git"/>
    <x v="1"/>
    <n v="0.5"/>
  </r>
  <r>
    <n v="43"/>
    <x v="1"/>
    <x v="1"/>
    <x v="9"/>
    <s v="Proyecto  Final"/>
    <x v="3"/>
    <n v="2"/>
  </r>
  <r>
    <n v="44"/>
    <x v="0"/>
    <x v="0"/>
    <x v="9"/>
    <s v="Metodología y StoryTelling"/>
    <x v="0"/>
    <n v="1.25"/>
  </r>
  <r>
    <n v="44"/>
    <x v="0"/>
    <x v="0"/>
    <x v="9"/>
    <s v="Proyecto  Final"/>
    <x v="3"/>
    <n v="2.75"/>
  </r>
  <r>
    <n v="44"/>
    <x v="0"/>
    <x v="1"/>
    <x v="9"/>
    <s v="Proyecto  Final"/>
    <x v="3"/>
    <n v="2"/>
  </r>
  <r>
    <n v="44"/>
    <x v="1"/>
    <x v="0"/>
    <x v="9"/>
    <s v="Metodología y StoryTelling"/>
    <x v="0"/>
    <n v="1.5"/>
  </r>
  <r>
    <n v="44"/>
    <x v="1"/>
    <x v="0"/>
    <x v="9"/>
    <s v="Proyecto  Final"/>
    <x v="3"/>
    <n v="2.5"/>
  </r>
  <r>
    <n v="44"/>
    <x v="1"/>
    <x v="1"/>
    <x v="9"/>
    <s v="Proyecto  Final"/>
    <x v="3"/>
    <n v="2"/>
  </r>
  <r>
    <n v="45"/>
    <x v="0"/>
    <x v="0"/>
    <x v="10"/>
    <s v="Proyecto  Final"/>
    <x v="3"/>
    <n v="4"/>
  </r>
  <r>
    <n v="45"/>
    <x v="0"/>
    <x v="1"/>
    <x v="10"/>
    <s v="Proyecto  Final"/>
    <x v="3"/>
    <n v="2"/>
  </r>
  <r>
    <n v="45"/>
    <x v="1"/>
    <x v="0"/>
    <x v="10"/>
    <s v="Proyecto  Final"/>
    <x v="3"/>
    <n v="4"/>
  </r>
  <r>
    <n v="45"/>
    <x v="1"/>
    <x v="1"/>
    <x v="10"/>
    <s v="Proyecto  Final"/>
    <x v="3"/>
    <n v="2"/>
  </r>
  <r>
    <n v="46"/>
    <x v="0"/>
    <x v="0"/>
    <x v="10"/>
    <s v="Proyecto  Final"/>
    <x v="3"/>
    <n v="4"/>
  </r>
  <r>
    <n v="46"/>
    <x v="0"/>
    <x v="1"/>
    <x v="10"/>
    <s v="Proyecto  Final"/>
    <x v="3"/>
    <n v="2"/>
  </r>
  <r>
    <n v="46"/>
    <x v="1"/>
    <x v="0"/>
    <x v="10"/>
    <s v="Proyecto  Final"/>
    <x v="3"/>
    <n v="4"/>
  </r>
  <r>
    <n v="46"/>
    <x v="1"/>
    <x v="1"/>
    <x v="10"/>
    <s v="Proyecto  Final"/>
    <x v="3"/>
    <n v="2"/>
  </r>
  <r>
    <n v="47"/>
    <x v="0"/>
    <x v="0"/>
    <x v="10"/>
    <s v="Proyecto  Final"/>
    <x v="3"/>
    <n v="4"/>
  </r>
  <r>
    <n v="47"/>
    <x v="0"/>
    <x v="1"/>
    <x v="10"/>
    <s v="Proyecto  Final"/>
    <x v="3"/>
    <n v="2"/>
  </r>
  <r>
    <n v="47"/>
    <x v="1"/>
    <x v="0"/>
    <x v="10"/>
    <s v="Proyecto  Final"/>
    <x v="3"/>
    <n v="4"/>
  </r>
  <r>
    <n v="47"/>
    <x v="1"/>
    <x v="1"/>
    <x v="10"/>
    <s v="Proyecto  Final"/>
    <x v="3"/>
    <n v="2"/>
  </r>
  <r>
    <n v="48"/>
    <x v="0"/>
    <x v="0"/>
    <x v="10"/>
    <s v="Proyecto  Final"/>
    <x v="3"/>
    <n v="4"/>
  </r>
  <r>
    <n v="48"/>
    <x v="0"/>
    <x v="1"/>
    <x v="10"/>
    <s v="Proyecto  Final"/>
    <x v="3"/>
    <n v="2"/>
  </r>
  <r>
    <n v="48"/>
    <x v="1"/>
    <x v="0"/>
    <x v="10"/>
    <s v="Proyecto  Final"/>
    <x v="3"/>
    <n v="4"/>
  </r>
  <r>
    <n v="48"/>
    <x v="1"/>
    <x v="1"/>
    <x v="10"/>
    <s v="Proyecto  Final"/>
    <x v="3"/>
    <n v="2"/>
  </r>
  <r>
    <n v="49"/>
    <x v="0"/>
    <x v="0"/>
    <x v="10"/>
    <s v="Proyecto  Final"/>
    <x v="3"/>
    <n v="4"/>
  </r>
  <r>
    <n v="49"/>
    <x v="0"/>
    <x v="1"/>
    <x v="10"/>
    <s v="Proyecto  Final"/>
    <x v="3"/>
    <n v="2"/>
  </r>
  <r>
    <n v="49"/>
    <x v="1"/>
    <x v="0"/>
    <x v="10"/>
    <s v="Proyecto  Final"/>
    <x v="3"/>
    <n v="4"/>
  </r>
  <r>
    <n v="49"/>
    <x v="1"/>
    <x v="1"/>
    <x v="10"/>
    <s v="Proyecto  Final"/>
    <x v="3"/>
    <n v="2"/>
  </r>
  <r>
    <n v="50"/>
    <x v="0"/>
    <x v="0"/>
    <x v="10"/>
    <s v="Proyecto  Final"/>
    <x v="3"/>
    <n v="4"/>
  </r>
  <r>
    <n v="50"/>
    <x v="0"/>
    <x v="1"/>
    <x v="10"/>
    <s v="Proyecto  Final"/>
    <x v="3"/>
    <n v="2"/>
  </r>
  <r>
    <n v="50"/>
    <x v="1"/>
    <x v="0"/>
    <x v="10"/>
    <s v="Proyecto  Final"/>
    <x v="3"/>
    <n v="4"/>
  </r>
  <r>
    <n v="50"/>
    <x v="1"/>
    <x v="1"/>
    <x v="10"/>
    <s v="Proyecto  Final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6557D-5BFE-46B5-9579-3109AA3707A6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AC20:AF33" firstHeaderRow="1" firstDataRow="2" firstDataCol="1"/>
  <pivotFields count="7"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Row" showAll="0" sortType="descending" defaultSubtotal="0">
      <items count="12">
        <item x="8"/>
        <item x="1"/>
        <item m="1" x="11"/>
        <item x="0"/>
        <item x="7"/>
        <item x="6"/>
        <item x="9"/>
        <item x="10"/>
        <item x="5"/>
        <item x="4"/>
        <item x="3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</pivotFields>
  <rowFields count="1">
    <field x="3"/>
  </rowFields>
  <rowItems count="12">
    <i>
      <x v="9"/>
    </i>
    <i>
      <x v="4"/>
    </i>
    <i>
      <x v="7"/>
    </i>
    <i>
      <x v="8"/>
    </i>
    <i>
      <x v="10"/>
    </i>
    <i>
      <x v="5"/>
    </i>
    <i>
      <x v="11"/>
    </i>
    <i>
      <x v="1"/>
    </i>
    <i>
      <x/>
    </i>
    <i>
      <x v="6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IEMPO" fld="6" baseField="0" baseItem="0" numFmtId="1"/>
  </dataFields>
  <formats count="14"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type="topRight" dataOnly="0" labelOnly="1" outline="0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type="all" dataOnly="0" outline="0" fieldPosition="0"/>
    </format>
    <format dxfId="8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1C46-2B1C-4049-A55D-6D929EF279A8}" name="AnillaPractica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G6:I11" firstHeaderRow="1" firstDataRow="3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h="1" x="2"/>
        <item x="1"/>
        <item h="1" x="3"/>
        <item h="1" x="0"/>
        <item h="1" m="1"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5"/>
    <field x="-2"/>
  </colFields>
  <colItems count="2">
    <i>
      <x v="1"/>
      <x/>
    </i>
    <i r="1" i="1">
      <x v="1"/>
    </i>
  </colItems>
  <dataFields count="2">
    <dataField name="Suma de TIEMPO" fld="6" baseField="0" baseItem="0"/>
    <dataField name="Suma de TIEMPO2" fld="6" showDataAs="percentOfCol" baseField="1" baseItem="0" numFmtId="10"/>
  </dataFields>
  <formats count="1">
    <format dxfId="81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C0267-9C1F-48E3-BE23-8C78A7AF070F}" name="TiemposBloque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2:J45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 sortType="ascending">
      <items count="13">
        <item x="8"/>
        <item x="1"/>
        <item m="1" x="11"/>
        <item x="0"/>
        <item x="7"/>
        <item x="6"/>
        <item x="9"/>
        <item x="10"/>
        <item x="5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2"/>
        <item x="1"/>
        <item x="3"/>
        <item x="0"/>
        <item m="1" x="4"/>
        <item t="default"/>
      </items>
    </pivotField>
    <pivotField showAll="0"/>
  </pivotFields>
  <rowFields count="1">
    <field x="3"/>
  </rowFields>
  <rowItems count="12">
    <i>
      <x v="3"/>
    </i>
    <i>
      <x v="6"/>
    </i>
    <i>
      <x/>
    </i>
    <i>
      <x v="7"/>
    </i>
    <i>
      <x v="11"/>
    </i>
    <i>
      <x v="1"/>
    </i>
    <i>
      <x v="10"/>
    </i>
    <i>
      <x v="4"/>
    </i>
    <i>
      <x v="8"/>
    </i>
    <i>
      <x v="5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BLOQUE" fld="3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CE58F-E0F2-476A-9D9B-5B9096A6F61B}" name="TiemposBootcamp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32:E38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8"/>
        <item x="1"/>
        <item m="1" x="11"/>
        <item x="0"/>
        <item x="7"/>
        <item x="6"/>
        <item x="9"/>
        <item x="10"/>
        <item x="5"/>
        <item x="4"/>
        <item x="3"/>
        <item x="2"/>
        <item t="default"/>
      </items>
    </pivotField>
    <pivotField showAll="0"/>
    <pivotField axis="axisRow" showAll="0" sortType="descending">
      <items count="6">
        <item m="1"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5">
    <i>
      <x v="1"/>
    </i>
    <i>
      <x v="3"/>
    </i>
    <i>
      <x v="2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IEMPO" fld="6" baseField="5" baseItem="0" numFmtId="1"/>
  </dataFields>
  <chartFormats count="7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0E2DA-456B-4E88-A6D8-07B8B7D3404A}" name="AnillaProyecto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Q6:S11" firstHeaderRow="1" firstDataRow="3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h="1" x="2"/>
        <item h="1" x="1"/>
        <item x="3"/>
        <item h="1" x="0"/>
        <item h="1" m="1"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5"/>
    <field x="-2"/>
  </colFields>
  <colItems count="2">
    <i>
      <x v="2"/>
      <x/>
    </i>
    <i r="1" i="1">
      <x v="1"/>
    </i>
  </colItems>
  <dataFields count="2">
    <dataField name="Suma de TIEMPO" fld="6" baseField="0" baseItem="0"/>
    <dataField name="Suma de TIEMPO2" fld="6" showDataAs="percentOfCol" baseField="1" baseItem="0" numFmtId="10"/>
  </dataFields>
  <formats count="1">
    <format dxfId="74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08A7C-ACAF-4780-B2BA-1C6A515503C0}" name="AnilloDesgloseTarde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5">
  <location ref="L20:M26" firstHeaderRow="1" firstDataRow="2" firstDataCol="1"/>
  <pivotFields count="7">
    <pivotField showAll="0"/>
    <pivotField showAll="0">
      <items count="3">
        <item x="0"/>
        <item x="1"/>
        <item t="default"/>
      </items>
    </pivotField>
    <pivotField axis="axisCol" showAll="0">
      <items count="3">
        <item h="1" x="0"/>
        <item x="1"/>
        <item t="default"/>
      </items>
    </pivotField>
    <pivotField showAll="0"/>
    <pivotField showAll="0"/>
    <pivotField axis="axisRow" showAll="0">
      <items count="6">
        <item x="2"/>
        <item x="1"/>
        <item x="3"/>
        <item x="0"/>
        <item m="1" x="4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">
    <i>
      <x v="1"/>
    </i>
  </colItems>
  <dataFields count="1">
    <dataField name="Suma de TIEMPO" fld="6" baseField="0" baseItem="0"/>
  </dataFields>
  <formats count="1">
    <format dxfId="75">
      <pivotArea collapsedLevelsAreSubtotals="1" fieldPosition="0">
        <references count="1">
          <reference field="5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220D9-A416-42A4-9C7B-BFB626CEE813}" name="AnilloDesgloseMañana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3">
  <location ref="G20:H26" firstHeaderRow="1" firstDataRow="2" firstDataCol="1"/>
  <pivotFields count="7"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showAll="0"/>
    <pivotField axis="axisRow" showAll="0">
      <items count="6">
        <item x="2"/>
        <item x="1"/>
        <item x="3"/>
        <item x="0"/>
        <item m="1" x="4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">
    <i>
      <x/>
    </i>
  </colItems>
  <dataFields count="1">
    <dataField name="Suma de TIEMPO" fld="6" baseField="0" baseItem="0"/>
  </dataFields>
  <formats count="1">
    <format dxfId="76">
      <pivotArea collapsedLevelsAreSubtotals="1" fieldPosition="0">
        <references count="1">
          <reference field="5" count="0"/>
        </references>
      </pivotArea>
    </format>
  </formats>
  <chartFormats count="5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D0929-41F0-4A78-B53C-F407043791A5}" name="GraficoLineas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 chartFormat="4">
  <location ref="L32:O45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m="1" x="11"/>
        <item x="9"/>
        <item x="10"/>
        <item t="default"/>
      </items>
    </pivotField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IEMPO" fld="6" baseField="0" baseItem="0"/>
  </dataFields>
  <formats count="1">
    <format dxfId="77">
      <pivotArea collapsedLevelsAreSubtotals="1" fieldPosition="0">
        <references count="1">
          <reference field="3" count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A3F72-82BF-4DF5-8C30-7B44E2DC2A6D}" name="AnillaTeoria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>
  <location ref="B6:D11" firstHeaderRow="1" firstDataRow="3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h="1" x="2"/>
        <item h="1" x="1"/>
        <item h="1" x="3"/>
        <item x="0"/>
        <item h="1" m="1"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5"/>
    <field x="-2"/>
  </colFields>
  <colItems count="2">
    <i>
      <x v="3"/>
      <x/>
    </i>
    <i r="1" i="1">
      <x v="1"/>
    </i>
  </colItems>
  <dataFields count="2">
    <dataField name="Suma de TIEMPO" fld="6" baseField="0" baseItem="0" numFmtId="1"/>
    <dataField name="Suma de TIEMPO2" fld="6" showDataAs="percentOfCol" baseField="1" baseItem="0" numFmtId="10"/>
  </dataFields>
  <formats count="2">
    <format dxfId="79">
      <pivotArea outline="0" collapsedLevelsAreSubtotals="1" fieldPosition="0"/>
    </format>
    <format dxfId="7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6DDE8-6E8F-454F-9438-F7F2581CDD3D}" name="AnilloCorreccion" cacheId="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L6:N11" firstHeaderRow="1" firstDataRow="3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2"/>
        <item h="1" x="1"/>
        <item h="1" x="3"/>
        <item h="1" x="0"/>
        <item h="1" m="1"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5"/>
    <field x="-2"/>
  </colFields>
  <colItems count="2">
    <i>
      <x/>
      <x/>
    </i>
    <i r="1" i="1">
      <x v="1"/>
    </i>
  </colItems>
  <dataFields count="2">
    <dataField name="Suma de TIEMPO" fld="6" baseField="0" baseItem="0"/>
    <dataField name="Suma de TIEMPO2" fld="6" showDataAs="percentOfCol" baseField="1" baseItem="0" numFmtId="10"/>
  </dataFields>
  <formats count="1">
    <format dxfId="80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OOTCAMP" xr10:uid="{F07F365A-CAB1-4BF2-A562-EC5FF72A85BF}" sourceName="BOOTCAMP">
  <pivotTables>
    <pivotTable tabId="10" name="AnillaTeoria"/>
    <pivotTable tabId="10" name="AnillaPractica"/>
    <pivotTable tabId="10" name="AnilloCorreccion"/>
    <pivotTable tabId="10" name="AnillaProyecto"/>
    <pivotTable tabId="10" name="AnilloDesgloseMañana"/>
    <pivotTable tabId="10" name="AnilloDesgloseTarde"/>
  </pivotTables>
  <data>
    <tabular pivotCacheId="1480944883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408735E3-4C2D-4381-BFFD-41EF31214C8C}" sourceName="TIPO">
  <pivotTables>
    <pivotTable tabId="10" name="TiemposBootcamp"/>
    <pivotTable tabId="10" name="TiemposBloque"/>
  </pivotTables>
  <data>
    <tabular pivotCacheId="1480944883">
      <items count="5">
        <i x="2" s="1"/>
        <i x="1" s="1"/>
        <i x="3" s="1"/>
        <i x="0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LOQUE" xr10:uid="{3CE7D783-080A-4642-86E8-E02FD97DB830}" sourceName="BLOQUE">
  <pivotTables>
    <pivotTable tabId="10" name="TiemposBootcamp"/>
    <pivotTable tabId="10" name="TiemposBloque"/>
  </pivotTables>
  <data>
    <tabular pivotCacheId="1480944883">
      <items count="12">
        <i x="8" s="1"/>
        <i x="1" s="1"/>
        <i x="0" s="1"/>
        <i x="7" s="1"/>
        <i x="6" s="1"/>
        <i x="9" s="1"/>
        <i x="10" s="1"/>
        <i x="5" s="1"/>
        <i x="4" s="1"/>
        <i x="3" s="1"/>
        <i x="2" s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8359280F-C954-41AC-8C37-CACE82CC8B65}" sourceName="TURNO">
  <pivotTables>
    <pivotTable tabId="10" name="AnillaTeoria"/>
    <pivotTable tabId="10" name="AnillaPractica"/>
    <pivotTable tabId="10" name="AnillaProyecto"/>
    <pivotTable tabId="10" name="AnilloCorreccion"/>
    <pivotTable tabId="10" name="TiemposBootcamp"/>
    <pivotTable tabId="10" name="TiemposBloque"/>
  </pivotTables>
  <data>
    <tabular pivotCacheId="1480944883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OOTCAMP 1" xr10:uid="{3F264E9A-6CE3-4E78-B2C7-3B36C235A55B}" cache="SegmentaciónDeDatos_BOOTCAMP" caption=" " style="Estilo de segmentación de datos 1" rowHeight="241300"/>
  <slicer name="TIPO 1" xr10:uid="{1B94D33F-1A39-4C49-8E77-0B5AACC96E6B}" cache="SegmentaciónDeDatos_TIPO" caption=" " style="Estilo de segmentación de datos 1" rowHeight="241300"/>
  <slicer name="BLOQUE" xr10:uid="{83F4E7E2-7E47-40E2-8183-80A591E2BCB8}" cache="SegmentaciónDeDatos_BLOQUE" caption=" " style="Estilo de segmentación de datos 1" rowHeight="241300"/>
  <slicer name="TURNO" xr10:uid="{2164D21A-E75E-4B9A-926C-47000325A553}" cache="SegmentaciónDeDatos_TURNO" caption=" " style="Estilo de segmentación de dat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18488-7DCA-460F-B464-E4F0A9559DFB}" name="Tabla13" displayName="Tabla13" ref="A1:G447" totalsRowShown="0" headerRowDxfId="73" dataDxfId="72">
  <autoFilter ref="A1:G447" xr:uid="{4DA18488-7DCA-460F-B464-E4F0A9559DFB}"/>
  <tableColumns count="7">
    <tableColumn id="1" xr3:uid="{0711F32F-D569-4F10-9F9B-5FFC37F371EB}" name="CLASE" dataDxfId="71"/>
    <tableColumn id="2" xr3:uid="{5E699F07-EB9E-412A-9551-00C6783574AF}" name="BOOTCAMP" dataDxfId="70"/>
    <tableColumn id="3" xr3:uid="{DC8EA548-7C44-4491-B236-52A38C80C78D}" name="TURNO" dataDxfId="69"/>
    <tableColumn id="4" xr3:uid="{0ABEC78F-62E9-4D6F-A1AD-29D0984FF9C3}" name="BLOQUE" dataDxfId="68"/>
    <tableColumn id="5" xr3:uid="{75D5E8C8-D17D-4B52-B3CB-FF2416CFE151}" name="TEMA" dataDxfId="67"/>
    <tableColumn id="6" xr3:uid="{577C1B02-9C5A-4EBB-B1D6-A6502AFF0FF7}" name="TIPO" dataDxfId="66"/>
    <tableColumn id="7" xr3:uid="{64B93CEC-13D1-4CB7-8D15-4DDD5E2BA4F9}" name="TIEMPO" dataDxfId="65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FF19-4F31-410E-90DF-6A1A1A112030}">
  <dimension ref="A1:AH61"/>
  <sheetViews>
    <sheetView showGridLines="0" tabSelected="1" zoomScale="70" zoomScaleNormal="70" workbookViewId="0">
      <selection activeCell="Y42" sqref="Y42"/>
    </sheetView>
  </sheetViews>
  <sheetFormatPr baseColWidth="10" defaultRowHeight="14.5" x14ac:dyDescent="0.35"/>
  <cols>
    <col min="1" max="1" width="4.6328125" customWidth="1"/>
    <col min="2" max="15" width="11.1796875" customWidth="1"/>
    <col min="28" max="28" width="9.1796875" customWidth="1"/>
    <col min="29" max="29" width="22.08984375" bestFit="1" customWidth="1"/>
    <col min="30" max="30" width="8.26953125" bestFit="1" customWidth="1"/>
    <col min="31" max="31" width="7.36328125" bestFit="1" customWidth="1"/>
    <col min="32" max="32" width="15.90625" bestFit="1" customWidth="1"/>
  </cols>
  <sheetData>
    <row r="1" spans="1:3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8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0" t="s">
        <v>78</v>
      </c>
      <c r="AD20" s="10"/>
      <c r="AE20" s="10"/>
      <c r="AF20" s="10"/>
      <c r="AG20" s="7"/>
      <c r="AH20" s="7"/>
    </row>
    <row r="21" spans="1:34" ht="18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0"/>
      <c r="AD21" s="10" t="s">
        <v>85</v>
      </c>
      <c r="AE21" s="10" t="s">
        <v>12</v>
      </c>
      <c r="AF21" s="10" t="s">
        <v>80</v>
      </c>
      <c r="AG21" s="7"/>
      <c r="AH21" s="7"/>
    </row>
    <row r="22" spans="1:34" ht="18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1" t="s">
        <v>3</v>
      </c>
      <c r="AD22" s="12">
        <v>52.75</v>
      </c>
      <c r="AE22" s="12">
        <v>48</v>
      </c>
      <c r="AF22" s="12">
        <v>100.75</v>
      </c>
      <c r="AG22" s="7"/>
      <c r="AH22" s="7"/>
    </row>
    <row r="23" spans="1:34" ht="18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1" t="s">
        <v>52</v>
      </c>
      <c r="AD23" s="12">
        <v>42</v>
      </c>
      <c r="AE23" s="12">
        <v>36</v>
      </c>
      <c r="AF23" s="12">
        <v>78</v>
      </c>
      <c r="AG23" s="7"/>
      <c r="AH23" s="7"/>
    </row>
    <row r="24" spans="1:34" ht="18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1" t="s">
        <v>82</v>
      </c>
      <c r="AD24" s="12">
        <v>36</v>
      </c>
      <c r="AE24" s="12">
        <v>36</v>
      </c>
      <c r="AF24" s="12">
        <v>72</v>
      </c>
      <c r="AG24" s="7"/>
      <c r="AH24" s="7"/>
    </row>
    <row r="25" spans="1:34" ht="18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1" t="s">
        <v>34</v>
      </c>
      <c r="AD25" s="12">
        <v>36</v>
      </c>
      <c r="AE25" s="12">
        <v>36</v>
      </c>
      <c r="AF25" s="12">
        <v>72</v>
      </c>
      <c r="AG25" s="7"/>
      <c r="AH25" s="7"/>
    </row>
    <row r="26" spans="1:34" ht="18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1" t="s">
        <v>66</v>
      </c>
      <c r="AD26" s="12">
        <v>30.25</v>
      </c>
      <c r="AE26" s="12">
        <v>33.5</v>
      </c>
      <c r="AF26" s="12">
        <v>63.75</v>
      </c>
      <c r="AG26" s="7"/>
      <c r="AH26" s="7"/>
    </row>
    <row r="27" spans="1:34" ht="18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11" t="s">
        <v>45</v>
      </c>
      <c r="AD27" s="12">
        <v>30</v>
      </c>
      <c r="AE27" s="12">
        <v>36</v>
      </c>
      <c r="AF27" s="12">
        <v>66</v>
      </c>
      <c r="AG27" s="7"/>
      <c r="AH27" s="7"/>
    </row>
    <row r="28" spans="1:34" ht="18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1" t="s">
        <v>42</v>
      </c>
      <c r="AD28" s="12">
        <v>19</v>
      </c>
      <c r="AE28" s="12">
        <v>20.5</v>
      </c>
      <c r="AF28" s="12">
        <v>39.5</v>
      </c>
      <c r="AG28" s="7"/>
      <c r="AH28" s="7"/>
    </row>
    <row r="29" spans="1:34" ht="18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1" t="s">
        <v>69</v>
      </c>
      <c r="AD29" s="12">
        <v>18</v>
      </c>
      <c r="AE29" s="12">
        <v>18</v>
      </c>
      <c r="AF29" s="12">
        <v>36</v>
      </c>
      <c r="AG29" s="7"/>
      <c r="AH29" s="7"/>
    </row>
    <row r="30" spans="1:34" ht="18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1" t="s">
        <v>60</v>
      </c>
      <c r="AD30" s="12">
        <v>18</v>
      </c>
      <c r="AE30" s="12">
        <v>18</v>
      </c>
      <c r="AF30" s="12">
        <v>36</v>
      </c>
      <c r="AG30" s="7"/>
      <c r="AH30" s="7"/>
    </row>
    <row r="31" spans="1:34" ht="18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1" t="s">
        <v>83</v>
      </c>
      <c r="AD31" s="12">
        <v>12</v>
      </c>
      <c r="AE31" s="12">
        <v>12</v>
      </c>
      <c r="AF31" s="12">
        <v>24</v>
      </c>
      <c r="AG31" s="7"/>
      <c r="AH31" s="7"/>
    </row>
    <row r="32" spans="1:34" ht="18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1" t="s">
        <v>65</v>
      </c>
      <c r="AD32" s="12">
        <v>6</v>
      </c>
      <c r="AE32" s="12">
        <v>6</v>
      </c>
      <c r="AF32" s="12">
        <v>12</v>
      </c>
      <c r="AG32" s="7"/>
      <c r="AH32" s="7"/>
    </row>
    <row r="33" spans="1:34" ht="18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1" t="s">
        <v>80</v>
      </c>
      <c r="AD33" s="12">
        <v>300</v>
      </c>
      <c r="AE33" s="12">
        <v>300</v>
      </c>
      <c r="AF33" s="12">
        <v>600</v>
      </c>
      <c r="AG33" s="7"/>
      <c r="AH33" s="7"/>
    </row>
    <row r="34" spans="1:34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B445-CBF5-4634-81D3-27609A0EA910}">
  <dimension ref="A2:V45"/>
  <sheetViews>
    <sheetView workbookViewId="0"/>
  </sheetViews>
  <sheetFormatPr baseColWidth="10" defaultRowHeight="14.5" x14ac:dyDescent="0.35"/>
  <cols>
    <col min="1" max="1" width="4.6328125" customWidth="1"/>
    <col min="2" max="2" width="16.90625" bestFit="1" customWidth="1"/>
    <col min="3" max="3" width="21.54296875" bestFit="1" customWidth="1"/>
    <col min="4" max="4" width="16.36328125" bestFit="1" customWidth="1"/>
    <col min="5" max="5" width="12" bestFit="1" customWidth="1"/>
    <col min="6" max="6" width="4.6328125" customWidth="1"/>
    <col min="7" max="7" width="16.90625" bestFit="1" customWidth="1"/>
    <col min="8" max="8" width="21.54296875" bestFit="1" customWidth="1"/>
    <col min="9" max="9" width="16.36328125" bestFit="1" customWidth="1"/>
    <col min="10" max="10" width="12" bestFit="1" customWidth="1"/>
    <col min="11" max="11" width="4.6328125" customWidth="1"/>
    <col min="12" max="12" width="16.90625" bestFit="1" customWidth="1"/>
    <col min="13" max="13" width="21.54296875" bestFit="1" customWidth="1"/>
    <col min="14" max="14" width="16.36328125" bestFit="1" customWidth="1"/>
    <col min="15" max="15" width="12" bestFit="1" customWidth="1"/>
    <col min="16" max="16" width="4.6328125" customWidth="1"/>
    <col min="17" max="17" width="16.90625" bestFit="1" customWidth="1"/>
    <col min="18" max="18" width="21.54296875" bestFit="1" customWidth="1"/>
    <col min="19" max="19" width="16.36328125" bestFit="1" customWidth="1"/>
  </cols>
  <sheetData>
    <row r="2" spans="1:20" ht="21" x14ac:dyDescent="0.5">
      <c r="A2" s="13" t="s">
        <v>106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4" spans="1:20" x14ac:dyDescent="0.35">
      <c r="B4" s="14" t="s">
        <v>99</v>
      </c>
      <c r="C4" s="14"/>
      <c r="D4" s="14"/>
      <c r="G4" s="14" t="s">
        <v>100</v>
      </c>
      <c r="H4" s="14"/>
      <c r="I4" s="14"/>
      <c r="L4" s="14" t="s">
        <v>101</v>
      </c>
      <c r="M4" s="14"/>
      <c r="N4" s="14"/>
      <c r="Q4" s="14" t="s">
        <v>102</v>
      </c>
      <c r="R4" s="14"/>
      <c r="S4" s="14"/>
    </row>
    <row r="6" spans="1:20" x14ac:dyDescent="0.35">
      <c r="C6" s="2" t="s">
        <v>84</v>
      </c>
      <c r="H6" s="2" t="s">
        <v>84</v>
      </c>
      <c r="M6" s="2" t="s">
        <v>84</v>
      </c>
      <c r="R6" s="2" t="s">
        <v>84</v>
      </c>
    </row>
    <row r="7" spans="1:20" x14ac:dyDescent="0.35">
      <c r="C7" t="s">
        <v>15</v>
      </c>
      <c r="H7" t="s">
        <v>9</v>
      </c>
      <c r="M7" t="s">
        <v>13</v>
      </c>
      <c r="R7" t="s">
        <v>33</v>
      </c>
    </row>
    <row r="8" spans="1:20" x14ac:dyDescent="0.35">
      <c r="B8" s="2" t="s">
        <v>79</v>
      </c>
      <c r="C8" t="s">
        <v>78</v>
      </c>
      <c r="D8" t="s">
        <v>98</v>
      </c>
      <c r="G8" s="2" t="s">
        <v>79</v>
      </c>
      <c r="H8" t="s">
        <v>78</v>
      </c>
      <c r="I8" t="s">
        <v>98</v>
      </c>
      <c r="L8" s="2" t="s">
        <v>79</v>
      </c>
      <c r="M8" t="s">
        <v>78</v>
      </c>
      <c r="N8" t="s">
        <v>98</v>
      </c>
      <c r="Q8" s="2" t="s">
        <v>79</v>
      </c>
      <c r="R8" t="s">
        <v>78</v>
      </c>
      <c r="S8" t="s">
        <v>98</v>
      </c>
    </row>
    <row r="9" spans="1:20" x14ac:dyDescent="0.35">
      <c r="B9" s="3" t="s">
        <v>85</v>
      </c>
      <c r="C9" s="4">
        <v>111.75</v>
      </c>
      <c r="D9" s="6">
        <v>0.49066959385290887</v>
      </c>
      <c r="E9" s="4">
        <f>GETPIVOTDATA("Suma de TIEMPO",$B$6,"BOOTCAMP","Marzo","TIPO","Teoría")</f>
        <v>111.75</v>
      </c>
      <c r="G9" s="3" t="s">
        <v>85</v>
      </c>
      <c r="H9" s="4">
        <v>104</v>
      </c>
      <c r="I9" s="6">
        <v>0.52130325814536338</v>
      </c>
      <c r="J9" s="4">
        <f>GETPIVOTDATA("Suma de TIEMPO",$G$6,"BOOTCAMP","Marzo","TIPO","Práctica")</f>
        <v>104</v>
      </c>
      <c r="L9" s="3" t="s">
        <v>85</v>
      </c>
      <c r="M9" s="4">
        <v>25.5</v>
      </c>
      <c r="N9" s="6">
        <v>0.46788990825688076</v>
      </c>
      <c r="O9" s="4">
        <f>GETPIVOTDATA("Suma de TIEMPO",$L$6,"BOOTCAMP","Marzo","TIPO","Corrección")</f>
        <v>25.5</v>
      </c>
      <c r="Q9" s="3" t="s">
        <v>85</v>
      </c>
      <c r="R9" s="4">
        <v>58.75</v>
      </c>
      <c r="S9" s="6">
        <v>0.49682875264270615</v>
      </c>
      <c r="T9" s="4">
        <f>GETPIVOTDATA("Suma de TIEMPO",$Q$6,"BOOTCAMP","Marzo","TIPO","Proyecto")</f>
        <v>58.75</v>
      </c>
    </row>
    <row r="10" spans="1:20" x14ac:dyDescent="0.35">
      <c r="B10" s="3" t="s">
        <v>12</v>
      </c>
      <c r="C10" s="4">
        <v>116</v>
      </c>
      <c r="D10" s="6">
        <v>0.50933040614709113</v>
      </c>
      <c r="E10" s="4">
        <f>GETPIVOTDATA("Suma de TIEMPO",$B$6,"BOOTCAMP","Junio","TIPO","Teoría")</f>
        <v>116</v>
      </c>
      <c r="G10" s="3" t="s">
        <v>12</v>
      </c>
      <c r="H10" s="4">
        <v>95.5</v>
      </c>
      <c r="I10" s="6">
        <v>0.47869674185463656</v>
      </c>
      <c r="J10" s="4">
        <f>GETPIVOTDATA("Suma de TIEMPO",$G$6,"BOOTCAMP","Junio","TIPO","Práctica")</f>
        <v>95.5</v>
      </c>
      <c r="L10" s="3" t="s">
        <v>12</v>
      </c>
      <c r="M10" s="4">
        <v>29</v>
      </c>
      <c r="N10" s="6">
        <v>0.5321100917431193</v>
      </c>
      <c r="O10" s="4">
        <f>GETPIVOTDATA("Suma de TIEMPO",$L$6,"BOOTCAMP","Junio","TIPO","Corrección")</f>
        <v>29</v>
      </c>
      <c r="Q10" s="3" t="s">
        <v>12</v>
      </c>
      <c r="R10" s="4">
        <v>59.5</v>
      </c>
      <c r="S10" s="6">
        <v>0.5031712473572939</v>
      </c>
      <c r="T10" s="4">
        <f>GETPIVOTDATA("Suma de TIEMPO",$Q$6,"BOOTCAMP","Junio","TIPO","Proyecto")</f>
        <v>59.5</v>
      </c>
    </row>
    <row r="11" spans="1:20" x14ac:dyDescent="0.35">
      <c r="B11" s="3" t="s">
        <v>80</v>
      </c>
      <c r="C11" s="4">
        <v>227.75</v>
      </c>
      <c r="D11" s="6">
        <v>1</v>
      </c>
      <c r="E11" s="4">
        <f>GETPIVOTDATA("Suma de TIEMPO",$B$6,"TIPO","Teoría")</f>
        <v>227.75</v>
      </c>
      <c r="G11" s="3" t="s">
        <v>80</v>
      </c>
      <c r="H11" s="4">
        <v>199.5</v>
      </c>
      <c r="I11" s="6">
        <v>1</v>
      </c>
      <c r="J11" s="4">
        <f>GETPIVOTDATA("Suma de TIEMPO",$G$6,"TIPO","Práctica")</f>
        <v>199.5</v>
      </c>
      <c r="L11" s="3" t="s">
        <v>80</v>
      </c>
      <c r="M11" s="4">
        <v>54.5</v>
      </c>
      <c r="N11" s="6">
        <v>1</v>
      </c>
      <c r="O11" s="4">
        <f>GETPIVOTDATA("Suma de TIEMPO",$L$6,"TIPO","Corrección")</f>
        <v>54.5</v>
      </c>
      <c r="Q11" s="3" t="s">
        <v>80</v>
      </c>
      <c r="R11" s="4">
        <v>118.25</v>
      </c>
      <c r="S11" s="6">
        <v>1</v>
      </c>
      <c r="T11" s="4">
        <f>GETPIVOTDATA("Suma de TIEMPO",$Q$6,"TIPO","Proyecto")</f>
        <v>118.25</v>
      </c>
    </row>
    <row r="13" spans="1:20" x14ac:dyDescent="0.35">
      <c r="B13" s="3" t="s">
        <v>85</v>
      </c>
      <c r="C13" t="s">
        <v>12</v>
      </c>
      <c r="G13" s="3" t="s">
        <v>85</v>
      </c>
      <c r="H13" t="s">
        <v>12</v>
      </c>
      <c r="L13" s="3" t="s">
        <v>85</v>
      </c>
      <c r="M13" t="s">
        <v>12</v>
      </c>
      <c r="Q13" s="3" t="s">
        <v>85</v>
      </c>
      <c r="R13" t="s">
        <v>12</v>
      </c>
    </row>
    <row r="14" spans="1:20" x14ac:dyDescent="0.35">
      <c r="B14" s="6">
        <f>GETPIVOTDATA("TIEMPO",$B$6,"BOOTCAMP","Marzo","TIPO","Teoría")/GETPIVOTDATA("TIEMPO",$B$6,"TIPO","Teoría")</f>
        <v>0.49066959385290887</v>
      </c>
      <c r="C14" s="6">
        <f>GETPIVOTDATA("TIEMPO",$B$6,"BOOTCAMP","Junio","TIPO","Teoría")/GETPIVOTDATA("TIEMPO",$B$6,"TIPO","Teoría")</f>
        <v>0.50933040614709113</v>
      </c>
      <c r="G14" s="6">
        <f>GETPIVOTDATA("Suma de TIEMPO2",$G$6,"BOOTCAMP","Marzo","TIPO","Práctica")</f>
        <v>0.52130325814536338</v>
      </c>
      <c r="H14" s="6">
        <f>GETPIVOTDATA("Suma de TIEMPO2",$G$6,"BOOTCAMP","Junio","TIPO","Práctica")</f>
        <v>0.47869674185463656</v>
      </c>
      <c r="L14" s="6">
        <f>GETPIVOTDATA("Suma de TIEMPO2",$L$6,"BOOTCAMP","Marzo","TIPO","Corrección")</f>
        <v>0.46788990825688076</v>
      </c>
      <c r="M14" s="6">
        <f>GETPIVOTDATA("Suma de TIEMPO2",$L$6,"BOOTCAMP","Junio","TIPO","Corrección")</f>
        <v>0.5321100917431193</v>
      </c>
      <c r="Q14" s="6">
        <f>GETPIVOTDATA("Suma de TIEMPO2",$Q$6,"BOOTCAMP","Marzo","TIPO","Proyecto")</f>
        <v>0.49682875264270615</v>
      </c>
      <c r="R14" s="6">
        <f>GETPIVOTDATA("Suma de TIEMPO2",$Q$6,"BOOTCAMP","Junio","TIPO","Proyecto")</f>
        <v>0.5031712473572939</v>
      </c>
    </row>
    <row r="15" spans="1:20" x14ac:dyDescent="0.35">
      <c r="B15" s="6"/>
      <c r="C15" s="6"/>
    </row>
    <row r="16" spans="1:20" ht="21" x14ac:dyDescent="0.5">
      <c r="A16" s="13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8" spans="1:22" x14ac:dyDescent="0.35">
      <c r="B18" s="9"/>
      <c r="C18" s="9"/>
      <c r="G18" s="14" t="s">
        <v>103</v>
      </c>
      <c r="H18" s="14"/>
      <c r="L18" s="14" t="s">
        <v>105</v>
      </c>
      <c r="M18" s="14"/>
      <c r="N18" s="9"/>
      <c r="O18" s="9"/>
    </row>
    <row r="20" spans="1:22" x14ac:dyDescent="0.35">
      <c r="G20" s="2" t="s">
        <v>78</v>
      </c>
      <c r="H20" s="2" t="s">
        <v>84</v>
      </c>
      <c r="L20" s="2" t="s">
        <v>78</v>
      </c>
      <c r="M20" s="2" t="s">
        <v>84</v>
      </c>
    </row>
    <row r="21" spans="1:22" x14ac:dyDescent="0.35">
      <c r="G21" s="2" t="s">
        <v>79</v>
      </c>
      <c r="H21" t="s">
        <v>0</v>
      </c>
      <c r="L21" s="2" t="s">
        <v>79</v>
      </c>
      <c r="M21" t="s">
        <v>1</v>
      </c>
    </row>
    <row r="22" spans="1:22" x14ac:dyDescent="0.35">
      <c r="G22" s="3" t="s">
        <v>13</v>
      </c>
      <c r="H22" s="4">
        <v>35.5</v>
      </c>
      <c r="L22" s="3" t="s">
        <v>13</v>
      </c>
      <c r="M22" s="4">
        <v>19</v>
      </c>
      <c r="U22" s="4"/>
      <c r="V22" s="4"/>
    </row>
    <row r="23" spans="1:22" x14ac:dyDescent="0.35">
      <c r="G23" s="3" t="s">
        <v>9</v>
      </c>
      <c r="H23" s="4">
        <v>107.75</v>
      </c>
      <c r="L23" s="3" t="s">
        <v>9</v>
      </c>
      <c r="M23" s="4">
        <v>91.75</v>
      </c>
      <c r="U23" s="4"/>
      <c r="V23" s="4"/>
    </row>
    <row r="24" spans="1:22" x14ac:dyDescent="0.35">
      <c r="G24" s="3" t="s">
        <v>33</v>
      </c>
      <c r="H24" s="4">
        <v>64.25</v>
      </c>
      <c r="L24" s="3" t="s">
        <v>33</v>
      </c>
      <c r="M24" s="4">
        <v>54</v>
      </c>
      <c r="U24" s="4"/>
      <c r="V24" s="4"/>
    </row>
    <row r="25" spans="1:22" x14ac:dyDescent="0.35">
      <c r="G25" s="3" t="s">
        <v>15</v>
      </c>
      <c r="H25" s="4">
        <v>191</v>
      </c>
      <c r="L25" s="3" t="s">
        <v>15</v>
      </c>
      <c r="M25" s="4">
        <v>36.75</v>
      </c>
      <c r="U25" s="4"/>
      <c r="V25" s="4"/>
    </row>
    <row r="26" spans="1:22" x14ac:dyDescent="0.35">
      <c r="G26" s="3" t="s">
        <v>80</v>
      </c>
      <c r="H26" s="16">
        <v>398.5</v>
      </c>
      <c r="L26" s="3" t="s">
        <v>80</v>
      </c>
      <c r="M26" s="16">
        <v>201.5</v>
      </c>
      <c r="U26" s="4"/>
      <c r="V26" s="4"/>
    </row>
    <row r="27" spans="1:22" x14ac:dyDescent="0.35">
      <c r="U27" s="4"/>
      <c r="V27" s="4"/>
    </row>
    <row r="28" spans="1:22" ht="21" x14ac:dyDescent="0.5">
      <c r="A28" s="13" t="s">
        <v>108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U28" s="4"/>
      <c r="V28" s="4"/>
    </row>
    <row r="29" spans="1:22" x14ac:dyDescent="0.35">
      <c r="U29" s="4"/>
      <c r="V29" s="4"/>
    </row>
    <row r="30" spans="1:22" x14ac:dyDescent="0.35">
      <c r="B30" s="14" t="s">
        <v>110</v>
      </c>
      <c r="C30" s="14"/>
      <c r="D30" s="14"/>
      <c r="E30" s="8"/>
      <c r="G30" s="14" t="s">
        <v>109</v>
      </c>
      <c r="H30" s="14"/>
      <c r="I30" s="14"/>
      <c r="L30" s="14" t="s">
        <v>104</v>
      </c>
      <c r="M30" s="14"/>
      <c r="N30" s="14"/>
      <c r="O30" s="14"/>
      <c r="U30" s="4"/>
      <c r="V30" s="4"/>
    </row>
    <row r="31" spans="1:22" x14ac:dyDescent="0.35">
      <c r="U31" s="4"/>
      <c r="V31" s="4"/>
    </row>
    <row r="32" spans="1:22" x14ac:dyDescent="0.35">
      <c r="B32" s="2" t="s">
        <v>78</v>
      </c>
      <c r="C32" s="2" t="s">
        <v>84</v>
      </c>
      <c r="G32" s="2" t="s">
        <v>97</v>
      </c>
      <c r="H32" s="2" t="s">
        <v>84</v>
      </c>
      <c r="L32" s="2" t="s">
        <v>78</v>
      </c>
      <c r="U32" s="4"/>
      <c r="V32" s="4"/>
    </row>
    <row r="33" spans="2:22" x14ac:dyDescent="0.35">
      <c r="B33" s="2" t="s">
        <v>79</v>
      </c>
      <c r="C33" t="s">
        <v>85</v>
      </c>
      <c r="D33" t="s">
        <v>12</v>
      </c>
      <c r="E33" t="s">
        <v>80</v>
      </c>
      <c r="G33" s="2" t="s">
        <v>79</v>
      </c>
      <c r="H33" t="s">
        <v>85</v>
      </c>
      <c r="I33" t="s">
        <v>12</v>
      </c>
      <c r="J33" t="s">
        <v>80</v>
      </c>
      <c r="M33" t="s">
        <v>85</v>
      </c>
      <c r="N33" t="s">
        <v>12</v>
      </c>
      <c r="O33" t="s">
        <v>80</v>
      </c>
      <c r="U33" s="4"/>
      <c r="V33" s="4"/>
    </row>
    <row r="34" spans="2:22" x14ac:dyDescent="0.35">
      <c r="B34" s="3" t="s">
        <v>15</v>
      </c>
      <c r="C34" s="4">
        <v>111.75</v>
      </c>
      <c r="D34" s="4">
        <v>116</v>
      </c>
      <c r="E34" s="4">
        <v>227.75</v>
      </c>
      <c r="G34" s="3" t="s">
        <v>65</v>
      </c>
      <c r="H34" s="16">
        <v>2</v>
      </c>
      <c r="I34" s="16">
        <v>2</v>
      </c>
      <c r="J34" s="16">
        <v>4</v>
      </c>
      <c r="L34" s="3" t="s">
        <v>65</v>
      </c>
      <c r="M34" s="4">
        <v>6</v>
      </c>
      <c r="N34" s="4">
        <v>6</v>
      </c>
      <c r="O34" s="4">
        <v>12</v>
      </c>
      <c r="P34" s="4">
        <f>GETPIVOTDATA("TIEMPO",TablasDinámicas!$L$32,"BOOTCAMP","Marzo","BLOQUE","Introducción")</f>
        <v>6</v>
      </c>
      <c r="Q34" s="4">
        <f>GETPIVOTDATA("TIEMPO",TablasDinámicas!$L$32,"BOOTCAMP","Junio","BLOQUE","Introducción")</f>
        <v>6</v>
      </c>
    </row>
    <row r="35" spans="2:22" x14ac:dyDescent="0.35">
      <c r="B35" s="3" t="s">
        <v>9</v>
      </c>
      <c r="C35" s="4">
        <v>104</v>
      </c>
      <c r="D35" s="4">
        <v>95.5</v>
      </c>
      <c r="E35" s="4">
        <v>199.5</v>
      </c>
      <c r="G35" s="3" t="s">
        <v>83</v>
      </c>
      <c r="H35" s="16">
        <v>6</v>
      </c>
      <c r="I35" s="16">
        <v>6</v>
      </c>
      <c r="J35" s="16">
        <v>12</v>
      </c>
      <c r="L35" s="3" t="s">
        <v>69</v>
      </c>
      <c r="M35" s="4">
        <v>18</v>
      </c>
      <c r="N35" s="4">
        <v>18</v>
      </c>
      <c r="O35" s="4">
        <v>36</v>
      </c>
      <c r="P35" s="4">
        <f>GETPIVOTDATA("TIEMPO",TablasDinámicas!$L$32,"BOOTCAMP","Marzo","BLOQUE","Excel")+GETPIVOTDATA("TIEMPO",TablasDinámicas!$L$32,"BOOTCAMP","Marzo","BLOQUE","Introducción")</f>
        <v>24</v>
      </c>
      <c r="Q35" s="4">
        <f>GETPIVOTDATA("TIEMPO",TablasDinámicas!$L$32,"BOOTCAMP","Junio","BLOQUE","Excel")+Q34</f>
        <v>24</v>
      </c>
    </row>
    <row r="36" spans="2:22" x14ac:dyDescent="0.35">
      <c r="B36" s="3" t="s">
        <v>33</v>
      </c>
      <c r="C36" s="4">
        <v>58.75</v>
      </c>
      <c r="D36" s="4">
        <v>59.5</v>
      </c>
      <c r="E36" s="4">
        <v>118.25</v>
      </c>
      <c r="G36" s="3" t="s">
        <v>60</v>
      </c>
      <c r="H36" s="16">
        <v>9</v>
      </c>
      <c r="I36" s="16">
        <v>9</v>
      </c>
      <c r="J36" s="16">
        <v>18</v>
      </c>
      <c r="L36" s="3" t="s">
        <v>42</v>
      </c>
      <c r="M36" s="4">
        <v>19</v>
      </c>
      <c r="N36" s="4">
        <v>20.5</v>
      </c>
      <c r="O36" s="4">
        <v>39.5</v>
      </c>
      <c r="P36" s="4">
        <f>GETPIVOTDATA("TIEMPO",TablasDinámicas!$L$32,"BOOTCAMP","Marzo","BLOQUE","Visualización")+P35</f>
        <v>43</v>
      </c>
      <c r="Q36" s="4">
        <f>GETPIVOTDATA("TIEMPO",TablasDinámicas!$L$32,"BOOTCAMP","Junio","BLOQUE","Visualización")+Q35</f>
        <v>44.5</v>
      </c>
    </row>
    <row r="37" spans="2:22" x14ac:dyDescent="0.35">
      <c r="B37" s="3" t="s">
        <v>13</v>
      </c>
      <c r="C37" s="4">
        <v>25.5</v>
      </c>
      <c r="D37" s="4">
        <v>29</v>
      </c>
      <c r="E37" s="4">
        <v>54.5</v>
      </c>
      <c r="G37" s="3" t="s">
        <v>82</v>
      </c>
      <c r="H37" s="16">
        <v>12</v>
      </c>
      <c r="I37" s="16">
        <v>12</v>
      </c>
      <c r="J37" s="16">
        <v>24</v>
      </c>
      <c r="L37" s="3" t="s">
        <v>66</v>
      </c>
      <c r="M37" s="4">
        <v>30.25</v>
      </c>
      <c r="N37" s="4">
        <v>33.5</v>
      </c>
      <c r="O37" s="4">
        <v>63.75</v>
      </c>
      <c r="P37" s="4">
        <f>GETPIVOTDATA("TIEMPO",TablasDinámicas!$L$32,"BOOTCAMP","Marzo","BLOQUE","SQL")+P36</f>
        <v>73.25</v>
      </c>
      <c r="Q37" s="4">
        <f>GETPIVOTDATA("TIEMPO",TablasDinámicas!$L$32,"BOOTCAMP","Junio","BLOQUE","SQL")+Q36</f>
        <v>78</v>
      </c>
    </row>
    <row r="38" spans="2:22" x14ac:dyDescent="0.35">
      <c r="B38" s="3" t="s">
        <v>80</v>
      </c>
      <c r="C38" s="4">
        <v>300</v>
      </c>
      <c r="D38" s="4">
        <v>300</v>
      </c>
      <c r="E38" s="4">
        <v>600</v>
      </c>
      <c r="G38" s="3" t="s">
        <v>42</v>
      </c>
      <c r="H38" s="16">
        <v>16</v>
      </c>
      <c r="I38" s="16">
        <v>14</v>
      </c>
      <c r="J38" s="16">
        <v>30</v>
      </c>
      <c r="L38" s="3" t="s">
        <v>3</v>
      </c>
      <c r="M38" s="4">
        <v>52.75</v>
      </c>
      <c r="N38" s="4">
        <v>48</v>
      </c>
      <c r="O38" s="4">
        <v>100.75</v>
      </c>
      <c r="P38" s="4">
        <f>GETPIVOTDATA("TIEMPO",TablasDinámicas!$L$32,"BOOTCAMP","Marzo","BLOQUE","R")+P37</f>
        <v>126</v>
      </c>
      <c r="Q38" s="4">
        <f>GETPIVOTDATA("TIEMPO",TablasDinámicas!$L$32,"BOOTCAMP","Junio","BLOQUE","R")+Q37</f>
        <v>126</v>
      </c>
    </row>
    <row r="39" spans="2:22" x14ac:dyDescent="0.35">
      <c r="G39" s="3" t="s">
        <v>69</v>
      </c>
      <c r="H39" s="16">
        <v>15</v>
      </c>
      <c r="I39" s="16">
        <v>15</v>
      </c>
      <c r="J39" s="16">
        <v>30</v>
      </c>
      <c r="L39" s="3" t="s">
        <v>34</v>
      </c>
      <c r="M39" s="4">
        <v>36</v>
      </c>
      <c r="N39" s="4">
        <v>36</v>
      </c>
      <c r="O39" s="4">
        <v>72</v>
      </c>
      <c r="P39" s="4">
        <f>GETPIVOTDATA("TIEMPO",TablasDinámicas!$L$32,"BOOTCAMP","Marzo","BLOQUE","Python")+P38</f>
        <v>162</v>
      </c>
      <c r="Q39" s="4">
        <f>GETPIVOTDATA("TIEMPO",TablasDinámicas!$L$32,"BOOTCAMP","Junio","BLOQUE","Python")+Q38</f>
        <v>162</v>
      </c>
    </row>
    <row r="40" spans="2:22" x14ac:dyDescent="0.35">
      <c r="G40" s="3" t="s">
        <v>66</v>
      </c>
      <c r="H40" s="16">
        <v>22</v>
      </c>
      <c r="I40" s="16">
        <v>22</v>
      </c>
      <c r="J40" s="16">
        <v>44</v>
      </c>
      <c r="L40" s="3" t="s">
        <v>45</v>
      </c>
      <c r="M40" s="4">
        <v>30</v>
      </c>
      <c r="N40" s="4">
        <v>36</v>
      </c>
      <c r="O40" s="4">
        <v>66</v>
      </c>
      <c r="P40" s="4">
        <f>GETPIVOTDATA("TIEMPO",TablasDinámicas!$L$32,"BOOTCAMP","Marzo","BLOQUE","Matemáticas")+P39</f>
        <v>192</v>
      </c>
      <c r="Q40" s="4">
        <f>GETPIVOTDATA("TIEMPO",TablasDinámicas!$L$32,"BOOTCAMP","Junio","BLOQUE","Matemáticas")+Q39</f>
        <v>198</v>
      </c>
    </row>
    <row r="41" spans="2:22" x14ac:dyDescent="0.35">
      <c r="G41" s="3" t="s">
        <v>52</v>
      </c>
      <c r="H41" s="16">
        <v>30</v>
      </c>
      <c r="I41" s="16">
        <v>28</v>
      </c>
      <c r="J41" s="16">
        <v>58</v>
      </c>
      <c r="L41" s="3" t="s">
        <v>52</v>
      </c>
      <c r="M41" s="4">
        <v>42</v>
      </c>
      <c r="N41" s="4">
        <v>36</v>
      </c>
      <c r="O41" s="4">
        <v>78</v>
      </c>
      <c r="P41" s="4">
        <f>GETPIVOTDATA("TIEMPO",TablasDinámicas!$L$32,"BOOTCAMP","Marzo","BLOQUE","Machine Learning")+P40</f>
        <v>234</v>
      </c>
      <c r="Q41" s="4">
        <f>GETPIVOTDATA("TIEMPO",TablasDinámicas!$L$32,"BOOTCAMP","Junio","BLOQUE","Machine Learning")+Q40</f>
        <v>234</v>
      </c>
    </row>
    <row r="42" spans="2:22" x14ac:dyDescent="0.35">
      <c r="G42" s="3" t="s">
        <v>34</v>
      </c>
      <c r="H42" s="16">
        <v>33</v>
      </c>
      <c r="I42" s="16">
        <v>35</v>
      </c>
      <c r="J42" s="16">
        <v>68</v>
      </c>
      <c r="L42" s="3" t="s">
        <v>60</v>
      </c>
      <c r="M42" s="4">
        <v>18</v>
      </c>
      <c r="N42" s="4">
        <v>18</v>
      </c>
      <c r="O42" s="4">
        <v>36</v>
      </c>
      <c r="P42" s="4">
        <f>GETPIVOTDATA("TIEMPO",TablasDinámicas!$L$32,"BOOTCAMP","Marzo","BLOQUE","Deep Learning")+P41</f>
        <v>252</v>
      </c>
      <c r="Q42" s="4">
        <f>GETPIVOTDATA("TIEMPO",TablasDinámicas!$L$32,"BOOTCAMP","Junio","BLOQUE","Deep Learning")+Q41</f>
        <v>252</v>
      </c>
    </row>
    <row r="43" spans="2:22" x14ac:dyDescent="0.35">
      <c r="G43" s="3" t="s">
        <v>45</v>
      </c>
      <c r="H43" s="16">
        <v>36</v>
      </c>
      <c r="I43" s="16">
        <v>39</v>
      </c>
      <c r="J43" s="16">
        <v>75</v>
      </c>
      <c r="L43" s="3" t="s">
        <v>83</v>
      </c>
      <c r="M43" s="4">
        <v>12</v>
      </c>
      <c r="N43" s="4">
        <v>12</v>
      </c>
      <c r="O43" s="4">
        <v>24</v>
      </c>
      <c r="P43" s="4">
        <f>GETPIVOTDATA("TIEMPO",TablasDinámicas!$L$32,"BOOTCAMP","Marzo","BLOQUE","Otras Herramientas")+P42</f>
        <v>264</v>
      </c>
      <c r="Q43" s="4">
        <f>GETPIVOTDATA("TIEMPO",TablasDinámicas!$L$32,"BOOTCAMP","Junio","BLOQUE","Otras Herramientas")+Q42</f>
        <v>264</v>
      </c>
    </row>
    <row r="44" spans="2:22" x14ac:dyDescent="0.35">
      <c r="G44" s="3" t="s">
        <v>3</v>
      </c>
      <c r="H44" s="16">
        <v>41</v>
      </c>
      <c r="I44" s="16">
        <v>42</v>
      </c>
      <c r="J44" s="16">
        <v>83</v>
      </c>
      <c r="L44" s="3" t="s">
        <v>82</v>
      </c>
      <c r="M44" s="4">
        <v>36</v>
      </c>
      <c r="N44" s="4">
        <v>36</v>
      </c>
      <c r="O44" s="4">
        <v>72</v>
      </c>
      <c r="P44" s="4">
        <f>GETPIVOTDATA("TIEMPO",TablasDinámicas!$L$32,"BOOTCAMP","Marzo","BLOQUE","Proyecto Final")+P43</f>
        <v>300</v>
      </c>
      <c r="Q44" s="4">
        <f>GETPIVOTDATA("TIEMPO",TablasDinámicas!$L$32,"BOOTCAMP","Junio","BLOQUE","Proyecto Final")+Q43</f>
        <v>300</v>
      </c>
    </row>
    <row r="45" spans="2:22" x14ac:dyDescent="0.35">
      <c r="G45" s="3" t="s">
        <v>80</v>
      </c>
      <c r="H45" s="16">
        <v>222</v>
      </c>
      <c r="I45" s="16">
        <v>224</v>
      </c>
      <c r="J45" s="16">
        <v>446</v>
      </c>
      <c r="L45" s="3" t="s">
        <v>80</v>
      </c>
      <c r="M45" s="16">
        <v>300</v>
      </c>
      <c r="N45" s="16">
        <v>300</v>
      </c>
      <c r="O45" s="16">
        <v>600</v>
      </c>
    </row>
  </sheetData>
  <mergeCells count="12">
    <mergeCell ref="A2:S2"/>
    <mergeCell ref="L30:O30"/>
    <mergeCell ref="L18:M18"/>
    <mergeCell ref="A16:S16"/>
    <mergeCell ref="A28:S28"/>
    <mergeCell ref="G30:I30"/>
    <mergeCell ref="B30:D30"/>
    <mergeCell ref="B4:D4"/>
    <mergeCell ref="G4:I4"/>
    <mergeCell ref="L4:N4"/>
    <mergeCell ref="Q4:S4"/>
    <mergeCell ref="G18:H18"/>
  </mergeCell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5A48-FF3F-4D49-834E-8E12F6D838B6}">
  <dimension ref="A1:G447"/>
  <sheetViews>
    <sheetView zoomScaleNormal="100" workbookViewId="0">
      <selection activeCell="B3" sqref="B3"/>
    </sheetView>
  </sheetViews>
  <sheetFormatPr baseColWidth="10" defaultColWidth="10.90625" defaultRowHeight="14.5" x14ac:dyDescent="0.35"/>
  <cols>
    <col min="1" max="1" width="13.36328125" style="1" bestFit="1" customWidth="1"/>
    <col min="2" max="2" width="18.81640625" style="1" bestFit="1" customWidth="1"/>
    <col min="3" max="3" width="13.7265625" style="1" bestFit="1" customWidth="1"/>
    <col min="4" max="4" width="17.453125" style="1" bestFit="1" customWidth="1"/>
    <col min="5" max="5" width="33.81640625" style="1" bestFit="1" customWidth="1"/>
    <col min="6" max="6" width="11.1796875" style="1" bestFit="1" customWidth="1"/>
    <col min="7" max="7" width="14.453125" style="1" bestFit="1" customWidth="1"/>
  </cols>
  <sheetData>
    <row r="1" spans="1:7" x14ac:dyDescent="0.35">
      <c r="A1" s="5" t="s">
        <v>2</v>
      </c>
      <c r="B1" s="5" t="s">
        <v>11</v>
      </c>
      <c r="C1" s="5" t="s">
        <v>4</v>
      </c>
      <c r="D1" s="5" t="s">
        <v>6</v>
      </c>
      <c r="E1" s="5" t="s">
        <v>5</v>
      </c>
      <c r="F1" s="5" t="s">
        <v>8</v>
      </c>
      <c r="G1" s="5" t="s">
        <v>10</v>
      </c>
    </row>
    <row r="2" spans="1:7" x14ac:dyDescent="0.35">
      <c r="A2" s="1">
        <v>1</v>
      </c>
      <c r="B2" s="1" t="s">
        <v>85</v>
      </c>
      <c r="C2" s="1" t="s">
        <v>0</v>
      </c>
      <c r="D2" s="1" t="s">
        <v>65</v>
      </c>
      <c r="E2" s="1" t="s">
        <v>65</v>
      </c>
      <c r="F2" s="1" t="s">
        <v>15</v>
      </c>
      <c r="G2" s="1">
        <v>4</v>
      </c>
    </row>
    <row r="3" spans="1:7" x14ac:dyDescent="0.35">
      <c r="A3" s="1">
        <v>1</v>
      </c>
      <c r="B3" s="1" t="s">
        <v>85</v>
      </c>
      <c r="C3" s="1" t="s">
        <v>1</v>
      </c>
      <c r="D3" s="1" t="s">
        <v>65</v>
      </c>
      <c r="E3" s="1" t="s">
        <v>65</v>
      </c>
      <c r="F3" s="1" t="s">
        <v>15</v>
      </c>
      <c r="G3" s="1">
        <v>2</v>
      </c>
    </row>
    <row r="4" spans="1:7" x14ac:dyDescent="0.35">
      <c r="A4" s="1">
        <v>1</v>
      </c>
      <c r="B4" s="1" t="s">
        <v>12</v>
      </c>
      <c r="C4" s="1" t="s">
        <v>0</v>
      </c>
      <c r="D4" s="1" t="s">
        <v>65</v>
      </c>
      <c r="E4" s="1" t="s">
        <v>65</v>
      </c>
      <c r="F4" s="1" t="s">
        <v>15</v>
      </c>
      <c r="G4" s="1">
        <v>4</v>
      </c>
    </row>
    <row r="5" spans="1:7" x14ac:dyDescent="0.35">
      <c r="A5" s="1">
        <v>1</v>
      </c>
      <c r="B5" s="1" t="s">
        <v>12</v>
      </c>
      <c r="C5" s="1" t="s">
        <v>1</v>
      </c>
      <c r="D5" s="1" t="s">
        <v>65</v>
      </c>
      <c r="E5" s="1" t="s">
        <v>65</v>
      </c>
      <c r="F5" s="1" t="s">
        <v>15</v>
      </c>
      <c r="G5" s="1">
        <v>2</v>
      </c>
    </row>
    <row r="6" spans="1:7" x14ac:dyDescent="0.35">
      <c r="A6" s="1">
        <v>2</v>
      </c>
      <c r="B6" s="1" t="s">
        <v>85</v>
      </c>
      <c r="C6" s="1" t="s">
        <v>0</v>
      </c>
      <c r="D6" s="1" t="s">
        <v>69</v>
      </c>
      <c r="E6" s="1" t="s">
        <v>70</v>
      </c>
      <c r="F6" s="1" t="s">
        <v>15</v>
      </c>
      <c r="G6" s="1">
        <v>3</v>
      </c>
    </row>
    <row r="7" spans="1:7" x14ac:dyDescent="0.35">
      <c r="A7" s="1">
        <v>2</v>
      </c>
      <c r="B7" s="1" t="s">
        <v>85</v>
      </c>
      <c r="C7" s="1" t="s">
        <v>0</v>
      </c>
      <c r="D7" s="1" t="s">
        <v>69</v>
      </c>
      <c r="E7" s="1" t="s">
        <v>70</v>
      </c>
      <c r="F7" s="1" t="s">
        <v>9</v>
      </c>
      <c r="G7" s="1">
        <v>1</v>
      </c>
    </row>
    <row r="8" spans="1:7" x14ac:dyDescent="0.35">
      <c r="A8" s="1">
        <v>2</v>
      </c>
      <c r="B8" s="1" t="s">
        <v>85</v>
      </c>
      <c r="C8" s="1" t="s">
        <v>1</v>
      </c>
      <c r="D8" s="1" t="s">
        <v>69</v>
      </c>
      <c r="E8" s="1" t="s">
        <v>70</v>
      </c>
      <c r="F8" s="1" t="s">
        <v>9</v>
      </c>
      <c r="G8" s="1">
        <v>2</v>
      </c>
    </row>
    <row r="9" spans="1:7" x14ac:dyDescent="0.35">
      <c r="A9" s="1">
        <v>2</v>
      </c>
      <c r="B9" s="1" t="s">
        <v>12</v>
      </c>
      <c r="C9" s="1" t="s">
        <v>0</v>
      </c>
      <c r="D9" s="1" t="s">
        <v>69</v>
      </c>
      <c r="E9" s="1" t="s">
        <v>70</v>
      </c>
      <c r="F9" s="1" t="s">
        <v>15</v>
      </c>
      <c r="G9" s="1">
        <v>2</v>
      </c>
    </row>
    <row r="10" spans="1:7" x14ac:dyDescent="0.35">
      <c r="A10" s="1">
        <v>2</v>
      </c>
      <c r="B10" s="1" t="s">
        <v>12</v>
      </c>
      <c r="C10" s="1" t="s">
        <v>0</v>
      </c>
      <c r="D10" s="1" t="s">
        <v>69</v>
      </c>
      <c r="E10" s="1" t="s">
        <v>70</v>
      </c>
      <c r="F10" s="1" t="s">
        <v>9</v>
      </c>
      <c r="G10" s="1">
        <v>2</v>
      </c>
    </row>
    <row r="11" spans="1:7" x14ac:dyDescent="0.35">
      <c r="A11" s="1">
        <v>2</v>
      </c>
      <c r="B11" s="1" t="s">
        <v>12</v>
      </c>
      <c r="C11" s="1" t="s">
        <v>1</v>
      </c>
      <c r="D11" s="1" t="s">
        <v>69</v>
      </c>
      <c r="E11" s="1" t="s">
        <v>70</v>
      </c>
      <c r="F11" s="1" t="s">
        <v>9</v>
      </c>
      <c r="G11" s="1">
        <v>2</v>
      </c>
    </row>
    <row r="12" spans="1:7" x14ac:dyDescent="0.35">
      <c r="A12" s="1">
        <v>3</v>
      </c>
      <c r="B12" s="1" t="s">
        <v>85</v>
      </c>
      <c r="C12" s="1" t="s">
        <v>0</v>
      </c>
      <c r="D12" s="1" t="s">
        <v>69</v>
      </c>
      <c r="E12" s="1" t="s">
        <v>70</v>
      </c>
      <c r="F12" s="1" t="s">
        <v>13</v>
      </c>
      <c r="G12" s="1">
        <v>0.5</v>
      </c>
    </row>
    <row r="13" spans="1:7" x14ac:dyDescent="0.35">
      <c r="A13" s="1">
        <v>3</v>
      </c>
      <c r="B13" s="1" t="s">
        <v>85</v>
      </c>
      <c r="C13" s="1" t="s">
        <v>0</v>
      </c>
      <c r="D13" s="1" t="s">
        <v>69</v>
      </c>
      <c r="E13" s="1" t="s">
        <v>70</v>
      </c>
      <c r="F13" s="1" t="s">
        <v>9</v>
      </c>
      <c r="G13" s="1">
        <v>0.75</v>
      </c>
    </row>
    <row r="14" spans="1:7" x14ac:dyDescent="0.35">
      <c r="A14" s="1">
        <v>3</v>
      </c>
      <c r="B14" s="1" t="s">
        <v>85</v>
      </c>
      <c r="C14" s="1" t="s">
        <v>0</v>
      </c>
      <c r="D14" s="1" t="s">
        <v>69</v>
      </c>
      <c r="E14" s="1" t="s">
        <v>70</v>
      </c>
      <c r="F14" s="1" t="s">
        <v>13</v>
      </c>
      <c r="G14" s="1">
        <v>0.5</v>
      </c>
    </row>
    <row r="15" spans="1:7" x14ac:dyDescent="0.35">
      <c r="A15" s="1">
        <v>3</v>
      </c>
      <c r="B15" s="1" t="s">
        <v>85</v>
      </c>
      <c r="C15" s="1" t="s">
        <v>0</v>
      </c>
      <c r="D15" s="1" t="s">
        <v>69</v>
      </c>
      <c r="E15" s="1" t="s">
        <v>70</v>
      </c>
      <c r="F15" s="1" t="s">
        <v>9</v>
      </c>
      <c r="G15" s="1">
        <v>0.5</v>
      </c>
    </row>
    <row r="16" spans="1:7" x14ac:dyDescent="0.35">
      <c r="A16" s="1">
        <v>3</v>
      </c>
      <c r="B16" s="1" t="s">
        <v>85</v>
      </c>
      <c r="C16" s="1" t="s">
        <v>0</v>
      </c>
      <c r="D16" s="1" t="s">
        <v>69</v>
      </c>
      <c r="E16" s="1" t="s">
        <v>71</v>
      </c>
      <c r="F16" s="1" t="s">
        <v>15</v>
      </c>
      <c r="G16" s="1">
        <v>1</v>
      </c>
    </row>
    <row r="17" spans="1:7" x14ac:dyDescent="0.35">
      <c r="A17" s="1">
        <v>3</v>
      </c>
      <c r="B17" s="1" t="s">
        <v>85</v>
      </c>
      <c r="C17" s="1" t="s">
        <v>0</v>
      </c>
      <c r="D17" s="1" t="s">
        <v>69</v>
      </c>
      <c r="E17" s="1" t="s">
        <v>71</v>
      </c>
      <c r="F17" s="1" t="s">
        <v>15</v>
      </c>
      <c r="G17" s="1">
        <v>0.75</v>
      </c>
    </row>
    <row r="18" spans="1:7" x14ac:dyDescent="0.35">
      <c r="A18" s="1">
        <v>3</v>
      </c>
      <c r="B18" s="1" t="s">
        <v>85</v>
      </c>
      <c r="C18" s="1" t="s">
        <v>1</v>
      </c>
      <c r="D18" s="1" t="s">
        <v>69</v>
      </c>
      <c r="E18" s="1" t="s">
        <v>71</v>
      </c>
      <c r="F18" s="1" t="s">
        <v>9</v>
      </c>
      <c r="G18" s="1">
        <v>2</v>
      </c>
    </row>
    <row r="19" spans="1:7" x14ac:dyDescent="0.35">
      <c r="A19" s="1">
        <v>3</v>
      </c>
      <c r="B19" s="1" t="s">
        <v>12</v>
      </c>
      <c r="C19" s="1" t="s">
        <v>0</v>
      </c>
      <c r="D19" s="1" t="s">
        <v>69</v>
      </c>
      <c r="E19" s="1" t="s">
        <v>70</v>
      </c>
      <c r="F19" s="1" t="s">
        <v>13</v>
      </c>
      <c r="G19" s="1">
        <v>0.75</v>
      </c>
    </row>
    <row r="20" spans="1:7" x14ac:dyDescent="0.35">
      <c r="A20" s="1">
        <v>3</v>
      </c>
      <c r="B20" s="1" t="s">
        <v>12</v>
      </c>
      <c r="C20" s="1" t="s">
        <v>0</v>
      </c>
      <c r="D20" s="1" t="s">
        <v>69</v>
      </c>
      <c r="E20" s="1" t="s">
        <v>70</v>
      </c>
      <c r="F20" s="1" t="s">
        <v>9</v>
      </c>
      <c r="G20" s="1">
        <v>1</v>
      </c>
    </row>
    <row r="21" spans="1:7" x14ac:dyDescent="0.35">
      <c r="A21" s="1">
        <v>3</v>
      </c>
      <c r="B21" s="1" t="s">
        <v>12</v>
      </c>
      <c r="C21" s="1" t="s">
        <v>0</v>
      </c>
      <c r="D21" s="1" t="s">
        <v>69</v>
      </c>
      <c r="E21" s="1" t="s">
        <v>70</v>
      </c>
      <c r="F21" s="1" t="s">
        <v>13</v>
      </c>
      <c r="G21" s="1">
        <v>0.75</v>
      </c>
    </row>
    <row r="22" spans="1:7" x14ac:dyDescent="0.35">
      <c r="A22" s="1">
        <v>3</v>
      </c>
      <c r="B22" s="1" t="s">
        <v>12</v>
      </c>
      <c r="C22" s="1" t="s">
        <v>0</v>
      </c>
      <c r="D22" s="1" t="s">
        <v>69</v>
      </c>
      <c r="E22" s="1" t="s">
        <v>71</v>
      </c>
      <c r="F22" s="1" t="s">
        <v>15</v>
      </c>
      <c r="G22" s="1">
        <v>1</v>
      </c>
    </row>
    <row r="23" spans="1:7" x14ac:dyDescent="0.35">
      <c r="A23" s="1">
        <v>3</v>
      </c>
      <c r="B23" s="1" t="s">
        <v>12</v>
      </c>
      <c r="C23" s="1" t="s">
        <v>0</v>
      </c>
      <c r="D23" s="1" t="s">
        <v>69</v>
      </c>
      <c r="E23" s="1" t="s">
        <v>71</v>
      </c>
      <c r="F23" s="1" t="s">
        <v>9</v>
      </c>
      <c r="G23" s="1">
        <v>0.5</v>
      </c>
    </row>
    <row r="24" spans="1:7" x14ac:dyDescent="0.35">
      <c r="A24" s="1">
        <v>3</v>
      </c>
      <c r="B24" s="1" t="s">
        <v>12</v>
      </c>
      <c r="C24" s="1" t="s">
        <v>1</v>
      </c>
      <c r="D24" s="1" t="s">
        <v>69</v>
      </c>
      <c r="E24" s="1" t="s">
        <v>71</v>
      </c>
      <c r="F24" s="1" t="s">
        <v>9</v>
      </c>
      <c r="G24" s="1">
        <v>2</v>
      </c>
    </row>
    <row r="25" spans="1:7" x14ac:dyDescent="0.35">
      <c r="A25" s="1">
        <v>4</v>
      </c>
      <c r="B25" s="1" t="s">
        <v>85</v>
      </c>
      <c r="C25" s="1" t="s">
        <v>0</v>
      </c>
      <c r="D25" s="1" t="s">
        <v>69</v>
      </c>
      <c r="E25" s="1" t="s">
        <v>71</v>
      </c>
      <c r="F25" s="1" t="s">
        <v>13</v>
      </c>
      <c r="G25" s="1">
        <v>1</v>
      </c>
    </row>
    <row r="26" spans="1:7" x14ac:dyDescent="0.35">
      <c r="A26" s="1">
        <v>4</v>
      </c>
      <c r="B26" s="1" t="s">
        <v>85</v>
      </c>
      <c r="C26" s="1" t="s">
        <v>0</v>
      </c>
      <c r="D26" s="1" t="s">
        <v>69</v>
      </c>
      <c r="E26" s="1" t="s">
        <v>42</v>
      </c>
      <c r="F26" s="1" t="s">
        <v>15</v>
      </c>
      <c r="G26" s="1">
        <v>2</v>
      </c>
    </row>
    <row r="27" spans="1:7" x14ac:dyDescent="0.35">
      <c r="A27" s="1">
        <v>4</v>
      </c>
      <c r="B27" s="1" t="s">
        <v>85</v>
      </c>
      <c r="C27" s="1" t="s">
        <v>0</v>
      </c>
      <c r="D27" s="1" t="s">
        <v>69</v>
      </c>
      <c r="E27" s="1" t="s">
        <v>42</v>
      </c>
      <c r="F27" s="1" t="s">
        <v>9</v>
      </c>
      <c r="G27" s="1">
        <v>1</v>
      </c>
    </row>
    <row r="28" spans="1:7" x14ac:dyDescent="0.35">
      <c r="A28" s="1">
        <v>4</v>
      </c>
      <c r="B28" s="1" t="s">
        <v>85</v>
      </c>
      <c r="C28" s="1" t="s">
        <v>1</v>
      </c>
      <c r="D28" s="1" t="s">
        <v>69</v>
      </c>
      <c r="E28" s="1" t="s">
        <v>42</v>
      </c>
      <c r="F28" s="1" t="s">
        <v>9</v>
      </c>
      <c r="G28" s="1">
        <v>1.75</v>
      </c>
    </row>
    <row r="29" spans="1:7" x14ac:dyDescent="0.35">
      <c r="A29" s="1">
        <v>4</v>
      </c>
      <c r="B29" s="1" t="s">
        <v>85</v>
      </c>
      <c r="C29" s="1" t="s">
        <v>1</v>
      </c>
      <c r="D29" s="1" t="s">
        <v>69</v>
      </c>
      <c r="E29" s="1" t="s">
        <v>42</v>
      </c>
      <c r="F29" s="1" t="s">
        <v>15</v>
      </c>
      <c r="G29" s="1">
        <v>0.25</v>
      </c>
    </row>
    <row r="30" spans="1:7" x14ac:dyDescent="0.35">
      <c r="A30" s="1">
        <v>4</v>
      </c>
      <c r="B30" s="1" t="s">
        <v>12</v>
      </c>
      <c r="C30" s="1" t="s">
        <v>0</v>
      </c>
      <c r="D30" s="1" t="s">
        <v>69</v>
      </c>
      <c r="E30" s="1" t="s">
        <v>71</v>
      </c>
      <c r="F30" s="1" t="s">
        <v>9</v>
      </c>
      <c r="G30" s="1">
        <v>1.5</v>
      </c>
    </row>
    <row r="31" spans="1:7" x14ac:dyDescent="0.35">
      <c r="A31" s="1">
        <v>4</v>
      </c>
      <c r="B31" s="1" t="s">
        <v>12</v>
      </c>
      <c r="C31" s="1" t="s">
        <v>0</v>
      </c>
      <c r="D31" s="1" t="s">
        <v>69</v>
      </c>
      <c r="E31" s="1" t="s">
        <v>71</v>
      </c>
      <c r="F31" s="1" t="s">
        <v>13</v>
      </c>
      <c r="G31" s="1">
        <v>1</v>
      </c>
    </row>
    <row r="32" spans="1:7" x14ac:dyDescent="0.35">
      <c r="A32" s="1">
        <v>4</v>
      </c>
      <c r="B32" s="1" t="s">
        <v>12</v>
      </c>
      <c r="C32" s="1" t="s">
        <v>0</v>
      </c>
      <c r="D32" s="1" t="s">
        <v>69</v>
      </c>
      <c r="E32" s="1" t="s">
        <v>42</v>
      </c>
      <c r="F32" s="1" t="s">
        <v>15</v>
      </c>
      <c r="G32" s="1">
        <v>1.5</v>
      </c>
    </row>
    <row r="33" spans="1:7" x14ac:dyDescent="0.35">
      <c r="A33" s="1">
        <v>4</v>
      </c>
      <c r="B33" s="1" t="s">
        <v>12</v>
      </c>
      <c r="C33" s="1" t="s">
        <v>1</v>
      </c>
      <c r="D33" s="1" t="s">
        <v>69</v>
      </c>
      <c r="E33" s="1" t="s">
        <v>42</v>
      </c>
      <c r="F33" s="1" t="s">
        <v>9</v>
      </c>
      <c r="G33" s="1">
        <v>1</v>
      </c>
    </row>
    <row r="34" spans="1:7" x14ac:dyDescent="0.35">
      <c r="A34" s="1">
        <v>4</v>
      </c>
      <c r="B34" s="1" t="s">
        <v>12</v>
      </c>
      <c r="C34" s="1" t="s">
        <v>1</v>
      </c>
      <c r="D34" s="1" t="s">
        <v>69</v>
      </c>
      <c r="E34" s="1" t="s">
        <v>42</v>
      </c>
      <c r="F34" s="1" t="s">
        <v>13</v>
      </c>
      <c r="G34" s="1">
        <v>0.25</v>
      </c>
    </row>
    <row r="35" spans="1:7" x14ac:dyDescent="0.35">
      <c r="A35" s="1">
        <v>4</v>
      </c>
      <c r="B35" s="1" t="s">
        <v>12</v>
      </c>
      <c r="C35" s="1" t="s">
        <v>1</v>
      </c>
      <c r="D35" s="1" t="s">
        <v>69</v>
      </c>
      <c r="E35" s="1" t="s">
        <v>42</v>
      </c>
      <c r="F35" s="1" t="s">
        <v>15</v>
      </c>
      <c r="G35" s="1">
        <v>0.75</v>
      </c>
    </row>
    <row r="36" spans="1:7" x14ac:dyDescent="0.35">
      <c r="A36" s="1">
        <v>5</v>
      </c>
      <c r="B36" s="1" t="s">
        <v>85</v>
      </c>
      <c r="C36" s="1" t="s">
        <v>0</v>
      </c>
      <c r="D36" s="1" t="s">
        <v>42</v>
      </c>
      <c r="E36" s="1" t="s">
        <v>72</v>
      </c>
      <c r="F36" s="1" t="s">
        <v>15</v>
      </c>
      <c r="G36" s="1">
        <v>2.5</v>
      </c>
    </row>
    <row r="37" spans="1:7" x14ac:dyDescent="0.35">
      <c r="A37" s="1">
        <v>5</v>
      </c>
      <c r="B37" s="1" t="s">
        <v>85</v>
      </c>
      <c r="C37" s="1" t="s">
        <v>0</v>
      </c>
      <c r="D37" s="1" t="s">
        <v>42</v>
      </c>
      <c r="E37" s="1" t="s">
        <v>72</v>
      </c>
      <c r="F37" s="1" t="s">
        <v>9</v>
      </c>
      <c r="G37" s="1">
        <v>1.5</v>
      </c>
    </row>
    <row r="38" spans="1:7" x14ac:dyDescent="0.35">
      <c r="A38" s="1">
        <v>5</v>
      </c>
      <c r="B38" s="1" t="s">
        <v>85</v>
      </c>
      <c r="C38" s="1" t="s">
        <v>1</v>
      </c>
      <c r="D38" s="1" t="s">
        <v>42</v>
      </c>
      <c r="E38" s="1" t="s">
        <v>72</v>
      </c>
      <c r="F38" s="1" t="s">
        <v>15</v>
      </c>
      <c r="G38" s="1">
        <v>0.75</v>
      </c>
    </row>
    <row r="39" spans="1:7" x14ac:dyDescent="0.35">
      <c r="A39" s="1">
        <v>5</v>
      </c>
      <c r="B39" s="1" t="s">
        <v>85</v>
      </c>
      <c r="C39" s="1" t="s">
        <v>1</v>
      </c>
      <c r="D39" s="1" t="s">
        <v>42</v>
      </c>
      <c r="E39" s="1" t="s">
        <v>72</v>
      </c>
      <c r="F39" s="1" t="s">
        <v>9</v>
      </c>
      <c r="G39" s="1">
        <v>1.25</v>
      </c>
    </row>
    <row r="40" spans="1:7" x14ac:dyDescent="0.35">
      <c r="A40" s="1">
        <v>5</v>
      </c>
      <c r="B40" s="1" t="s">
        <v>12</v>
      </c>
      <c r="C40" s="1" t="s">
        <v>0</v>
      </c>
      <c r="D40" s="1" t="s">
        <v>42</v>
      </c>
      <c r="E40" s="1" t="s">
        <v>72</v>
      </c>
      <c r="F40" s="1" t="s">
        <v>15</v>
      </c>
      <c r="G40" s="1">
        <v>4</v>
      </c>
    </row>
    <row r="41" spans="1:7" x14ac:dyDescent="0.35">
      <c r="A41" s="1">
        <v>5</v>
      </c>
      <c r="B41" s="1" t="s">
        <v>12</v>
      </c>
      <c r="C41" s="1" t="s">
        <v>1</v>
      </c>
      <c r="D41" s="1" t="s">
        <v>42</v>
      </c>
      <c r="E41" s="1" t="s">
        <v>72</v>
      </c>
      <c r="F41" s="1" t="s">
        <v>9</v>
      </c>
      <c r="G41" s="1">
        <v>1.75</v>
      </c>
    </row>
    <row r="42" spans="1:7" x14ac:dyDescent="0.35">
      <c r="A42" s="1">
        <v>5</v>
      </c>
      <c r="B42" s="1" t="s">
        <v>12</v>
      </c>
      <c r="C42" s="1" t="s">
        <v>1</v>
      </c>
      <c r="D42" s="1" t="s">
        <v>42</v>
      </c>
      <c r="E42" s="1" t="s">
        <v>72</v>
      </c>
      <c r="F42" s="1" t="s">
        <v>13</v>
      </c>
      <c r="G42" s="1">
        <v>0.25</v>
      </c>
    </row>
    <row r="43" spans="1:7" x14ac:dyDescent="0.35">
      <c r="A43" s="1">
        <v>6</v>
      </c>
      <c r="B43" s="1" t="s">
        <v>85</v>
      </c>
      <c r="C43" s="1" t="s">
        <v>0</v>
      </c>
      <c r="D43" s="1" t="s">
        <v>42</v>
      </c>
      <c r="E43" s="1" t="s">
        <v>73</v>
      </c>
      <c r="F43" s="1" t="s">
        <v>15</v>
      </c>
      <c r="G43" s="1">
        <v>2.25</v>
      </c>
    </row>
    <row r="44" spans="1:7" x14ac:dyDescent="0.35">
      <c r="A44" s="1">
        <v>6</v>
      </c>
      <c r="B44" s="1" t="s">
        <v>85</v>
      </c>
      <c r="C44" s="1" t="s">
        <v>0</v>
      </c>
      <c r="D44" s="1" t="s">
        <v>42</v>
      </c>
      <c r="E44" s="1" t="s">
        <v>73</v>
      </c>
      <c r="F44" s="1" t="s">
        <v>9</v>
      </c>
      <c r="G44" s="1">
        <v>1.5</v>
      </c>
    </row>
    <row r="45" spans="1:7" x14ac:dyDescent="0.35">
      <c r="A45" s="1">
        <v>6</v>
      </c>
      <c r="B45" s="1" t="s">
        <v>85</v>
      </c>
      <c r="C45" s="1" t="s">
        <v>0</v>
      </c>
      <c r="D45" s="1" t="s">
        <v>42</v>
      </c>
      <c r="E45" s="1" t="s">
        <v>73</v>
      </c>
      <c r="F45" s="1" t="s">
        <v>13</v>
      </c>
      <c r="G45" s="1">
        <v>0.25</v>
      </c>
    </row>
    <row r="46" spans="1:7" x14ac:dyDescent="0.35">
      <c r="A46" s="1">
        <v>6</v>
      </c>
      <c r="B46" s="1" t="s">
        <v>85</v>
      </c>
      <c r="C46" s="1" t="s">
        <v>1</v>
      </c>
      <c r="D46" s="1" t="s">
        <v>42</v>
      </c>
      <c r="E46" s="1" t="s">
        <v>73</v>
      </c>
      <c r="F46" s="1" t="s">
        <v>9</v>
      </c>
      <c r="G46" s="1">
        <v>2</v>
      </c>
    </row>
    <row r="47" spans="1:7" x14ac:dyDescent="0.35">
      <c r="A47" s="1">
        <v>6</v>
      </c>
      <c r="B47" s="1" t="s">
        <v>12</v>
      </c>
      <c r="C47" s="1" t="s">
        <v>0</v>
      </c>
      <c r="D47" s="1" t="s">
        <v>42</v>
      </c>
      <c r="E47" s="1" t="s">
        <v>73</v>
      </c>
      <c r="F47" s="1" t="s">
        <v>15</v>
      </c>
      <c r="G47" s="1">
        <v>2.25</v>
      </c>
    </row>
    <row r="48" spans="1:7" x14ac:dyDescent="0.35">
      <c r="A48" s="1">
        <v>6</v>
      </c>
      <c r="B48" s="1" t="s">
        <v>12</v>
      </c>
      <c r="C48" s="1" t="s">
        <v>0</v>
      </c>
      <c r="D48" s="1" t="s">
        <v>42</v>
      </c>
      <c r="E48" s="1" t="s">
        <v>73</v>
      </c>
      <c r="F48" s="1" t="s">
        <v>9</v>
      </c>
      <c r="G48" s="1">
        <v>1.75</v>
      </c>
    </row>
    <row r="49" spans="1:7" x14ac:dyDescent="0.35">
      <c r="A49" s="1">
        <v>6</v>
      </c>
      <c r="B49" s="1" t="s">
        <v>12</v>
      </c>
      <c r="C49" s="1" t="s">
        <v>1</v>
      </c>
      <c r="D49" s="1" t="s">
        <v>42</v>
      </c>
      <c r="E49" s="1" t="s">
        <v>73</v>
      </c>
      <c r="F49" s="1" t="s">
        <v>9</v>
      </c>
      <c r="G49" s="1">
        <v>1.75</v>
      </c>
    </row>
    <row r="50" spans="1:7" x14ac:dyDescent="0.35">
      <c r="A50" s="1">
        <v>6</v>
      </c>
      <c r="B50" s="1" t="s">
        <v>12</v>
      </c>
      <c r="C50" s="1" t="s">
        <v>1</v>
      </c>
      <c r="D50" s="1" t="s">
        <v>42</v>
      </c>
      <c r="E50" s="1" t="s">
        <v>73</v>
      </c>
      <c r="F50" s="1" t="s">
        <v>15</v>
      </c>
      <c r="G50" s="1">
        <v>0.25</v>
      </c>
    </row>
    <row r="51" spans="1:7" x14ac:dyDescent="0.35">
      <c r="A51" s="1">
        <v>7</v>
      </c>
      <c r="B51" s="1" t="s">
        <v>85</v>
      </c>
      <c r="C51" s="1" t="s">
        <v>0</v>
      </c>
      <c r="D51" s="1" t="s">
        <v>42</v>
      </c>
      <c r="E51" s="1" t="s">
        <v>73</v>
      </c>
      <c r="F51" s="1" t="s">
        <v>15</v>
      </c>
      <c r="G51" s="1">
        <v>0.5</v>
      </c>
    </row>
    <row r="52" spans="1:7" x14ac:dyDescent="0.35">
      <c r="A52" s="1">
        <v>7</v>
      </c>
      <c r="B52" s="1" t="s">
        <v>85</v>
      </c>
      <c r="C52" s="1" t="s">
        <v>0</v>
      </c>
      <c r="D52" s="1" t="s">
        <v>42</v>
      </c>
      <c r="E52" s="1" t="s">
        <v>73</v>
      </c>
      <c r="F52" s="1" t="s">
        <v>9</v>
      </c>
      <c r="G52" s="1">
        <v>1</v>
      </c>
    </row>
    <row r="53" spans="1:7" x14ac:dyDescent="0.35">
      <c r="A53" s="1">
        <v>7</v>
      </c>
      <c r="B53" s="1" t="s">
        <v>85</v>
      </c>
      <c r="C53" s="1" t="s">
        <v>0</v>
      </c>
      <c r="D53" s="1" t="s">
        <v>42</v>
      </c>
      <c r="E53" s="1" t="s">
        <v>73</v>
      </c>
      <c r="F53" s="1" t="s">
        <v>13</v>
      </c>
      <c r="G53" s="1">
        <v>0.5</v>
      </c>
    </row>
    <row r="54" spans="1:7" x14ac:dyDescent="0.35">
      <c r="A54" s="1">
        <v>7</v>
      </c>
      <c r="B54" s="1" t="s">
        <v>85</v>
      </c>
      <c r="C54" s="1" t="s">
        <v>0</v>
      </c>
      <c r="D54" s="1" t="s">
        <v>42</v>
      </c>
      <c r="E54" s="1" t="s">
        <v>74</v>
      </c>
      <c r="F54" s="1" t="s">
        <v>15</v>
      </c>
      <c r="G54" s="1">
        <v>2</v>
      </c>
    </row>
    <row r="55" spans="1:7" x14ac:dyDescent="0.35">
      <c r="A55" s="1">
        <v>7</v>
      </c>
      <c r="B55" s="1" t="s">
        <v>85</v>
      </c>
      <c r="C55" s="1" t="s">
        <v>1</v>
      </c>
      <c r="D55" s="1" t="s">
        <v>42</v>
      </c>
      <c r="E55" s="1" t="s">
        <v>74</v>
      </c>
      <c r="F55" s="1" t="s">
        <v>15</v>
      </c>
      <c r="G55" s="1">
        <v>0.5</v>
      </c>
    </row>
    <row r="56" spans="1:7" x14ac:dyDescent="0.35">
      <c r="A56" s="1">
        <v>7</v>
      </c>
      <c r="B56" s="1" t="s">
        <v>85</v>
      </c>
      <c r="C56" s="1" t="s">
        <v>1</v>
      </c>
      <c r="D56" s="1" t="s">
        <v>42</v>
      </c>
      <c r="E56" s="1" t="s">
        <v>74</v>
      </c>
      <c r="F56" s="1" t="s">
        <v>9</v>
      </c>
      <c r="G56" s="1">
        <v>1.5</v>
      </c>
    </row>
    <row r="57" spans="1:7" x14ac:dyDescent="0.35">
      <c r="A57" s="1">
        <v>7</v>
      </c>
      <c r="B57" s="1" t="s">
        <v>12</v>
      </c>
      <c r="C57" s="1" t="s">
        <v>0</v>
      </c>
      <c r="D57" s="1" t="s">
        <v>42</v>
      </c>
      <c r="E57" s="1" t="s">
        <v>73</v>
      </c>
      <c r="F57" s="1" t="s">
        <v>15</v>
      </c>
      <c r="G57" s="1">
        <v>1</v>
      </c>
    </row>
    <row r="58" spans="1:7" x14ac:dyDescent="0.35">
      <c r="A58" s="1">
        <v>7</v>
      </c>
      <c r="B58" s="1" t="s">
        <v>12</v>
      </c>
      <c r="C58" s="1" t="s">
        <v>0</v>
      </c>
      <c r="D58" s="1" t="s">
        <v>42</v>
      </c>
      <c r="E58" s="1" t="s">
        <v>73</v>
      </c>
      <c r="F58" s="1" t="s">
        <v>9</v>
      </c>
      <c r="G58" s="1">
        <v>2.5</v>
      </c>
    </row>
    <row r="59" spans="1:7" x14ac:dyDescent="0.35">
      <c r="A59" s="1">
        <v>7</v>
      </c>
      <c r="B59" s="1" t="s">
        <v>12</v>
      </c>
      <c r="C59" s="1" t="s">
        <v>0</v>
      </c>
      <c r="D59" s="1" t="s">
        <v>42</v>
      </c>
      <c r="E59" s="1" t="s">
        <v>73</v>
      </c>
      <c r="F59" s="1" t="s">
        <v>13</v>
      </c>
      <c r="G59" s="1">
        <v>0.5</v>
      </c>
    </row>
    <row r="60" spans="1:7" x14ac:dyDescent="0.35">
      <c r="A60" s="1">
        <v>7</v>
      </c>
      <c r="B60" s="1" t="s">
        <v>12</v>
      </c>
      <c r="C60" s="1" t="s">
        <v>1</v>
      </c>
      <c r="D60" s="1" t="s">
        <v>42</v>
      </c>
      <c r="E60" s="1" t="s">
        <v>74</v>
      </c>
      <c r="F60" s="1" t="s">
        <v>15</v>
      </c>
      <c r="G60" s="1">
        <v>2</v>
      </c>
    </row>
    <row r="61" spans="1:7" x14ac:dyDescent="0.35">
      <c r="A61" s="1">
        <v>8</v>
      </c>
      <c r="B61" s="1" t="s">
        <v>85</v>
      </c>
      <c r="C61" s="1" t="s">
        <v>0</v>
      </c>
      <c r="D61" s="1" t="s">
        <v>42</v>
      </c>
      <c r="E61" s="1" t="s">
        <v>74</v>
      </c>
      <c r="F61" s="1" t="s">
        <v>9</v>
      </c>
      <c r="G61" s="1">
        <v>0.75</v>
      </c>
    </row>
    <row r="62" spans="1:7" x14ac:dyDescent="0.35">
      <c r="A62" s="1">
        <v>8</v>
      </c>
      <c r="B62" s="1" t="s">
        <v>85</v>
      </c>
      <c r="C62" s="1" t="s">
        <v>0</v>
      </c>
      <c r="D62" s="1" t="s">
        <v>42</v>
      </c>
      <c r="E62" s="1" t="s">
        <v>74</v>
      </c>
      <c r="F62" s="1" t="s">
        <v>13</v>
      </c>
      <c r="G62" s="1">
        <v>0.25</v>
      </c>
    </row>
    <row r="63" spans="1:7" x14ac:dyDescent="0.35">
      <c r="A63" s="1">
        <v>8</v>
      </c>
      <c r="B63" s="1" t="s">
        <v>85</v>
      </c>
      <c r="C63" s="1" t="s">
        <v>0</v>
      </c>
      <c r="D63" s="1" t="s">
        <v>66</v>
      </c>
      <c r="E63" s="1" t="s">
        <v>75</v>
      </c>
      <c r="F63" s="1" t="s">
        <v>15</v>
      </c>
      <c r="G63" s="1">
        <v>1.5</v>
      </c>
    </row>
    <row r="64" spans="1:7" x14ac:dyDescent="0.35">
      <c r="A64" s="1">
        <v>8</v>
      </c>
      <c r="B64" s="1" t="s">
        <v>85</v>
      </c>
      <c r="C64" s="1" t="s">
        <v>0</v>
      </c>
      <c r="D64" s="1" t="s">
        <v>66</v>
      </c>
      <c r="E64" s="1" t="s">
        <v>75</v>
      </c>
      <c r="F64" s="1" t="s">
        <v>9</v>
      </c>
      <c r="G64" s="1">
        <v>1.25</v>
      </c>
    </row>
    <row r="65" spans="1:7" x14ac:dyDescent="0.35">
      <c r="A65" s="1">
        <v>8</v>
      </c>
      <c r="B65" s="1" t="s">
        <v>85</v>
      </c>
      <c r="C65" s="1" t="s">
        <v>1</v>
      </c>
      <c r="D65" s="1" t="s">
        <v>66</v>
      </c>
      <c r="E65" s="1" t="s">
        <v>75</v>
      </c>
      <c r="F65" s="1" t="s">
        <v>9</v>
      </c>
      <c r="G65" s="1">
        <v>0.5</v>
      </c>
    </row>
    <row r="66" spans="1:7" x14ac:dyDescent="0.35">
      <c r="A66" s="1">
        <v>8</v>
      </c>
      <c r="B66" s="1" t="s">
        <v>85</v>
      </c>
      <c r="C66" s="1" t="s">
        <v>1</v>
      </c>
      <c r="D66" s="1" t="s">
        <v>66</v>
      </c>
      <c r="E66" s="1" t="s">
        <v>75</v>
      </c>
      <c r="F66" s="1" t="s">
        <v>13</v>
      </c>
      <c r="G66" s="1">
        <v>0.25</v>
      </c>
    </row>
    <row r="67" spans="1:7" x14ac:dyDescent="0.35">
      <c r="A67" s="1">
        <v>8</v>
      </c>
      <c r="B67" s="1" t="s">
        <v>85</v>
      </c>
      <c r="C67" s="1" t="s">
        <v>1</v>
      </c>
      <c r="D67" s="1" t="s">
        <v>66</v>
      </c>
      <c r="E67" s="1" t="s">
        <v>75</v>
      </c>
      <c r="F67" s="1" t="s">
        <v>15</v>
      </c>
      <c r="G67" s="1">
        <v>1.5</v>
      </c>
    </row>
    <row r="68" spans="1:7" x14ac:dyDescent="0.35">
      <c r="A68" s="1">
        <v>8</v>
      </c>
      <c r="B68" s="1" t="s">
        <v>12</v>
      </c>
      <c r="C68" s="1" t="s">
        <v>0</v>
      </c>
      <c r="D68" s="1" t="s">
        <v>42</v>
      </c>
      <c r="E68" s="1" t="s">
        <v>74</v>
      </c>
      <c r="F68" s="1" t="s">
        <v>15</v>
      </c>
      <c r="G68" s="1">
        <v>0.25</v>
      </c>
    </row>
    <row r="69" spans="1:7" x14ac:dyDescent="0.35">
      <c r="A69" s="1">
        <v>8</v>
      </c>
      <c r="B69" s="1" t="s">
        <v>12</v>
      </c>
      <c r="C69" s="1" t="s">
        <v>0</v>
      </c>
      <c r="D69" s="1" t="s">
        <v>42</v>
      </c>
      <c r="E69" s="1" t="s">
        <v>74</v>
      </c>
      <c r="F69" s="1" t="s">
        <v>9</v>
      </c>
      <c r="G69" s="1">
        <v>1.5</v>
      </c>
    </row>
    <row r="70" spans="1:7" x14ac:dyDescent="0.35">
      <c r="A70" s="1">
        <v>8</v>
      </c>
      <c r="B70" s="1" t="s">
        <v>12</v>
      </c>
      <c r="C70" s="1" t="s">
        <v>0</v>
      </c>
      <c r="D70" s="1" t="s">
        <v>42</v>
      </c>
      <c r="E70" s="1" t="s">
        <v>74</v>
      </c>
      <c r="F70" s="1" t="s">
        <v>13</v>
      </c>
      <c r="G70" s="1">
        <v>0.75</v>
      </c>
    </row>
    <row r="71" spans="1:7" x14ac:dyDescent="0.35">
      <c r="A71" s="1">
        <v>8</v>
      </c>
      <c r="B71" s="1" t="s">
        <v>12</v>
      </c>
      <c r="C71" s="1" t="s">
        <v>0</v>
      </c>
      <c r="D71" s="1" t="s">
        <v>66</v>
      </c>
      <c r="E71" s="1" t="s">
        <v>75</v>
      </c>
      <c r="F71" s="1" t="s">
        <v>15</v>
      </c>
      <c r="G71" s="1">
        <v>1.5</v>
      </c>
    </row>
    <row r="72" spans="1:7" x14ac:dyDescent="0.35">
      <c r="A72" s="1">
        <v>8</v>
      </c>
      <c r="B72" s="1" t="s">
        <v>12</v>
      </c>
      <c r="C72" s="1" t="s">
        <v>1</v>
      </c>
      <c r="D72" s="1" t="s">
        <v>66</v>
      </c>
      <c r="E72" s="1" t="s">
        <v>75</v>
      </c>
      <c r="F72" s="1" t="s">
        <v>9</v>
      </c>
      <c r="G72" s="1">
        <v>1.75</v>
      </c>
    </row>
    <row r="73" spans="1:7" x14ac:dyDescent="0.35">
      <c r="A73" s="1">
        <v>8</v>
      </c>
      <c r="B73" s="1" t="s">
        <v>12</v>
      </c>
      <c r="C73" s="1" t="s">
        <v>1</v>
      </c>
      <c r="D73" s="1" t="s">
        <v>66</v>
      </c>
      <c r="E73" s="1" t="s">
        <v>75</v>
      </c>
      <c r="F73" s="1" t="s">
        <v>13</v>
      </c>
      <c r="G73" s="1">
        <v>0.25</v>
      </c>
    </row>
    <row r="74" spans="1:7" x14ac:dyDescent="0.35">
      <c r="A74" s="1">
        <v>9</v>
      </c>
      <c r="B74" s="1" t="s">
        <v>85</v>
      </c>
      <c r="C74" s="1" t="s">
        <v>0</v>
      </c>
      <c r="D74" s="1" t="s">
        <v>66</v>
      </c>
      <c r="E74" s="1" t="s">
        <v>75</v>
      </c>
      <c r="F74" s="1" t="s">
        <v>15</v>
      </c>
      <c r="G74" s="1">
        <v>1.5</v>
      </c>
    </row>
    <row r="75" spans="1:7" x14ac:dyDescent="0.35">
      <c r="A75" s="1">
        <v>9</v>
      </c>
      <c r="B75" s="1" t="s">
        <v>85</v>
      </c>
      <c r="C75" s="1" t="s">
        <v>0</v>
      </c>
      <c r="D75" s="1" t="s">
        <v>66</v>
      </c>
      <c r="E75" s="1" t="s">
        <v>75</v>
      </c>
      <c r="F75" s="1" t="s">
        <v>9</v>
      </c>
      <c r="G75" s="1">
        <v>1.5</v>
      </c>
    </row>
    <row r="76" spans="1:7" x14ac:dyDescent="0.35">
      <c r="A76" s="1">
        <v>9</v>
      </c>
      <c r="B76" s="1" t="s">
        <v>85</v>
      </c>
      <c r="C76" s="1" t="s">
        <v>0</v>
      </c>
      <c r="D76" s="1" t="s">
        <v>66</v>
      </c>
      <c r="E76" s="1" t="s">
        <v>75</v>
      </c>
      <c r="F76" s="1" t="s">
        <v>13</v>
      </c>
      <c r="G76" s="1">
        <v>0.25</v>
      </c>
    </row>
    <row r="77" spans="1:7" x14ac:dyDescent="0.35">
      <c r="A77" s="1">
        <v>9</v>
      </c>
      <c r="B77" s="1" t="s">
        <v>85</v>
      </c>
      <c r="C77" s="1" t="s">
        <v>0</v>
      </c>
      <c r="D77" s="1" t="s">
        <v>66</v>
      </c>
      <c r="E77" s="1" t="s">
        <v>76</v>
      </c>
      <c r="F77" s="1" t="s">
        <v>15</v>
      </c>
      <c r="G77" s="1">
        <v>0.75</v>
      </c>
    </row>
    <row r="78" spans="1:7" x14ac:dyDescent="0.35">
      <c r="A78" s="1">
        <v>9</v>
      </c>
      <c r="B78" s="1" t="s">
        <v>85</v>
      </c>
      <c r="C78" s="1" t="s">
        <v>1</v>
      </c>
      <c r="D78" s="1" t="s">
        <v>66</v>
      </c>
      <c r="E78" s="1" t="s">
        <v>76</v>
      </c>
      <c r="F78" s="1" t="s">
        <v>15</v>
      </c>
      <c r="G78" s="1">
        <v>1.5</v>
      </c>
    </row>
    <row r="79" spans="1:7" x14ac:dyDescent="0.35">
      <c r="A79" s="1">
        <v>9</v>
      </c>
      <c r="B79" s="1" t="s">
        <v>85</v>
      </c>
      <c r="C79" s="1" t="s">
        <v>1</v>
      </c>
      <c r="D79" s="1" t="s">
        <v>66</v>
      </c>
      <c r="E79" s="1" t="s">
        <v>76</v>
      </c>
      <c r="F79" s="1" t="s">
        <v>9</v>
      </c>
      <c r="G79" s="1">
        <v>0.5</v>
      </c>
    </row>
    <row r="80" spans="1:7" x14ac:dyDescent="0.35">
      <c r="A80" s="1">
        <v>9</v>
      </c>
      <c r="B80" s="1" t="s">
        <v>12</v>
      </c>
      <c r="C80" s="1" t="s">
        <v>0</v>
      </c>
      <c r="D80" s="1" t="s">
        <v>66</v>
      </c>
      <c r="E80" s="1" t="s">
        <v>75</v>
      </c>
      <c r="F80" s="1" t="s">
        <v>15</v>
      </c>
      <c r="G80" s="1">
        <v>2.75</v>
      </c>
    </row>
    <row r="81" spans="1:7" x14ac:dyDescent="0.35">
      <c r="A81" s="1">
        <v>9</v>
      </c>
      <c r="B81" s="1" t="s">
        <v>12</v>
      </c>
      <c r="C81" s="1" t="s">
        <v>0</v>
      </c>
      <c r="D81" s="1" t="s">
        <v>66</v>
      </c>
      <c r="E81" s="1" t="s">
        <v>75</v>
      </c>
      <c r="F81" s="1" t="s">
        <v>9</v>
      </c>
      <c r="G81" s="1">
        <v>1.25</v>
      </c>
    </row>
    <row r="82" spans="1:7" x14ac:dyDescent="0.35">
      <c r="A82" s="1">
        <v>9</v>
      </c>
      <c r="B82" s="1" t="s">
        <v>12</v>
      </c>
      <c r="C82" s="1" t="s">
        <v>1</v>
      </c>
      <c r="D82" s="1" t="s">
        <v>66</v>
      </c>
      <c r="E82" s="1" t="s">
        <v>75</v>
      </c>
      <c r="F82" s="1" t="s">
        <v>13</v>
      </c>
      <c r="G82" s="1">
        <v>0.75</v>
      </c>
    </row>
    <row r="83" spans="1:7" x14ac:dyDescent="0.35">
      <c r="A83" s="1">
        <v>9</v>
      </c>
      <c r="B83" s="1" t="s">
        <v>12</v>
      </c>
      <c r="C83" s="1" t="s">
        <v>1</v>
      </c>
      <c r="D83" s="1" t="s">
        <v>66</v>
      </c>
      <c r="E83" s="1" t="s">
        <v>76</v>
      </c>
      <c r="F83" s="1" t="s">
        <v>15</v>
      </c>
      <c r="G83" s="1">
        <v>1.25</v>
      </c>
    </row>
    <row r="84" spans="1:7" x14ac:dyDescent="0.35">
      <c r="A84" s="1">
        <v>10</v>
      </c>
      <c r="B84" s="1" t="s">
        <v>85</v>
      </c>
      <c r="C84" s="1" t="s">
        <v>0</v>
      </c>
      <c r="D84" s="1" t="s">
        <v>66</v>
      </c>
      <c r="E84" s="1" t="s">
        <v>76</v>
      </c>
      <c r="F84" s="1" t="s">
        <v>9</v>
      </c>
      <c r="G84" s="1">
        <v>4</v>
      </c>
    </row>
    <row r="85" spans="1:7" x14ac:dyDescent="0.35">
      <c r="A85" s="1">
        <v>10</v>
      </c>
      <c r="B85" s="1" t="s">
        <v>85</v>
      </c>
      <c r="C85" s="1" t="s">
        <v>1</v>
      </c>
      <c r="D85" s="1" t="s">
        <v>66</v>
      </c>
      <c r="E85" s="1" t="s">
        <v>76</v>
      </c>
      <c r="F85" s="1" t="s">
        <v>9</v>
      </c>
      <c r="G85" s="1">
        <v>2</v>
      </c>
    </row>
    <row r="86" spans="1:7" x14ac:dyDescent="0.35">
      <c r="A86" s="1">
        <v>10</v>
      </c>
      <c r="B86" s="1" t="s">
        <v>12</v>
      </c>
      <c r="C86" s="1" t="s">
        <v>0</v>
      </c>
      <c r="D86" s="1" t="s">
        <v>66</v>
      </c>
      <c r="E86" s="1" t="s">
        <v>76</v>
      </c>
      <c r="F86" s="1" t="s">
        <v>15</v>
      </c>
      <c r="G86" s="1">
        <v>1.5</v>
      </c>
    </row>
    <row r="87" spans="1:7" x14ac:dyDescent="0.35">
      <c r="A87" s="1">
        <v>10</v>
      </c>
      <c r="B87" s="1" t="s">
        <v>12</v>
      </c>
      <c r="C87" s="1" t="s">
        <v>0</v>
      </c>
      <c r="D87" s="1" t="s">
        <v>66</v>
      </c>
      <c r="E87" s="1" t="s">
        <v>76</v>
      </c>
      <c r="F87" s="1" t="s">
        <v>9</v>
      </c>
      <c r="G87" s="1">
        <v>2.5</v>
      </c>
    </row>
    <row r="88" spans="1:7" x14ac:dyDescent="0.35">
      <c r="A88" s="1">
        <v>10</v>
      </c>
      <c r="B88" s="1" t="s">
        <v>12</v>
      </c>
      <c r="C88" s="1" t="s">
        <v>1</v>
      </c>
      <c r="D88" s="1" t="s">
        <v>66</v>
      </c>
      <c r="E88" s="1" t="s">
        <v>76</v>
      </c>
      <c r="F88" s="1" t="s">
        <v>9</v>
      </c>
      <c r="G88" s="1">
        <v>1</v>
      </c>
    </row>
    <row r="89" spans="1:7" x14ac:dyDescent="0.35">
      <c r="A89" s="1">
        <v>10</v>
      </c>
      <c r="B89" s="1" t="s">
        <v>12</v>
      </c>
      <c r="C89" s="1" t="s">
        <v>1</v>
      </c>
      <c r="D89" s="1" t="s">
        <v>66</v>
      </c>
      <c r="E89" s="1" t="s">
        <v>76</v>
      </c>
      <c r="F89" s="1" t="s">
        <v>13</v>
      </c>
      <c r="G89" s="1">
        <v>1</v>
      </c>
    </row>
    <row r="90" spans="1:7" x14ac:dyDescent="0.35">
      <c r="A90" s="1">
        <v>11</v>
      </c>
      <c r="B90" s="1" t="s">
        <v>85</v>
      </c>
      <c r="C90" s="1" t="s">
        <v>0</v>
      </c>
      <c r="D90" s="1" t="s">
        <v>66</v>
      </c>
      <c r="E90" s="1" t="s">
        <v>77</v>
      </c>
      <c r="F90" s="1" t="s">
        <v>15</v>
      </c>
      <c r="G90" s="1">
        <v>2.25</v>
      </c>
    </row>
    <row r="91" spans="1:7" x14ac:dyDescent="0.35">
      <c r="A91" s="1">
        <v>11</v>
      </c>
      <c r="B91" s="1" t="s">
        <v>85</v>
      </c>
      <c r="C91" s="1" t="s">
        <v>0</v>
      </c>
      <c r="D91" s="1" t="s">
        <v>66</v>
      </c>
      <c r="E91" s="1" t="s">
        <v>77</v>
      </c>
      <c r="F91" s="1" t="s">
        <v>9</v>
      </c>
      <c r="G91" s="1">
        <v>1.75</v>
      </c>
    </row>
    <row r="92" spans="1:7" x14ac:dyDescent="0.35">
      <c r="A92" s="1">
        <v>11</v>
      </c>
      <c r="B92" s="1" t="s">
        <v>85</v>
      </c>
      <c r="C92" s="1" t="s">
        <v>1</v>
      </c>
      <c r="D92" s="1" t="s">
        <v>66</v>
      </c>
      <c r="E92" s="1" t="s">
        <v>77</v>
      </c>
      <c r="F92" s="1" t="s">
        <v>9</v>
      </c>
      <c r="G92" s="1">
        <v>2</v>
      </c>
    </row>
    <row r="93" spans="1:7" x14ac:dyDescent="0.35">
      <c r="A93" s="1">
        <v>11</v>
      </c>
      <c r="B93" s="1" t="s">
        <v>12</v>
      </c>
      <c r="C93" s="1" t="s">
        <v>0</v>
      </c>
      <c r="D93" s="1" t="s">
        <v>66</v>
      </c>
      <c r="E93" s="1" t="s">
        <v>76</v>
      </c>
      <c r="F93" s="1" t="s">
        <v>15</v>
      </c>
      <c r="G93" s="1">
        <v>1</v>
      </c>
    </row>
    <row r="94" spans="1:7" x14ac:dyDescent="0.35">
      <c r="A94" s="1">
        <v>11</v>
      </c>
      <c r="B94" s="1" t="s">
        <v>12</v>
      </c>
      <c r="C94" s="1" t="s">
        <v>0</v>
      </c>
      <c r="D94" s="1" t="s">
        <v>66</v>
      </c>
      <c r="E94" s="1" t="s">
        <v>76</v>
      </c>
      <c r="F94" s="1" t="s">
        <v>9</v>
      </c>
      <c r="G94" s="1">
        <v>1.75</v>
      </c>
    </row>
    <row r="95" spans="1:7" x14ac:dyDescent="0.35">
      <c r="A95" s="1">
        <v>11</v>
      </c>
      <c r="B95" s="1" t="s">
        <v>12</v>
      </c>
      <c r="C95" s="1" t="s">
        <v>0</v>
      </c>
      <c r="D95" s="1" t="s">
        <v>66</v>
      </c>
      <c r="E95" s="1" t="s">
        <v>76</v>
      </c>
      <c r="F95" s="1" t="s">
        <v>13</v>
      </c>
      <c r="G95" s="1">
        <v>0.75</v>
      </c>
    </row>
    <row r="96" spans="1:7" x14ac:dyDescent="0.35">
      <c r="A96" s="1">
        <v>11</v>
      </c>
      <c r="B96" s="1" t="s">
        <v>12</v>
      </c>
      <c r="C96" s="1" t="s">
        <v>0</v>
      </c>
      <c r="D96" s="1" t="s">
        <v>66</v>
      </c>
      <c r="E96" s="1" t="s">
        <v>77</v>
      </c>
      <c r="F96" s="1" t="s">
        <v>15</v>
      </c>
      <c r="G96" s="1">
        <v>0.5</v>
      </c>
    </row>
    <row r="97" spans="1:7" x14ac:dyDescent="0.35">
      <c r="A97" s="1">
        <v>11</v>
      </c>
      <c r="B97" s="1" t="s">
        <v>12</v>
      </c>
      <c r="C97" s="1" t="s">
        <v>1</v>
      </c>
      <c r="D97" s="1" t="s">
        <v>66</v>
      </c>
      <c r="E97" s="1" t="s">
        <v>77</v>
      </c>
      <c r="F97" s="1" t="s">
        <v>15</v>
      </c>
      <c r="G97" s="1">
        <v>2</v>
      </c>
    </row>
    <row r="98" spans="1:7" x14ac:dyDescent="0.35">
      <c r="A98" s="1">
        <v>12</v>
      </c>
      <c r="B98" s="1" t="s">
        <v>85</v>
      </c>
      <c r="C98" s="1" t="s">
        <v>0</v>
      </c>
      <c r="D98" s="1" t="s">
        <v>66</v>
      </c>
      <c r="E98" s="1" t="s">
        <v>77</v>
      </c>
      <c r="F98" s="1" t="s">
        <v>13</v>
      </c>
      <c r="G98" s="1">
        <v>1.5</v>
      </c>
    </row>
    <row r="99" spans="1:7" x14ac:dyDescent="0.35">
      <c r="A99" s="1">
        <v>12</v>
      </c>
      <c r="B99" s="1" t="s">
        <v>85</v>
      </c>
      <c r="C99" s="1" t="s">
        <v>0</v>
      </c>
      <c r="D99" s="1" t="s">
        <v>66</v>
      </c>
      <c r="E99" s="1" t="s">
        <v>77</v>
      </c>
      <c r="F99" s="1" t="s">
        <v>9</v>
      </c>
      <c r="G99" s="1">
        <v>2.25</v>
      </c>
    </row>
    <row r="100" spans="1:7" x14ac:dyDescent="0.35">
      <c r="A100" s="1">
        <v>12</v>
      </c>
      <c r="B100" s="1" t="s">
        <v>85</v>
      </c>
      <c r="C100" s="1" t="s">
        <v>0</v>
      </c>
      <c r="D100" s="1" t="s">
        <v>66</v>
      </c>
      <c r="E100" s="1" t="s">
        <v>77</v>
      </c>
      <c r="F100" s="1" t="s">
        <v>13</v>
      </c>
      <c r="G100" s="1">
        <v>0.25</v>
      </c>
    </row>
    <row r="101" spans="1:7" x14ac:dyDescent="0.35">
      <c r="A101" s="1">
        <v>12</v>
      </c>
      <c r="B101" s="1" t="s">
        <v>85</v>
      </c>
      <c r="C101" s="1" t="s">
        <v>1</v>
      </c>
      <c r="D101" s="1" t="s">
        <v>66</v>
      </c>
      <c r="E101" s="1" t="s">
        <v>77</v>
      </c>
      <c r="F101" s="1" t="s">
        <v>13</v>
      </c>
      <c r="G101" s="1">
        <v>1</v>
      </c>
    </row>
    <row r="102" spans="1:7" x14ac:dyDescent="0.35">
      <c r="A102" s="1">
        <v>12</v>
      </c>
      <c r="B102" s="1" t="s">
        <v>85</v>
      </c>
      <c r="C102" s="1" t="s">
        <v>1</v>
      </c>
      <c r="D102" s="1" t="s">
        <v>66</v>
      </c>
      <c r="E102" s="1" t="s">
        <v>68</v>
      </c>
      <c r="F102" s="1" t="s">
        <v>15</v>
      </c>
      <c r="G102" s="1">
        <v>1</v>
      </c>
    </row>
    <row r="103" spans="1:7" x14ac:dyDescent="0.35">
      <c r="A103" s="1">
        <v>12</v>
      </c>
      <c r="B103" s="1" t="s">
        <v>12</v>
      </c>
      <c r="C103" s="1" t="s">
        <v>0</v>
      </c>
      <c r="D103" s="1" t="s">
        <v>66</v>
      </c>
      <c r="E103" s="1" t="s">
        <v>77</v>
      </c>
      <c r="F103" s="1" t="s">
        <v>15</v>
      </c>
      <c r="G103" s="1">
        <v>2.25</v>
      </c>
    </row>
    <row r="104" spans="1:7" x14ac:dyDescent="0.35">
      <c r="A104" s="1">
        <v>12</v>
      </c>
      <c r="B104" s="1" t="s">
        <v>12</v>
      </c>
      <c r="C104" s="1" t="s">
        <v>0</v>
      </c>
      <c r="D104" s="1" t="s">
        <v>66</v>
      </c>
      <c r="E104" s="1" t="s">
        <v>77</v>
      </c>
      <c r="F104" s="1" t="s">
        <v>9</v>
      </c>
      <c r="G104" s="1">
        <v>1.75</v>
      </c>
    </row>
    <row r="105" spans="1:7" x14ac:dyDescent="0.35">
      <c r="A105" s="1">
        <v>12</v>
      </c>
      <c r="B105" s="1" t="s">
        <v>12</v>
      </c>
      <c r="C105" s="1" t="s">
        <v>1</v>
      </c>
      <c r="D105" s="1" t="s">
        <v>66</v>
      </c>
      <c r="E105" s="1" t="s">
        <v>77</v>
      </c>
      <c r="F105" s="1" t="s">
        <v>13</v>
      </c>
      <c r="G105" s="1">
        <v>2</v>
      </c>
    </row>
    <row r="106" spans="1:7" x14ac:dyDescent="0.35">
      <c r="A106" s="1">
        <v>13</v>
      </c>
      <c r="B106" s="1" t="s">
        <v>85</v>
      </c>
      <c r="C106" s="1" t="s">
        <v>0</v>
      </c>
      <c r="D106" s="1" t="s">
        <v>66</v>
      </c>
      <c r="E106" s="1" t="s">
        <v>68</v>
      </c>
      <c r="F106" s="1" t="s">
        <v>15</v>
      </c>
      <c r="G106" s="1">
        <v>1.25</v>
      </c>
    </row>
    <row r="107" spans="1:7" x14ac:dyDescent="0.35">
      <c r="A107" s="1">
        <v>13</v>
      </c>
      <c r="B107" s="1" t="s">
        <v>85</v>
      </c>
      <c r="C107" s="1" t="s">
        <v>0</v>
      </c>
      <c r="D107" s="1" t="s">
        <v>3</v>
      </c>
      <c r="E107" s="1" t="s">
        <v>67</v>
      </c>
      <c r="F107" s="1" t="s">
        <v>15</v>
      </c>
      <c r="G107" s="1">
        <v>2.75</v>
      </c>
    </row>
    <row r="108" spans="1:7" x14ac:dyDescent="0.35">
      <c r="A108" s="1">
        <v>13</v>
      </c>
      <c r="B108" s="1" t="s">
        <v>85</v>
      </c>
      <c r="C108" s="1" t="s">
        <v>1</v>
      </c>
      <c r="D108" s="1" t="s">
        <v>3</v>
      </c>
      <c r="E108" s="1" t="s">
        <v>7</v>
      </c>
      <c r="F108" s="1" t="s">
        <v>15</v>
      </c>
      <c r="G108" s="1">
        <v>1.5</v>
      </c>
    </row>
    <row r="109" spans="1:7" x14ac:dyDescent="0.35">
      <c r="A109" s="1">
        <v>13</v>
      </c>
      <c r="B109" s="1" t="s">
        <v>85</v>
      </c>
      <c r="C109" s="1" t="s">
        <v>1</v>
      </c>
      <c r="D109" s="1" t="s">
        <v>3</v>
      </c>
      <c r="E109" s="1" t="s">
        <v>67</v>
      </c>
      <c r="F109" s="1" t="s">
        <v>9</v>
      </c>
      <c r="G109" s="1">
        <v>0.5</v>
      </c>
    </row>
    <row r="110" spans="1:7" x14ac:dyDescent="0.35">
      <c r="A110" s="1">
        <v>13</v>
      </c>
      <c r="B110" s="1" t="s">
        <v>12</v>
      </c>
      <c r="C110" s="1" t="s">
        <v>0</v>
      </c>
      <c r="D110" s="1" t="s">
        <v>66</v>
      </c>
      <c r="E110" s="1" t="s">
        <v>68</v>
      </c>
      <c r="F110" s="1" t="s">
        <v>15</v>
      </c>
      <c r="G110" s="1">
        <v>2.75</v>
      </c>
    </row>
    <row r="111" spans="1:7" x14ac:dyDescent="0.35">
      <c r="A111" s="1">
        <v>13</v>
      </c>
      <c r="B111" s="1" t="s">
        <v>12</v>
      </c>
      <c r="C111" s="1" t="s">
        <v>0</v>
      </c>
      <c r="D111" s="1" t="s">
        <v>66</v>
      </c>
      <c r="E111" s="1" t="s">
        <v>32</v>
      </c>
      <c r="F111" s="1" t="s">
        <v>33</v>
      </c>
      <c r="G111" s="1">
        <v>1.25</v>
      </c>
    </row>
    <row r="112" spans="1:7" x14ac:dyDescent="0.35">
      <c r="A112" s="1">
        <v>13</v>
      </c>
      <c r="B112" s="1" t="s">
        <v>12</v>
      </c>
      <c r="C112" s="1" t="s">
        <v>1</v>
      </c>
      <c r="D112" s="1" t="s">
        <v>66</v>
      </c>
      <c r="E112" s="1" t="s">
        <v>32</v>
      </c>
      <c r="F112" s="1" t="s">
        <v>33</v>
      </c>
      <c r="G112" s="1">
        <v>2</v>
      </c>
    </row>
    <row r="113" spans="1:7" x14ac:dyDescent="0.35">
      <c r="A113" s="1">
        <v>14</v>
      </c>
      <c r="B113" s="1" t="s">
        <v>85</v>
      </c>
      <c r="C113" s="1" t="s">
        <v>0</v>
      </c>
      <c r="D113" s="1" t="s">
        <v>3</v>
      </c>
      <c r="E113" s="1" t="s">
        <v>7</v>
      </c>
      <c r="F113" s="1" t="s">
        <v>9</v>
      </c>
      <c r="G113" s="1">
        <v>1.5</v>
      </c>
    </row>
    <row r="114" spans="1:7" x14ac:dyDescent="0.35">
      <c r="A114" s="1">
        <v>14</v>
      </c>
      <c r="B114" s="1" t="s">
        <v>85</v>
      </c>
      <c r="C114" s="1" t="s">
        <v>0</v>
      </c>
      <c r="D114" s="1" t="s">
        <v>3</v>
      </c>
      <c r="E114" s="1" t="s">
        <v>7</v>
      </c>
      <c r="F114" s="1" t="s">
        <v>13</v>
      </c>
      <c r="G114" s="1">
        <v>1</v>
      </c>
    </row>
    <row r="115" spans="1:7" x14ac:dyDescent="0.35">
      <c r="A115" s="1">
        <v>14</v>
      </c>
      <c r="B115" s="1" t="s">
        <v>85</v>
      </c>
      <c r="C115" s="1" t="s">
        <v>0</v>
      </c>
      <c r="D115" s="1" t="s">
        <v>3</v>
      </c>
      <c r="E115" s="1" t="s">
        <v>7</v>
      </c>
      <c r="F115" s="1" t="s">
        <v>9</v>
      </c>
      <c r="G115" s="1">
        <v>1.25</v>
      </c>
    </row>
    <row r="116" spans="1:7" x14ac:dyDescent="0.35">
      <c r="A116" s="1">
        <v>14</v>
      </c>
      <c r="B116" s="1" t="s">
        <v>85</v>
      </c>
      <c r="C116" s="1" t="s">
        <v>1</v>
      </c>
      <c r="D116" s="1" t="s">
        <v>3</v>
      </c>
      <c r="E116" s="1" t="s">
        <v>7</v>
      </c>
      <c r="F116" s="1" t="s">
        <v>13</v>
      </c>
      <c r="G116" s="1">
        <v>0.75</v>
      </c>
    </row>
    <row r="117" spans="1:7" x14ac:dyDescent="0.35">
      <c r="A117" s="1">
        <v>14</v>
      </c>
      <c r="B117" s="1" t="s">
        <v>85</v>
      </c>
      <c r="C117" s="1" t="s">
        <v>1</v>
      </c>
      <c r="D117" s="1" t="s">
        <v>3</v>
      </c>
      <c r="E117" s="1" t="s">
        <v>81</v>
      </c>
      <c r="F117" s="1" t="s">
        <v>15</v>
      </c>
      <c r="G117" s="1">
        <v>1.5</v>
      </c>
    </row>
    <row r="118" spans="1:7" x14ac:dyDescent="0.35">
      <c r="A118" s="1">
        <v>14</v>
      </c>
      <c r="B118" s="1" t="s">
        <v>12</v>
      </c>
      <c r="C118" s="1" t="s">
        <v>0</v>
      </c>
      <c r="D118" s="1" t="s">
        <v>3</v>
      </c>
      <c r="E118" s="1" t="s">
        <v>67</v>
      </c>
      <c r="F118" s="1" t="s">
        <v>15</v>
      </c>
      <c r="G118" s="1">
        <v>3.5</v>
      </c>
    </row>
    <row r="119" spans="1:7" x14ac:dyDescent="0.35">
      <c r="A119" s="1">
        <v>14</v>
      </c>
      <c r="B119" s="1" t="s">
        <v>12</v>
      </c>
      <c r="C119" s="1" t="s">
        <v>0</v>
      </c>
      <c r="D119" s="1" t="s">
        <v>3</v>
      </c>
      <c r="E119" s="1" t="s">
        <v>67</v>
      </c>
      <c r="F119" s="1" t="s">
        <v>9</v>
      </c>
      <c r="G119" s="1">
        <v>0.5</v>
      </c>
    </row>
    <row r="120" spans="1:7" x14ac:dyDescent="0.35">
      <c r="A120" s="1">
        <v>14</v>
      </c>
      <c r="B120" s="1" t="s">
        <v>12</v>
      </c>
      <c r="C120" s="1" t="s">
        <v>1</v>
      </c>
      <c r="D120" s="1" t="s">
        <v>3</v>
      </c>
      <c r="E120" s="1" t="s">
        <v>67</v>
      </c>
      <c r="F120" s="1" t="s">
        <v>9</v>
      </c>
      <c r="G120" s="1">
        <v>2</v>
      </c>
    </row>
    <row r="121" spans="1:7" x14ac:dyDescent="0.35">
      <c r="A121" s="1">
        <v>15</v>
      </c>
      <c r="B121" s="1" t="s">
        <v>85</v>
      </c>
      <c r="C121" s="1" t="s">
        <v>0</v>
      </c>
      <c r="D121" s="1" t="s">
        <v>3</v>
      </c>
      <c r="E121" s="1" t="s">
        <v>81</v>
      </c>
      <c r="F121" s="1" t="s">
        <v>15</v>
      </c>
      <c r="G121" s="1">
        <v>1.5</v>
      </c>
    </row>
    <row r="122" spans="1:7" x14ac:dyDescent="0.35">
      <c r="A122" s="1">
        <v>15</v>
      </c>
      <c r="B122" s="1" t="s">
        <v>85</v>
      </c>
      <c r="C122" s="1" t="s">
        <v>0</v>
      </c>
      <c r="D122" s="1" t="s">
        <v>3</v>
      </c>
      <c r="E122" s="1" t="s">
        <v>81</v>
      </c>
      <c r="F122" s="1" t="s">
        <v>9</v>
      </c>
      <c r="G122" s="1">
        <v>1.5</v>
      </c>
    </row>
    <row r="123" spans="1:7" x14ac:dyDescent="0.35">
      <c r="A123" s="1">
        <v>15</v>
      </c>
      <c r="B123" s="1" t="s">
        <v>85</v>
      </c>
      <c r="C123" s="1" t="s">
        <v>1</v>
      </c>
      <c r="D123" s="1" t="s">
        <v>3</v>
      </c>
      <c r="E123" s="1" t="s">
        <v>81</v>
      </c>
      <c r="F123" s="1" t="s">
        <v>13</v>
      </c>
      <c r="G123" s="1">
        <v>1</v>
      </c>
    </row>
    <row r="124" spans="1:7" x14ac:dyDescent="0.35">
      <c r="A124" s="1">
        <v>15</v>
      </c>
      <c r="B124" s="1" t="s">
        <v>85</v>
      </c>
      <c r="C124" s="1" t="s">
        <v>1</v>
      </c>
      <c r="D124" s="1" t="s">
        <v>3</v>
      </c>
      <c r="E124" s="1" t="s">
        <v>81</v>
      </c>
      <c r="F124" s="1" t="s">
        <v>9</v>
      </c>
      <c r="G124" s="1">
        <v>1.5</v>
      </c>
    </row>
    <row r="125" spans="1:7" x14ac:dyDescent="0.35">
      <c r="A125" s="1">
        <v>15</v>
      </c>
      <c r="B125" s="1" t="s">
        <v>85</v>
      </c>
      <c r="C125" s="1" t="s">
        <v>1</v>
      </c>
      <c r="D125" s="1" t="s">
        <v>3</v>
      </c>
      <c r="E125" s="1" t="s">
        <v>81</v>
      </c>
      <c r="F125" s="1" t="s">
        <v>13</v>
      </c>
      <c r="G125" s="1">
        <v>0.5</v>
      </c>
    </row>
    <row r="126" spans="1:7" x14ac:dyDescent="0.35">
      <c r="A126" s="1">
        <v>15</v>
      </c>
      <c r="B126" s="1" t="s">
        <v>12</v>
      </c>
      <c r="C126" s="1" t="s">
        <v>0</v>
      </c>
      <c r="D126" s="1" t="s">
        <v>3</v>
      </c>
      <c r="E126" s="1" t="s">
        <v>7</v>
      </c>
      <c r="F126" s="1" t="s">
        <v>9</v>
      </c>
      <c r="G126" s="1">
        <v>1.5</v>
      </c>
    </row>
    <row r="127" spans="1:7" x14ac:dyDescent="0.35">
      <c r="A127" s="1">
        <v>15</v>
      </c>
      <c r="B127" s="1" t="s">
        <v>12</v>
      </c>
      <c r="C127" s="1" t="s">
        <v>0</v>
      </c>
      <c r="D127" s="1" t="s">
        <v>3</v>
      </c>
      <c r="E127" s="1" t="s">
        <v>7</v>
      </c>
      <c r="F127" s="1" t="s">
        <v>13</v>
      </c>
      <c r="G127" s="1">
        <v>1</v>
      </c>
    </row>
    <row r="128" spans="1:7" x14ac:dyDescent="0.35">
      <c r="A128" s="1">
        <v>15</v>
      </c>
      <c r="B128" s="1" t="s">
        <v>12</v>
      </c>
      <c r="C128" s="1" t="s">
        <v>0</v>
      </c>
      <c r="D128" s="1" t="s">
        <v>3</v>
      </c>
      <c r="E128" s="1" t="s">
        <v>14</v>
      </c>
      <c r="F128" s="1" t="s">
        <v>15</v>
      </c>
      <c r="G128" s="1">
        <v>1</v>
      </c>
    </row>
    <row r="129" spans="1:7" x14ac:dyDescent="0.35">
      <c r="A129" s="1">
        <v>15</v>
      </c>
      <c r="B129" s="1" t="s">
        <v>12</v>
      </c>
      <c r="C129" s="1" t="s">
        <v>0</v>
      </c>
      <c r="D129" s="1" t="s">
        <v>3</v>
      </c>
      <c r="E129" s="1" t="s">
        <v>14</v>
      </c>
      <c r="F129" s="1" t="s">
        <v>9</v>
      </c>
      <c r="G129" s="1">
        <v>0.5</v>
      </c>
    </row>
    <row r="130" spans="1:7" x14ac:dyDescent="0.35">
      <c r="A130" s="1">
        <v>15</v>
      </c>
      <c r="B130" s="1" t="s">
        <v>12</v>
      </c>
      <c r="C130" s="1" t="s">
        <v>1</v>
      </c>
      <c r="D130" s="1" t="s">
        <v>3</v>
      </c>
      <c r="E130" s="1" t="s">
        <v>14</v>
      </c>
      <c r="F130" s="1" t="s">
        <v>9</v>
      </c>
      <c r="G130" s="1">
        <v>1.25</v>
      </c>
    </row>
    <row r="131" spans="1:7" x14ac:dyDescent="0.35">
      <c r="A131" s="1">
        <v>15</v>
      </c>
      <c r="B131" s="1" t="s">
        <v>12</v>
      </c>
      <c r="C131" s="1" t="s">
        <v>1</v>
      </c>
      <c r="D131" s="1" t="s">
        <v>3</v>
      </c>
      <c r="E131" s="1" t="s">
        <v>14</v>
      </c>
      <c r="F131" s="1" t="s">
        <v>13</v>
      </c>
      <c r="G131" s="1">
        <v>0.25</v>
      </c>
    </row>
    <row r="132" spans="1:7" x14ac:dyDescent="0.35">
      <c r="A132" s="1">
        <v>15</v>
      </c>
      <c r="B132" s="1" t="s">
        <v>12</v>
      </c>
      <c r="C132" s="1" t="s">
        <v>1</v>
      </c>
      <c r="D132" s="1" t="s">
        <v>3</v>
      </c>
      <c r="E132" s="1" t="s">
        <v>16</v>
      </c>
      <c r="F132" s="1" t="s">
        <v>15</v>
      </c>
      <c r="G132" s="1">
        <v>0.5</v>
      </c>
    </row>
    <row r="133" spans="1:7" x14ac:dyDescent="0.35">
      <c r="A133" s="1">
        <v>16</v>
      </c>
      <c r="B133" s="1" t="s">
        <v>85</v>
      </c>
      <c r="C133" s="1" t="s">
        <v>0</v>
      </c>
      <c r="D133" s="1" t="s">
        <v>3</v>
      </c>
      <c r="E133" s="1" t="s">
        <v>81</v>
      </c>
      <c r="F133" s="1" t="s">
        <v>9</v>
      </c>
      <c r="G133" s="1">
        <v>1</v>
      </c>
    </row>
    <row r="134" spans="1:7" x14ac:dyDescent="0.35">
      <c r="A134" s="1">
        <v>16</v>
      </c>
      <c r="B134" s="1" t="s">
        <v>85</v>
      </c>
      <c r="C134" s="1" t="s">
        <v>0</v>
      </c>
      <c r="D134" s="1" t="s">
        <v>3</v>
      </c>
      <c r="E134" s="1" t="s">
        <v>81</v>
      </c>
      <c r="F134" s="1" t="s">
        <v>13</v>
      </c>
      <c r="G134" s="1">
        <v>1</v>
      </c>
    </row>
    <row r="135" spans="1:7" x14ac:dyDescent="0.35">
      <c r="A135" s="1">
        <v>16</v>
      </c>
      <c r="B135" s="1" t="s">
        <v>85</v>
      </c>
      <c r="C135" s="1" t="s">
        <v>0</v>
      </c>
      <c r="D135" s="1" t="s">
        <v>3</v>
      </c>
      <c r="E135" s="1" t="s">
        <v>81</v>
      </c>
      <c r="F135" s="1" t="s">
        <v>9</v>
      </c>
      <c r="G135" s="1">
        <v>1</v>
      </c>
    </row>
    <row r="136" spans="1:7" x14ac:dyDescent="0.35">
      <c r="A136" s="1">
        <v>16</v>
      </c>
      <c r="B136" s="1" t="s">
        <v>85</v>
      </c>
      <c r="C136" s="1" t="s">
        <v>0</v>
      </c>
      <c r="D136" s="1" t="s">
        <v>3</v>
      </c>
      <c r="E136" s="1" t="s">
        <v>18</v>
      </c>
      <c r="F136" s="1" t="s">
        <v>15</v>
      </c>
      <c r="G136" s="1">
        <v>1</v>
      </c>
    </row>
    <row r="137" spans="1:7" x14ac:dyDescent="0.35">
      <c r="A137" s="1">
        <v>16</v>
      </c>
      <c r="B137" s="1" t="s">
        <v>85</v>
      </c>
      <c r="C137" s="1" t="s">
        <v>1</v>
      </c>
      <c r="D137" s="1" t="s">
        <v>3</v>
      </c>
      <c r="E137" s="1" t="s">
        <v>25</v>
      </c>
      <c r="F137" s="1" t="s">
        <v>15</v>
      </c>
      <c r="G137" s="1">
        <v>1.5</v>
      </c>
    </row>
    <row r="138" spans="1:7" x14ac:dyDescent="0.35">
      <c r="A138" s="1">
        <v>16</v>
      </c>
      <c r="B138" s="1" t="s">
        <v>85</v>
      </c>
      <c r="C138" s="1" t="s">
        <v>1</v>
      </c>
      <c r="D138" s="1" t="s">
        <v>3</v>
      </c>
      <c r="E138" s="1" t="s">
        <v>25</v>
      </c>
      <c r="F138" s="1" t="s">
        <v>9</v>
      </c>
      <c r="G138" s="1">
        <v>0.5</v>
      </c>
    </row>
    <row r="139" spans="1:7" x14ac:dyDescent="0.35">
      <c r="A139" s="1">
        <v>16</v>
      </c>
      <c r="B139" s="1" t="s">
        <v>12</v>
      </c>
      <c r="C139" s="1" t="s">
        <v>0</v>
      </c>
      <c r="D139" s="1" t="s">
        <v>3</v>
      </c>
      <c r="E139" s="1" t="s">
        <v>16</v>
      </c>
      <c r="F139" s="1" t="s">
        <v>15</v>
      </c>
      <c r="G139" s="1">
        <v>1</v>
      </c>
    </row>
    <row r="140" spans="1:7" x14ac:dyDescent="0.35">
      <c r="A140" s="1">
        <v>16</v>
      </c>
      <c r="B140" s="1" t="s">
        <v>12</v>
      </c>
      <c r="C140" s="1" t="s">
        <v>0</v>
      </c>
      <c r="D140" s="1" t="s">
        <v>3</v>
      </c>
      <c r="E140" s="1" t="s">
        <v>16</v>
      </c>
      <c r="F140" s="1" t="s">
        <v>9</v>
      </c>
      <c r="G140" s="1">
        <v>1.5</v>
      </c>
    </row>
    <row r="141" spans="1:7" x14ac:dyDescent="0.35">
      <c r="A141" s="1">
        <v>16</v>
      </c>
      <c r="B141" s="1" t="s">
        <v>12</v>
      </c>
      <c r="C141" s="1" t="s">
        <v>0</v>
      </c>
      <c r="D141" s="1" t="s">
        <v>3</v>
      </c>
      <c r="E141" s="1" t="s">
        <v>16</v>
      </c>
      <c r="F141" s="1" t="s">
        <v>13</v>
      </c>
      <c r="G141" s="1">
        <v>0.5</v>
      </c>
    </row>
    <row r="142" spans="1:7" x14ac:dyDescent="0.35">
      <c r="A142" s="1">
        <v>16</v>
      </c>
      <c r="B142" s="1" t="s">
        <v>12</v>
      </c>
      <c r="C142" s="1" t="s">
        <v>0</v>
      </c>
      <c r="D142" s="1" t="s">
        <v>3</v>
      </c>
      <c r="E142" s="1" t="s">
        <v>17</v>
      </c>
      <c r="F142" s="1" t="s">
        <v>15</v>
      </c>
      <c r="G142" s="1">
        <v>0.5</v>
      </c>
    </row>
    <row r="143" spans="1:7" x14ac:dyDescent="0.35">
      <c r="A143" s="1">
        <v>16</v>
      </c>
      <c r="B143" s="1" t="s">
        <v>12</v>
      </c>
      <c r="C143" s="1" t="s">
        <v>0</v>
      </c>
      <c r="D143" s="1" t="s">
        <v>3</v>
      </c>
      <c r="E143" s="1" t="s">
        <v>17</v>
      </c>
      <c r="F143" s="1" t="s">
        <v>9</v>
      </c>
      <c r="G143" s="1">
        <v>0.5</v>
      </c>
    </row>
    <row r="144" spans="1:7" x14ac:dyDescent="0.35">
      <c r="A144" s="1">
        <v>16</v>
      </c>
      <c r="B144" s="1" t="s">
        <v>12</v>
      </c>
      <c r="C144" s="1" t="s">
        <v>1</v>
      </c>
      <c r="D144" s="1" t="s">
        <v>3</v>
      </c>
      <c r="E144" s="1" t="s">
        <v>17</v>
      </c>
      <c r="F144" s="1" t="s">
        <v>9</v>
      </c>
      <c r="G144" s="1">
        <v>1</v>
      </c>
    </row>
    <row r="145" spans="1:7" x14ac:dyDescent="0.35">
      <c r="A145" s="1">
        <v>16</v>
      </c>
      <c r="B145" s="1" t="s">
        <v>12</v>
      </c>
      <c r="C145" s="1" t="s">
        <v>1</v>
      </c>
      <c r="D145" s="1" t="s">
        <v>3</v>
      </c>
      <c r="E145" s="1" t="s">
        <v>17</v>
      </c>
      <c r="F145" s="1" t="s">
        <v>13</v>
      </c>
      <c r="G145" s="1">
        <v>0.75</v>
      </c>
    </row>
    <row r="146" spans="1:7" x14ac:dyDescent="0.35">
      <c r="A146" s="1">
        <v>16</v>
      </c>
      <c r="B146" s="1" t="s">
        <v>12</v>
      </c>
      <c r="C146" s="1" t="s">
        <v>1</v>
      </c>
      <c r="D146" s="1" t="s">
        <v>3</v>
      </c>
      <c r="E146" s="1" t="s">
        <v>18</v>
      </c>
      <c r="F146" s="1" t="s">
        <v>15</v>
      </c>
      <c r="G146" s="1">
        <v>0.25</v>
      </c>
    </row>
    <row r="147" spans="1:7" x14ac:dyDescent="0.35">
      <c r="A147" s="1">
        <v>17</v>
      </c>
      <c r="B147" s="1" t="s">
        <v>85</v>
      </c>
      <c r="C147" s="1" t="s">
        <v>0</v>
      </c>
      <c r="D147" s="1" t="s">
        <v>3</v>
      </c>
      <c r="E147" s="1" t="s">
        <v>25</v>
      </c>
      <c r="F147" s="1" t="s">
        <v>9</v>
      </c>
      <c r="G147" s="1">
        <v>3</v>
      </c>
    </row>
    <row r="148" spans="1:7" x14ac:dyDescent="0.35">
      <c r="A148" s="1">
        <v>17</v>
      </c>
      <c r="B148" s="1" t="s">
        <v>85</v>
      </c>
      <c r="C148" s="1" t="s">
        <v>0</v>
      </c>
      <c r="D148" s="1" t="s">
        <v>3</v>
      </c>
      <c r="E148" s="1" t="s">
        <v>25</v>
      </c>
      <c r="F148" s="1" t="s">
        <v>13</v>
      </c>
      <c r="G148" s="1">
        <v>1</v>
      </c>
    </row>
    <row r="149" spans="1:7" x14ac:dyDescent="0.35">
      <c r="A149" s="1">
        <v>17</v>
      </c>
      <c r="B149" s="1" t="s">
        <v>85</v>
      </c>
      <c r="C149" s="1" t="s">
        <v>1</v>
      </c>
      <c r="D149" s="1" t="s">
        <v>3</v>
      </c>
      <c r="E149" s="1" t="s">
        <v>21</v>
      </c>
      <c r="F149" s="1" t="s">
        <v>15</v>
      </c>
      <c r="G149" s="1">
        <v>2</v>
      </c>
    </row>
    <row r="150" spans="1:7" x14ac:dyDescent="0.35">
      <c r="A150" s="1">
        <v>17</v>
      </c>
      <c r="B150" s="1" t="s">
        <v>12</v>
      </c>
      <c r="C150" s="1" t="s">
        <v>0</v>
      </c>
      <c r="D150" s="1" t="s">
        <v>3</v>
      </c>
      <c r="E150" s="1" t="s">
        <v>25</v>
      </c>
      <c r="F150" s="1" t="s">
        <v>15</v>
      </c>
      <c r="G150" s="1">
        <v>2</v>
      </c>
    </row>
    <row r="151" spans="1:7" x14ac:dyDescent="0.35">
      <c r="A151" s="1">
        <v>17</v>
      </c>
      <c r="B151" s="1" t="s">
        <v>12</v>
      </c>
      <c r="C151" s="1" t="s">
        <v>0</v>
      </c>
      <c r="D151" s="1" t="s">
        <v>3</v>
      </c>
      <c r="E151" s="1" t="s">
        <v>19</v>
      </c>
      <c r="F151" s="1" t="s">
        <v>9</v>
      </c>
      <c r="G151" s="1">
        <v>2</v>
      </c>
    </row>
    <row r="152" spans="1:7" x14ac:dyDescent="0.35">
      <c r="A152" s="1">
        <v>17</v>
      </c>
      <c r="B152" s="1" t="s">
        <v>12</v>
      </c>
      <c r="C152" s="1" t="s">
        <v>1</v>
      </c>
      <c r="D152" s="1" t="s">
        <v>3</v>
      </c>
      <c r="E152" s="1" t="s">
        <v>19</v>
      </c>
      <c r="F152" s="1" t="s">
        <v>13</v>
      </c>
      <c r="G152" s="1">
        <v>1</v>
      </c>
    </row>
    <row r="153" spans="1:7" x14ac:dyDescent="0.35">
      <c r="A153" s="1">
        <v>17</v>
      </c>
      <c r="B153" s="1" t="s">
        <v>12</v>
      </c>
      <c r="C153" s="1" t="s">
        <v>1</v>
      </c>
      <c r="D153" s="1" t="s">
        <v>3</v>
      </c>
      <c r="E153" s="1" t="s">
        <v>26</v>
      </c>
      <c r="F153" s="1" t="s">
        <v>15</v>
      </c>
      <c r="G153" s="1">
        <v>0.25</v>
      </c>
    </row>
    <row r="154" spans="1:7" x14ac:dyDescent="0.35">
      <c r="A154" s="1">
        <v>17</v>
      </c>
      <c r="B154" s="1" t="s">
        <v>12</v>
      </c>
      <c r="C154" s="1" t="s">
        <v>1</v>
      </c>
      <c r="D154" s="1" t="s">
        <v>3</v>
      </c>
      <c r="E154" s="1" t="s">
        <v>20</v>
      </c>
      <c r="F154" s="1" t="s">
        <v>9</v>
      </c>
      <c r="G154" s="1">
        <v>0.75</v>
      </c>
    </row>
    <row r="155" spans="1:7" x14ac:dyDescent="0.35">
      <c r="A155" s="1">
        <v>18</v>
      </c>
      <c r="B155" s="1" t="s">
        <v>85</v>
      </c>
      <c r="C155" s="1" t="s">
        <v>0</v>
      </c>
      <c r="D155" s="1" t="s">
        <v>3</v>
      </c>
      <c r="E155" s="1" t="s">
        <v>21</v>
      </c>
      <c r="F155" s="1" t="s">
        <v>15</v>
      </c>
      <c r="G155" s="1">
        <v>1</v>
      </c>
    </row>
    <row r="156" spans="1:7" x14ac:dyDescent="0.35">
      <c r="A156" s="1">
        <v>18</v>
      </c>
      <c r="B156" s="1" t="s">
        <v>85</v>
      </c>
      <c r="C156" s="1" t="s">
        <v>0</v>
      </c>
      <c r="D156" s="1" t="s">
        <v>3</v>
      </c>
      <c r="E156" s="1" t="s">
        <v>21</v>
      </c>
      <c r="F156" s="1" t="s">
        <v>9</v>
      </c>
      <c r="G156" s="1">
        <v>3</v>
      </c>
    </row>
    <row r="157" spans="1:7" x14ac:dyDescent="0.35">
      <c r="A157" s="1">
        <v>18</v>
      </c>
      <c r="B157" s="1" t="s">
        <v>85</v>
      </c>
      <c r="C157" s="1" t="s">
        <v>1</v>
      </c>
      <c r="D157" s="1" t="s">
        <v>3</v>
      </c>
      <c r="E157" s="1" t="s">
        <v>21</v>
      </c>
      <c r="F157" s="1" t="s">
        <v>9</v>
      </c>
      <c r="G157" s="1">
        <v>2</v>
      </c>
    </row>
    <row r="158" spans="1:7" x14ac:dyDescent="0.35">
      <c r="A158" s="1">
        <v>18</v>
      </c>
      <c r="B158" s="1" t="s">
        <v>12</v>
      </c>
      <c r="C158" s="1" t="s">
        <v>0</v>
      </c>
      <c r="D158" s="1" t="s">
        <v>3</v>
      </c>
      <c r="E158" s="1" t="s">
        <v>21</v>
      </c>
      <c r="F158" s="1" t="s">
        <v>15</v>
      </c>
      <c r="G158" s="1">
        <v>1</v>
      </c>
    </row>
    <row r="159" spans="1:7" x14ac:dyDescent="0.35">
      <c r="A159" s="1">
        <v>18</v>
      </c>
      <c r="B159" s="1" t="s">
        <v>12</v>
      </c>
      <c r="C159" s="1" t="s">
        <v>0</v>
      </c>
      <c r="D159" s="1" t="s">
        <v>3</v>
      </c>
      <c r="E159" s="1" t="s">
        <v>22</v>
      </c>
      <c r="F159" s="1" t="s">
        <v>15</v>
      </c>
      <c r="G159" s="1">
        <v>2</v>
      </c>
    </row>
    <row r="160" spans="1:7" x14ac:dyDescent="0.35">
      <c r="A160" s="1">
        <v>18</v>
      </c>
      <c r="B160" s="1" t="s">
        <v>12</v>
      </c>
      <c r="C160" s="1" t="s">
        <v>0</v>
      </c>
      <c r="D160" s="1" t="s">
        <v>3</v>
      </c>
      <c r="E160" s="1" t="s">
        <v>23</v>
      </c>
      <c r="F160" s="1" t="s">
        <v>9</v>
      </c>
      <c r="G160" s="1">
        <v>1</v>
      </c>
    </row>
    <row r="161" spans="1:7" x14ac:dyDescent="0.35">
      <c r="A161" s="1">
        <v>18</v>
      </c>
      <c r="B161" s="1" t="s">
        <v>12</v>
      </c>
      <c r="C161" s="1" t="s">
        <v>1</v>
      </c>
      <c r="D161" s="1" t="s">
        <v>3</v>
      </c>
      <c r="E161" s="1" t="s">
        <v>23</v>
      </c>
      <c r="F161" s="1" t="s">
        <v>9</v>
      </c>
      <c r="G161" s="1">
        <v>1.75</v>
      </c>
    </row>
    <row r="162" spans="1:7" x14ac:dyDescent="0.35">
      <c r="A162" s="1">
        <v>18</v>
      </c>
      <c r="B162" s="1" t="s">
        <v>12</v>
      </c>
      <c r="C162" s="1" t="s">
        <v>1</v>
      </c>
      <c r="D162" s="1" t="s">
        <v>3</v>
      </c>
      <c r="E162" s="1" t="s">
        <v>23</v>
      </c>
      <c r="F162" s="1" t="s">
        <v>13</v>
      </c>
      <c r="G162" s="1">
        <v>0.25</v>
      </c>
    </row>
    <row r="163" spans="1:7" x14ac:dyDescent="0.35">
      <c r="A163" s="1">
        <v>19</v>
      </c>
      <c r="B163" s="1" t="s">
        <v>85</v>
      </c>
      <c r="C163" s="1" t="s">
        <v>0</v>
      </c>
      <c r="D163" s="1" t="s">
        <v>3</v>
      </c>
      <c r="E163" s="1" t="s">
        <v>21</v>
      </c>
      <c r="F163" s="1" t="s">
        <v>13</v>
      </c>
      <c r="G163" s="1">
        <v>0.75</v>
      </c>
    </row>
    <row r="164" spans="1:7" x14ac:dyDescent="0.35">
      <c r="A164" s="1">
        <v>19</v>
      </c>
      <c r="B164" s="1" t="s">
        <v>85</v>
      </c>
      <c r="C164" s="1" t="s">
        <v>0</v>
      </c>
      <c r="D164" s="1" t="s">
        <v>3</v>
      </c>
      <c r="E164" s="1" t="s">
        <v>27</v>
      </c>
      <c r="F164" s="1" t="s">
        <v>15</v>
      </c>
      <c r="G164" s="1">
        <v>1.5</v>
      </c>
    </row>
    <row r="165" spans="1:7" x14ac:dyDescent="0.35">
      <c r="A165" s="1">
        <v>19</v>
      </c>
      <c r="B165" s="1" t="s">
        <v>85</v>
      </c>
      <c r="C165" s="1" t="s">
        <v>0</v>
      </c>
      <c r="D165" s="1" t="s">
        <v>3</v>
      </c>
      <c r="E165" s="1" t="s">
        <v>27</v>
      </c>
      <c r="F165" s="1" t="s">
        <v>9</v>
      </c>
      <c r="G165" s="1">
        <v>1.5</v>
      </c>
    </row>
    <row r="166" spans="1:7" x14ac:dyDescent="0.35">
      <c r="A166" s="1">
        <v>19</v>
      </c>
      <c r="B166" s="1" t="s">
        <v>85</v>
      </c>
      <c r="C166" s="1" t="s">
        <v>0</v>
      </c>
      <c r="D166" s="1" t="s">
        <v>3</v>
      </c>
      <c r="E166" s="1" t="s">
        <v>27</v>
      </c>
      <c r="F166" s="1" t="s">
        <v>13</v>
      </c>
      <c r="G166" s="1">
        <v>0.25</v>
      </c>
    </row>
    <row r="167" spans="1:7" x14ac:dyDescent="0.35">
      <c r="A167" s="1">
        <v>19</v>
      </c>
      <c r="B167" s="1" t="s">
        <v>85</v>
      </c>
      <c r="C167" s="1" t="s">
        <v>1</v>
      </c>
      <c r="D167" s="1" t="s">
        <v>3</v>
      </c>
      <c r="E167" s="1" t="s">
        <v>27</v>
      </c>
      <c r="F167" s="1" t="s">
        <v>9</v>
      </c>
      <c r="G167" s="1">
        <v>1.75</v>
      </c>
    </row>
    <row r="168" spans="1:7" x14ac:dyDescent="0.35">
      <c r="A168" s="1">
        <v>19</v>
      </c>
      <c r="B168" s="1" t="s">
        <v>85</v>
      </c>
      <c r="C168" s="1" t="s">
        <v>1</v>
      </c>
      <c r="D168" s="1" t="s">
        <v>3</v>
      </c>
      <c r="E168" s="1" t="s">
        <v>27</v>
      </c>
      <c r="F168" s="1" t="s">
        <v>13</v>
      </c>
      <c r="G168" s="1">
        <v>0.25</v>
      </c>
    </row>
    <row r="169" spans="1:7" x14ac:dyDescent="0.35">
      <c r="A169" s="1">
        <v>19</v>
      </c>
      <c r="B169" s="1" t="s">
        <v>12</v>
      </c>
      <c r="C169" s="1" t="s">
        <v>0</v>
      </c>
      <c r="D169" s="1" t="s">
        <v>3</v>
      </c>
      <c r="E169" s="1" t="s">
        <v>24</v>
      </c>
      <c r="F169" s="1" t="s">
        <v>9</v>
      </c>
      <c r="G169" s="1">
        <v>3</v>
      </c>
    </row>
    <row r="170" spans="1:7" x14ac:dyDescent="0.35">
      <c r="A170" s="1">
        <v>19</v>
      </c>
      <c r="B170" s="1" t="s">
        <v>12</v>
      </c>
      <c r="C170" s="1" t="s">
        <v>0</v>
      </c>
      <c r="D170" s="1" t="s">
        <v>3</v>
      </c>
      <c r="E170" s="1" t="s">
        <v>24</v>
      </c>
      <c r="F170" s="1" t="s">
        <v>13</v>
      </c>
      <c r="G170" s="1">
        <v>1</v>
      </c>
    </row>
    <row r="171" spans="1:7" x14ac:dyDescent="0.35">
      <c r="A171" s="1">
        <v>19</v>
      </c>
      <c r="B171" s="1" t="s">
        <v>12</v>
      </c>
      <c r="C171" s="1" t="s">
        <v>1</v>
      </c>
      <c r="D171" s="1" t="s">
        <v>3</v>
      </c>
      <c r="E171" s="1" t="s">
        <v>27</v>
      </c>
      <c r="F171" s="1" t="s">
        <v>15</v>
      </c>
      <c r="G171" s="1">
        <v>1.25</v>
      </c>
    </row>
    <row r="172" spans="1:7" x14ac:dyDescent="0.35">
      <c r="A172" s="1">
        <v>19</v>
      </c>
      <c r="B172" s="1" t="s">
        <v>12</v>
      </c>
      <c r="C172" s="1" t="s">
        <v>1</v>
      </c>
      <c r="D172" s="1" t="s">
        <v>3</v>
      </c>
      <c r="E172" s="1" t="s">
        <v>28</v>
      </c>
      <c r="F172" s="1" t="s">
        <v>9</v>
      </c>
      <c r="G172" s="1">
        <v>0.75</v>
      </c>
    </row>
    <row r="173" spans="1:7" x14ac:dyDescent="0.35">
      <c r="A173" s="1">
        <v>20</v>
      </c>
      <c r="B173" s="1" t="s">
        <v>85</v>
      </c>
      <c r="C173" s="1" t="s">
        <v>0</v>
      </c>
      <c r="D173" s="1" t="s">
        <v>3</v>
      </c>
      <c r="E173" s="1" t="s">
        <v>27</v>
      </c>
      <c r="F173" s="1" t="s">
        <v>13</v>
      </c>
      <c r="G173" s="1">
        <v>0.25</v>
      </c>
    </row>
    <row r="174" spans="1:7" x14ac:dyDescent="0.35">
      <c r="A174" s="1">
        <v>20</v>
      </c>
      <c r="B174" s="1" t="s">
        <v>85</v>
      </c>
      <c r="C174" s="1" t="s">
        <v>0</v>
      </c>
      <c r="D174" s="1" t="s">
        <v>3</v>
      </c>
      <c r="E174" s="1" t="s">
        <v>29</v>
      </c>
      <c r="F174" s="1" t="s">
        <v>15</v>
      </c>
      <c r="G174" s="1">
        <v>1.5</v>
      </c>
    </row>
    <row r="175" spans="1:7" x14ac:dyDescent="0.35">
      <c r="A175" s="1">
        <v>20</v>
      </c>
      <c r="B175" s="1" t="s">
        <v>85</v>
      </c>
      <c r="C175" s="1" t="s">
        <v>0</v>
      </c>
      <c r="D175" s="1" t="s">
        <v>3</v>
      </c>
      <c r="E175" s="1" t="s">
        <v>29</v>
      </c>
      <c r="F175" s="1" t="s">
        <v>9</v>
      </c>
      <c r="G175" s="1">
        <v>2.25</v>
      </c>
    </row>
    <row r="176" spans="1:7" x14ac:dyDescent="0.35">
      <c r="A176" s="1">
        <v>20</v>
      </c>
      <c r="B176" s="1" t="s">
        <v>85</v>
      </c>
      <c r="C176" s="1" t="s">
        <v>1</v>
      </c>
      <c r="D176" s="1" t="s">
        <v>3</v>
      </c>
      <c r="E176" s="1" t="s">
        <v>29</v>
      </c>
      <c r="F176" s="1" t="s">
        <v>9</v>
      </c>
      <c r="G176" s="1">
        <v>0.75</v>
      </c>
    </row>
    <row r="177" spans="1:7" x14ac:dyDescent="0.35">
      <c r="A177" s="1">
        <v>20</v>
      </c>
      <c r="B177" s="1" t="s">
        <v>85</v>
      </c>
      <c r="C177" s="1" t="s">
        <v>1</v>
      </c>
      <c r="D177" s="1" t="s">
        <v>3</v>
      </c>
      <c r="E177" s="1" t="s">
        <v>29</v>
      </c>
      <c r="F177" s="1" t="s">
        <v>13</v>
      </c>
      <c r="G177" s="1">
        <v>0.5</v>
      </c>
    </row>
    <row r="178" spans="1:7" x14ac:dyDescent="0.35">
      <c r="A178" s="1">
        <v>20</v>
      </c>
      <c r="B178" s="1" t="s">
        <v>85</v>
      </c>
      <c r="C178" s="1" t="s">
        <v>1</v>
      </c>
      <c r="D178" s="1" t="s">
        <v>3</v>
      </c>
      <c r="E178" s="1" t="s">
        <v>30</v>
      </c>
      <c r="F178" s="1" t="s">
        <v>15</v>
      </c>
      <c r="G178" s="1">
        <v>0.75</v>
      </c>
    </row>
    <row r="179" spans="1:7" x14ac:dyDescent="0.35">
      <c r="A179" s="1">
        <v>20</v>
      </c>
      <c r="B179" s="1" t="s">
        <v>12</v>
      </c>
      <c r="C179" s="1" t="s">
        <v>0</v>
      </c>
      <c r="D179" s="1" t="s">
        <v>3</v>
      </c>
      <c r="E179" s="1" t="s">
        <v>28</v>
      </c>
      <c r="F179" s="1" t="s">
        <v>9</v>
      </c>
      <c r="G179" s="1">
        <v>2.25</v>
      </c>
    </row>
    <row r="180" spans="1:7" x14ac:dyDescent="0.35">
      <c r="A180" s="1">
        <v>20</v>
      </c>
      <c r="B180" s="1" t="s">
        <v>12</v>
      </c>
      <c r="C180" s="1" t="s">
        <v>0</v>
      </c>
      <c r="D180" s="1" t="s">
        <v>3</v>
      </c>
      <c r="E180" s="1" t="s">
        <v>28</v>
      </c>
      <c r="F180" s="1" t="s">
        <v>13</v>
      </c>
      <c r="G180" s="1">
        <v>0.75</v>
      </c>
    </row>
    <row r="181" spans="1:7" x14ac:dyDescent="0.35">
      <c r="A181" s="1">
        <v>20</v>
      </c>
      <c r="B181" s="1" t="s">
        <v>12</v>
      </c>
      <c r="C181" s="1" t="s">
        <v>0</v>
      </c>
      <c r="D181" s="1" t="s">
        <v>3</v>
      </c>
      <c r="E181" s="1" t="s">
        <v>29</v>
      </c>
      <c r="F181" s="1" t="s">
        <v>15</v>
      </c>
      <c r="G181" s="1">
        <v>1</v>
      </c>
    </row>
    <row r="182" spans="1:7" x14ac:dyDescent="0.35">
      <c r="A182" s="1">
        <v>20</v>
      </c>
      <c r="B182" s="1" t="s">
        <v>12</v>
      </c>
      <c r="C182" s="1" t="s">
        <v>1</v>
      </c>
      <c r="D182" s="1" t="s">
        <v>3</v>
      </c>
      <c r="E182" s="1" t="s">
        <v>29</v>
      </c>
      <c r="F182" s="1" t="s">
        <v>9</v>
      </c>
      <c r="G182" s="1">
        <v>2</v>
      </c>
    </row>
    <row r="183" spans="1:7" x14ac:dyDescent="0.35">
      <c r="A183" s="1">
        <v>21</v>
      </c>
      <c r="B183" s="1" t="s">
        <v>85</v>
      </c>
      <c r="C183" s="1" t="s">
        <v>0</v>
      </c>
      <c r="D183" s="1" t="s">
        <v>3</v>
      </c>
      <c r="E183" s="1" t="s">
        <v>30</v>
      </c>
      <c r="F183" s="1" t="s">
        <v>15</v>
      </c>
      <c r="G183" s="1">
        <v>1.75</v>
      </c>
    </row>
    <row r="184" spans="1:7" x14ac:dyDescent="0.35">
      <c r="A184" s="1">
        <v>21</v>
      </c>
      <c r="B184" s="1" t="s">
        <v>85</v>
      </c>
      <c r="C184" s="1" t="s">
        <v>0</v>
      </c>
      <c r="D184" s="1" t="s">
        <v>3</v>
      </c>
      <c r="E184" s="1" t="s">
        <v>31</v>
      </c>
      <c r="F184" s="1" t="s">
        <v>15</v>
      </c>
      <c r="G184" s="1">
        <v>1.25</v>
      </c>
    </row>
    <row r="185" spans="1:7" x14ac:dyDescent="0.35">
      <c r="A185" s="1">
        <v>21</v>
      </c>
      <c r="B185" s="1" t="s">
        <v>85</v>
      </c>
      <c r="C185" s="1" t="s">
        <v>0</v>
      </c>
      <c r="D185" s="1" t="s">
        <v>3</v>
      </c>
      <c r="E185" s="1" t="s">
        <v>32</v>
      </c>
      <c r="F185" s="1" t="s">
        <v>33</v>
      </c>
      <c r="G185" s="1">
        <v>1</v>
      </c>
    </row>
    <row r="186" spans="1:7" x14ac:dyDescent="0.35">
      <c r="A186" s="1">
        <v>21</v>
      </c>
      <c r="B186" s="1" t="s">
        <v>85</v>
      </c>
      <c r="C186" s="1" t="s">
        <v>1</v>
      </c>
      <c r="D186" s="1" t="s">
        <v>3</v>
      </c>
      <c r="E186" s="1" t="s">
        <v>32</v>
      </c>
      <c r="F186" s="1" t="s">
        <v>33</v>
      </c>
      <c r="G186" s="1">
        <v>2</v>
      </c>
    </row>
    <row r="187" spans="1:7" x14ac:dyDescent="0.35">
      <c r="A187" s="1">
        <v>21</v>
      </c>
      <c r="B187" s="1" t="s">
        <v>12</v>
      </c>
      <c r="C187" s="1" t="s">
        <v>0</v>
      </c>
      <c r="D187" s="1" t="s">
        <v>3</v>
      </c>
      <c r="E187" s="1" t="s">
        <v>29</v>
      </c>
      <c r="F187" s="1" t="s">
        <v>9</v>
      </c>
      <c r="G187" s="1">
        <v>1.75</v>
      </c>
    </row>
    <row r="188" spans="1:7" x14ac:dyDescent="0.35">
      <c r="A188" s="1">
        <v>21</v>
      </c>
      <c r="B188" s="1" t="s">
        <v>12</v>
      </c>
      <c r="C188" s="1" t="s">
        <v>0</v>
      </c>
      <c r="D188" s="1" t="s">
        <v>3</v>
      </c>
      <c r="E188" s="1" t="s">
        <v>29</v>
      </c>
      <c r="F188" s="1" t="s">
        <v>13</v>
      </c>
      <c r="G188" s="1">
        <v>0.75</v>
      </c>
    </row>
    <row r="189" spans="1:7" x14ac:dyDescent="0.35">
      <c r="A189" s="1">
        <v>21</v>
      </c>
      <c r="B189" s="1" t="s">
        <v>12</v>
      </c>
      <c r="C189" s="1" t="s">
        <v>0</v>
      </c>
      <c r="D189" s="1" t="s">
        <v>3</v>
      </c>
      <c r="E189" s="1" t="s">
        <v>30</v>
      </c>
      <c r="F189" s="1" t="s">
        <v>15</v>
      </c>
      <c r="G189" s="1">
        <v>1.5</v>
      </c>
    </row>
    <row r="190" spans="1:7" x14ac:dyDescent="0.35">
      <c r="A190" s="1">
        <v>21</v>
      </c>
      <c r="B190" s="1" t="s">
        <v>12</v>
      </c>
      <c r="C190" s="1" t="s">
        <v>1</v>
      </c>
      <c r="D190" s="1" t="s">
        <v>3</v>
      </c>
      <c r="E190" s="1" t="s">
        <v>30</v>
      </c>
      <c r="F190" s="1" t="s">
        <v>15</v>
      </c>
      <c r="G190" s="1">
        <v>0.25</v>
      </c>
    </row>
    <row r="191" spans="1:7" x14ac:dyDescent="0.35">
      <c r="A191" s="1">
        <v>21</v>
      </c>
      <c r="B191" s="1" t="s">
        <v>12</v>
      </c>
      <c r="C191" s="1" t="s">
        <v>1</v>
      </c>
      <c r="D191" s="1" t="s">
        <v>3</v>
      </c>
      <c r="E191" s="1" t="s">
        <v>31</v>
      </c>
      <c r="F191" s="1" t="s">
        <v>15</v>
      </c>
      <c r="G191" s="1">
        <v>1.25</v>
      </c>
    </row>
    <row r="192" spans="1:7" x14ac:dyDescent="0.35">
      <c r="A192" s="1">
        <v>21</v>
      </c>
      <c r="B192" s="1" t="s">
        <v>12</v>
      </c>
      <c r="C192" s="1" t="s">
        <v>1</v>
      </c>
      <c r="D192" s="1" t="s">
        <v>3</v>
      </c>
      <c r="E192" s="1" t="s">
        <v>32</v>
      </c>
      <c r="F192" s="1" t="s">
        <v>33</v>
      </c>
      <c r="G192" s="1">
        <v>0.5</v>
      </c>
    </row>
    <row r="193" spans="1:7" x14ac:dyDescent="0.35">
      <c r="A193" s="1">
        <v>22</v>
      </c>
      <c r="B193" s="1" t="s">
        <v>85</v>
      </c>
      <c r="C193" s="1" t="s">
        <v>0</v>
      </c>
      <c r="D193" s="1" t="s">
        <v>34</v>
      </c>
      <c r="E193" s="1" t="s">
        <v>35</v>
      </c>
      <c r="F193" s="1" t="s">
        <v>15</v>
      </c>
      <c r="G193" s="1">
        <v>2.25</v>
      </c>
    </row>
    <row r="194" spans="1:7" x14ac:dyDescent="0.35">
      <c r="A194" s="1">
        <v>22</v>
      </c>
      <c r="B194" s="1" t="s">
        <v>85</v>
      </c>
      <c r="C194" s="1" t="s">
        <v>0</v>
      </c>
      <c r="D194" s="1" t="s">
        <v>34</v>
      </c>
      <c r="E194" s="1" t="s">
        <v>35</v>
      </c>
      <c r="F194" s="1" t="s">
        <v>9</v>
      </c>
      <c r="G194" s="1">
        <v>1.5</v>
      </c>
    </row>
    <row r="195" spans="1:7" x14ac:dyDescent="0.35">
      <c r="A195" s="1">
        <v>22</v>
      </c>
      <c r="B195" s="1" t="s">
        <v>85</v>
      </c>
      <c r="C195" s="1" t="s">
        <v>0</v>
      </c>
      <c r="D195" s="1" t="s">
        <v>34</v>
      </c>
      <c r="E195" s="1" t="s">
        <v>35</v>
      </c>
      <c r="F195" s="1" t="s">
        <v>13</v>
      </c>
      <c r="G195" s="1">
        <v>0.25</v>
      </c>
    </row>
    <row r="196" spans="1:7" x14ac:dyDescent="0.35">
      <c r="A196" s="1">
        <v>22</v>
      </c>
      <c r="B196" s="1" t="s">
        <v>85</v>
      </c>
      <c r="C196" s="1" t="s">
        <v>1</v>
      </c>
      <c r="D196" s="1" t="s">
        <v>34</v>
      </c>
      <c r="E196" s="1" t="s">
        <v>81</v>
      </c>
      <c r="F196" s="1" t="s">
        <v>15</v>
      </c>
      <c r="G196" s="1">
        <v>0.5</v>
      </c>
    </row>
    <row r="197" spans="1:7" x14ac:dyDescent="0.35">
      <c r="A197" s="1">
        <v>22</v>
      </c>
      <c r="B197" s="1" t="s">
        <v>85</v>
      </c>
      <c r="C197" s="1" t="s">
        <v>1</v>
      </c>
      <c r="D197" s="1" t="s">
        <v>34</v>
      </c>
      <c r="E197" s="1" t="s">
        <v>81</v>
      </c>
      <c r="F197" s="1" t="s">
        <v>9</v>
      </c>
      <c r="G197" s="1">
        <v>1.5</v>
      </c>
    </row>
    <row r="198" spans="1:7" x14ac:dyDescent="0.35">
      <c r="A198" s="1">
        <v>22</v>
      </c>
      <c r="B198" s="1" t="s">
        <v>12</v>
      </c>
      <c r="C198" s="1" t="s">
        <v>0</v>
      </c>
      <c r="D198" s="1" t="s">
        <v>34</v>
      </c>
      <c r="E198" s="1" t="s">
        <v>35</v>
      </c>
      <c r="F198" s="1" t="s">
        <v>15</v>
      </c>
      <c r="G198" s="1">
        <v>2</v>
      </c>
    </row>
    <row r="199" spans="1:7" x14ac:dyDescent="0.35">
      <c r="A199" s="1">
        <v>22</v>
      </c>
      <c r="B199" s="1" t="s">
        <v>12</v>
      </c>
      <c r="C199" s="1" t="s">
        <v>0</v>
      </c>
      <c r="D199" s="1" t="s">
        <v>34</v>
      </c>
      <c r="E199" s="1" t="s">
        <v>35</v>
      </c>
      <c r="F199" s="1" t="s">
        <v>9</v>
      </c>
      <c r="G199" s="1">
        <v>0.5</v>
      </c>
    </row>
    <row r="200" spans="1:7" x14ac:dyDescent="0.35">
      <c r="A200" s="1">
        <v>22</v>
      </c>
      <c r="B200" s="1" t="s">
        <v>12</v>
      </c>
      <c r="C200" s="1" t="s">
        <v>0</v>
      </c>
      <c r="D200" s="1" t="s">
        <v>34</v>
      </c>
      <c r="E200" s="1" t="s">
        <v>14</v>
      </c>
      <c r="F200" s="1" t="s">
        <v>15</v>
      </c>
      <c r="G200" s="1">
        <v>0.5</v>
      </c>
    </row>
    <row r="201" spans="1:7" x14ac:dyDescent="0.35">
      <c r="A201" s="1">
        <v>22</v>
      </c>
      <c r="B201" s="1" t="s">
        <v>12</v>
      </c>
      <c r="C201" s="1" t="s">
        <v>0</v>
      </c>
      <c r="D201" s="1" t="s">
        <v>34</v>
      </c>
      <c r="E201" s="1" t="s">
        <v>14</v>
      </c>
      <c r="F201" s="1" t="s">
        <v>9</v>
      </c>
      <c r="G201" s="1">
        <v>1</v>
      </c>
    </row>
    <row r="202" spans="1:7" x14ac:dyDescent="0.35">
      <c r="A202" s="1">
        <v>22</v>
      </c>
      <c r="B202" s="1" t="s">
        <v>12</v>
      </c>
      <c r="C202" s="1" t="s">
        <v>1</v>
      </c>
      <c r="D202" s="1" t="s">
        <v>34</v>
      </c>
      <c r="E202" s="1" t="s">
        <v>16</v>
      </c>
      <c r="F202" s="1" t="s">
        <v>15</v>
      </c>
      <c r="G202" s="1">
        <v>0.75</v>
      </c>
    </row>
    <row r="203" spans="1:7" x14ac:dyDescent="0.35">
      <c r="A203" s="1">
        <v>22</v>
      </c>
      <c r="B203" s="1" t="s">
        <v>12</v>
      </c>
      <c r="C203" s="1" t="s">
        <v>1</v>
      </c>
      <c r="D203" s="1" t="s">
        <v>34</v>
      </c>
      <c r="E203" s="1" t="s">
        <v>16</v>
      </c>
      <c r="F203" s="1" t="s">
        <v>9</v>
      </c>
      <c r="G203" s="1">
        <v>1.25</v>
      </c>
    </row>
    <row r="204" spans="1:7" x14ac:dyDescent="0.35">
      <c r="A204" s="1">
        <v>23</v>
      </c>
      <c r="B204" s="1" t="s">
        <v>85</v>
      </c>
      <c r="C204" s="1" t="s">
        <v>0</v>
      </c>
      <c r="D204" s="1" t="s">
        <v>34</v>
      </c>
      <c r="E204" s="1" t="s">
        <v>81</v>
      </c>
      <c r="F204" s="1" t="s">
        <v>13</v>
      </c>
      <c r="G204" s="1">
        <v>0.25</v>
      </c>
    </row>
    <row r="205" spans="1:7" x14ac:dyDescent="0.35">
      <c r="A205" s="1">
        <v>23</v>
      </c>
      <c r="B205" s="1" t="s">
        <v>85</v>
      </c>
      <c r="C205" s="1" t="s">
        <v>0</v>
      </c>
      <c r="D205" s="1" t="s">
        <v>34</v>
      </c>
      <c r="E205" s="1" t="s">
        <v>81</v>
      </c>
      <c r="F205" s="1" t="s">
        <v>15</v>
      </c>
      <c r="G205" s="1">
        <v>0.75</v>
      </c>
    </row>
    <row r="206" spans="1:7" x14ac:dyDescent="0.35">
      <c r="A206" s="1">
        <v>23</v>
      </c>
      <c r="B206" s="1" t="s">
        <v>85</v>
      </c>
      <c r="C206" s="1" t="s">
        <v>0</v>
      </c>
      <c r="D206" s="1" t="s">
        <v>34</v>
      </c>
      <c r="E206" s="1" t="s">
        <v>81</v>
      </c>
      <c r="F206" s="1" t="s">
        <v>9</v>
      </c>
      <c r="G206" s="1">
        <v>1</v>
      </c>
    </row>
    <row r="207" spans="1:7" x14ac:dyDescent="0.35">
      <c r="A207" s="1">
        <v>23</v>
      </c>
      <c r="B207" s="1" t="s">
        <v>85</v>
      </c>
      <c r="C207" s="1" t="s">
        <v>0</v>
      </c>
      <c r="D207" s="1" t="s">
        <v>34</v>
      </c>
      <c r="E207" s="1" t="s">
        <v>81</v>
      </c>
      <c r="F207" s="1" t="s">
        <v>13</v>
      </c>
      <c r="G207" s="1">
        <v>0.5</v>
      </c>
    </row>
    <row r="208" spans="1:7" x14ac:dyDescent="0.35">
      <c r="A208" s="1">
        <v>23</v>
      </c>
      <c r="B208" s="1" t="s">
        <v>85</v>
      </c>
      <c r="C208" s="1" t="s">
        <v>0</v>
      </c>
      <c r="D208" s="1" t="s">
        <v>34</v>
      </c>
      <c r="E208" s="1" t="s">
        <v>36</v>
      </c>
      <c r="F208" s="1" t="s">
        <v>15</v>
      </c>
      <c r="G208" s="1">
        <v>1</v>
      </c>
    </row>
    <row r="209" spans="1:7" x14ac:dyDescent="0.35">
      <c r="A209" s="1">
        <v>23</v>
      </c>
      <c r="B209" s="1" t="s">
        <v>85</v>
      </c>
      <c r="C209" s="1" t="s">
        <v>0</v>
      </c>
      <c r="D209" s="1" t="s">
        <v>34</v>
      </c>
      <c r="E209" s="1" t="s">
        <v>36</v>
      </c>
      <c r="F209" s="1" t="s">
        <v>9</v>
      </c>
      <c r="G209" s="1">
        <v>0.5</v>
      </c>
    </row>
    <row r="210" spans="1:7" x14ac:dyDescent="0.35">
      <c r="A210" s="1">
        <v>23</v>
      </c>
      <c r="B210" s="1" t="s">
        <v>85</v>
      </c>
      <c r="C210" s="1" t="s">
        <v>1</v>
      </c>
      <c r="D210" s="1" t="s">
        <v>34</v>
      </c>
      <c r="E210" s="1" t="s">
        <v>37</v>
      </c>
      <c r="F210" s="1" t="s">
        <v>15</v>
      </c>
      <c r="G210" s="1">
        <v>1</v>
      </c>
    </row>
    <row r="211" spans="1:7" x14ac:dyDescent="0.35">
      <c r="A211" s="1">
        <v>23</v>
      </c>
      <c r="B211" s="1" t="s">
        <v>85</v>
      </c>
      <c r="C211" s="1" t="s">
        <v>1</v>
      </c>
      <c r="D211" s="1" t="s">
        <v>34</v>
      </c>
      <c r="E211" s="1" t="s">
        <v>37</v>
      </c>
      <c r="F211" s="1" t="s">
        <v>9</v>
      </c>
      <c r="G211" s="1">
        <v>1</v>
      </c>
    </row>
    <row r="212" spans="1:7" x14ac:dyDescent="0.35">
      <c r="A212" s="1">
        <v>23</v>
      </c>
      <c r="B212" s="1" t="s">
        <v>12</v>
      </c>
      <c r="C212" s="1" t="s">
        <v>0</v>
      </c>
      <c r="D212" s="1" t="s">
        <v>34</v>
      </c>
      <c r="E212" s="1" t="s">
        <v>16</v>
      </c>
      <c r="F212" s="1" t="s">
        <v>13</v>
      </c>
      <c r="G212" s="1">
        <v>0.25</v>
      </c>
    </row>
    <row r="213" spans="1:7" x14ac:dyDescent="0.35">
      <c r="A213" s="1">
        <v>23</v>
      </c>
      <c r="B213" s="1" t="s">
        <v>12</v>
      </c>
      <c r="C213" s="1" t="s">
        <v>0</v>
      </c>
      <c r="D213" s="1" t="s">
        <v>34</v>
      </c>
      <c r="E213" s="1" t="s">
        <v>17</v>
      </c>
      <c r="F213" s="1" t="s">
        <v>15</v>
      </c>
      <c r="G213" s="1">
        <v>1</v>
      </c>
    </row>
    <row r="214" spans="1:7" x14ac:dyDescent="0.35">
      <c r="A214" s="1">
        <v>23</v>
      </c>
      <c r="B214" s="1" t="s">
        <v>12</v>
      </c>
      <c r="C214" s="1" t="s">
        <v>0</v>
      </c>
      <c r="D214" s="1" t="s">
        <v>34</v>
      </c>
      <c r="E214" s="1" t="s">
        <v>17</v>
      </c>
      <c r="F214" s="1" t="s">
        <v>9</v>
      </c>
      <c r="G214" s="1">
        <v>0.75</v>
      </c>
    </row>
    <row r="215" spans="1:7" x14ac:dyDescent="0.35">
      <c r="A215" s="1">
        <v>23</v>
      </c>
      <c r="B215" s="1" t="s">
        <v>12</v>
      </c>
      <c r="C215" s="1" t="s">
        <v>0</v>
      </c>
      <c r="D215" s="1" t="s">
        <v>34</v>
      </c>
      <c r="E215" s="1" t="s">
        <v>17</v>
      </c>
      <c r="F215" s="1" t="s">
        <v>13</v>
      </c>
      <c r="G215" s="1">
        <v>0.5</v>
      </c>
    </row>
    <row r="216" spans="1:7" x14ac:dyDescent="0.35">
      <c r="A216" s="1">
        <v>23</v>
      </c>
      <c r="B216" s="1" t="s">
        <v>12</v>
      </c>
      <c r="C216" s="1" t="s">
        <v>0</v>
      </c>
      <c r="D216" s="1" t="s">
        <v>34</v>
      </c>
      <c r="E216" s="1" t="s">
        <v>36</v>
      </c>
      <c r="F216" s="1" t="s">
        <v>15</v>
      </c>
      <c r="G216" s="1">
        <v>0.5</v>
      </c>
    </row>
    <row r="217" spans="1:7" x14ac:dyDescent="0.35">
      <c r="A217" s="1">
        <v>23</v>
      </c>
      <c r="B217" s="1" t="s">
        <v>12</v>
      </c>
      <c r="C217" s="1" t="s">
        <v>0</v>
      </c>
      <c r="D217" s="1" t="s">
        <v>34</v>
      </c>
      <c r="E217" s="1" t="s">
        <v>36</v>
      </c>
      <c r="F217" s="1" t="s">
        <v>9</v>
      </c>
      <c r="G217" s="1">
        <v>1</v>
      </c>
    </row>
    <row r="218" spans="1:7" x14ac:dyDescent="0.35">
      <c r="A218" s="1">
        <v>23</v>
      </c>
      <c r="B218" s="1" t="s">
        <v>12</v>
      </c>
      <c r="C218" s="1" t="s">
        <v>1</v>
      </c>
      <c r="D218" s="1" t="s">
        <v>34</v>
      </c>
      <c r="E218" s="1" t="s">
        <v>36</v>
      </c>
      <c r="F218" s="1" t="s">
        <v>13</v>
      </c>
      <c r="G218" s="1">
        <v>0.25</v>
      </c>
    </row>
    <row r="219" spans="1:7" x14ac:dyDescent="0.35">
      <c r="A219" s="1">
        <v>23</v>
      </c>
      <c r="B219" s="1" t="s">
        <v>12</v>
      </c>
      <c r="C219" s="1" t="s">
        <v>1</v>
      </c>
      <c r="D219" s="1" t="s">
        <v>34</v>
      </c>
      <c r="E219" s="1" t="s">
        <v>37</v>
      </c>
      <c r="F219" s="1" t="s">
        <v>15</v>
      </c>
      <c r="G219" s="1">
        <v>1</v>
      </c>
    </row>
    <row r="220" spans="1:7" x14ac:dyDescent="0.35">
      <c r="A220" s="1">
        <v>23</v>
      </c>
      <c r="B220" s="1" t="s">
        <v>12</v>
      </c>
      <c r="C220" s="1" t="s">
        <v>1</v>
      </c>
      <c r="D220" s="1" t="s">
        <v>34</v>
      </c>
      <c r="E220" s="1" t="s">
        <v>37</v>
      </c>
      <c r="F220" s="1" t="s">
        <v>9</v>
      </c>
      <c r="G220" s="1">
        <v>0.75</v>
      </c>
    </row>
    <row r="221" spans="1:7" x14ac:dyDescent="0.35">
      <c r="A221" s="1">
        <v>24</v>
      </c>
      <c r="B221" s="1" t="s">
        <v>85</v>
      </c>
      <c r="C221" s="1" t="s">
        <v>0</v>
      </c>
      <c r="D221" s="1" t="s">
        <v>34</v>
      </c>
      <c r="E221" s="1" t="s">
        <v>37</v>
      </c>
      <c r="F221" s="1" t="s">
        <v>13</v>
      </c>
      <c r="G221" s="1">
        <v>0.5</v>
      </c>
    </row>
    <row r="222" spans="1:7" x14ac:dyDescent="0.35">
      <c r="A222" s="1">
        <v>24</v>
      </c>
      <c r="B222" s="1" t="s">
        <v>85</v>
      </c>
      <c r="C222" s="1" t="s">
        <v>0</v>
      </c>
      <c r="D222" s="1" t="s">
        <v>34</v>
      </c>
      <c r="E222" s="1" t="s">
        <v>38</v>
      </c>
      <c r="F222" s="1" t="s">
        <v>15</v>
      </c>
      <c r="G222" s="1">
        <v>1</v>
      </c>
    </row>
    <row r="223" spans="1:7" x14ac:dyDescent="0.35">
      <c r="A223" s="1">
        <v>24</v>
      </c>
      <c r="B223" s="1" t="s">
        <v>85</v>
      </c>
      <c r="C223" s="1" t="s">
        <v>0</v>
      </c>
      <c r="D223" s="1" t="s">
        <v>34</v>
      </c>
      <c r="E223" s="1" t="s">
        <v>38</v>
      </c>
      <c r="F223" s="1" t="s">
        <v>9</v>
      </c>
      <c r="G223" s="1">
        <v>0.75</v>
      </c>
    </row>
    <row r="224" spans="1:7" x14ac:dyDescent="0.35">
      <c r="A224" s="1">
        <v>24</v>
      </c>
      <c r="B224" s="1" t="s">
        <v>85</v>
      </c>
      <c r="C224" s="1" t="s">
        <v>0</v>
      </c>
      <c r="D224" s="1" t="s">
        <v>34</v>
      </c>
      <c r="E224" s="1" t="s">
        <v>38</v>
      </c>
      <c r="F224" s="1" t="s">
        <v>13</v>
      </c>
      <c r="G224" s="1">
        <v>0.25</v>
      </c>
    </row>
    <row r="225" spans="1:7" x14ac:dyDescent="0.35">
      <c r="A225" s="1">
        <v>24</v>
      </c>
      <c r="B225" s="1" t="s">
        <v>85</v>
      </c>
      <c r="C225" s="1" t="s">
        <v>0</v>
      </c>
      <c r="D225" s="1" t="s">
        <v>34</v>
      </c>
      <c r="E225" s="1" t="s">
        <v>39</v>
      </c>
      <c r="F225" s="1" t="s">
        <v>15</v>
      </c>
      <c r="G225" s="1">
        <v>0.75</v>
      </c>
    </row>
    <row r="226" spans="1:7" x14ac:dyDescent="0.35">
      <c r="A226" s="1">
        <v>24</v>
      </c>
      <c r="B226" s="1" t="s">
        <v>85</v>
      </c>
      <c r="C226" s="1" t="s">
        <v>0</v>
      </c>
      <c r="D226" s="1" t="s">
        <v>34</v>
      </c>
      <c r="E226" s="1" t="s">
        <v>39</v>
      </c>
      <c r="F226" s="1" t="s">
        <v>9</v>
      </c>
      <c r="G226" s="1">
        <v>0.75</v>
      </c>
    </row>
    <row r="227" spans="1:7" x14ac:dyDescent="0.35">
      <c r="A227" s="1">
        <v>24</v>
      </c>
      <c r="B227" s="1" t="s">
        <v>85</v>
      </c>
      <c r="C227" s="1" t="s">
        <v>1</v>
      </c>
      <c r="D227" s="1" t="s">
        <v>34</v>
      </c>
      <c r="E227" s="1" t="s">
        <v>39</v>
      </c>
      <c r="F227" s="1" t="s">
        <v>13</v>
      </c>
      <c r="G227" s="1">
        <v>0.25</v>
      </c>
    </row>
    <row r="228" spans="1:7" x14ac:dyDescent="0.35">
      <c r="A228" s="1">
        <v>24</v>
      </c>
      <c r="B228" s="1" t="s">
        <v>85</v>
      </c>
      <c r="C228" s="1" t="s">
        <v>1</v>
      </c>
      <c r="D228" s="1" t="s">
        <v>34</v>
      </c>
      <c r="E228" s="1" t="s">
        <v>87</v>
      </c>
      <c r="F228" s="1" t="s">
        <v>15</v>
      </c>
      <c r="G228" s="1">
        <v>1</v>
      </c>
    </row>
    <row r="229" spans="1:7" x14ac:dyDescent="0.35">
      <c r="A229" s="1">
        <v>24</v>
      </c>
      <c r="B229" s="1" t="s">
        <v>85</v>
      </c>
      <c r="C229" s="1" t="s">
        <v>1</v>
      </c>
      <c r="D229" s="1" t="s">
        <v>34</v>
      </c>
      <c r="E229" s="1" t="s">
        <v>86</v>
      </c>
      <c r="F229" s="1" t="s">
        <v>9</v>
      </c>
      <c r="G229" s="1">
        <v>0.75</v>
      </c>
    </row>
    <row r="230" spans="1:7" x14ac:dyDescent="0.35">
      <c r="A230" s="1">
        <v>24</v>
      </c>
      <c r="B230" s="1" t="s">
        <v>12</v>
      </c>
      <c r="C230" s="1" t="s">
        <v>0</v>
      </c>
      <c r="D230" s="1" t="s">
        <v>34</v>
      </c>
      <c r="E230" s="1" t="s">
        <v>37</v>
      </c>
      <c r="F230" s="1" t="s">
        <v>13</v>
      </c>
      <c r="G230" s="1">
        <v>0.5</v>
      </c>
    </row>
    <row r="231" spans="1:7" x14ac:dyDescent="0.35">
      <c r="A231" s="1">
        <v>24</v>
      </c>
      <c r="B231" s="1" t="s">
        <v>12</v>
      </c>
      <c r="C231" s="1" t="s">
        <v>0</v>
      </c>
      <c r="D231" s="1" t="s">
        <v>34</v>
      </c>
      <c r="E231" s="1" t="s">
        <v>38</v>
      </c>
      <c r="F231" s="1" t="s">
        <v>15</v>
      </c>
      <c r="G231" s="1">
        <v>1</v>
      </c>
    </row>
    <row r="232" spans="1:7" x14ac:dyDescent="0.35">
      <c r="A232" s="1">
        <v>24</v>
      </c>
      <c r="B232" s="1" t="s">
        <v>12</v>
      </c>
      <c r="C232" s="1" t="s">
        <v>0</v>
      </c>
      <c r="D232" s="1" t="s">
        <v>34</v>
      </c>
      <c r="E232" s="1" t="s">
        <v>38</v>
      </c>
      <c r="F232" s="1" t="s">
        <v>9</v>
      </c>
      <c r="G232" s="1">
        <v>0.75</v>
      </c>
    </row>
    <row r="233" spans="1:7" x14ac:dyDescent="0.35">
      <c r="A233" s="1">
        <v>24</v>
      </c>
      <c r="B233" s="1" t="s">
        <v>12</v>
      </c>
      <c r="C233" s="1" t="s">
        <v>0</v>
      </c>
      <c r="D233" s="1" t="s">
        <v>34</v>
      </c>
      <c r="E233" s="1" t="s">
        <v>38</v>
      </c>
      <c r="F233" s="1" t="s">
        <v>13</v>
      </c>
      <c r="G233" s="1">
        <v>0.25</v>
      </c>
    </row>
    <row r="234" spans="1:7" x14ac:dyDescent="0.35">
      <c r="A234" s="1">
        <v>24</v>
      </c>
      <c r="B234" s="1" t="s">
        <v>12</v>
      </c>
      <c r="C234" s="1" t="s">
        <v>0</v>
      </c>
      <c r="D234" s="1" t="s">
        <v>34</v>
      </c>
      <c r="E234" s="1" t="s">
        <v>39</v>
      </c>
      <c r="F234" s="1" t="s">
        <v>15</v>
      </c>
      <c r="G234" s="1">
        <v>0.75</v>
      </c>
    </row>
    <row r="235" spans="1:7" x14ac:dyDescent="0.35">
      <c r="A235" s="1">
        <v>24</v>
      </c>
      <c r="B235" s="1" t="s">
        <v>12</v>
      </c>
      <c r="C235" s="1" t="s">
        <v>0</v>
      </c>
      <c r="D235" s="1" t="s">
        <v>34</v>
      </c>
      <c r="E235" s="1" t="s">
        <v>39</v>
      </c>
      <c r="F235" s="1" t="s">
        <v>9</v>
      </c>
      <c r="G235" s="1">
        <v>0.75</v>
      </c>
    </row>
    <row r="236" spans="1:7" x14ac:dyDescent="0.35">
      <c r="A236" s="1">
        <v>24</v>
      </c>
      <c r="B236" s="1" t="s">
        <v>12</v>
      </c>
      <c r="C236" s="1" t="s">
        <v>1</v>
      </c>
      <c r="D236" s="1" t="s">
        <v>34</v>
      </c>
      <c r="E236" s="1" t="s">
        <v>39</v>
      </c>
      <c r="F236" s="1" t="s">
        <v>13</v>
      </c>
      <c r="G236" s="1">
        <v>0.25</v>
      </c>
    </row>
    <row r="237" spans="1:7" x14ac:dyDescent="0.35">
      <c r="A237" s="1">
        <v>24</v>
      </c>
      <c r="B237" s="1" t="s">
        <v>12</v>
      </c>
      <c r="C237" s="1" t="s">
        <v>1</v>
      </c>
      <c r="D237" s="1" t="s">
        <v>34</v>
      </c>
      <c r="E237" s="1" t="s">
        <v>87</v>
      </c>
      <c r="F237" s="1" t="s">
        <v>15</v>
      </c>
      <c r="G237" s="1">
        <v>1.5</v>
      </c>
    </row>
    <row r="238" spans="1:7" x14ac:dyDescent="0.35">
      <c r="A238" s="1">
        <v>24</v>
      </c>
      <c r="B238" s="1" t="s">
        <v>12</v>
      </c>
      <c r="C238" s="1" t="s">
        <v>1</v>
      </c>
      <c r="D238" s="1" t="s">
        <v>34</v>
      </c>
      <c r="E238" s="1" t="s">
        <v>86</v>
      </c>
      <c r="F238" s="1" t="s">
        <v>9</v>
      </c>
      <c r="G238" s="1">
        <v>0.25</v>
      </c>
    </row>
    <row r="239" spans="1:7" x14ac:dyDescent="0.35">
      <c r="A239" s="1">
        <v>25</v>
      </c>
      <c r="B239" s="1" t="s">
        <v>85</v>
      </c>
      <c r="C239" s="1" t="s">
        <v>0</v>
      </c>
      <c r="D239" s="1" t="s">
        <v>34</v>
      </c>
      <c r="E239" s="1" t="s">
        <v>87</v>
      </c>
      <c r="F239" s="1" t="s">
        <v>15</v>
      </c>
      <c r="G239" s="1">
        <v>1</v>
      </c>
    </row>
    <row r="240" spans="1:7" x14ac:dyDescent="0.35">
      <c r="A240" s="1">
        <v>25</v>
      </c>
      <c r="B240" s="1" t="s">
        <v>85</v>
      </c>
      <c r="C240" s="1" t="s">
        <v>0</v>
      </c>
      <c r="D240" s="1" t="s">
        <v>34</v>
      </c>
      <c r="E240" s="1" t="s">
        <v>86</v>
      </c>
      <c r="F240" s="1" t="s">
        <v>9</v>
      </c>
      <c r="G240" s="1">
        <v>2</v>
      </c>
    </row>
    <row r="241" spans="1:7" x14ac:dyDescent="0.35">
      <c r="A241" s="1">
        <v>25</v>
      </c>
      <c r="B241" s="1" t="s">
        <v>85</v>
      </c>
      <c r="C241" s="1" t="s">
        <v>0</v>
      </c>
      <c r="D241" s="1" t="s">
        <v>34</v>
      </c>
      <c r="E241" s="1" t="s">
        <v>40</v>
      </c>
      <c r="F241" s="1" t="s">
        <v>15</v>
      </c>
      <c r="G241" s="1">
        <v>1</v>
      </c>
    </row>
    <row r="242" spans="1:7" x14ac:dyDescent="0.35">
      <c r="A242" s="1">
        <v>25</v>
      </c>
      <c r="B242" s="1" t="s">
        <v>85</v>
      </c>
      <c r="C242" s="1" t="s">
        <v>1</v>
      </c>
      <c r="D242" s="1" t="s">
        <v>34</v>
      </c>
      <c r="E242" s="1" t="s">
        <v>40</v>
      </c>
      <c r="F242" s="1" t="s">
        <v>9</v>
      </c>
      <c r="G242" s="1">
        <v>2</v>
      </c>
    </row>
    <row r="243" spans="1:7" x14ac:dyDescent="0.35">
      <c r="A243" s="1">
        <v>25</v>
      </c>
      <c r="B243" s="1" t="s">
        <v>12</v>
      </c>
      <c r="C243" s="1" t="s">
        <v>0</v>
      </c>
      <c r="D243" s="1" t="s">
        <v>34</v>
      </c>
      <c r="E243" s="1" t="s">
        <v>87</v>
      </c>
      <c r="F243" s="1" t="s">
        <v>15</v>
      </c>
      <c r="G243" s="1">
        <v>1</v>
      </c>
    </row>
    <row r="244" spans="1:7" x14ac:dyDescent="0.35">
      <c r="A244" s="1">
        <v>25</v>
      </c>
      <c r="B244" s="1" t="s">
        <v>12</v>
      </c>
      <c r="C244" s="1" t="s">
        <v>0</v>
      </c>
      <c r="D244" s="1" t="s">
        <v>34</v>
      </c>
      <c r="E244" s="1" t="s">
        <v>86</v>
      </c>
      <c r="F244" s="1" t="s">
        <v>9</v>
      </c>
      <c r="G244" s="1">
        <v>1.75</v>
      </c>
    </row>
    <row r="245" spans="1:7" x14ac:dyDescent="0.35">
      <c r="A245" s="1">
        <v>25</v>
      </c>
      <c r="B245" s="1" t="s">
        <v>12</v>
      </c>
      <c r="C245" s="1" t="s">
        <v>0</v>
      </c>
      <c r="D245" s="1" t="s">
        <v>34</v>
      </c>
      <c r="E245" s="1" t="s">
        <v>40</v>
      </c>
      <c r="F245" s="1" t="s">
        <v>15</v>
      </c>
      <c r="G245" s="1">
        <v>1.25</v>
      </c>
    </row>
    <row r="246" spans="1:7" x14ac:dyDescent="0.35">
      <c r="A246" s="1">
        <v>25</v>
      </c>
      <c r="B246" s="1" t="s">
        <v>12</v>
      </c>
      <c r="C246" s="1" t="s">
        <v>1</v>
      </c>
      <c r="D246" s="1" t="s">
        <v>34</v>
      </c>
      <c r="E246" s="1" t="s">
        <v>88</v>
      </c>
      <c r="F246" s="1" t="s">
        <v>9</v>
      </c>
      <c r="G246" s="1">
        <v>2</v>
      </c>
    </row>
    <row r="247" spans="1:7" x14ac:dyDescent="0.35">
      <c r="A247" s="1">
        <v>26</v>
      </c>
      <c r="B247" s="1" t="s">
        <v>85</v>
      </c>
      <c r="C247" s="1" t="s">
        <v>0</v>
      </c>
      <c r="D247" s="1" t="s">
        <v>34</v>
      </c>
      <c r="E247" s="1" t="s">
        <v>41</v>
      </c>
      <c r="F247" s="1" t="s">
        <v>15</v>
      </c>
      <c r="G247" s="1">
        <v>2.25</v>
      </c>
    </row>
    <row r="248" spans="1:7" x14ac:dyDescent="0.35">
      <c r="A248" s="1">
        <v>26</v>
      </c>
      <c r="B248" s="1" t="s">
        <v>85</v>
      </c>
      <c r="C248" s="1" t="s">
        <v>0</v>
      </c>
      <c r="D248" s="1" t="s">
        <v>34</v>
      </c>
      <c r="E248" s="1" t="s">
        <v>41</v>
      </c>
      <c r="F248" s="1" t="s">
        <v>9</v>
      </c>
      <c r="G248" s="1">
        <v>1.75</v>
      </c>
    </row>
    <row r="249" spans="1:7" x14ac:dyDescent="0.35">
      <c r="A249" s="1">
        <v>26</v>
      </c>
      <c r="B249" s="1" t="s">
        <v>85</v>
      </c>
      <c r="C249" s="1" t="s">
        <v>1</v>
      </c>
      <c r="D249" s="1" t="s">
        <v>34</v>
      </c>
      <c r="E249" s="1" t="s">
        <v>41</v>
      </c>
      <c r="F249" s="1" t="s">
        <v>9</v>
      </c>
      <c r="G249" s="1">
        <v>2</v>
      </c>
    </row>
    <row r="250" spans="1:7" x14ac:dyDescent="0.35">
      <c r="A250" s="1">
        <v>26</v>
      </c>
      <c r="B250" s="1" t="s">
        <v>12</v>
      </c>
      <c r="C250" s="1" t="s">
        <v>0</v>
      </c>
      <c r="D250" s="1" t="s">
        <v>34</v>
      </c>
      <c r="E250" s="1" t="s">
        <v>41</v>
      </c>
      <c r="F250" s="1" t="s">
        <v>15</v>
      </c>
      <c r="G250" s="1">
        <v>2.5</v>
      </c>
    </row>
    <row r="251" spans="1:7" x14ac:dyDescent="0.35">
      <c r="A251" s="1">
        <v>26</v>
      </c>
      <c r="B251" s="1" t="s">
        <v>12</v>
      </c>
      <c r="C251" s="1" t="s">
        <v>0</v>
      </c>
      <c r="D251" s="1" t="s">
        <v>34</v>
      </c>
      <c r="E251" s="1" t="s">
        <v>41</v>
      </c>
      <c r="F251" s="1" t="s">
        <v>9</v>
      </c>
      <c r="G251" s="1">
        <v>1.5</v>
      </c>
    </row>
    <row r="252" spans="1:7" x14ac:dyDescent="0.35">
      <c r="A252" s="1">
        <v>26</v>
      </c>
      <c r="B252" s="1" t="s">
        <v>12</v>
      </c>
      <c r="C252" s="1" t="s">
        <v>1</v>
      </c>
      <c r="D252" s="1" t="s">
        <v>34</v>
      </c>
      <c r="E252" s="1" t="s">
        <v>41</v>
      </c>
      <c r="F252" s="1" t="s">
        <v>9</v>
      </c>
      <c r="G252" s="1">
        <v>2</v>
      </c>
    </row>
    <row r="253" spans="1:7" x14ac:dyDescent="0.35">
      <c r="A253" s="1">
        <v>27</v>
      </c>
      <c r="B253" s="1" t="s">
        <v>85</v>
      </c>
      <c r="C253" s="1" t="s">
        <v>0</v>
      </c>
      <c r="D253" s="1" t="s">
        <v>34</v>
      </c>
      <c r="E253" s="1" t="s">
        <v>42</v>
      </c>
      <c r="F253" s="1" t="s">
        <v>15</v>
      </c>
      <c r="G253" s="1">
        <v>2.75</v>
      </c>
    </row>
    <row r="254" spans="1:7" x14ac:dyDescent="0.35">
      <c r="A254" s="1">
        <v>27</v>
      </c>
      <c r="B254" s="1" t="s">
        <v>85</v>
      </c>
      <c r="C254" s="1" t="s">
        <v>0</v>
      </c>
      <c r="D254" s="1" t="s">
        <v>34</v>
      </c>
      <c r="E254" s="1" t="s">
        <v>43</v>
      </c>
      <c r="F254" s="1" t="s">
        <v>15</v>
      </c>
      <c r="G254" s="1">
        <v>0.5</v>
      </c>
    </row>
    <row r="255" spans="1:7" x14ac:dyDescent="0.35">
      <c r="A255" s="1">
        <v>27</v>
      </c>
      <c r="B255" s="1" t="s">
        <v>85</v>
      </c>
      <c r="C255" s="1" t="s">
        <v>0</v>
      </c>
      <c r="D255" s="1" t="s">
        <v>34</v>
      </c>
      <c r="E255" s="1" t="s">
        <v>42</v>
      </c>
      <c r="F255" s="1" t="s">
        <v>9</v>
      </c>
      <c r="G255" s="1">
        <v>0.75</v>
      </c>
    </row>
    <row r="256" spans="1:7" x14ac:dyDescent="0.35">
      <c r="A256" s="1">
        <v>27</v>
      </c>
      <c r="B256" s="1" t="s">
        <v>85</v>
      </c>
      <c r="C256" s="1" t="s">
        <v>1</v>
      </c>
      <c r="D256" s="1" t="s">
        <v>34</v>
      </c>
      <c r="E256" s="1" t="s">
        <v>42</v>
      </c>
      <c r="F256" s="1" t="s">
        <v>9</v>
      </c>
      <c r="G256" s="1">
        <v>2</v>
      </c>
    </row>
    <row r="257" spans="1:7" x14ac:dyDescent="0.35">
      <c r="A257" s="1">
        <v>27</v>
      </c>
      <c r="B257" s="1" t="s">
        <v>12</v>
      </c>
      <c r="C257" s="1" t="s">
        <v>0</v>
      </c>
      <c r="D257" s="1" t="s">
        <v>34</v>
      </c>
      <c r="E257" s="1" t="s">
        <v>42</v>
      </c>
      <c r="F257" s="1" t="s">
        <v>15</v>
      </c>
      <c r="G257" s="1">
        <v>2.5</v>
      </c>
    </row>
    <row r="258" spans="1:7" x14ac:dyDescent="0.35">
      <c r="A258" s="1">
        <v>27</v>
      </c>
      <c r="B258" s="1" t="s">
        <v>12</v>
      </c>
      <c r="C258" s="1" t="s">
        <v>0</v>
      </c>
      <c r="D258" s="1" t="s">
        <v>34</v>
      </c>
      <c r="E258" s="1" t="s">
        <v>43</v>
      </c>
      <c r="F258" s="1" t="s">
        <v>15</v>
      </c>
      <c r="G258" s="1">
        <v>0.5</v>
      </c>
    </row>
    <row r="259" spans="1:7" x14ac:dyDescent="0.35">
      <c r="A259" s="1">
        <v>27</v>
      </c>
      <c r="B259" s="1" t="s">
        <v>12</v>
      </c>
      <c r="C259" s="1" t="s">
        <v>0</v>
      </c>
      <c r="D259" s="1" t="s">
        <v>34</v>
      </c>
      <c r="E259" s="1" t="s">
        <v>44</v>
      </c>
      <c r="F259" s="1" t="s">
        <v>9</v>
      </c>
      <c r="G259" s="1">
        <v>1</v>
      </c>
    </row>
    <row r="260" spans="1:7" x14ac:dyDescent="0.35">
      <c r="A260" s="1">
        <v>27</v>
      </c>
      <c r="B260" s="1" t="s">
        <v>12</v>
      </c>
      <c r="C260" s="1" t="s">
        <v>1</v>
      </c>
      <c r="D260" s="1" t="s">
        <v>34</v>
      </c>
      <c r="E260" s="1" t="s">
        <v>44</v>
      </c>
      <c r="F260" s="1" t="s">
        <v>9</v>
      </c>
      <c r="G260" s="1">
        <v>2</v>
      </c>
    </row>
    <row r="261" spans="1:7" x14ac:dyDescent="0.35">
      <c r="A261" s="1">
        <v>28</v>
      </c>
      <c r="B261" s="1" t="s">
        <v>85</v>
      </c>
      <c r="C261" s="1" t="s">
        <v>0</v>
      </c>
      <c r="D261" s="1" t="s">
        <v>45</v>
      </c>
      <c r="E261" s="1" t="s">
        <v>45</v>
      </c>
      <c r="F261" s="1" t="s">
        <v>15</v>
      </c>
      <c r="G261" s="1">
        <v>2.75</v>
      </c>
    </row>
    <row r="262" spans="1:7" x14ac:dyDescent="0.35">
      <c r="A262" s="1">
        <v>28</v>
      </c>
      <c r="B262" s="1" t="s">
        <v>85</v>
      </c>
      <c r="C262" s="1" t="s">
        <v>0</v>
      </c>
      <c r="D262" s="1" t="s">
        <v>45</v>
      </c>
      <c r="E262" s="1" t="s">
        <v>45</v>
      </c>
      <c r="F262" s="1" t="s">
        <v>9</v>
      </c>
      <c r="G262" s="1">
        <v>1.25</v>
      </c>
    </row>
    <row r="263" spans="1:7" x14ac:dyDescent="0.35">
      <c r="A263" s="1">
        <v>28</v>
      </c>
      <c r="B263" s="1" t="s">
        <v>85</v>
      </c>
      <c r="C263" s="1" t="s">
        <v>1</v>
      </c>
      <c r="D263" s="1" t="s">
        <v>45</v>
      </c>
      <c r="E263" s="1" t="s">
        <v>45</v>
      </c>
      <c r="F263" s="1" t="s">
        <v>9</v>
      </c>
      <c r="G263" s="1">
        <v>0.25</v>
      </c>
    </row>
    <row r="264" spans="1:7" x14ac:dyDescent="0.35">
      <c r="A264" s="1">
        <v>28</v>
      </c>
      <c r="B264" s="1" t="s">
        <v>85</v>
      </c>
      <c r="C264" s="1" t="s">
        <v>1</v>
      </c>
      <c r="D264" s="1" t="s">
        <v>45</v>
      </c>
      <c r="E264" s="1" t="s">
        <v>89</v>
      </c>
      <c r="F264" s="1" t="s">
        <v>15</v>
      </c>
      <c r="G264" s="1">
        <v>0.75</v>
      </c>
    </row>
    <row r="265" spans="1:7" x14ac:dyDescent="0.35">
      <c r="A265" s="1">
        <v>28</v>
      </c>
      <c r="B265" s="1" t="s">
        <v>85</v>
      </c>
      <c r="C265" s="1" t="s">
        <v>1</v>
      </c>
      <c r="D265" s="1" t="s">
        <v>45</v>
      </c>
      <c r="E265" s="1" t="s">
        <v>89</v>
      </c>
      <c r="F265" s="1" t="s">
        <v>9</v>
      </c>
      <c r="G265" s="1">
        <v>1</v>
      </c>
    </row>
    <row r="266" spans="1:7" x14ac:dyDescent="0.35">
      <c r="A266" s="1">
        <v>28</v>
      </c>
      <c r="B266" s="1" t="s">
        <v>12</v>
      </c>
      <c r="C266" s="1" t="s">
        <v>0</v>
      </c>
      <c r="D266" s="1" t="s">
        <v>45</v>
      </c>
      <c r="E266" s="1" t="s">
        <v>45</v>
      </c>
      <c r="F266" s="1" t="s">
        <v>15</v>
      </c>
      <c r="G266" s="1">
        <v>2.75</v>
      </c>
    </row>
    <row r="267" spans="1:7" x14ac:dyDescent="0.35">
      <c r="A267" s="1">
        <v>28</v>
      </c>
      <c r="B267" s="1" t="s">
        <v>12</v>
      </c>
      <c r="C267" s="1" t="s">
        <v>0</v>
      </c>
      <c r="D267" s="1" t="s">
        <v>45</v>
      </c>
      <c r="E267" s="1" t="s">
        <v>45</v>
      </c>
      <c r="F267" s="1" t="s">
        <v>9</v>
      </c>
      <c r="G267" s="1">
        <v>1.25</v>
      </c>
    </row>
    <row r="268" spans="1:7" x14ac:dyDescent="0.35">
      <c r="A268" s="1">
        <v>28</v>
      </c>
      <c r="B268" s="1" t="s">
        <v>12</v>
      </c>
      <c r="C268" s="1" t="s">
        <v>1</v>
      </c>
      <c r="D268" s="1" t="s">
        <v>45</v>
      </c>
      <c r="E268" s="1" t="s">
        <v>45</v>
      </c>
      <c r="F268" s="1" t="s">
        <v>9</v>
      </c>
      <c r="G268" s="1">
        <v>0.75</v>
      </c>
    </row>
    <row r="269" spans="1:7" x14ac:dyDescent="0.35">
      <c r="A269" s="1">
        <v>28</v>
      </c>
      <c r="B269" s="1" t="s">
        <v>12</v>
      </c>
      <c r="C269" s="1" t="s">
        <v>1</v>
      </c>
      <c r="D269" s="1" t="s">
        <v>45</v>
      </c>
      <c r="E269" s="1" t="s">
        <v>89</v>
      </c>
      <c r="F269" s="1" t="s">
        <v>15</v>
      </c>
      <c r="G269" s="1">
        <v>0.5</v>
      </c>
    </row>
    <row r="270" spans="1:7" x14ac:dyDescent="0.35">
      <c r="A270" s="1">
        <v>28</v>
      </c>
      <c r="B270" s="1" t="s">
        <v>12</v>
      </c>
      <c r="C270" s="1" t="s">
        <v>1</v>
      </c>
      <c r="D270" s="1" t="s">
        <v>45</v>
      </c>
      <c r="E270" s="1" t="s">
        <v>89</v>
      </c>
      <c r="F270" s="1" t="s">
        <v>9</v>
      </c>
      <c r="G270" s="1">
        <v>0.75</v>
      </c>
    </row>
    <row r="271" spans="1:7" x14ac:dyDescent="0.35">
      <c r="A271" s="1">
        <v>29</v>
      </c>
      <c r="B271" s="1" t="s">
        <v>85</v>
      </c>
      <c r="C271" s="1" t="s">
        <v>0</v>
      </c>
      <c r="D271" s="1" t="s">
        <v>45</v>
      </c>
      <c r="E271" s="1" t="s">
        <v>45</v>
      </c>
      <c r="F271" s="1" t="s">
        <v>15</v>
      </c>
      <c r="G271" s="1">
        <v>1.75</v>
      </c>
    </row>
    <row r="272" spans="1:7" x14ac:dyDescent="0.35">
      <c r="A272" s="1">
        <v>29</v>
      </c>
      <c r="B272" s="1" t="s">
        <v>85</v>
      </c>
      <c r="C272" s="1" t="s">
        <v>0</v>
      </c>
      <c r="D272" s="1" t="s">
        <v>45</v>
      </c>
      <c r="E272" s="1" t="s">
        <v>45</v>
      </c>
      <c r="F272" s="1" t="s">
        <v>9</v>
      </c>
      <c r="G272" s="1">
        <v>0.5</v>
      </c>
    </row>
    <row r="273" spans="1:7" x14ac:dyDescent="0.35">
      <c r="A273" s="1">
        <v>29</v>
      </c>
      <c r="B273" s="1" t="s">
        <v>85</v>
      </c>
      <c r="C273" s="1" t="s">
        <v>0</v>
      </c>
      <c r="D273" s="1" t="s">
        <v>45</v>
      </c>
      <c r="E273" s="1" t="s">
        <v>45</v>
      </c>
      <c r="F273" s="1" t="s">
        <v>13</v>
      </c>
      <c r="G273" s="1">
        <v>0.25</v>
      </c>
    </row>
    <row r="274" spans="1:7" x14ac:dyDescent="0.35">
      <c r="A274" s="1">
        <v>29</v>
      </c>
      <c r="B274" s="1" t="s">
        <v>85</v>
      </c>
      <c r="C274" s="1" t="s">
        <v>0</v>
      </c>
      <c r="D274" s="1" t="s">
        <v>45</v>
      </c>
      <c r="E274" s="1" t="s">
        <v>90</v>
      </c>
      <c r="F274" s="1" t="s">
        <v>15</v>
      </c>
      <c r="G274" s="1">
        <v>0.5</v>
      </c>
    </row>
    <row r="275" spans="1:7" x14ac:dyDescent="0.35">
      <c r="A275" s="1">
        <v>29</v>
      </c>
      <c r="B275" s="1" t="s">
        <v>85</v>
      </c>
      <c r="C275" s="1" t="s">
        <v>0</v>
      </c>
      <c r="D275" s="1" t="s">
        <v>45</v>
      </c>
      <c r="E275" s="1" t="s">
        <v>90</v>
      </c>
      <c r="F275" s="1" t="s">
        <v>9</v>
      </c>
      <c r="G275" s="1">
        <v>0.5</v>
      </c>
    </row>
    <row r="276" spans="1:7" x14ac:dyDescent="0.35">
      <c r="A276" s="1">
        <v>29</v>
      </c>
      <c r="B276" s="1" t="s">
        <v>85</v>
      </c>
      <c r="C276" s="1" t="s">
        <v>0</v>
      </c>
      <c r="D276" s="1" t="s">
        <v>45</v>
      </c>
      <c r="E276" s="1" t="s">
        <v>91</v>
      </c>
      <c r="F276" s="1" t="s">
        <v>9</v>
      </c>
      <c r="G276" s="1">
        <v>0.5</v>
      </c>
    </row>
    <row r="277" spans="1:7" x14ac:dyDescent="0.35">
      <c r="A277" s="1">
        <v>29</v>
      </c>
      <c r="B277" s="1" t="s">
        <v>85</v>
      </c>
      <c r="C277" s="1" t="s">
        <v>1</v>
      </c>
      <c r="D277" s="1" t="s">
        <v>45</v>
      </c>
      <c r="E277" s="1" t="s">
        <v>91</v>
      </c>
      <c r="F277" s="1" t="s">
        <v>13</v>
      </c>
      <c r="G277" s="1">
        <v>0.5</v>
      </c>
    </row>
    <row r="278" spans="1:7" x14ac:dyDescent="0.35">
      <c r="A278" s="1">
        <v>29</v>
      </c>
      <c r="B278" s="1" t="s">
        <v>85</v>
      </c>
      <c r="C278" s="1" t="s">
        <v>1</v>
      </c>
      <c r="D278" s="1" t="s">
        <v>45</v>
      </c>
      <c r="E278" s="1" t="s">
        <v>32</v>
      </c>
      <c r="F278" s="1" t="s">
        <v>33</v>
      </c>
      <c r="G278" s="1">
        <v>1.5</v>
      </c>
    </row>
    <row r="279" spans="1:7" x14ac:dyDescent="0.35">
      <c r="A279" s="1">
        <v>29</v>
      </c>
      <c r="B279" s="1" t="s">
        <v>12</v>
      </c>
      <c r="C279" s="1" t="s">
        <v>0</v>
      </c>
      <c r="D279" s="1" t="s">
        <v>45</v>
      </c>
      <c r="E279" s="1" t="s">
        <v>45</v>
      </c>
      <c r="F279" s="1" t="s">
        <v>15</v>
      </c>
      <c r="G279" s="1">
        <v>2.25</v>
      </c>
    </row>
    <row r="280" spans="1:7" x14ac:dyDescent="0.35">
      <c r="A280" s="1">
        <v>29</v>
      </c>
      <c r="B280" s="1" t="s">
        <v>12</v>
      </c>
      <c r="C280" s="1" t="s">
        <v>0</v>
      </c>
      <c r="D280" s="1" t="s">
        <v>45</v>
      </c>
      <c r="E280" s="1" t="s">
        <v>45</v>
      </c>
      <c r="F280" s="1" t="s">
        <v>9</v>
      </c>
      <c r="G280" s="1">
        <v>0.5</v>
      </c>
    </row>
    <row r="281" spans="1:7" x14ac:dyDescent="0.35">
      <c r="A281" s="1">
        <v>29</v>
      </c>
      <c r="B281" s="1" t="s">
        <v>12</v>
      </c>
      <c r="C281" s="1" t="s">
        <v>0</v>
      </c>
      <c r="D281" s="1" t="s">
        <v>45</v>
      </c>
      <c r="E281" s="1" t="s">
        <v>45</v>
      </c>
      <c r="F281" s="1" t="s">
        <v>13</v>
      </c>
      <c r="G281" s="1">
        <v>0.25</v>
      </c>
    </row>
    <row r="282" spans="1:7" x14ac:dyDescent="0.35">
      <c r="A282" s="1">
        <v>29</v>
      </c>
      <c r="B282" s="1" t="s">
        <v>12</v>
      </c>
      <c r="C282" s="1" t="s">
        <v>0</v>
      </c>
      <c r="D282" s="1" t="s">
        <v>45</v>
      </c>
      <c r="E282" s="1" t="s">
        <v>46</v>
      </c>
      <c r="F282" s="1" t="s">
        <v>15</v>
      </c>
      <c r="G282" s="1">
        <v>0.75</v>
      </c>
    </row>
    <row r="283" spans="1:7" x14ac:dyDescent="0.35">
      <c r="A283" s="1">
        <v>29</v>
      </c>
      <c r="B283" s="1" t="s">
        <v>12</v>
      </c>
      <c r="C283" s="1" t="s">
        <v>0</v>
      </c>
      <c r="D283" s="1" t="s">
        <v>45</v>
      </c>
      <c r="E283" s="1" t="s">
        <v>47</v>
      </c>
      <c r="F283" s="1" t="s">
        <v>9</v>
      </c>
      <c r="G283" s="1">
        <v>0.25</v>
      </c>
    </row>
    <row r="284" spans="1:7" x14ac:dyDescent="0.35">
      <c r="A284" s="1">
        <v>29</v>
      </c>
      <c r="B284" s="1" t="s">
        <v>12</v>
      </c>
      <c r="C284" s="1" t="s">
        <v>1</v>
      </c>
      <c r="D284" s="1" t="s">
        <v>45</v>
      </c>
      <c r="E284" s="1" t="s">
        <v>47</v>
      </c>
      <c r="F284" s="1" t="s">
        <v>13</v>
      </c>
      <c r="G284" s="1">
        <v>0.75</v>
      </c>
    </row>
    <row r="285" spans="1:7" x14ac:dyDescent="0.35">
      <c r="A285" s="1">
        <v>29</v>
      </c>
      <c r="B285" s="1" t="s">
        <v>12</v>
      </c>
      <c r="C285" s="1" t="s">
        <v>1</v>
      </c>
      <c r="D285" s="1" t="s">
        <v>45</v>
      </c>
      <c r="E285" s="1" t="s">
        <v>32</v>
      </c>
      <c r="F285" s="1" t="s">
        <v>33</v>
      </c>
      <c r="G285" s="1">
        <v>1.25</v>
      </c>
    </row>
    <row r="286" spans="1:7" x14ac:dyDescent="0.35">
      <c r="A286" s="1">
        <v>30</v>
      </c>
      <c r="B286" s="1" t="s">
        <v>85</v>
      </c>
      <c r="C286" s="1" t="s">
        <v>0</v>
      </c>
      <c r="D286" s="1" t="s">
        <v>45</v>
      </c>
      <c r="E286" s="1" t="s">
        <v>48</v>
      </c>
      <c r="F286" s="1" t="s">
        <v>15</v>
      </c>
      <c r="G286" s="1">
        <v>0.5</v>
      </c>
    </row>
    <row r="287" spans="1:7" x14ac:dyDescent="0.35">
      <c r="A287" s="1">
        <v>30</v>
      </c>
      <c r="B287" s="1" t="s">
        <v>85</v>
      </c>
      <c r="C287" s="1" t="s">
        <v>0</v>
      </c>
      <c r="D287" s="1" t="s">
        <v>45</v>
      </c>
      <c r="E287" s="1" t="s">
        <v>48</v>
      </c>
      <c r="F287" s="1" t="s">
        <v>9</v>
      </c>
      <c r="G287" s="1">
        <v>0.25</v>
      </c>
    </row>
    <row r="288" spans="1:7" x14ac:dyDescent="0.35">
      <c r="A288" s="1">
        <v>30</v>
      </c>
      <c r="B288" s="1" t="s">
        <v>85</v>
      </c>
      <c r="C288" s="1" t="s">
        <v>0</v>
      </c>
      <c r="D288" s="1" t="s">
        <v>45</v>
      </c>
      <c r="E288" s="1" t="s">
        <v>48</v>
      </c>
      <c r="F288" s="1" t="s">
        <v>13</v>
      </c>
      <c r="G288" s="1">
        <v>0.25</v>
      </c>
    </row>
    <row r="289" spans="1:7" x14ac:dyDescent="0.35">
      <c r="A289" s="1">
        <v>30</v>
      </c>
      <c r="B289" s="1" t="s">
        <v>85</v>
      </c>
      <c r="C289" s="1" t="s">
        <v>0</v>
      </c>
      <c r="D289" s="1" t="s">
        <v>45</v>
      </c>
      <c r="E289" s="1" t="s">
        <v>92</v>
      </c>
      <c r="F289" s="1" t="s">
        <v>15</v>
      </c>
      <c r="G289" s="1">
        <v>0.5</v>
      </c>
    </row>
    <row r="290" spans="1:7" x14ac:dyDescent="0.35">
      <c r="A290" s="1">
        <v>30</v>
      </c>
      <c r="B290" s="1" t="s">
        <v>85</v>
      </c>
      <c r="C290" s="1" t="s">
        <v>0</v>
      </c>
      <c r="D290" s="1" t="s">
        <v>45</v>
      </c>
      <c r="E290" s="1" t="s">
        <v>92</v>
      </c>
      <c r="F290" s="1" t="s">
        <v>9</v>
      </c>
      <c r="G290" s="1">
        <v>0.5</v>
      </c>
    </row>
    <row r="291" spans="1:7" x14ac:dyDescent="0.35">
      <c r="A291" s="1">
        <v>30</v>
      </c>
      <c r="B291" s="1" t="s">
        <v>85</v>
      </c>
      <c r="C291" s="1" t="s">
        <v>0</v>
      </c>
      <c r="D291" s="1" t="s">
        <v>45</v>
      </c>
      <c r="E291" s="1" t="s">
        <v>92</v>
      </c>
      <c r="F291" s="1" t="s">
        <v>13</v>
      </c>
      <c r="G291" s="1">
        <v>0.75</v>
      </c>
    </row>
    <row r="292" spans="1:7" x14ac:dyDescent="0.35">
      <c r="A292" s="1">
        <v>30</v>
      </c>
      <c r="B292" s="1" t="s">
        <v>85</v>
      </c>
      <c r="C292" s="1" t="s">
        <v>0</v>
      </c>
      <c r="D292" s="1" t="s">
        <v>45</v>
      </c>
      <c r="E292" s="1" t="s">
        <v>49</v>
      </c>
      <c r="F292" s="1" t="s">
        <v>9</v>
      </c>
      <c r="G292" s="1">
        <v>1</v>
      </c>
    </row>
    <row r="293" spans="1:7" x14ac:dyDescent="0.35">
      <c r="A293" s="1">
        <v>30</v>
      </c>
      <c r="B293" s="1" t="s">
        <v>85</v>
      </c>
      <c r="C293" s="1" t="s">
        <v>0</v>
      </c>
      <c r="D293" s="1" t="s">
        <v>45</v>
      </c>
      <c r="E293" s="1" t="s">
        <v>49</v>
      </c>
      <c r="F293" s="1" t="s">
        <v>13</v>
      </c>
      <c r="G293" s="1">
        <v>0.25</v>
      </c>
    </row>
    <row r="294" spans="1:7" x14ac:dyDescent="0.35">
      <c r="A294" s="1">
        <v>30</v>
      </c>
      <c r="B294" s="1" t="s">
        <v>85</v>
      </c>
      <c r="C294" s="1" t="s">
        <v>1</v>
      </c>
      <c r="D294" s="1" t="s">
        <v>45</v>
      </c>
      <c r="E294" s="1" t="s">
        <v>49</v>
      </c>
      <c r="F294" s="1" t="s">
        <v>13</v>
      </c>
      <c r="G294" s="1">
        <v>0.5</v>
      </c>
    </row>
    <row r="295" spans="1:7" x14ac:dyDescent="0.35">
      <c r="A295" s="1">
        <v>30</v>
      </c>
      <c r="B295" s="1" t="s">
        <v>85</v>
      </c>
      <c r="C295" s="1" t="s">
        <v>1</v>
      </c>
      <c r="D295" s="1" t="s">
        <v>45</v>
      </c>
      <c r="E295" s="1" t="s">
        <v>50</v>
      </c>
      <c r="F295" s="1" t="s">
        <v>15</v>
      </c>
      <c r="G295" s="1">
        <v>0.5</v>
      </c>
    </row>
    <row r="296" spans="1:7" x14ac:dyDescent="0.35">
      <c r="A296" s="1">
        <v>30</v>
      </c>
      <c r="B296" s="1" t="s">
        <v>85</v>
      </c>
      <c r="C296" s="1" t="s">
        <v>1</v>
      </c>
      <c r="D296" s="1" t="s">
        <v>45</v>
      </c>
      <c r="E296" s="1" t="s">
        <v>50</v>
      </c>
      <c r="F296" s="1" t="s">
        <v>9</v>
      </c>
      <c r="G296" s="1">
        <v>1</v>
      </c>
    </row>
    <row r="297" spans="1:7" x14ac:dyDescent="0.35">
      <c r="A297" s="1">
        <v>30</v>
      </c>
      <c r="B297" s="1" t="s">
        <v>12</v>
      </c>
      <c r="C297" s="1" t="s">
        <v>0</v>
      </c>
      <c r="D297" s="1" t="s">
        <v>45</v>
      </c>
      <c r="E297" s="1" t="s">
        <v>48</v>
      </c>
      <c r="F297" s="1" t="s">
        <v>15</v>
      </c>
      <c r="G297" s="1">
        <v>0.25</v>
      </c>
    </row>
    <row r="298" spans="1:7" x14ac:dyDescent="0.35">
      <c r="A298" s="1">
        <v>30</v>
      </c>
      <c r="B298" s="1" t="s">
        <v>12</v>
      </c>
      <c r="C298" s="1" t="s">
        <v>0</v>
      </c>
      <c r="D298" s="1" t="s">
        <v>45</v>
      </c>
      <c r="E298" s="1" t="s">
        <v>48</v>
      </c>
      <c r="F298" s="1" t="s">
        <v>9</v>
      </c>
      <c r="G298" s="1">
        <v>0.25</v>
      </c>
    </row>
    <row r="299" spans="1:7" x14ac:dyDescent="0.35">
      <c r="A299" s="1">
        <v>30</v>
      </c>
      <c r="B299" s="1" t="s">
        <v>12</v>
      </c>
      <c r="C299" s="1" t="s">
        <v>0</v>
      </c>
      <c r="D299" s="1" t="s">
        <v>45</v>
      </c>
      <c r="E299" s="1" t="s">
        <v>48</v>
      </c>
      <c r="F299" s="1" t="s">
        <v>13</v>
      </c>
      <c r="G299" s="1">
        <v>0.75</v>
      </c>
    </row>
    <row r="300" spans="1:7" x14ac:dyDescent="0.35">
      <c r="A300" s="1">
        <v>30</v>
      </c>
      <c r="B300" s="1" t="s">
        <v>12</v>
      </c>
      <c r="C300" s="1" t="s">
        <v>0</v>
      </c>
      <c r="D300" s="1" t="s">
        <v>45</v>
      </c>
      <c r="E300" s="1" t="s">
        <v>92</v>
      </c>
      <c r="F300" s="1" t="s">
        <v>9</v>
      </c>
      <c r="G300" s="1">
        <v>0.25</v>
      </c>
    </row>
    <row r="301" spans="1:7" x14ac:dyDescent="0.35">
      <c r="A301" s="1">
        <v>30</v>
      </c>
      <c r="B301" s="1" t="s">
        <v>12</v>
      </c>
      <c r="C301" s="1" t="s">
        <v>0</v>
      </c>
      <c r="D301" s="1" t="s">
        <v>45</v>
      </c>
      <c r="E301" s="1" t="s">
        <v>92</v>
      </c>
      <c r="F301" s="1" t="s">
        <v>13</v>
      </c>
      <c r="G301" s="1">
        <v>0.25</v>
      </c>
    </row>
    <row r="302" spans="1:7" x14ac:dyDescent="0.35">
      <c r="A302" s="1">
        <v>30</v>
      </c>
      <c r="B302" s="1" t="s">
        <v>12</v>
      </c>
      <c r="C302" s="1" t="s">
        <v>0</v>
      </c>
      <c r="D302" s="1" t="s">
        <v>45</v>
      </c>
      <c r="E302" s="1" t="s">
        <v>49</v>
      </c>
      <c r="F302" s="1" t="s">
        <v>15</v>
      </c>
      <c r="G302" s="1">
        <v>0.5</v>
      </c>
    </row>
    <row r="303" spans="1:7" x14ac:dyDescent="0.35">
      <c r="A303" s="1">
        <v>30</v>
      </c>
      <c r="B303" s="1" t="s">
        <v>12</v>
      </c>
      <c r="C303" s="1" t="s">
        <v>0</v>
      </c>
      <c r="D303" s="1" t="s">
        <v>45</v>
      </c>
      <c r="E303" s="1" t="s">
        <v>49</v>
      </c>
      <c r="F303" s="1" t="s">
        <v>9</v>
      </c>
      <c r="G303" s="1">
        <v>1.25</v>
      </c>
    </row>
    <row r="304" spans="1:7" x14ac:dyDescent="0.35">
      <c r="A304" s="1">
        <v>30</v>
      </c>
      <c r="B304" s="1" t="s">
        <v>12</v>
      </c>
      <c r="C304" s="1" t="s">
        <v>0</v>
      </c>
      <c r="D304" s="1" t="s">
        <v>45</v>
      </c>
      <c r="E304" s="1" t="s">
        <v>49</v>
      </c>
      <c r="F304" s="1" t="s">
        <v>13</v>
      </c>
      <c r="G304" s="1">
        <v>0.5</v>
      </c>
    </row>
    <row r="305" spans="1:7" x14ac:dyDescent="0.35">
      <c r="A305" s="1">
        <v>30</v>
      </c>
      <c r="B305" s="1" t="s">
        <v>12</v>
      </c>
      <c r="C305" s="1" t="s">
        <v>1</v>
      </c>
      <c r="D305" s="1" t="s">
        <v>45</v>
      </c>
      <c r="E305" s="1" t="s">
        <v>50</v>
      </c>
      <c r="F305" s="1" t="s">
        <v>15</v>
      </c>
      <c r="G305" s="1">
        <v>0.5</v>
      </c>
    </row>
    <row r="306" spans="1:7" x14ac:dyDescent="0.35">
      <c r="A306" s="1">
        <v>30</v>
      </c>
      <c r="B306" s="1" t="s">
        <v>12</v>
      </c>
      <c r="C306" s="1" t="s">
        <v>1</v>
      </c>
      <c r="D306" s="1" t="s">
        <v>45</v>
      </c>
      <c r="E306" s="1" t="s">
        <v>50</v>
      </c>
      <c r="F306" s="1" t="s">
        <v>9</v>
      </c>
      <c r="G306" s="1">
        <v>1.5</v>
      </c>
    </row>
    <row r="307" spans="1:7" x14ac:dyDescent="0.35">
      <c r="A307" s="1">
        <v>31</v>
      </c>
      <c r="B307" s="1" t="s">
        <v>85</v>
      </c>
      <c r="C307" s="1" t="s">
        <v>0</v>
      </c>
      <c r="D307" s="1" t="s">
        <v>45</v>
      </c>
      <c r="E307" s="1" t="s">
        <v>50</v>
      </c>
      <c r="F307" s="1" t="s">
        <v>13</v>
      </c>
      <c r="G307" s="1">
        <v>1</v>
      </c>
    </row>
    <row r="308" spans="1:7" x14ac:dyDescent="0.35">
      <c r="A308" s="1">
        <v>31</v>
      </c>
      <c r="B308" s="1" t="s">
        <v>85</v>
      </c>
      <c r="C308" s="1" t="s">
        <v>0</v>
      </c>
      <c r="D308" s="1" t="s">
        <v>45</v>
      </c>
      <c r="E308" s="1" t="s">
        <v>51</v>
      </c>
      <c r="F308" s="1" t="s">
        <v>15</v>
      </c>
      <c r="G308" s="1">
        <v>0.5</v>
      </c>
    </row>
    <row r="309" spans="1:7" x14ac:dyDescent="0.35">
      <c r="A309" s="1">
        <v>31</v>
      </c>
      <c r="B309" s="1" t="s">
        <v>85</v>
      </c>
      <c r="C309" s="1" t="s">
        <v>0</v>
      </c>
      <c r="D309" s="1" t="s">
        <v>45</v>
      </c>
      <c r="E309" s="1" t="s">
        <v>51</v>
      </c>
      <c r="F309" s="1" t="s">
        <v>9</v>
      </c>
      <c r="G309" s="1">
        <v>0.75</v>
      </c>
    </row>
    <row r="310" spans="1:7" x14ac:dyDescent="0.35">
      <c r="A310" s="1">
        <v>31</v>
      </c>
      <c r="B310" s="1" t="s">
        <v>85</v>
      </c>
      <c r="C310" s="1" t="s">
        <v>0</v>
      </c>
      <c r="D310" s="1" t="s">
        <v>45</v>
      </c>
      <c r="E310" s="1" t="s">
        <v>51</v>
      </c>
      <c r="F310" s="1" t="s">
        <v>13</v>
      </c>
      <c r="G310" s="1">
        <v>0.25</v>
      </c>
    </row>
    <row r="311" spans="1:7" x14ac:dyDescent="0.35">
      <c r="A311" s="1">
        <v>31</v>
      </c>
      <c r="B311" s="1" t="s">
        <v>85</v>
      </c>
      <c r="C311" s="1" t="s">
        <v>0</v>
      </c>
      <c r="D311" s="1" t="s">
        <v>45</v>
      </c>
      <c r="E311" s="1" t="s">
        <v>51</v>
      </c>
      <c r="F311" s="1" t="s">
        <v>15</v>
      </c>
      <c r="G311" s="1">
        <v>1.5</v>
      </c>
    </row>
    <row r="312" spans="1:7" x14ac:dyDescent="0.35">
      <c r="A312" s="1">
        <v>31</v>
      </c>
      <c r="B312" s="1" t="s">
        <v>85</v>
      </c>
      <c r="C312" s="1" t="s">
        <v>1</v>
      </c>
      <c r="D312" s="1" t="s">
        <v>45</v>
      </c>
      <c r="E312" s="1" t="s">
        <v>93</v>
      </c>
      <c r="F312" s="1" t="s">
        <v>15</v>
      </c>
      <c r="G312" s="1">
        <v>0.25</v>
      </c>
    </row>
    <row r="313" spans="1:7" x14ac:dyDescent="0.35">
      <c r="A313" s="1">
        <v>31</v>
      </c>
      <c r="B313" s="1" t="s">
        <v>85</v>
      </c>
      <c r="C313" s="1" t="s">
        <v>1</v>
      </c>
      <c r="D313" s="1" t="s">
        <v>45</v>
      </c>
      <c r="E313" s="1" t="s">
        <v>93</v>
      </c>
      <c r="F313" s="1" t="s">
        <v>9</v>
      </c>
      <c r="G313" s="1">
        <v>1.75</v>
      </c>
    </row>
    <row r="314" spans="1:7" x14ac:dyDescent="0.35">
      <c r="A314" s="1">
        <v>31</v>
      </c>
      <c r="B314" s="1" t="s">
        <v>12</v>
      </c>
      <c r="C314" s="1" t="s">
        <v>0</v>
      </c>
      <c r="D314" s="1" t="s">
        <v>45</v>
      </c>
      <c r="E314" s="1" t="s">
        <v>50</v>
      </c>
      <c r="F314" s="1" t="s">
        <v>13</v>
      </c>
      <c r="G314" s="1">
        <v>1</v>
      </c>
    </row>
    <row r="315" spans="1:7" x14ac:dyDescent="0.35">
      <c r="A315" s="1">
        <v>31</v>
      </c>
      <c r="B315" s="1" t="s">
        <v>12</v>
      </c>
      <c r="C315" s="1" t="s">
        <v>0</v>
      </c>
      <c r="D315" s="1" t="s">
        <v>45</v>
      </c>
      <c r="E315" s="1" t="s">
        <v>51</v>
      </c>
      <c r="F315" s="1" t="s">
        <v>15</v>
      </c>
      <c r="G315" s="1">
        <v>0.5</v>
      </c>
    </row>
    <row r="316" spans="1:7" x14ac:dyDescent="0.35">
      <c r="A316" s="1">
        <v>31</v>
      </c>
      <c r="B316" s="1" t="s">
        <v>12</v>
      </c>
      <c r="C316" s="1" t="s">
        <v>0</v>
      </c>
      <c r="D316" s="1" t="s">
        <v>45</v>
      </c>
      <c r="E316" s="1" t="s">
        <v>51</v>
      </c>
      <c r="F316" s="1" t="s">
        <v>9</v>
      </c>
      <c r="G316" s="1">
        <v>0.5</v>
      </c>
    </row>
    <row r="317" spans="1:7" x14ac:dyDescent="0.35">
      <c r="A317" s="1">
        <v>31</v>
      </c>
      <c r="B317" s="1" t="s">
        <v>12</v>
      </c>
      <c r="C317" s="1" t="s">
        <v>0</v>
      </c>
      <c r="D317" s="1" t="s">
        <v>45</v>
      </c>
      <c r="E317" s="1" t="s">
        <v>51</v>
      </c>
      <c r="F317" s="1" t="s">
        <v>13</v>
      </c>
      <c r="G317" s="1">
        <v>0.25</v>
      </c>
    </row>
    <row r="318" spans="1:7" x14ac:dyDescent="0.35">
      <c r="A318" s="1">
        <v>31</v>
      </c>
      <c r="B318" s="1" t="s">
        <v>12</v>
      </c>
      <c r="C318" s="1" t="s">
        <v>0</v>
      </c>
      <c r="D318" s="1" t="s">
        <v>45</v>
      </c>
      <c r="E318" s="1" t="s">
        <v>93</v>
      </c>
      <c r="F318" s="1" t="s">
        <v>15</v>
      </c>
      <c r="G318" s="1">
        <v>1.75</v>
      </c>
    </row>
    <row r="319" spans="1:7" x14ac:dyDescent="0.35">
      <c r="A319" s="1">
        <v>31</v>
      </c>
      <c r="B319" s="1" t="s">
        <v>12</v>
      </c>
      <c r="C319" s="1" t="s">
        <v>1</v>
      </c>
      <c r="D319" s="1" t="s">
        <v>45</v>
      </c>
      <c r="E319" s="1" t="s">
        <v>93</v>
      </c>
      <c r="F319" s="1" t="s">
        <v>15</v>
      </c>
      <c r="G319" s="1">
        <v>0.5</v>
      </c>
    </row>
    <row r="320" spans="1:7" x14ac:dyDescent="0.35">
      <c r="A320" s="1">
        <v>31</v>
      </c>
      <c r="B320" s="1" t="s">
        <v>12</v>
      </c>
      <c r="C320" s="1" t="s">
        <v>1</v>
      </c>
      <c r="D320" s="1" t="s">
        <v>45</v>
      </c>
      <c r="E320" s="1" t="s">
        <v>93</v>
      </c>
      <c r="F320" s="1" t="s">
        <v>9</v>
      </c>
      <c r="G320" s="1">
        <v>1.5</v>
      </c>
    </row>
    <row r="321" spans="1:7" x14ac:dyDescent="0.35">
      <c r="A321" s="1">
        <v>32</v>
      </c>
      <c r="B321" s="1" t="s">
        <v>85</v>
      </c>
      <c r="C321" s="1" t="s">
        <v>0</v>
      </c>
      <c r="D321" s="1" t="s">
        <v>45</v>
      </c>
      <c r="E321" s="1" t="s">
        <v>93</v>
      </c>
      <c r="F321" s="1" t="s">
        <v>13</v>
      </c>
      <c r="G321" s="1">
        <v>1.5</v>
      </c>
    </row>
    <row r="322" spans="1:7" x14ac:dyDescent="0.35">
      <c r="A322" s="1">
        <v>32</v>
      </c>
      <c r="B322" s="1" t="s">
        <v>85</v>
      </c>
      <c r="C322" s="1" t="s">
        <v>0</v>
      </c>
      <c r="D322" s="1" t="s">
        <v>45</v>
      </c>
      <c r="E322" s="1" t="s">
        <v>94</v>
      </c>
      <c r="F322" s="1" t="s">
        <v>15</v>
      </c>
      <c r="G322" s="1">
        <v>2.5</v>
      </c>
    </row>
    <row r="323" spans="1:7" x14ac:dyDescent="0.35">
      <c r="A323" s="1">
        <v>32</v>
      </c>
      <c r="B323" s="1" t="s">
        <v>85</v>
      </c>
      <c r="C323" s="1" t="s">
        <v>1</v>
      </c>
      <c r="D323" s="1" t="s">
        <v>45</v>
      </c>
      <c r="E323" s="1" t="s">
        <v>94</v>
      </c>
      <c r="F323" s="1" t="s">
        <v>9</v>
      </c>
      <c r="G323" s="1">
        <v>0.5</v>
      </c>
    </row>
    <row r="324" spans="1:7" x14ac:dyDescent="0.35">
      <c r="A324" s="1">
        <v>32</v>
      </c>
      <c r="B324" s="1" t="s">
        <v>85</v>
      </c>
      <c r="C324" s="1" t="s">
        <v>1</v>
      </c>
      <c r="D324" s="1" t="s">
        <v>45</v>
      </c>
      <c r="E324" s="1" t="s">
        <v>94</v>
      </c>
      <c r="F324" s="1" t="s">
        <v>13</v>
      </c>
      <c r="G324" s="1">
        <v>0.5</v>
      </c>
    </row>
    <row r="325" spans="1:7" x14ac:dyDescent="0.35">
      <c r="A325" s="1">
        <v>32</v>
      </c>
      <c r="B325" s="1" t="s">
        <v>85</v>
      </c>
      <c r="C325" s="1" t="s">
        <v>1</v>
      </c>
      <c r="D325" s="1" t="s">
        <v>45</v>
      </c>
      <c r="E325" s="1" t="s">
        <v>32</v>
      </c>
      <c r="F325" s="1" t="s">
        <v>33</v>
      </c>
      <c r="G325" s="1">
        <v>1</v>
      </c>
    </row>
    <row r="326" spans="1:7" x14ac:dyDescent="0.35">
      <c r="A326" s="1">
        <v>32</v>
      </c>
      <c r="B326" s="1" t="s">
        <v>12</v>
      </c>
      <c r="C326" s="1" t="s">
        <v>0</v>
      </c>
      <c r="D326" s="1" t="s">
        <v>45</v>
      </c>
      <c r="E326" s="1" t="s">
        <v>51</v>
      </c>
      <c r="F326" s="1" t="s">
        <v>13</v>
      </c>
      <c r="G326" s="1">
        <v>1</v>
      </c>
    </row>
    <row r="327" spans="1:7" x14ac:dyDescent="0.35">
      <c r="A327" s="1">
        <v>32</v>
      </c>
      <c r="B327" s="1" t="s">
        <v>12</v>
      </c>
      <c r="C327" s="1" t="s">
        <v>0</v>
      </c>
      <c r="D327" s="1" t="s">
        <v>45</v>
      </c>
      <c r="E327" s="1" t="s">
        <v>94</v>
      </c>
      <c r="F327" s="1" t="s">
        <v>15</v>
      </c>
      <c r="G327" s="1">
        <v>3</v>
      </c>
    </row>
    <row r="328" spans="1:7" x14ac:dyDescent="0.35">
      <c r="A328" s="1">
        <v>32</v>
      </c>
      <c r="B328" s="1" t="s">
        <v>12</v>
      </c>
      <c r="C328" s="1" t="s">
        <v>1</v>
      </c>
      <c r="D328" s="1" t="s">
        <v>45</v>
      </c>
      <c r="E328" s="1" t="s">
        <v>94</v>
      </c>
      <c r="F328" s="1" t="s">
        <v>15</v>
      </c>
      <c r="G328" s="1">
        <v>0.25</v>
      </c>
    </row>
    <row r="329" spans="1:7" x14ac:dyDescent="0.35">
      <c r="A329" s="1">
        <v>32</v>
      </c>
      <c r="B329" s="1" t="s">
        <v>12</v>
      </c>
      <c r="C329" s="1" t="s">
        <v>1</v>
      </c>
      <c r="D329" s="1" t="s">
        <v>45</v>
      </c>
      <c r="E329" s="1" t="s">
        <v>94</v>
      </c>
      <c r="F329" s="1" t="s">
        <v>9</v>
      </c>
      <c r="G329" s="1">
        <v>0.5</v>
      </c>
    </row>
    <row r="330" spans="1:7" x14ac:dyDescent="0.35">
      <c r="A330" s="1">
        <v>32</v>
      </c>
      <c r="B330" s="1" t="s">
        <v>12</v>
      </c>
      <c r="C330" s="1" t="s">
        <v>1</v>
      </c>
      <c r="D330" s="1" t="s">
        <v>45</v>
      </c>
      <c r="E330" s="1" t="s">
        <v>94</v>
      </c>
      <c r="F330" s="1" t="s">
        <v>13</v>
      </c>
      <c r="G330" s="1">
        <v>0.5</v>
      </c>
    </row>
    <row r="331" spans="1:7" x14ac:dyDescent="0.35">
      <c r="A331" s="1">
        <v>32</v>
      </c>
      <c r="B331" s="1" t="s">
        <v>12</v>
      </c>
      <c r="C331" s="1" t="s">
        <v>1</v>
      </c>
      <c r="D331" s="1" t="s">
        <v>45</v>
      </c>
      <c r="E331" s="1" t="s">
        <v>32</v>
      </c>
      <c r="F331" s="1" t="s">
        <v>33</v>
      </c>
      <c r="G331" s="1">
        <v>0.75</v>
      </c>
    </row>
    <row r="332" spans="1:7" x14ac:dyDescent="0.35">
      <c r="A332" s="1">
        <v>33</v>
      </c>
      <c r="B332" s="1" t="s">
        <v>85</v>
      </c>
      <c r="C332" s="1" t="s">
        <v>0</v>
      </c>
      <c r="D332" s="1" t="s">
        <v>52</v>
      </c>
      <c r="E332" s="1" t="s">
        <v>65</v>
      </c>
      <c r="F332" s="1" t="s">
        <v>15</v>
      </c>
      <c r="G332" s="1">
        <v>1.25</v>
      </c>
    </row>
    <row r="333" spans="1:7" x14ac:dyDescent="0.35">
      <c r="A333" s="1">
        <v>33</v>
      </c>
      <c r="B333" s="1" t="s">
        <v>85</v>
      </c>
      <c r="C333" s="1" t="s">
        <v>0</v>
      </c>
      <c r="D333" s="1" t="s">
        <v>52</v>
      </c>
      <c r="E333" s="1" t="s">
        <v>53</v>
      </c>
      <c r="F333" s="1" t="s">
        <v>15</v>
      </c>
      <c r="G333" s="1">
        <v>1.75</v>
      </c>
    </row>
    <row r="334" spans="1:7" x14ac:dyDescent="0.35">
      <c r="A334" s="1">
        <v>33</v>
      </c>
      <c r="B334" s="1" t="s">
        <v>85</v>
      </c>
      <c r="C334" s="1" t="s">
        <v>0</v>
      </c>
      <c r="D334" s="1" t="s">
        <v>52</v>
      </c>
      <c r="E334" s="1" t="s">
        <v>53</v>
      </c>
      <c r="F334" s="1" t="s">
        <v>9</v>
      </c>
      <c r="G334" s="1">
        <v>1</v>
      </c>
    </row>
    <row r="335" spans="1:7" x14ac:dyDescent="0.35">
      <c r="A335" s="1">
        <v>33</v>
      </c>
      <c r="B335" s="1" t="s">
        <v>85</v>
      </c>
      <c r="C335" s="1" t="s">
        <v>1</v>
      </c>
      <c r="D335" s="1" t="s">
        <v>52</v>
      </c>
      <c r="E335" s="1" t="s">
        <v>53</v>
      </c>
      <c r="F335" s="1" t="s">
        <v>9</v>
      </c>
      <c r="G335" s="1">
        <v>1.5</v>
      </c>
    </row>
    <row r="336" spans="1:7" x14ac:dyDescent="0.35">
      <c r="A336" s="1">
        <v>33</v>
      </c>
      <c r="B336" s="1" t="s">
        <v>85</v>
      </c>
      <c r="C336" s="1" t="s">
        <v>1</v>
      </c>
      <c r="D336" s="1" t="s">
        <v>52</v>
      </c>
      <c r="E336" s="1" t="s">
        <v>53</v>
      </c>
      <c r="F336" s="1" t="s">
        <v>13</v>
      </c>
      <c r="G336" s="1">
        <v>0.5</v>
      </c>
    </row>
    <row r="337" spans="1:7" x14ac:dyDescent="0.35">
      <c r="A337" s="1">
        <v>33</v>
      </c>
      <c r="B337" s="1" t="s">
        <v>12</v>
      </c>
      <c r="C337" s="1" t="s">
        <v>0</v>
      </c>
      <c r="D337" s="1" t="s">
        <v>45</v>
      </c>
      <c r="E337" s="1" t="s">
        <v>94</v>
      </c>
      <c r="F337" s="1" t="s">
        <v>13</v>
      </c>
      <c r="G337" s="1">
        <v>1.5</v>
      </c>
    </row>
    <row r="338" spans="1:7" x14ac:dyDescent="0.35">
      <c r="A338" s="1">
        <v>33</v>
      </c>
      <c r="B338" s="1" t="s">
        <v>12</v>
      </c>
      <c r="C338" s="1" t="s">
        <v>0</v>
      </c>
      <c r="D338" s="1" t="s">
        <v>45</v>
      </c>
      <c r="E338" s="1" t="s">
        <v>94</v>
      </c>
      <c r="F338" s="1" t="s">
        <v>15</v>
      </c>
      <c r="G338" s="1">
        <v>2</v>
      </c>
    </row>
    <row r="339" spans="1:7" x14ac:dyDescent="0.35">
      <c r="A339" s="1">
        <v>33</v>
      </c>
      <c r="B339" s="1" t="s">
        <v>12</v>
      </c>
      <c r="C339" s="1" t="s">
        <v>0</v>
      </c>
      <c r="D339" s="1" t="s">
        <v>45</v>
      </c>
      <c r="E339" s="1" t="s">
        <v>94</v>
      </c>
      <c r="F339" s="1" t="s">
        <v>9</v>
      </c>
      <c r="G339" s="1">
        <v>0.5</v>
      </c>
    </row>
    <row r="340" spans="1:7" x14ac:dyDescent="0.35">
      <c r="A340" s="1">
        <v>33</v>
      </c>
      <c r="B340" s="1" t="s">
        <v>12</v>
      </c>
      <c r="C340" s="1" t="s">
        <v>1</v>
      </c>
      <c r="D340" s="1" t="s">
        <v>45</v>
      </c>
      <c r="E340" s="1" t="s">
        <v>94</v>
      </c>
      <c r="F340" s="1" t="s">
        <v>9</v>
      </c>
      <c r="G340" s="1">
        <v>2</v>
      </c>
    </row>
    <row r="341" spans="1:7" x14ac:dyDescent="0.35">
      <c r="A341" s="1">
        <v>34</v>
      </c>
      <c r="B341" s="1" t="s">
        <v>85</v>
      </c>
      <c r="C341" s="1" t="s">
        <v>0</v>
      </c>
      <c r="D341" s="1" t="s">
        <v>52</v>
      </c>
      <c r="E341" s="1" t="s">
        <v>54</v>
      </c>
      <c r="F341" s="1" t="s">
        <v>15</v>
      </c>
      <c r="G341" s="1">
        <v>4</v>
      </c>
    </row>
    <row r="342" spans="1:7" x14ac:dyDescent="0.35">
      <c r="A342" s="1">
        <v>34</v>
      </c>
      <c r="B342" s="1" t="s">
        <v>85</v>
      </c>
      <c r="C342" s="1" t="s">
        <v>1</v>
      </c>
      <c r="D342" s="1" t="s">
        <v>52</v>
      </c>
      <c r="E342" s="1" t="s">
        <v>54</v>
      </c>
      <c r="F342" s="1" t="s">
        <v>9</v>
      </c>
      <c r="G342" s="1">
        <v>1.75</v>
      </c>
    </row>
    <row r="343" spans="1:7" x14ac:dyDescent="0.35">
      <c r="A343" s="1">
        <v>34</v>
      </c>
      <c r="B343" s="1" t="s">
        <v>85</v>
      </c>
      <c r="C343" s="1" t="s">
        <v>1</v>
      </c>
      <c r="D343" s="1" t="s">
        <v>52</v>
      </c>
      <c r="E343" s="1" t="s">
        <v>54</v>
      </c>
      <c r="F343" s="1" t="s">
        <v>13</v>
      </c>
      <c r="G343" s="1">
        <v>0.25</v>
      </c>
    </row>
    <row r="344" spans="1:7" x14ac:dyDescent="0.35">
      <c r="A344" s="1">
        <v>34</v>
      </c>
      <c r="B344" s="1" t="s">
        <v>12</v>
      </c>
      <c r="C344" s="1" t="s">
        <v>0</v>
      </c>
      <c r="D344" s="1" t="s">
        <v>52</v>
      </c>
      <c r="E344" s="1" t="s">
        <v>65</v>
      </c>
      <c r="F344" s="1" t="s">
        <v>15</v>
      </c>
      <c r="G344" s="1">
        <v>1.5</v>
      </c>
    </row>
    <row r="345" spans="1:7" x14ac:dyDescent="0.35">
      <c r="A345" s="1">
        <v>34</v>
      </c>
      <c r="B345" s="1" t="s">
        <v>12</v>
      </c>
      <c r="C345" s="1" t="s">
        <v>0</v>
      </c>
      <c r="D345" s="1" t="s">
        <v>52</v>
      </c>
      <c r="E345" s="1" t="s">
        <v>53</v>
      </c>
      <c r="F345" s="1" t="s">
        <v>15</v>
      </c>
      <c r="G345" s="1">
        <v>2</v>
      </c>
    </row>
    <row r="346" spans="1:7" x14ac:dyDescent="0.35">
      <c r="A346" s="1">
        <v>34</v>
      </c>
      <c r="B346" s="1" t="s">
        <v>12</v>
      </c>
      <c r="C346" s="1" t="s">
        <v>0</v>
      </c>
      <c r="D346" s="1" t="s">
        <v>52</v>
      </c>
      <c r="E346" s="1" t="s">
        <v>53</v>
      </c>
      <c r="F346" s="1" t="s">
        <v>9</v>
      </c>
      <c r="G346" s="1">
        <v>0.5</v>
      </c>
    </row>
    <row r="347" spans="1:7" x14ac:dyDescent="0.35">
      <c r="A347" s="1">
        <v>34</v>
      </c>
      <c r="B347" s="1" t="s">
        <v>12</v>
      </c>
      <c r="C347" s="1" t="s">
        <v>1</v>
      </c>
      <c r="D347" s="1" t="s">
        <v>52</v>
      </c>
      <c r="E347" s="1" t="s">
        <v>53</v>
      </c>
      <c r="F347" s="1" t="s">
        <v>9</v>
      </c>
      <c r="G347" s="1">
        <v>1.5</v>
      </c>
    </row>
    <row r="348" spans="1:7" x14ac:dyDescent="0.35">
      <c r="A348" s="1">
        <v>34</v>
      </c>
      <c r="B348" s="1" t="s">
        <v>12</v>
      </c>
      <c r="C348" s="1" t="s">
        <v>1</v>
      </c>
      <c r="D348" s="1" t="s">
        <v>52</v>
      </c>
      <c r="E348" s="1" t="s">
        <v>53</v>
      </c>
      <c r="F348" s="1" t="s">
        <v>13</v>
      </c>
      <c r="G348" s="1">
        <v>0.5</v>
      </c>
    </row>
    <row r="349" spans="1:7" x14ac:dyDescent="0.35">
      <c r="A349" s="1">
        <v>35</v>
      </c>
      <c r="B349" s="1" t="s">
        <v>85</v>
      </c>
      <c r="C349" s="1" t="s">
        <v>0</v>
      </c>
      <c r="D349" s="1" t="s">
        <v>52</v>
      </c>
      <c r="E349" s="1" t="s">
        <v>54</v>
      </c>
      <c r="F349" s="1" t="s">
        <v>13</v>
      </c>
      <c r="G349" s="1">
        <v>0.5</v>
      </c>
    </row>
    <row r="350" spans="1:7" x14ac:dyDescent="0.35">
      <c r="A350" s="1">
        <v>35</v>
      </c>
      <c r="B350" s="1" t="s">
        <v>85</v>
      </c>
      <c r="C350" s="1" t="s">
        <v>0</v>
      </c>
      <c r="D350" s="1" t="s">
        <v>52</v>
      </c>
      <c r="E350" s="1" t="s">
        <v>55</v>
      </c>
      <c r="F350" s="1" t="s">
        <v>15</v>
      </c>
      <c r="G350" s="1">
        <v>3</v>
      </c>
    </row>
    <row r="351" spans="1:7" x14ac:dyDescent="0.35">
      <c r="A351" s="1">
        <v>35</v>
      </c>
      <c r="B351" s="1" t="s">
        <v>85</v>
      </c>
      <c r="C351" s="1" t="s">
        <v>0</v>
      </c>
      <c r="D351" s="1" t="s">
        <v>52</v>
      </c>
      <c r="E351" s="1" t="s">
        <v>55</v>
      </c>
      <c r="F351" s="1" t="s">
        <v>9</v>
      </c>
      <c r="G351" s="1">
        <v>0.5</v>
      </c>
    </row>
    <row r="352" spans="1:7" x14ac:dyDescent="0.35">
      <c r="A352" s="1">
        <v>35</v>
      </c>
      <c r="B352" s="1" t="s">
        <v>85</v>
      </c>
      <c r="C352" s="1" t="s">
        <v>1</v>
      </c>
      <c r="D352" s="1" t="s">
        <v>52</v>
      </c>
      <c r="E352" s="1" t="s">
        <v>55</v>
      </c>
      <c r="F352" s="1" t="s">
        <v>9</v>
      </c>
      <c r="G352" s="1">
        <v>2</v>
      </c>
    </row>
    <row r="353" spans="1:7" x14ac:dyDescent="0.35">
      <c r="A353" s="1">
        <v>35</v>
      </c>
      <c r="B353" s="1" t="s">
        <v>12</v>
      </c>
      <c r="C353" s="1" t="s">
        <v>0</v>
      </c>
      <c r="D353" s="1" t="s">
        <v>52</v>
      </c>
      <c r="E353" s="1" t="s">
        <v>54</v>
      </c>
      <c r="F353" s="1" t="s">
        <v>13</v>
      </c>
      <c r="G353" s="1">
        <v>0.75</v>
      </c>
    </row>
    <row r="354" spans="1:7" x14ac:dyDescent="0.35">
      <c r="A354" s="1">
        <v>35</v>
      </c>
      <c r="B354" s="1" t="s">
        <v>12</v>
      </c>
      <c r="C354" s="1" t="s">
        <v>0</v>
      </c>
      <c r="D354" s="1" t="s">
        <v>52</v>
      </c>
      <c r="E354" s="1" t="s">
        <v>55</v>
      </c>
      <c r="F354" s="1" t="s">
        <v>15</v>
      </c>
      <c r="G354" s="1">
        <v>3</v>
      </c>
    </row>
    <row r="355" spans="1:7" x14ac:dyDescent="0.35">
      <c r="A355" s="1">
        <v>35</v>
      </c>
      <c r="B355" s="1" t="s">
        <v>12</v>
      </c>
      <c r="C355" s="1" t="s">
        <v>0</v>
      </c>
      <c r="D355" s="1" t="s">
        <v>52</v>
      </c>
      <c r="E355" s="1" t="s">
        <v>55</v>
      </c>
      <c r="F355" s="1" t="s">
        <v>9</v>
      </c>
      <c r="G355" s="1">
        <v>0.25</v>
      </c>
    </row>
    <row r="356" spans="1:7" x14ac:dyDescent="0.35">
      <c r="A356" s="1">
        <v>35</v>
      </c>
      <c r="B356" s="1" t="s">
        <v>12</v>
      </c>
      <c r="C356" s="1" t="s">
        <v>1</v>
      </c>
      <c r="D356" s="1" t="s">
        <v>52</v>
      </c>
      <c r="E356" s="1" t="s">
        <v>55</v>
      </c>
      <c r="F356" s="1" t="s">
        <v>9</v>
      </c>
      <c r="G356" s="1">
        <v>2</v>
      </c>
    </row>
    <row r="357" spans="1:7" x14ac:dyDescent="0.35">
      <c r="A357" s="1">
        <v>36</v>
      </c>
      <c r="B357" s="1" t="s">
        <v>85</v>
      </c>
      <c r="C357" s="1" t="s">
        <v>0</v>
      </c>
      <c r="D357" s="1" t="s">
        <v>52</v>
      </c>
      <c r="E357" s="1" t="s">
        <v>55</v>
      </c>
      <c r="F357" s="1" t="s">
        <v>9</v>
      </c>
      <c r="G357" s="1">
        <v>0.5</v>
      </c>
    </row>
    <row r="358" spans="1:7" x14ac:dyDescent="0.35">
      <c r="A358" s="1">
        <v>36</v>
      </c>
      <c r="B358" s="1" t="s">
        <v>85</v>
      </c>
      <c r="C358" s="1" t="s">
        <v>0</v>
      </c>
      <c r="D358" s="1" t="s">
        <v>52</v>
      </c>
      <c r="E358" s="1" t="s">
        <v>55</v>
      </c>
      <c r="F358" s="1" t="s">
        <v>13</v>
      </c>
      <c r="G358" s="1">
        <v>1.5</v>
      </c>
    </row>
    <row r="359" spans="1:7" x14ac:dyDescent="0.35">
      <c r="A359" s="1">
        <v>36</v>
      </c>
      <c r="B359" s="1" t="s">
        <v>85</v>
      </c>
      <c r="C359" s="1" t="s">
        <v>0</v>
      </c>
      <c r="D359" s="1" t="s">
        <v>52</v>
      </c>
      <c r="E359" s="1" t="s">
        <v>56</v>
      </c>
      <c r="F359" s="1" t="s">
        <v>15</v>
      </c>
      <c r="G359" s="1">
        <v>2</v>
      </c>
    </row>
    <row r="360" spans="1:7" x14ac:dyDescent="0.35">
      <c r="A360" s="1">
        <v>36</v>
      </c>
      <c r="B360" s="1" t="s">
        <v>85</v>
      </c>
      <c r="C360" s="1" t="s">
        <v>1</v>
      </c>
      <c r="D360" s="1" t="s">
        <v>52</v>
      </c>
      <c r="E360" s="1" t="s">
        <v>56</v>
      </c>
      <c r="F360" s="1" t="s">
        <v>9</v>
      </c>
      <c r="G360" s="1">
        <v>1.5</v>
      </c>
    </row>
    <row r="361" spans="1:7" x14ac:dyDescent="0.35">
      <c r="A361" s="1">
        <v>36</v>
      </c>
      <c r="B361" s="1" t="s">
        <v>85</v>
      </c>
      <c r="C361" s="1" t="s">
        <v>1</v>
      </c>
      <c r="D361" s="1" t="s">
        <v>52</v>
      </c>
      <c r="E361" s="1" t="s">
        <v>56</v>
      </c>
      <c r="F361" s="1" t="s">
        <v>13</v>
      </c>
      <c r="G361" s="1">
        <v>0.5</v>
      </c>
    </row>
    <row r="362" spans="1:7" x14ac:dyDescent="0.35">
      <c r="A362" s="1">
        <v>36</v>
      </c>
      <c r="B362" s="1" t="s">
        <v>12</v>
      </c>
      <c r="C362" s="1" t="s">
        <v>0</v>
      </c>
      <c r="D362" s="1" t="s">
        <v>52</v>
      </c>
      <c r="E362" s="1" t="s">
        <v>55</v>
      </c>
      <c r="F362" s="1" t="s">
        <v>13</v>
      </c>
      <c r="G362" s="1">
        <v>2</v>
      </c>
    </row>
    <row r="363" spans="1:7" x14ac:dyDescent="0.35">
      <c r="A363" s="1">
        <v>36</v>
      </c>
      <c r="B363" s="1" t="s">
        <v>12</v>
      </c>
      <c r="C363" s="1" t="s">
        <v>0</v>
      </c>
      <c r="D363" s="1" t="s">
        <v>52</v>
      </c>
      <c r="E363" s="1" t="s">
        <v>56</v>
      </c>
      <c r="F363" s="1" t="s">
        <v>15</v>
      </c>
      <c r="G363" s="1">
        <v>2</v>
      </c>
    </row>
    <row r="364" spans="1:7" x14ac:dyDescent="0.35">
      <c r="A364" s="1">
        <v>36</v>
      </c>
      <c r="B364" s="1" t="s">
        <v>12</v>
      </c>
      <c r="C364" s="1" t="s">
        <v>1</v>
      </c>
      <c r="D364" s="1" t="s">
        <v>52</v>
      </c>
      <c r="E364" s="1" t="s">
        <v>56</v>
      </c>
      <c r="F364" s="1" t="s">
        <v>9</v>
      </c>
      <c r="G364" s="1">
        <v>1.75</v>
      </c>
    </row>
    <row r="365" spans="1:7" x14ac:dyDescent="0.35">
      <c r="A365" s="1">
        <v>36</v>
      </c>
      <c r="B365" s="1" t="s">
        <v>12</v>
      </c>
      <c r="C365" s="1" t="s">
        <v>1</v>
      </c>
      <c r="D365" s="1" t="s">
        <v>52</v>
      </c>
      <c r="E365" s="1" t="s">
        <v>56</v>
      </c>
      <c r="F365" s="1" t="s">
        <v>13</v>
      </c>
      <c r="G365" s="1">
        <v>0.25</v>
      </c>
    </row>
    <row r="366" spans="1:7" x14ac:dyDescent="0.35">
      <c r="A366" s="1">
        <v>37</v>
      </c>
      <c r="B366" s="1" t="s">
        <v>85</v>
      </c>
      <c r="C366" s="1" t="s">
        <v>0</v>
      </c>
      <c r="D366" s="1" t="s">
        <v>52</v>
      </c>
      <c r="E366" s="1" t="s">
        <v>95</v>
      </c>
      <c r="F366" s="1" t="s">
        <v>15</v>
      </c>
      <c r="G366" s="1">
        <v>2.25</v>
      </c>
    </row>
    <row r="367" spans="1:7" x14ac:dyDescent="0.35">
      <c r="A367" s="1">
        <v>37</v>
      </c>
      <c r="B367" s="1" t="s">
        <v>85</v>
      </c>
      <c r="C367" s="1" t="s">
        <v>0</v>
      </c>
      <c r="D367" s="1" t="s">
        <v>52</v>
      </c>
      <c r="E367" s="1" t="s">
        <v>95</v>
      </c>
      <c r="F367" s="1" t="s">
        <v>9</v>
      </c>
      <c r="G367" s="1">
        <v>1.75</v>
      </c>
    </row>
    <row r="368" spans="1:7" x14ac:dyDescent="0.35">
      <c r="A368" s="1">
        <v>37</v>
      </c>
      <c r="B368" s="1" t="s">
        <v>85</v>
      </c>
      <c r="C368" s="1" t="s">
        <v>1</v>
      </c>
      <c r="D368" s="1" t="s">
        <v>52</v>
      </c>
      <c r="E368" s="1" t="s">
        <v>95</v>
      </c>
      <c r="F368" s="1" t="s">
        <v>13</v>
      </c>
      <c r="G368" s="1">
        <v>0.5</v>
      </c>
    </row>
    <row r="369" spans="1:7" x14ac:dyDescent="0.35">
      <c r="A369" s="1">
        <v>37</v>
      </c>
      <c r="B369" s="1" t="s">
        <v>85</v>
      </c>
      <c r="C369" s="1" t="s">
        <v>1</v>
      </c>
      <c r="D369" s="1" t="s">
        <v>52</v>
      </c>
      <c r="E369" s="1" t="s">
        <v>57</v>
      </c>
      <c r="F369" s="1" t="s">
        <v>15</v>
      </c>
      <c r="G369" s="1">
        <v>0.5</v>
      </c>
    </row>
    <row r="370" spans="1:7" x14ac:dyDescent="0.35">
      <c r="A370" s="1">
        <v>37</v>
      </c>
      <c r="B370" s="1" t="s">
        <v>85</v>
      </c>
      <c r="C370" s="1" t="s">
        <v>1</v>
      </c>
      <c r="D370" s="1" t="s">
        <v>52</v>
      </c>
      <c r="E370" s="1" t="s">
        <v>57</v>
      </c>
      <c r="F370" s="1" t="s">
        <v>9</v>
      </c>
      <c r="G370" s="1">
        <v>0.75</v>
      </c>
    </row>
    <row r="371" spans="1:7" x14ac:dyDescent="0.35">
      <c r="A371" s="1">
        <v>37</v>
      </c>
      <c r="B371" s="1" t="s">
        <v>85</v>
      </c>
      <c r="C371" s="1" t="s">
        <v>1</v>
      </c>
      <c r="D371" s="1" t="s">
        <v>52</v>
      </c>
      <c r="E371" s="1" t="s">
        <v>57</v>
      </c>
      <c r="F371" s="1" t="s">
        <v>13</v>
      </c>
      <c r="G371" s="1">
        <v>0.25</v>
      </c>
    </row>
    <row r="372" spans="1:7" x14ac:dyDescent="0.35">
      <c r="A372" s="1">
        <v>37</v>
      </c>
      <c r="B372" s="1" t="s">
        <v>12</v>
      </c>
      <c r="C372" s="1" t="s">
        <v>0</v>
      </c>
      <c r="D372" s="1" t="s">
        <v>52</v>
      </c>
      <c r="E372" s="1" t="s">
        <v>95</v>
      </c>
      <c r="F372" s="1" t="s">
        <v>15</v>
      </c>
      <c r="G372" s="1">
        <v>2.25</v>
      </c>
    </row>
    <row r="373" spans="1:7" x14ac:dyDescent="0.35">
      <c r="A373" s="1">
        <v>37</v>
      </c>
      <c r="B373" s="1" t="s">
        <v>12</v>
      </c>
      <c r="C373" s="1" t="s">
        <v>0</v>
      </c>
      <c r="D373" s="1" t="s">
        <v>52</v>
      </c>
      <c r="E373" s="1" t="s">
        <v>95</v>
      </c>
      <c r="F373" s="1" t="s">
        <v>9</v>
      </c>
      <c r="G373" s="1">
        <v>1.75</v>
      </c>
    </row>
    <row r="374" spans="1:7" x14ac:dyDescent="0.35">
      <c r="A374" s="1">
        <v>37</v>
      </c>
      <c r="B374" s="1" t="s">
        <v>12</v>
      </c>
      <c r="C374" s="1" t="s">
        <v>1</v>
      </c>
      <c r="D374" s="1" t="s">
        <v>52</v>
      </c>
      <c r="E374" s="1" t="s">
        <v>95</v>
      </c>
      <c r="F374" s="1" t="s">
        <v>13</v>
      </c>
      <c r="G374" s="1">
        <v>0.5</v>
      </c>
    </row>
    <row r="375" spans="1:7" x14ac:dyDescent="0.35">
      <c r="A375" s="1">
        <v>37</v>
      </c>
      <c r="B375" s="1" t="s">
        <v>12</v>
      </c>
      <c r="C375" s="1" t="s">
        <v>1</v>
      </c>
      <c r="D375" s="1" t="s">
        <v>52</v>
      </c>
      <c r="E375" s="1" t="s">
        <v>57</v>
      </c>
      <c r="F375" s="1" t="s">
        <v>15</v>
      </c>
      <c r="G375" s="1">
        <v>0.5</v>
      </c>
    </row>
    <row r="376" spans="1:7" x14ac:dyDescent="0.35">
      <c r="A376" s="1">
        <v>37</v>
      </c>
      <c r="B376" s="1" t="s">
        <v>12</v>
      </c>
      <c r="C376" s="1" t="s">
        <v>1</v>
      </c>
      <c r="D376" s="1" t="s">
        <v>52</v>
      </c>
      <c r="E376" s="1" t="s">
        <v>57</v>
      </c>
      <c r="F376" s="1" t="s">
        <v>9</v>
      </c>
      <c r="G376" s="1">
        <v>0.75</v>
      </c>
    </row>
    <row r="377" spans="1:7" x14ac:dyDescent="0.35">
      <c r="A377" s="1">
        <v>37</v>
      </c>
      <c r="B377" s="1" t="s">
        <v>12</v>
      </c>
      <c r="C377" s="1" t="s">
        <v>1</v>
      </c>
      <c r="D377" s="1" t="s">
        <v>52</v>
      </c>
      <c r="E377" s="1" t="s">
        <v>57</v>
      </c>
      <c r="F377" s="1" t="s">
        <v>13</v>
      </c>
      <c r="G377" s="1">
        <v>0.25</v>
      </c>
    </row>
    <row r="378" spans="1:7" x14ac:dyDescent="0.35">
      <c r="A378" s="1">
        <v>38</v>
      </c>
      <c r="B378" s="1" t="s">
        <v>85</v>
      </c>
      <c r="C378" s="1" t="s">
        <v>0</v>
      </c>
      <c r="D378" s="1" t="s">
        <v>52</v>
      </c>
      <c r="E378" s="1" t="s">
        <v>58</v>
      </c>
      <c r="F378" s="1" t="s">
        <v>15</v>
      </c>
      <c r="G378" s="1">
        <v>3.25</v>
      </c>
    </row>
    <row r="379" spans="1:7" x14ac:dyDescent="0.35">
      <c r="A379" s="1">
        <v>38</v>
      </c>
      <c r="B379" s="1" t="s">
        <v>85</v>
      </c>
      <c r="C379" s="1" t="s">
        <v>0</v>
      </c>
      <c r="D379" s="1" t="s">
        <v>52</v>
      </c>
      <c r="E379" s="1" t="s">
        <v>58</v>
      </c>
      <c r="F379" s="1" t="s">
        <v>9</v>
      </c>
      <c r="G379" s="1">
        <v>0.75</v>
      </c>
    </row>
    <row r="380" spans="1:7" x14ac:dyDescent="0.35">
      <c r="A380" s="1">
        <v>38</v>
      </c>
      <c r="B380" s="1" t="s">
        <v>85</v>
      </c>
      <c r="C380" s="1" t="s">
        <v>1</v>
      </c>
      <c r="D380" s="1" t="s">
        <v>52</v>
      </c>
      <c r="E380" s="1" t="s">
        <v>58</v>
      </c>
      <c r="F380" s="1" t="s">
        <v>9</v>
      </c>
      <c r="G380" s="1">
        <v>1.75</v>
      </c>
    </row>
    <row r="381" spans="1:7" x14ac:dyDescent="0.35">
      <c r="A381" s="1">
        <v>38</v>
      </c>
      <c r="B381" s="1" t="s">
        <v>85</v>
      </c>
      <c r="C381" s="1" t="s">
        <v>1</v>
      </c>
      <c r="D381" s="1" t="s">
        <v>52</v>
      </c>
      <c r="E381" s="1" t="s">
        <v>58</v>
      </c>
      <c r="F381" s="1" t="s">
        <v>13</v>
      </c>
      <c r="G381" s="1">
        <v>0.25</v>
      </c>
    </row>
    <row r="382" spans="1:7" x14ac:dyDescent="0.35">
      <c r="A382" s="1">
        <v>38</v>
      </c>
      <c r="B382" s="1" t="s">
        <v>12</v>
      </c>
      <c r="C382" s="1" t="s">
        <v>0</v>
      </c>
      <c r="D382" s="1" t="s">
        <v>52</v>
      </c>
      <c r="E382" s="1" t="s">
        <v>58</v>
      </c>
      <c r="F382" s="1" t="s">
        <v>15</v>
      </c>
      <c r="G382" s="1">
        <v>3.5</v>
      </c>
    </row>
    <row r="383" spans="1:7" x14ac:dyDescent="0.35">
      <c r="A383" s="1">
        <v>38</v>
      </c>
      <c r="B383" s="1" t="s">
        <v>12</v>
      </c>
      <c r="C383" s="1" t="s">
        <v>0</v>
      </c>
      <c r="D383" s="1" t="s">
        <v>52</v>
      </c>
      <c r="E383" s="1" t="s">
        <v>58</v>
      </c>
      <c r="F383" s="1" t="s">
        <v>9</v>
      </c>
      <c r="G383" s="1">
        <v>0.5</v>
      </c>
    </row>
    <row r="384" spans="1:7" x14ac:dyDescent="0.35">
      <c r="A384" s="1">
        <v>38</v>
      </c>
      <c r="B384" s="1" t="s">
        <v>12</v>
      </c>
      <c r="C384" s="1" t="s">
        <v>1</v>
      </c>
      <c r="D384" s="1" t="s">
        <v>52</v>
      </c>
      <c r="E384" s="1" t="s">
        <v>58</v>
      </c>
      <c r="F384" s="1" t="s">
        <v>9</v>
      </c>
      <c r="G384" s="1">
        <v>1.75</v>
      </c>
    </row>
    <row r="385" spans="1:7" x14ac:dyDescent="0.35">
      <c r="A385" s="1">
        <v>38</v>
      </c>
      <c r="B385" s="1" t="s">
        <v>12</v>
      </c>
      <c r="C385" s="1" t="s">
        <v>1</v>
      </c>
      <c r="D385" s="1" t="s">
        <v>52</v>
      </c>
      <c r="E385" s="1" t="s">
        <v>58</v>
      </c>
      <c r="F385" s="1" t="s">
        <v>13</v>
      </c>
      <c r="G385" s="1">
        <v>0.25</v>
      </c>
    </row>
    <row r="386" spans="1:7" x14ac:dyDescent="0.35">
      <c r="A386" s="1">
        <v>39</v>
      </c>
      <c r="B386" s="1" t="s">
        <v>85</v>
      </c>
      <c r="C386" s="1" t="s">
        <v>0</v>
      </c>
      <c r="D386" s="1" t="s">
        <v>52</v>
      </c>
      <c r="E386" s="1" t="s">
        <v>59</v>
      </c>
      <c r="F386" s="1" t="s">
        <v>15</v>
      </c>
      <c r="G386" s="1">
        <v>2.25</v>
      </c>
    </row>
    <row r="387" spans="1:7" x14ac:dyDescent="0.35">
      <c r="A387" s="1">
        <v>39</v>
      </c>
      <c r="B387" s="1" t="s">
        <v>85</v>
      </c>
      <c r="C387" s="1" t="s">
        <v>0</v>
      </c>
      <c r="D387" s="1" t="s">
        <v>52</v>
      </c>
      <c r="E387" s="1" t="s">
        <v>59</v>
      </c>
      <c r="F387" s="1" t="s">
        <v>9</v>
      </c>
      <c r="G387" s="1">
        <v>1.75</v>
      </c>
    </row>
    <row r="388" spans="1:7" x14ac:dyDescent="0.35">
      <c r="A388" s="1">
        <v>39</v>
      </c>
      <c r="B388" s="1" t="s">
        <v>85</v>
      </c>
      <c r="C388" s="1" t="s">
        <v>1</v>
      </c>
      <c r="D388" s="1" t="s">
        <v>52</v>
      </c>
      <c r="E388" s="1" t="s">
        <v>59</v>
      </c>
      <c r="F388" s="1" t="s">
        <v>9</v>
      </c>
      <c r="G388" s="1">
        <v>2</v>
      </c>
    </row>
    <row r="389" spans="1:7" x14ac:dyDescent="0.35">
      <c r="A389" s="1">
        <v>39</v>
      </c>
      <c r="B389" s="1" t="s">
        <v>12</v>
      </c>
      <c r="C389" s="1" t="s">
        <v>0</v>
      </c>
      <c r="D389" s="1" t="s">
        <v>52</v>
      </c>
      <c r="E389" s="1" t="s">
        <v>59</v>
      </c>
      <c r="F389" s="1" t="s">
        <v>15</v>
      </c>
      <c r="G389" s="1">
        <v>2.5</v>
      </c>
    </row>
    <row r="390" spans="1:7" x14ac:dyDescent="0.35">
      <c r="A390" s="1">
        <v>39</v>
      </c>
      <c r="B390" s="1" t="s">
        <v>12</v>
      </c>
      <c r="C390" s="1" t="s">
        <v>0</v>
      </c>
      <c r="D390" s="1" t="s">
        <v>52</v>
      </c>
      <c r="E390" s="1" t="s">
        <v>59</v>
      </c>
      <c r="F390" s="1" t="s">
        <v>9</v>
      </c>
      <c r="G390" s="1">
        <v>1.5</v>
      </c>
    </row>
    <row r="391" spans="1:7" x14ac:dyDescent="0.35">
      <c r="A391" s="1">
        <v>39</v>
      </c>
      <c r="B391" s="1" t="s">
        <v>12</v>
      </c>
      <c r="C391" s="1" t="s">
        <v>1</v>
      </c>
      <c r="D391" s="1" t="s">
        <v>52</v>
      </c>
      <c r="E391" s="1" t="s">
        <v>59</v>
      </c>
      <c r="F391" s="1" t="s">
        <v>9</v>
      </c>
      <c r="G391" s="1">
        <v>0.5</v>
      </c>
    </row>
    <row r="392" spans="1:7" x14ac:dyDescent="0.35">
      <c r="A392" s="1">
        <v>39</v>
      </c>
      <c r="B392" s="1" t="s">
        <v>12</v>
      </c>
      <c r="C392" s="1" t="s">
        <v>1</v>
      </c>
      <c r="D392" s="1" t="s">
        <v>52</v>
      </c>
      <c r="E392" s="1" t="s">
        <v>59</v>
      </c>
      <c r="F392" s="1" t="s">
        <v>13</v>
      </c>
      <c r="G392" s="1">
        <v>0.5</v>
      </c>
    </row>
    <row r="393" spans="1:7" x14ac:dyDescent="0.35">
      <c r="A393" s="1">
        <v>39</v>
      </c>
      <c r="B393" s="1" t="s">
        <v>12</v>
      </c>
      <c r="C393" s="1" t="s">
        <v>1</v>
      </c>
      <c r="D393" s="1" t="s">
        <v>52</v>
      </c>
      <c r="E393" s="1" t="s">
        <v>32</v>
      </c>
      <c r="F393" s="1" t="s">
        <v>33</v>
      </c>
      <c r="G393" s="1">
        <v>1</v>
      </c>
    </row>
    <row r="394" spans="1:7" x14ac:dyDescent="0.35">
      <c r="A394" s="1">
        <v>40</v>
      </c>
      <c r="B394" s="1" t="s">
        <v>85</v>
      </c>
      <c r="C394" s="1" t="s">
        <v>0</v>
      </c>
      <c r="D394" s="1" t="s">
        <v>60</v>
      </c>
      <c r="E394" s="1" t="s">
        <v>61</v>
      </c>
      <c r="F394" s="1" t="s">
        <v>15</v>
      </c>
      <c r="G394" s="1">
        <v>3</v>
      </c>
    </row>
    <row r="395" spans="1:7" x14ac:dyDescent="0.35">
      <c r="A395" s="1">
        <v>40</v>
      </c>
      <c r="B395" s="1" t="s">
        <v>85</v>
      </c>
      <c r="C395" s="1" t="s">
        <v>0</v>
      </c>
      <c r="D395" s="1" t="s">
        <v>60</v>
      </c>
      <c r="E395" s="1" t="s">
        <v>32</v>
      </c>
      <c r="F395" s="1" t="s">
        <v>33</v>
      </c>
      <c r="G395" s="1">
        <v>1</v>
      </c>
    </row>
    <row r="396" spans="1:7" x14ac:dyDescent="0.35">
      <c r="A396" s="1">
        <v>40</v>
      </c>
      <c r="B396" s="1" t="s">
        <v>85</v>
      </c>
      <c r="C396" s="1" t="s">
        <v>1</v>
      </c>
      <c r="D396" s="1" t="s">
        <v>60</v>
      </c>
      <c r="E396" s="1" t="s">
        <v>32</v>
      </c>
      <c r="F396" s="1" t="s">
        <v>33</v>
      </c>
      <c r="G396" s="1">
        <v>2</v>
      </c>
    </row>
    <row r="397" spans="1:7" x14ac:dyDescent="0.35">
      <c r="A397" s="1">
        <v>40</v>
      </c>
      <c r="B397" s="1" t="s">
        <v>12</v>
      </c>
      <c r="C397" s="1" t="s">
        <v>0</v>
      </c>
      <c r="D397" s="1" t="s">
        <v>60</v>
      </c>
      <c r="E397" s="1" t="s">
        <v>61</v>
      </c>
      <c r="F397" s="1" t="s">
        <v>15</v>
      </c>
      <c r="G397" s="1">
        <v>3</v>
      </c>
    </row>
    <row r="398" spans="1:7" x14ac:dyDescent="0.35">
      <c r="A398" s="1">
        <v>40</v>
      </c>
      <c r="B398" s="1" t="s">
        <v>12</v>
      </c>
      <c r="C398" s="1" t="s">
        <v>0</v>
      </c>
      <c r="D398" s="1" t="s">
        <v>60</v>
      </c>
      <c r="E398" s="1" t="s">
        <v>32</v>
      </c>
      <c r="F398" s="1" t="s">
        <v>33</v>
      </c>
      <c r="G398" s="1">
        <v>1</v>
      </c>
    </row>
    <row r="399" spans="1:7" x14ac:dyDescent="0.35">
      <c r="A399" s="1">
        <v>40</v>
      </c>
      <c r="B399" s="1" t="s">
        <v>12</v>
      </c>
      <c r="C399" s="1" t="s">
        <v>1</v>
      </c>
      <c r="D399" s="1" t="s">
        <v>60</v>
      </c>
      <c r="E399" s="1" t="s">
        <v>32</v>
      </c>
      <c r="F399" s="1" t="s">
        <v>33</v>
      </c>
      <c r="G399" s="1">
        <v>2</v>
      </c>
    </row>
    <row r="400" spans="1:7" x14ac:dyDescent="0.35">
      <c r="A400" s="1">
        <v>41</v>
      </c>
      <c r="B400" s="1" t="s">
        <v>85</v>
      </c>
      <c r="C400" s="1" t="s">
        <v>0</v>
      </c>
      <c r="D400" s="1" t="s">
        <v>60</v>
      </c>
      <c r="E400" s="1" t="s">
        <v>62</v>
      </c>
      <c r="F400" s="1" t="s">
        <v>15</v>
      </c>
      <c r="G400" s="1">
        <v>3</v>
      </c>
    </row>
    <row r="401" spans="1:7" x14ac:dyDescent="0.35">
      <c r="A401" s="1">
        <v>41</v>
      </c>
      <c r="B401" s="1" t="s">
        <v>85</v>
      </c>
      <c r="C401" s="1" t="s">
        <v>0</v>
      </c>
      <c r="D401" s="1" t="s">
        <v>60</v>
      </c>
      <c r="E401" s="1" t="s">
        <v>32</v>
      </c>
      <c r="F401" s="1" t="s">
        <v>33</v>
      </c>
      <c r="G401" s="1">
        <v>1</v>
      </c>
    </row>
    <row r="402" spans="1:7" x14ac:dyDescent="0.35">
      <c r="A402" s="1">
        <v>41</v>
      </c>
      <c r="B402" s="1" t="s">
        <v>85</v>
      </c>
      <c r="C402" s="1" t="s">
        <v>1</v>
      </c>
      <c r="D402" s="1" t="s">
        <v>60</v>
      </c>
      <c r="E402" s="1" t="s">
        <v>32</v>
      </c>
      <c r="F402" s="1" t="s">
        <v>33</v>
      </c>
      <c r="G402" s="1">
        <v>2</v>
      </c>
    </row>
    <row r="403" spans="1:7" x14ac:dyDescent="0.35">
      <c r="A403" s="1">
        <v>41</v>
      </c>
      <c r="B403" s="1" t="s">
        <v>12</v>
      </c>
      <c r="C403" s="1" t="s">
        <v>0</v>
      </c>
      <c r="D403" s="1" t="s">
        <v>60</v>
      </c>
      <c r="E403" s="1" t="s">
        <v>62</v>
      </c>
      <c r="F403" s="1" t="s">
        <v>15</v>
      </c>
      <c r="G403" s="1">
        <v>3</v>
      </c>
    </row>
    <row r="404" spans="1:7" x14ac:dyDescent="0.35">
      <c r="A404" s="1">
        <v>41</v>
      </c>
      <c r="B404" s="1" t="s">
        <v>12</v>
      </c>
      <c r="C404" s="1" t="s">
        <v>0</v>
      </c>
      <c r="D404" s="1" t="s">
        <v>60</v>
      </c>
      <c r="E404" s="1" t="s">
        <v>32</v>
      </c>
      <c r="F404" s="1" t="s">
        <v>33</v>
      </c>
      <c r="G404" s="1">
        <v>1</v>
      </c>
    </row>
    <row r="405" spans="1:7" x14ac:dyDescent="0.35">
      <c r="A405" s="1">
        <v>41</v>
      </c>
      <c r="B405" s="1" t="s">
        <v>12</v>
      </c>
      <c r="C405" s="1" t="s">
        <v>1</v>
      </c>
      <c r="D405" s="1" t="s">
        <v>60</v>
      </c>
      <c r="E405" s="1" t="s">
        <v>32</v>
      </c>
      <c r="F405" s="1" t="s">
        <v>33</v>
      </c>
      <c r="G405" s="1">
        <v>2</v>
      </c>
    </row>
    <row r="406" spans="1:7" x14ac:dyDescent="0.35">
      <c r="A406" s="1">
        <v>42</v>
      </c>
      <c r="B406" s="1" t="s">
        <v>85</v>
      </c>
      <c r="C406" s="1" t="s">
        <v>0</v>
      </c>
      <c r="D406" s="1" t="s">
        <v>60</v>
      </c>
      <c r="E406" s="1" t="s">
        <v>63</v>
      </c>
      <c r="F406" s="1" t="s">
        <v>15</v>
      </c>
      <c r="G406" s="1">
        <v>1.5</v>
      </c>
    </row>
    <row r="407" spans="1:7" x14ac:dyDescent="0.35">
      <c r="A407" s="1">
        <v>42</v>
      </c>
      <c r="B407" s="1" t="s">
        <v>85</v>
      </c>
      <c r="C407" s="1" t="s">
        <v>0</v>
      </c>
      <c r="D407" s="1" t="s">
        <v>60</v>
      </c>
      <c r="E407" s="1" t="s">
        <v>32</v>
      </c>
      <c r="F407" s="1" t="s">
        <v>33</v>
      </c>
      <c r="G407" s="1">
        <v>2.5</v>
      </c>
    </row>
    <row r="408" spans="1:7" x14ac:dyDescent="0.35">
      <c r="A408" s="1">
        <v>42</v>
      </c>
      <c r="B408" s="1" t="s">
        <v>85</v>
      </c>
      <c r="C408" s="1" t="s">
        <v>1</v>
      </c>
      <c r="D408" s="1" t="s">
        <v>60</v>
      </c>
      <c r="E408" s="1" t="s">
        <v>32</v>
      </c>
      <c r="F408" s="1" t="s">
        <v>33</v>
      </c>
      <c r="G408" s="1">
        <v>2</v>
      </c>
    </row>
    <row r="409" spans="1:7" x14ac:dyDescent="0.35">
      <c r="A409" s="1">
        <v>42</v>
      </c>
      <c r="B409" s="1" t="s">
        <v>12</v>
      </c>
      <c r="C409" s="1" t="s">
        <v>0</v>
      </c>
      <c r="D409" s="1" t="s">
        <v>60</v>
      </c>
      <c r="E409" s="1" t="s">
        <v>63</v>
      </c>
      <c r="F409" s="1" t="s">
        <v>15</v>
      </c>
      <c r="G409" s="1">
        <v>1.75</v>
      </c>
    </row>
    <row r="410" spans="1:7" x14ac:dyDescent="0.35">
      <c r="A410" s="1">
        <v>42</v>
      </c>
      <c r="B410" s="1" t="s">
        <v>12</v>
      </c>
      <c r="C410" s="1" t="s">
        <v>0</v>
      </c>
      <c r="D410" s="1" t="s">
        <v>60</v>
      </c>
      <c r="E410" s="1" t="s">
        <v>32</v>
      </c>
      <c r="F410" s="1" t="s">
        <v>33</v>
      </c>
      <c r="G410" s="1">
        <v>2.25</v>
      </c>
    </row>
    <row r="411" spans="1:7" x14ac:dyDescent="0.35">
      <c r="A411" s="1">
        <v>42</v>
      </c>
      <c r="B411" s="1" t="s">
        <v>12</v>
      </c>
      <c r="C411" s="1" t="s">
        <v>1</v>
      </c>
      <c r="D411" s="1" t="s">
        <v>60</v>
      </c>
      <c r="E411" s="1" t="s">
        <v>32</v>
      </c>
      <c r="F411" s="1" t="s">
        <v>33</v>
      </c>
      <c r="G411" s="1">
        <v>2</v>
      </c>
    </row>
    <row r="412" spans="1:7" x14ac:dyDescent="0.35">
      <c r="A412" s="1">
        <v>43</v>
      </c>
      <c r="B412" s="1" t="s">
        <v>85</v>
      </c>
      <c r="C412" s="1" t="s">
        <v>0</v>
      </c>
      <c r="D412" s="1" t="s">
        <v>83</v>
      </c>
      <c r="E412" s="1" t="s">
        <v>64</v>
      </c>
      <c r="F412" s="1" t="s">
        <v>15</v>
      </c>
      <c r="G412" s="1">
        <v>2.75</v>
      </c>
    </row>
    <row r="413" spans="1:7" x14ac:dyDescent="0.35">
      <c r="A413" s="1">
        <v>43</v>
      </c>
      <c r="B413" s="1" t="s">
        <v>85</v>
      </c>
      <c r="C413" s="1" t="s">
        <v>0</v>
      </c>
      <c r="D413" s="1" t="s">
        <v>83</v>
      </c>
      <c r="E413" s="1" t="s">
        <v>64</v>
      </c>
      <c r="F413" s="1" t="s">
        <v>9</v>
      </c>
      <c r="G413" s="1">
        <v>1.25</v>
      </c>
    </row>
    <row r="414" spans="1:7" x14ac:dyDescent="0.35">
      <c r="A414" s="1">
        <v>43</v>
      </c>
      <c r="B414" s="1" t="s">
        <v>85</v>
      </c>
      <c r="C414" s="1" t="s">
        <v>1</v>
      </c>
      <c r="D414" s="1" t="s">
        <v>83</v>
      </c>
      <c r="E414" s="1" t="s">
        <v>32</v>
      </c>
      <c r="F414" s="1" t="s">
        <v>33</v>
      </c>
      <c r="G414" s="1">
        <v>2</v>
      </c>
    </row>
    <row r="415" spans="1:7" x14ac:dyDescent="0.35">
      <c r="A415" s="1">
        <v>43</v>
      </c>
      <c r="B415" s="1" t="s">
        <v>12</v>
      </c>
      <c r="C415" s="1" t="s">
        <v>0</v>
      </c>
      <c r="D415" s="1" t="s">
        <v>83</v>
      </c>
      <c r="E415" s="1" t="s">
        <v>64</v>
      </c>
      <c r="F415" s="1" t="s">
        <v>15</v>
      </c>
      <c r="G415" s="1">
        <v>3.5</v>
      </c>
    </row>
    <row r="416" spans="1:7" x14ac:dyDescent="0.35">
      <c r="A416" s="1">
        <v>43</v>
      </c>
      <c r="B416" s="1" t="s">
        <v>12</v>
      </c>
      <c r="C416" s="1" t="s">
        <v>0</v>
      </c>
      <c r="D416" s="1" t="s">
        <v>83</v>
      </c>
      <c r="E416" s="1" t="s">
        <v>64</v>
      </c>
      <c r="F416" s="1" t="s">
        <v>9</v>
      </c>
      <c r="G416" s="1">
        <v>0.5</v>
      </c>
    </row>
    <row r="417" spans="1:7" x14ac:dyDescent="0.35">
      <c r="A417" s="1">
        <v>43</v>
      </c>
      <c r="B417" s="1" t="s">
        <v>12</v>
      </c>
      <c r="C417" s="1" t="s">
        <v>1</v>
      </c>
      <c r="D417" s="1" t="s">
        <v>83</v>
      </c>
      <c r="E417" s="1" t="s">
        <v>32</v>
      </c>
      <c r="F417" s="1" t="s">
        <v>33</v>
      </c>
      <c r="G417" s="1">
        <v>2</v>
      </c>
    </row>
    <row r="418" spans="1:7" x14ac:dyDescent="0.35">
      <c r="A418" s="1">
        <v>44</v>
      </c>
      <c r="B418" s="1" t="s">
        <v>85</v>
      </c>
      <c r="C418" s="1" t="s">
        <v>0</v>
      </c>
      <c r="D418" s="1" t="s">
        <v>83</v>
      </c>
      <c r="E418" s="1" t="s">
        <v>96</v>
      </c>
      <c r="F418" s="1" t="s">
        <v>15</v>
      </c>
      <c r="G418" s="1">
        <v>1.25</v>
      </c>
    </row>
    <row r="419" spans="1:7" x14ac:dyDescent="0.35">
      <c r="A419" s="1">
        <v>44</v>
      </c>
      <c r="B419" s="1" t="s">
        <v>85</v>
      </c>
      <c r="C419" s="1" t="s">
        <v>0</v>
      </c>
      <c r="D419" s="1" t="s">
        <v>83</v>
      </c>
      <c r="E419" s="1" t="s">
        <v>32</v>
      </c>
      <c r="F419" s="1" t="s">
        <v>33</v>
      </c>
      <c r="G419" s="1">
        <v>2.75</v>
      </c>
    </row>
    <row r="420" spans="1:7" x14ac:dyDescent="0.35">
      <c r="A420" s="1">
        <v>44</v>
      </c>
      <c r="B420" s="1" t="s">
        <v>85</v>
      </c>
      <c r="C420" s="1" t="s">
        <v>1</v>
      </c>
      <c r="D420" s="1" t="s">
        <v>83</v>
      </c>
      <c r="E420" s="1" t="s">
        <v>32</v>
      </c>
      <c r="F420" s="1" t="s">
        <v>33</v>
      </c>
      <c r="G420" s="1">
        <v>2</v>
      </c>
    </row>
    <row r="421" spans="1:7" x14ac:dyDescent="0.35">
      <c r="A421" s="1">
        <v>44</v>
      </c>
      <c r="B421" s="1" t="s">
        <v>12</v>
      </c>
      <c r="C421" s="1" t="s">
        <v>0</v>
      </c>
      <c r="D421" s="1" t="s">
        <v>83</v>
      </c>
      <c r="E421" s="1" t="s">
        <v>96</v>
      </c>
      <c r="F421" s="1" t="s">
        <v>15</v>
      </c>
      <c r="G421" s="1">
        <v>1.5</v>
      </c>
    </row>
    <row r="422" spans="1:7" x14ac:dyDescent="0.35">
      <c r="A422" s="1">
        <v>44</v>
      </c>
      <c r="B422" s="1" t="s">
        <v>12</v>
      </c>
      <c r="C422" s="1" t="s">
        <v>0</v>
      </c>
      <c r="D422" s="1" t="s">
        <v>83</v>
      </c>
      <c r="E422" s="1" t="s">
        <v>32</v>
      </c>
      <c r="F422" s="1" t="s">
        <v>33</v>
      </c>
      <c r="G422" s="1">
        <v>2.5</v>
      </c>
    </row>
    <row r="423" spans="1:7" x14ac:dyDescent="0.35">
      <c r="A423" s="1">
        <v>44</v>
      </c>
      <c r="B423" s="1" t="s">
        <v>12</v>
      </c>
      <c r="C423" s="1" t="s">
        <v>1</v>
      </c>
      <c r="D423" s="1" t="s">
        <v>83</v>
      </c>
      <c r="E423" s="1" t="s">
        <v>32</v>
      </c>
      <c r="F423" s="1" t="s">
        <v>33</v>
      </c>
      <c r="G423" s="1">
        <v>2</v>
      </c>
    </row>
    <row r="424" spans="1:7" x14ac:dyDescent="0.35">
      <c r="A424" s="1">
        <v>45</v>
      </c>
      <c r="B424" s="1" t="s">
        <v>85</v>
      </c>
      <c r="C424" s="1" t="s">
        <v>0</v>
      </c>
      <c r="D424" s="1" t="s">
        <v>82</v>
      </c>
      <c r="E424" s="1" t="s">
        <v>32</v>
      </c>
      <c r="F424" s="1" t="s">
        <v>33</v>
      </c>
      <c r="G424" s="1">
        <v>4</v>
      </c>
    </row>
    <row r="425" spans="1:7" x14ac:dyDescent="0.35">
      <c r="A425" s="1">
        <v>45</v>
      </c>
      <c r="B425" s="1" t="s">
        <v>85</v>
      </c>
      <c r="C425" s="1" t="s">
        <v>1</v>
      </c>
      <c r="D425" s="1" t="s">
        <v>82</v>
      </c>
      <c r="E425" s="1" t="s">
        <v>32</v>
      </c>
      <c r="F425" s="1" t="s">
        <v>33</v>
      </c>
      <c r="G425" s="1">
        <v>2</v>
      </c>
    </row>
    <row r="426" spans="1:7" x14ac:dyDescent="0.35">
      <c r="A426" s="1">
        <v>45</v>
      </c>
      <c r="B426" s="1" t="s">
        <v>12</v>
      </c>
      <c r="C426" s="1" t="s">
        <v>0</v>
      </c>
      <c r="D426" s="1" t="s">
        <v>82</v>
      </c>
      <c r="E426" s="1" t="s">
        <v>32</v>
      </c>
      <c r="F426" s="1" t="s">
        <v>33</v>
      </c>
      <c r="G426" s="1">
        <v>4</v>
      </c>
    </row>
    <row r="427" spans="1:7" x14ac:dyDescent="0.35">
      <c r="A427" s="1">
        <v>45</v>
      </c>
      <c r="B427" s="1" t="s">
        <v>12</v>
      </c>
      <c r="C427" s="1" t="s">
        <v>1</v>
      </c>
      <c r="D427" s="1" t="s">
        <v>82</v>
      </c>
      <c r="E427" s="1" t="s">
        <v>32</v>
      </c>
      <c r="F427" s="1" t="s">
        <v>33</v>
      </c>
      <c r="G427" s="1">
        <v>2</v>
      </c>
    </row>
    <row r="428" spans="1:7" x14ac:dyDescent="0.35">
      <c r="A428" s="1">
        <v>46</v>
      </c>
      <c r="B428" s="1" t="s">
        <v>85</v>
      </c>
      <c r="C428" s="1" t="s">
        <v>0</v>
      </c>
      <c r="D428" s="1" t="s">
        <v>82</v>
      </c>
      <c r="E428" s="1" t="s">
        <v>32</v>
      </c>
      <c r="F428" s="1" t="s">
        <v>33</v>
      </c>
      <c r="G428" s="1">
        <v>4</v>
      </c>
    </row>
    <row r="429" spans="1:7" x14ac:dyDescent="0.35">
      <c r="A429" s="1">
        <v>46</v>
      </c>
      <c r="B429" s="1" t="s">
        <v>85</v>
      </c>
      <c r="C429" s="1" t="s">
        <v>1</v>
      </c>
      <c r="D429" s="1" t="s">
        <v>82</v>
      </c>
      <c r="E429" s="1" t="s">
        <v>32</v>
      </c>
      <c r="F429" s="1" t="s">
        <v>33</v>
      </c>
      <c r="G429" s="1">
        <v>2</v>
      </c>
    </row>
    <row r="430" spans="1:7" x14ac:dyDescent="0.35">
      <c r="A430" s="1">
        <v>46</v>
      </c>
      <c r="B430" s="1" t="s">
        <v>12</v>
      </c>
      <c r="C430" s="1" t="s">
        <v>0</v>
      </c>
      <c r="D430" s="1" t="s">
        <v>82</v>
      </c>
      <c r="E430" s="1" t="s">
        <v>32</v>
      </c>
      <c r="F430" s="1" t="s">
        <v>33</v>
      </c>
      <c r="G430" s="1">
        <v>4</v>
      </c>
    </row>
    <row r="431" spans="1:7" x14ac:dyDescent="0.35">
      <c r="A431" s="1">
        <v>46</v>
      </c>
      <c r="B431" s="1" t="s">
        <v>12</v>
      </c>
      <c r="C431" s="1" t="s">
        <v>1</v>
      </c>
      <c r="D431" s="1" t="s">
        <v>82</v>
      </c>
      <c r="E431" s="1" t="s">
        <v>32</v>
      </c>
      <c r="F431" s="1" t="s">
        <v>33</v>
      </c>
      <c r="G431" s="1">
        <v>2</v>
      </c>
    </row>
    <row r="432" spans="1:7" x14ac:dyDescent="0.35">
      <c r="A432" s="1">
        <v>47</v>
      </c>
      <c r="B432" s="1" t="s">
        <v>85</v>
      </c>
      <c r="C432" s="1" t="s">
        <v>0</v>
      </c>
      <c r="D432" s="1" t="s">
        <v>82</v>
      </c>
      <c r="E432" s="1" t="s">
        <v>32</v>
      </c>
      <c r="F432" s="1" t="s">
        <v>33</v>
      </c>
      <c r="G432" s="1">
        <v>4</v>
      </c>
    </row>
    <row r="433" spans="1:7" x14ac:dyDescent="0.35">
      <c r="A433" s="1">
        <v>47</v>
      </c>
      <c r="B433" s="1" t="s">
        <v>85</v>
      </c>
      <c r="C433" s="1" t="s">
        <v>1</v>
      </c>
      <c r="D433" s="1" t="s">
        <v>82</v>
      </c>
      <c r="E433" s="1" t="s">
        <v>32</v>
      </c>
      <c r="F433" s="1" t="s">
        <v>33</v>
      </c>
      <c r="G433" s="1">
        <v>2</v>
      </c>
    </row>
    <row r="434" spans="1:7" x14ac:dyDescent="0.35">
      <c r="A434" s="1">
        <v>47</v>
      </c>
      <c r="B434" s="1" t="s">
        <v>12</v>
      </c>
      <c r="C434" s="1" t="s">
        <v>0</v>
      </c>
      <c r="D434" s="1" t="s">
        <v>82</v>
      </c>
      <c r="E434" s="1" t="s">
        <v>32</v>
      </c>
      <c r="F434" s="1" t="s">
        <v>33</v>
      </c>
      <c r="G434" s="1">
        <v>4</v>
      </c>
    </row>
    <row r="435" spans="1:7" x14ac:dyDescent="0.35">
      <c r="A435" s="1">
        <v>47</v>
      </c>
      <c r="B435" s="1" t="s">
        <v>12</v>
      </c>
      <c r="C435" s="1" t="s">
        <v>1</v>
      </c>
      <c r="D435" s="1" t="s">
        <v>82</v>
      </c>
      <c r="E435" s="1" t="s">
        <v>32</v>
      </c>
      <c r="F435" s="1" t="s">
        <v>33</v>
      </c>
      <c r="G435" s="1">
        <v>2</v>
      </c>
    </row>
    <row r="436" spans="1:7" x14ac:dyDescent="0.35">
      <c r="A436" s="1">
        <v>48</v>
      </c>
      <c r="B436" s="1" t="s">
        <v>85</v>
      </c>
      <c r="C436" s="1" t="s">
        <v>0</v>
      </c>
      <c r="D436" s="1" t="s">
        <v>82</v>
      </c>
      <c r="E436" s="1" t="s">
        <v>32</v>
      </c>
      <c r="F436" s="1" t="s">
        <v>33</v>
      </c>
      <c r="G436" s="1">
        <v>4</v>
      </c>
    </row>
    <row r="437" spans="1:7" x14ac:dyDescent="0.35">
      <c r="A437" s="1">
        <v>48</v>
      </c>
      <c r="B437" s="1" t="s">
        <v>85</v>
      </c>
      <c r="C437" s="1" t="s">
        <v>1</v>
      </c>
      <c r="D437" s="1" t="s">
        <v>82</v>
      </c>
      <c r="E437" s="1" t="s">
        <v>32</v>
      </c>
      <c r="F437" s="1" t="s">
        <v>33</v>
      </c>
      <c r="G437" s="1">
        <v>2</v>
      </c>
    </row>
    <row r="438" spans="1:7" x14ac:dyDescent="0.35">
      <c r="A438" s="1">
        <v>48</v>
      </c>
      <c r="B438" s="1" t="s">
        <v>12</v>
      </c>
      <c r="C438" s="1" t="s">
        <v>0</v>
      </c>
      <c r="D438" s="1" t="s">
        <v>82</v>
      </c>
      <c r="E438" s="1" t="s">
        <v>32</v>
      </c>
      <c r="F438" s="1" t="s">
        <v>33</v>
      </c>
      <c r="G438" s="1">
        <v>4</v>
      </c>
    </row>
    <row r="439" spans="1:7" x14ac:dyDescent="0.35">
      <c r="A439" s="1">
        <v>48</v>
      </c>
      <c r="B439" s="1" t="s">
        <v>12</v>
      </c>
      <c r="C439" s="1" t="s">
        <v>1</v>
      </c>
      <c r="D439" s="1" t="s">
        <v>82</v>
      </c>
      <c r="E439" s="1" t="s">
        <v>32</v>
      </c>
      <c r="F439" s="1" t="s">
        <v>33</v>
      </c>
      <c r="G439" s="1">
        <v>2</v>
      </c>
    </row>
    <row r="440" spans="1:7" x14ac:dyDescent="0.35">
      <c r="A440" s="1">
        <v>49</v>
      </c>
      <c r="B440" s="1" t="s">
        <v>85</v>
      </c>
      <c r="C440" s="1" t="s">
        <v>0</v>
      </c>
      <c r="D440" s="1" t="s">
        <v>82</v>
      </c>
      <c r="E440" s="1" t="s">
        <v>32</v>
      </c>
      <c r="F440" s="1" t="s">
        <v>33</v>
      </c>
      <c r="G440" s="1">
        <v>4</v>
      </c>
    </row>
    <row r="441" spans="1:7" x14ac:dyDescent="0.35">
      <c r="A441" s="1">
        <v>49</v>
      </c>
      <c r="B441" s="1" t="s">
        <v>85</v>
      </c>
      <c r="C441" s="1" t="s">
        <v>1</v>
      </c>
      <c r="D441" s="1" t="s">
        <v>82</v>
      </c>
      <c r="E441" s="1" t="s">
        <v>32</v>
      </c>
      <c r="F441" s="1" t="s">
        <v>33</v>
      </c>
      <c r="G441" s="1">
        <v>2</v>
      </c>
    </row>
    <row r="442" spans="1:7" x14ac:dyDescent="0.35">
      <c r="A442" s="1">
        <v>49</v>
      </c>
      <c r="B442" s="1" t="s">
        <v>12</v>
      </c>
      <c r="C442" s="1" t="s">
        <v>0</v>
      </c>
      <c r="D442" s="1" t="s">
        <v>82</v>
      </c>
      <c r="E442" s="1" t="s">
        <v>32</v>
      </c>
      <c r="F442" s="1" t="s">
        <v>33</v>
      </c>
      <c r="G442" s="1">
        <v>4</v>
      </c>
    </row>
    <row r="443" spans="1:7" x14ac:dyDescent="0.35">
      <c r="A443" s="1">
        <v>49</v>
      </c>
      <c r="B443" s="1" t="s">
        <v>12</v>
      </c>
      <c r="C443" s="1" t="s">
        <v>1</v>
      </c>
      <c r="D443" s="1" t="s">
        <v>82</v>
      </c>
      <c r="E443" s="1" t="s">
        <v>32</v>
      </c>
      <c r="F443" s="1" t="s">
        <v>33</v>
      </c>
      <c r="G443" s="1">
        <v>2</v>
      </c>
    </row>
    <row r="444" spans="1:7" x14ac:dyDescent="0.35">
      <c r="A444" s="1">
        <v>50</v>
      </c>
      <c r="B444" s="1" t="s">
        <v>85</v>
      </c>
      <c r="C444" s="1" t="s">
        <v>0</v>
      </c>
      <c r="D444" s="1" t="s">
        <v>82</v>
      </c>
      <c r="E444" s="1" t="s">
        <v>32</v>
      </c>
      <c r="F444" s="1" t="s">
        <v>33</v>
      </c>
      <c r="G444" s="1">
        <v>4</v>
      </c>
    </row>
    <row r="445" spans="1:7" x14ac:dyDescent="0.35">
      <c r="A445" s="1">
        <v>50</v>
      </c>
      <c r="B445" s="1" t="s">
        <v>85</v>
      </c>
      <c r="C445" s="1" t="s">
        <v>1</v>
      </c>
      <c r="D445" s="1" t="s">
        <v>82</v>
      </c>
      <c r="E445" s="1" t="s">
        <v>32</v>
      </c>
      <c r="F445" s="1" t="s">
        <v>33</v>
      </c>
      <c r="G445" s="1">
        <v>2</v>
      </c>
    </row>
    <row r="446" spans="1:7" x14ac:dyDescent="0.35">
      <c r="A446" s="1">
        <v>50</v>
      </c>
      <c r="B446" s="1" t="s">
        <v>12</v>
      </c>
      <c r="C446" s="1" t="s">
        <v>0</v>
      </c>
      <c r="D446" s="1" t="s">
        <v>82</v>
      </c>
      <c r="E446" s="1" t="s">
        <v>32</v>
      </c>
      <c r="F446" s="1" t="s">
        <v>33</v>
      </c>
      <c r="G446" s="1">
        <v>4</v>
      </c>
    </row>
    <row r="447" spans="1:7" x14ac:dyDescent="0.35">
      <c r="A447" s="1">
        <v>50</v>
      </c>
      <c r="B447" s="1" t="s">
        <v>12</v>
      </c>
      <c r="C447" s="1" t="s">
        <v>1</v>
      </c>
      <c r="D447" s="1" t="s">
        <v>82</v>
      </c>
      <c r="E447" s="1" t="s">
        <v>32</v>
      </c>
      <c r="F447" s="1" t="s">
        <v>33</v>
      </c>
      <c r="G447" s="1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TablasDinámicas</vt:lpstr>
      <vt:lpstr>TablaPrincipal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rodrigo</dc:creator>
  <cp:lastModifiedBy>David Rodrigo</cp:lastModifiedBy>
  <dcterms:created xsi:type="dcterms:W3CDTF">2024-06-26T11:26:36Z</dcterms:created>
  <dcterms:modified xsi:type="dcterms:W3CDTF">2024-10-01T09:56:30Z</dcterms:modified>
</cp:coreProperties>
</file>